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14370" windowHeight="7080" tabRatio="601" firstSheet="2" activeTab="9"/>
  </bookViews>
  <sheets>
    <sheet name="二区 看板" sheetId="2488" state="hidden" r:id="rId1"/>
    <sheet name="一区 看板 " sheetId="2917" state="hidden" r:id="rId2"/>
    <sheet name="新成代基准 （勿删）" sheetId="2910" r:id="rId3"/>
    <sheet name="07#" sheetId="903" state="hidden" r:id="rId4"/>
    <sheet name="CX" sheetId="4501" r:id="rId5"/>
    <sheet name="chengx (2)" sheetId="4528" r:id="rId6"/>
    <sheet name="chengx" sheetId="2618" r:id="rId7"/>
    <sheet name="PC" sheetId="4520" r:id="rId8"/>
    <sheet name="PCN" sheetId="4525" r:id="rId9"/>
    <sheet name="PCM" sheetId="4523" r:id="rId10"/>
    <sheet name="01# " sheetId="980" r:id="rId11"/>
    <sheet name="02# " sheetId="898" r:id="rId12"/>
    <sheet name="03#" sheetId="899" r:id="rId13"/>
    <sheet name="04#" sheetId="900" r:id="rId14"/>
    <sheet name="05#" sheetId="901" r:id="rId15"/>
    <sheet name="06#" sheetId="1006" r:id="rId16"/>
    <sheet name="08#" sheetId="2425" r:id="rId17"/>
    <sheet name="SX" sheetId="4212" r:id="rId18"/>
    <sheet name="NW" sheetId="4472" r:id="rId19"/>
    <sheet name="管制表" sheetId="4170" r:id="rId20"/>
    <sheet name="盘点表" sheetId="4488" r:id="rId21"/>
    <sheet name="日历" sheetId="4183" r:id="rId22"/>
    <sheet name="english" sheetId="4526" r:id="rId23"/>
    <sheet name="模板" sheetId="2716" state="hidden" r:id="rId24"/>
  </sheets>
  <definedNames>
    <definedName name="_xlnm._FilterDatabase" localSheetId="10" hidden="1">'01# '!#REF!</definedName>
    <definedName name="_xlnm._FilterDatabase" localSheetId="11" hidden="1">'02# '!#REF!</definedName>
    <definedName name="_xlnm._FilterDatabase" localSheetId="12" hidden="1">'03#'!#REF!</definedName>
    <definedName name="_xlnm._FilterDatabase" localSheetId="13" hidden="1">'04#'!#REF!</definedName>
    <definedName name="_xlnm._FilterDatabase" localSheetId="14" hidden="1">'05#'!#REF!</definedName>
    <definedName name="_xlnm._FilterDatabase" localSheetId="15" hidden="1">'06#'!#REF!</definedName>
    <definedName name="_xlnm._FilterDatabase" localSheetId="3" hidden="1">'07#'!#REF!</definedName>
    <definedName name="_xlnm._FilterDatabase" localSheetId="16" hidden="1">'08#'!#REF!</definedName>
    <definedName name="_xlnm._FilterDatabase" localSheetId="6" hidden="1">chengx!$A$1:$O$145</definedName>
    <definedName name="_xlnm._FilterDatabase" localSheetId="5" hidden="1">'chengx (2)'!$A$1:$O$145</definedName>
    <definedName name="_xlnm._FilterDatabase" localSheetId="18" hidden="1">NW!$A$1:$D$100</definedName>
    <definedName name="_xlnm._FilterDatabase" localSheetId="7" hidden="1">PC!$D$1:$F$101</definedName>
    <definedName name="_xlnm._FilterDatabase" localSheetId="8" hidden="1">PCN!$D$1:$I$60</definedName>
    <definedName name="_xlnm._FilterDatabase" localSheetId="17" hidden="1">SX!$A$1:$A$310</definedName>
    <definedName name="_xlnm._FilterDatabase" localSheetId="19" hidden="1">管制表!$A$1:$H$150</definedName>
    <definedName name="_xlnm._FilterDatabase" localSheetId="23" hidden="1">模板!#REF!</definedName>
    <definedName name="_xlnm._FilterDatabase" localSheetId="21" hidden="1">日历!$P$16:$Q$27</definedName>
    <definedName name="_xlnm._FilterDatabase" localSheetId="2" hidden="1">'新成代基准 （勿删）'!$A$1:$D$1709</definedName>
    <definedName name="_xlnm.Print_Area" localSheetId="10">'01# '!$A$1:$P$26</definedName>
    <definedName name="_xlnm.Print_Area" localSheetId="11">'02# '!$A$1:$P$26</definedName>
    <definedName name="_xlnm.Print_Area" localSheetId="12">'03#'!$A$1:$P$26</definedName>
    <definedName name="_xlnm.Print_Area" localSheetId="13">'04#'!$A$1:$P$26</definedName>
    <definedName name="_xlnm.Print_Area" localSheetId="14">'05#'!$A$1:$P$26</definedName>
    <definedName name="_xlnm.Print_Area" localSheetId="15">'06#'!$A$1:$P$26</definedName>
    <definedName name="_xlnm.Print_Area" localSheetId="3">'07#'!$A$1:$O$26</definedName>
    <definedName name="_xlnm.Print_Area" localSheetId="16">'08#'!$A$1:$P$26</definedName>
    <definedName name="_xlnm.Print_Area" localSheetId="6">chengx!$A$1:$N$123</definedName>
    <definedName name="_xlnm.Print_Area" localSheetId="5">'chengx (2)'!$A$1:$N$123</definedName>
    <definedName name="_xlnm.Print_Area" localSheetId="7">PC!$B$1:$F$59</definedName>
    <definedName name="_xlnm.Print_Area" localSheetId="0">'二区 看板'!$A$1:$N$63</definedName>
    <definedName name="_xlnm.Print_Area" localSheetId="19">管制表!$A$1:$H$133</definedName>
    <definedName name="_xlnm.Print_Area" localSheetId="23">模板!$A$1:$O$26</definedName>
    <definedName name="_xlnm.Print_Area" localSheetId="20">盘点表!$A$1:$F$44</definedName>
    <definedName name="_xlnm.Print_Area" localSheetId="2">'新成代基准 （勿删）'!$A$1:$C$2007</definedName>
    <definedName name="_xlnm.Print_Area" localSheetId="1">'一区 看板 '!$A$1:$N$58</definedName>
  </definedNames>
  <calcPr calcId="162913"/>
</workbook>
</file>

<file path=xl/calcChain.xml><?xml version="1.0" encoding="utf-8"?>
<calcChain xmlns="http://schemas.openxmlformats.org/spreadsheetml/2006/main">
  <c r="G8" i="980" l="1"/>
  <c r="G9" i="980"/>
  <c r="G10" i="980"/>
  <c r="G11" i="980"/>
  <c r="G12" i="980"/>
  <c r="G13" i="980"/>
  <c r="G14" i="980"/>
  <c r="G15" i="980"/>
  <c r="G16" i="980"/>
  <c r="G17" i="980"/>
  <c r="D12" i="980"/>
  <c r="D13" i="980"/>
  <c r="D14" i="980"/>
  <c r="D15" i="980"/>
  <c r="D16" i="980"/>
  <c r="D17" i="980"/>
  <c r="D18" i="980"/>
  <c r="D19" i="980"/>
  <c r="G5" i="2425"/>
  <c r="G6" i="2425"/>
  <c r="G7" i="2425"/>
  <c r="G8" i="2425"/>
  <c r="G9" i="2425"/>
  <c r="G10" i="2425"/>
  <c r="G11" i="2425"/>
  <c r="G12" i="2425"/>
  <c r="G13" i="2425"/>
  <c r="G14" i="2425"/>
  <c r="G15" i="2425"/>
  <c r="G16" i="2425"/>
  <c r="G17" i="2425"/>
  <c r="G18" i="2425"/>
  <c r="G19" i="2425"/>
  <c r="D5" i="2425"/>
  <c r="D6" i="2425"/>
  <c r="D7" i="2425"/>
  <c r="D8" i="2425"/>
  <c r="D9" i="2425"/>
  <c r="D10" i="2425"/>
  <c r="D11" i="2425"/>
  <c r="D12" i="2425"/>
  <c r="D13" i="2425"/>
  <c r="D14" i="2425"/>
  <c r="D15" i="2425"/>
  <c r="D16" i="2425"/>
  <c r="D17" i="2425"/>
  <c r="D18" i="2425"/>
  <c r="D19" i="2425"/>
  <c r="C20" i="2425"/>
  <c r="G5" i="1006"/>
  <c r="G6" i="1006"/>
  <c r="G7" i="1006"/>
  <c r="G8" i="1006"/>
  <c r="G9" i="1006"/>
  <c r="G10" i="1006"/>
  <c r="G11" i="1006"/>
  <c r="G12" i="1006"/>
  <c r="G13" i="1006"/>
  <c r="G14" i="1006"/>
  <c r="G15" i="1006"/>
  <c r="G16" i="1006"/>
  <c r="G17" i="1006"/>
  <c r="G18" i="1006"/>
  <c r="G19" i="1006"/>
  <c r="D5" i="1006"/>
  <c r="D6" i="1006"/>
  <c r="D7" i="1006"/>
  <c r="D8" i="1006"/>
  <c r="D9" i="1006"/>
  <c r="D10" i="1006"/>
  <c r="D11" i="1006"/>
  <c r="D12" i="1006"/>
  <c r="D13" i="1006"/>
  <c r="D14" i="1006"/>
  <c r="D15" i="1006"/>
  <c r="D16" i="1006"/>
  <c r="D17" i="1006"/>
  <c r="D18" i="1006"/>
  <c r="D19" i="1006"/>
  <c r="C20" i="1006"/>
  <c r="G5" i="901"/>
  <c r="G6" i="901"/>
  <c r="G7" i="901"/>
  <c r="G8" i="901"/>
  <c r="G9" i="901"/>
  <c r="G10" i="901"/>
  <c r="G11" i="901"/>
  <c r="G12" i="901"/>
  <c r="G13" i="901"/>
  <c r="G14" i="901"/>
  <c r="G15" i="901"/>
  <c r="G16" i="901"/>
  <c r="G17" i="901"/>
  <c r="G18" i="901"/>
  <c r="G19" i="901"/>
  <c r="D5" i="901"/>
  <c r="D6" i="901"/>
  <c r="D7" i="901"/>
  <c r="D8" i="901"/>
  <c r="D9" i="901"/>
  <c r="D10" i="901"/>
  <c r="D11" i="901"/>
  <c r="D12" i="901"/>
  <c r="D13" i="901"/>
  <c r="D14" i="901"/>
  <c r="D15" i="901"/>
  <c r="D16" i="901"/>
  <c r="D17" i="901"/>
  <c r="D18" i="901"/>
  <c r="D19" i="901"/>
  <c r="C20" i="901"/>
  <c r="G5" i="900"/>
  <c r="G6" i="900"/>
  <c r="G7" i="900"/>
  <c r="G8" i="900"/>
  <c r="G9" i="900"/>
  <c r="G10" i="900"/>
  <c r="G11" i="900"/>
  <c r="G12" i="900"/>
  <c r="G13" i="900"/>
  <c r="G14" i="900"/>
  <c r="G15" i="900"/>
  <c r="G16" i="900"/>
  <c r="G17" i="900"/>
  <c r="G18" i="900"/>
  <c r="G19" i="900"/>
  <c r="D5" i="900"/>
  <c r="D6" i="900"/>
  <c r="D7" i="900"/>
  <c r="D8" i="900"/>
  <c r="D9" i="900"/>
  <c r="D10" i="900"/>
  <c r="D11" i="900"/>
  <c r="D12" i="900"/>
  <c r="D13" i="900"/>
  <c r="D14" i="900"/>
  <c r="D15" i="900"/>
  <c r="D16" i="900"/>
  <c r="D17" i="900"/>
  <c r="D18" i="900"/>
  <c r="D19" i="900"/>
  <c r="C20" i="900"/>
  <c r="G5" i="899"/>
  <c r="G6" i="899"/>
  <c r="G7" i="899"/>
  <c r="G8" i="899"/>
  <c r="G9" i="899"/>
  <c r="G10" i="899"/>
  <c r="G11" i="899"/>
  <c r="G12" i="899"/>
  <c r="G13" i="899"/>
  <c r="G14" i="899"/>
  <c r="G15" i="899"/>
  <c r="G16" i="899"/>
  <c r="G17" i="899"/>
  <c r="G18" i="899"/>
  <c r="G19" i="899"/>
  <c r="D5" i="899"/>
  <c r="D6" i="899"/>
  <c r="D7" i="899"/>
  <c r="D8" i="899"/>
  <c r="D9" i="899"/>
  <c r="D10" i="899"/>
  <c r="D11" i="899"/>
  <c r="D12" i="899"/>
  <c r="D13" i="899"/>
  <c r="D14" i="899"/>
  <c r="D15" i="899"/>
  <c r="D16" i="899"/>
  <c r="D17" i="899"/>
  <c r="D18" i="899"/>
  <c r="D19" i="899"/>
  <c r="C20" i="899"/>
  <c r="G5" i="898"/>
  <c r="G6" i="898"/>
  <c r="G7" i="898"/>
  <c r="G8" i="898"/>
  <c r="G9" i="898"/>
  <c r="G10" i="898"/>
  <c r="G11" i="898"/>
  <c r="G12" i="898"/>
  <c r="G13" i="898"/>
  <c r="G14" i="898"/>
  <c r="G15" i="898"/>
  <c r="G16" i="898"/>
  <c r="G17" i="898"/>
  <c r="G18" i="898"/>
  <c r="G19" i="898"/>
  <c r="D5" i="898"/>
  <c r="D6" i="898"/>
  <c r="D7" i="898"/>
  <c r="D8" i="898"/>
  <c r="D9" i="898"/>
  <c r="D10" i="898"/>
  <c r="D11" i="898"/>
  <c r="D12" i="898"/>
  <c r="D13" i="898"/>
  <c r="D14" i="898"/>
  <c r="D15" i="898"/>
  <c r="D16" i="898"/>
  <c r="D17" i="898"/>
  <c r="D18" i="898"/>
  <c r="D19" i="898"/>
  <c r="C20" i="898"/>
  <c r="G5" i="980"/>
  <c r="G6" i="980"/>
  <c r="G7" i="980"/>
  <c r="G18" i="980"/>
  <c r="G19" i="980"/>
  <c r="D11" i="980"/>
  <c r="C20" i="980"/>
  <c r="E3" i="4520" l="1"/>
  <c r="E4" i="4520"/>
  <c r="E5" i="4520"/>
  <c r="E6" i="4520"/>
  <c r="E7" i="4520"/>
  <c r="E8" i="4520"/>
  <c r="E10" i="4520"/>
  <c r="E11" i="4520"/>
  <c r="E12" i="4520"/>
  <c r="E13" i="4520"/>
  <c r="E14" i="4520"/>
  <c r="E15" i="4520"/>
  <c r="E16" i="4520"/>
  <c r="E17" i="4520"/>
  <c r="E18" i="4520"/>
  <c r="E20" i="4520"/>
  <c r="E21" i="4520"/>
  <c r="E22" i="4520"/>
  <c r="E23" i="4520"/>
  <c r="E25" i="4520"/>
  <c r="E26" i="4520"/>
  <c r="E27" i="4520"/>
  <c r="E28" i="4520"/>
  <c r="E29" i="4520"/>
  <c r="E30" i="4520"/>
  <c r="E31" i="4520"/>
  <c r="E32" i="4520"/>
  <c r="E33" i="4520"/>
  <c r="E34" i="4520"/>
  <c r="E35" i="4520"/>
  <c r="E36" i="4520"/>
  <c r="E38" i="4520"/>
  <c r="E39" i="4520"/>
  <c r="E40" i="4520"/>
  <c r="E41" i="4520"/>
  <c r="E42" i="4520"/>
  <c r="E43" i="4520"/>
  <c r="E44" i="4520"/>
  <c r="E45" i="4520"/>
  <c r="E47" i="4520"/>
  <c r="E48" i="4520"/>
  <c r="E49" i="4520"/>
  <c r="E50" i="4520"/>
  <c r="E51" i="4520"/>
  <c r="E52" i="4520"/>
  <c r="E54" i="4520"/>
  <c r="E55" i="4520"/>
  <c r="E2" i="4520"/>
  <c r="D56" i="4520"/>
  <c r="E56" i="4520" s="1"/>
  <c r="C56" i="4520"/>
  <c r="A3" i="4520"/>
  <c r="A4" i="4520"/>
  <c r="A5" i="4520"/>
  <c r="A6" i="4520"/>
  <c r="A7" i="4520"/>
  <c r="A8" i="4520"/>
  <c r="A10" i="4520"/>
  <c r="A11" i="4520"/>
  <c r="A12" i="4520"/>
  <c r="A13" i="4520"/>
  <c r="A14" i="4520"/>
  <c r="A15" i="4520"/>
  <c r="A16" i="4520"/>
  <c r="A17" i="4520"/>
  <c r="A18" i="4520"/>
  <c r="A19" i="4520"/>
  <c r="A20" i="4520"/>
  <c r="A21" i="4520"/>
  <c r="A22" i="4520"/>
  <c r="A23" i="4520"/>
  <c r="A25" i="4520"/>
  <c r="A26" i="4520"/>
  <c r="A27" i="4520"/>
  <c r="A29" i="4520"/>
  <c r="A30" i="4520"/>
  <c r="A31" i="4520"/>
  <c r="A32" i="4520"/>
  <c r="A33" i="4520"/>
  <c r="A34" i="4520"/>
  <c r="A35" i="4520"/>
  <c r="A36" i="4520"/>
  <c r="A38" i="4520"/>
  <c r="A39" i="4520"/>
  <c r="A40" i="4520"/>
  <c r="A41" i="4520"/>
  <c r="A42" i="4520"/>
  <c r="A43" i="4520"/>
  <c r="A44" i="4520"/>
  <c r="A45" i="4520"/>
  <c r="A47" i="4520"/>
  <c r="A48" i="4520"/>
  <c r="A49" i="4520"/>
  <c r="A50" i="4520"/>
  <c r="A51" i="4520"/>
  <c r="A52" i="4520"/>
  <c r="A54" i="4520"/>
  <c r="A55" i="4520"/>
  <c r="A2" i="4520"/>
  <c r="L2" i="2618"/>
  <c r="L3" i="2618"/>
  <c r="L4" i="2618"/>
  <c r="L5" i="2618"/>
  <c r="L6" i="2618"/>
  <c r="L7" i="2618"/>
  <c r="L8" i="2618"/>
  <c r="L9" i="2618"/>
  <c r="L10" i="2618"/>
  <c r="L11" i="2618"/>
  <c r="L12" i="2618"/>
  <c r="L13" i="2618"/>
  <c r="L14" i="2618"/>
  <c r="L15" i="2618"/>
  <c r="L16" i="2618"/>
  <c r="L17" i="2618"/>
  <c r="L18" i="2618"/>
  <c r="L19" i="2618"/>
  <c r="L20" i="2618"/>
  <c r="L21" i="2618"/>
  <c r="L22" i="2618"/>
  <c r="L23" i="2618"/>
  <c r="L24" i="2618"/>
  <c r="L25" i="2618"/>
  <c r="L26" i="2618"/>
  <c r="L27" i="2618"/>
  <c r="L28" i="2618"/>
  <c r="L29" i="2618"/>
  <c r="L30" i="2618"/>
  <c r="L31" i="2618"/>
  <c r="L32" i="2618"/>
  <c r="L33" i="2618"/>
  <c r="L34" i="2618"/>
  <c r="L35" i="2618"/>
  <c r="L36" i="2618"/>
  <c r="L37" i="2618"/>
  <c r="L38" i="2618"/>
  <c r="L39" i="2618"/>
  <c r="L40" i="2618"/>
  <c r="L41" i="2618"/>
  <c r="L42" i="2618"/>
  <c r="L43" i="2618"/>
  <c r="L44" i="2618"/>
  <c r="L45" i="2618"/>
  <c r="L46" i="2618"/>
  <c r="L47" i="2618"/>
  <c r="L48" i="2618"/>
  <c r="L49" i="2618"/>
  <c r="L50" i="2618"/>
  <c r="L51" i="2618"/>
  <c r="L52" i="2618"/>
  <c r="L53" i="2618"/>
  <c r="L54" i="2618"/>
  <c r="L55" i="2618"/>
  <c r="L56" i="2618"/>
  <c r="L57" i="2618"/>
  <c r="L58" i="2618"/>
  <c r="L59" i="2618"/>
  <c r="L60" i="2618"/>
  <c r="L61" i="2618"/>
  <c r="L62" i="2618"/>
  <c r="L63" i="2618"/>
  <c r="L64" i="2618"/>
  <c r="L65" i="2618"/>
  <c r="L66" i="2618"/>
  <c r="L67" i="2618"/>
  <c r="L68" i="2618"/>
  <c r="L69" i="2618"/>
  <c r="L70" i="2618"/>
  <c r="L71" i="2618"/>
  <c r="L72" i="2618"/>
  <c r="L73" i="2618"/>
  <c r="L74" i="2618"/>
  <c r="L75" i="2618"/>
  <c r="L76" i="2618"/>
  <c r="L77" i="2618"/>
  <c r="L78" i="2618"/>
  <c r="L79" i="2618"/>
  <c r="L80" i="2618"/>
  <c r="L81" i="2618"/>
  <c r="L82" i="2618"/>
  <c r="L83" i="2618"/>
  <c r="L84" i="2618"/>
  <c r="L85" i="2618"/>
  <c r="L86" i="2618"/>
  <c r="L87" i="2618"/>
  <c r="L88" i="2618"/>
  <c r="L89" i="2618"/>
  <c r="L90" i="2618"/>
  <c r="L91" i="2618"/>
  <c r="L92" i="2618"/>
  <c r="L93" i="2618"/>
  <c r="L94" i="2618"/>
  <c r="L95" i="2618"/>
  <c r="L96" i="2618"/>
  <c r="L97" i="2618"/>
  <c r="L98" i="2618"/>
  <c r="L99" i="2618"/>
  <c r="L100" i="2618"/>
  <c r="L101" i="2618"/>
  <c r="L102" i="2618"/>
  <c r="L103" i="2618"/>
  <c r="L104" i="2618"/>
  <c r="L105" i="2618"/>
  <c r="L106" i="2618"/>
  <c r="L107" i="2618"/>
  <c r="L108" i="2618"/>
  <c r="L109" i="2618"/>
  <c r="L110" i="2618"/>
  <c r="L111" i="2618"/>
  <c r="L112" i="2618"/>
  <c r="L113" i="2618"/>
  <c r="L114" i="2618"/>
  <c r="L115" i="2618"/>
  <c r="L116" i="2618"/>
  <c r="L117" i="2618"/>
  <c r="L118" i="2618"/>
  <c r="L119" i="2618"/>
  <c r="L120" i="2618"/>
  <c r="L122" i="2618"/>
  <c r="L123" i="2618"/>
  <c r="L124" i="2618"/>
  <c r="L125" i="2618"/>
  <c r="L126" i="2618"/>
  <c r="L127" i="2618"/>
  <c r="L128" i="2618"/>
  <c r="L129" i="2618"/>
  <c r="L130" i="2618"/>
  <c r="L131" i="2618"/>
  <c r="L132" i="2618"/>
  <c r="L133" i="2618"/>
  <c r="L134" i="2618"/>
  <c r="L135" i="2618"/>
  <c r="L136" i="2618"/>
  <c r="L137" i="2618"/>
  <c r="L138" i="2618"/>
  <c r="L139" i="2618"/>
  <c r="L140" i="2618"/>
  <c r="L141" i="2618"/>
  <c r="L142" i="2618"/>
  <c r="L143" i="2618"/>
  <c r="L144" i="2618"/>
  <c r="L145" i="2618"/>
  <c r="L145" i="4528"/>
  <c r="O144" i="4528"/>
  <c r="N144" i="4528"/>
  <c r="M144" i="4528"/>
  <c r="G144" i="4528"/>
  <c r="F144" i="4528"/>
  <c r="N143" i="4528"/>
  <c r="O143" i="4528" s="1"/>
  <c r="M143" i="4528"/>
  <c r="G143" i="4528"/>
  <c r="F143" i="4528"/>
  <c r="O142" i="4528"/>
  <c r="N142" i="4528"/>
  <c r="M142" i="4528"/>
  <c r="G142" i="4528"/>
  <c r="F142" i="4528"/>
  <c r="N141" i="4528"/>
  <c r="O141" i="4528" s="1"/>
  <c r="M141" i="4528"/>
  <c r="G141" i="4528"/>
  <c r="F141" i="4528"/>
  <c r="O140" i="4528"/>
  <c r="N140" i="4528"/>
  <c r="M140" i="4528"/>
  <c r="G140" i="4528"/>
  <c r="F140" i="4528"/>
  <c r="N139" i="4528"/>
  <c r="O139" i="4528" s="1"/>
  <c r="M139" i="4528"/>
  <c r="G139" i="4528"/>
  <c r="F139" i="4528"/>
  <c r="O138" i="4528"/>
  <c r="N138" i="4528"/>
  <c r="M138" i="4528"/>
  <c r="G138" i="4528"/>
  <c r="F138" i="4528"/>
  <c r="N137" i="4528"/>
  <c r="O137" i="4528" s="1"/>
  <c r="M137" i="4528"/>
  <c r="G137" i="4528"/>
  <c r="F137" i="4528"/>
  <c r="O136" i="4528"/>
  <c r="N136" i="4528"/>
  <c r="M136" i="4528"/>
  <c r="G136" i="4528"/>
  <c r="F136" i="4528"/>
  <c r="N135" i="4528"/>
  <c r="O135" i="4528" s="1"/>
  <c r="M135" i="4528"/>
  <c r="G135" i="4528"/>
  <c r="F135" i="4528"/>
  <c r="O134" i="4528"/>
  <c r="N134" i="4528"/>
  <c r="M134" i="4528"/>
  <c r="G134" i="4528"/>
  <c r="F134" i="4528"/>
  <c r="N133" i="4528"/>
  <c r="O133" i="4528" s="1"/>
  <c r="M133" i="4528"/>
  <c r="G133" i="4528"/>
  <c r="F133" i="4528"/>
  <c r="O132" i="4528"/>
  <c r="N132" i="4528"/>
  <c r="M132" i="4528"/>
  <c r="G132" i="4528"/>
  <c r="F132" i="4528"/>
  <c r="N131" i="4528"/>
  <c r="O131" i="4528" s="1"/>
  <c r="M131" i="4528"/>
  <c r="G131" i="4528"/>
  <c r="F131" i="4528"/>
  <c r="O130" i="4528"/>
  <c r="N130" i="4528"/>
  <c r="M130" i="4528"/>
  <c r="G130" i="4528"/>
  <c r="F130" i="4528"/>
  <c r="N129" i="4528"/>
  <c r="O129" i="4528" s="1"/>
  <c r="M129" i="4528"/>
  <c r="G129" i="4528"/>
  <c r="F129" i="4528"/>
  <c r="O128" i="4528"/>
  <c r="N128" i="4528"/>
  <c r="M128" i="4528"/>
  <c r="G128" i="4528"/>
  <c r="F128" i="4528"/>
  <c r="N127" i="4528"/>
  <c r="O127" i="4528" s="1"/>
  <c r="M127" i="4528"/>
  <c r="G127" i="4528"/>
  <c r="F127" i="4528"/>
  <c r="O126" i="4528"/>
  <c r="N126" i="4528"/>
  <c r="M126" i="4528"/>
  <c r="G126" i="4528"/>
  <c r="F126" i="4528"/>
  <c r="N125" i="4528"/>
  <c r="O125" i="4528" s="1"/>
  <c r="M125" i="4528"/>
  <c r="G125" i="4528"/>
  <c r="F125" i="4528"/>
  <c r="O124" i="4528"/>
  <c r="N124" i="4528"/>
  <c r="M124" i="4528"/>
  <c r="G124" i="4528"/>
  <c r="F124" i="4528"/>
  <c r="N123" i="4528"/>
  <c r="O123" i="4528" s="1"/>
  <c r="M123" i="4528"/>
  <c r="G123" i="4528"/>
  <c r="F123" i="4528"/>
  <c r="O122" i="4528"/>
  <c r="N122" i="4528"/>
  <c r="M122" i="4528"/>
  <c r="G122" i="4528"/>
  <c r="F122" i="4528"/>
  <c r="N121" i="4528"/>
  <c r="O121" i="4528" s="1"/>
  <c r="M121" i="4528"/>
  <c r="G121" i="4528"/>
  <c r="F121" i="4528"/>
  <c r="O120" i="4528"/>
  <c r="N120" i="4528"/>
  <c r="M120" i="4528"/>
  <c r="G120" i="4528"/>
  <c r="F120" i="4528"/>
  <c r="N119" i="4528"/>
  <c r="O119" i="4528" s="1"/>
  <c r="M119" i="4528"/>
  <c r="G119" i="4528"/>
  <c r="F119" i="4528"/>
  <c r="O118" i="4528"/>
  <c r="N118" i="4528"/>
  <c r="M118" i="4528"/>
  <c r="G118" i="4528"/>
  <c r="F118" i="4528"/>
  <c r="N117" i="4528"/>
  <c r="O117" i="4528" s="1"/>
  <c r="M117" i="4528"/>
  <c r="G117" i="4528"/>
  <c r="F117" i="4528"/>
  <c r="N116" i="4528"/>
  <c r="O116" i="4528" s="1"/>
  <c r="M116" i="4528"/>
  <c r="G116" i="4528"/>
  <c r="F116" i="4528"/>
  <c r="N115" i="4528"/>
  <c r="O115" i="4528" s="1"/>
  <c r="M115" i="4528"/>
  <c r="G115" i="4528"/>
  <c r="F115" i="4528"/>
  <c r="N114" i="4528"/>
  <c r="O114" i="4528" s="1"/>
  <c r="M114" i="4528"/>
  <c r="G114" i="4528"/>
  <c r="F114" i="4528"/>
  <c r="N113" i="4528"/>
  <c r="O113" i="4528" s="1"/>
  <c r="M113" i="4528"/>
  <c r="G113" i="4528"/>
  <c r="F113" i="4528"/>
  <c r="O112" i="4528"/>
  <c r="N112" i="4528"/>
  <c r="M112" i="4528"/>
  <c r="G112" i="4528"/>
  <c r="F112" i="4528"/>
  <c r="N111" i="4528"/>
  <c r="O111" i="4528" s="1"/>
  <c r="M111" i="4528"/>
  <c r="G111" i="4528"/>
  <c r="F111" i="4528"/>
  <c r="N110" i="4528"/>
  <c r="O110" i="4528" s="1"/>
  <c r="M110" i="4528"/>
  <c r="G110" i="4528"/>
  <c r="F110" i="4528"/>
  <c r="O109" i="4528"/>
  <c r="N109" i="4528"/>
  <c r="M109" i="4528"/>
  <c r="G109" i="4528"/>
  <c r="F109" i="4528"/>
  <c r="N108" i="4528"/>
  <c r="O108" i="4528" s="1"/>
  <c r="M108" i="4528"/>
  <c r="G108" i="4528"/>
  <c r="F108" i="4528"/>
  <c r="N107" i="4528"/>
  <c r="O107" i="4528" s="1"/>
  <c r="M107" i="4528"/>
  <c r="G107" i="4528"/>
  <c r="F107" i="4528"/>
  <c r="O106" i="4528"/>
  <c r="N106" i="4528"/>
  <c r="M106" i="4528"/>
  <c r="G106" i="4528"/>
  <c r="F106" i="4528"/>
  <c r="N105" i="4528"/>
  <c r="O105" i="4528" s="1"/>
  <c r="M105" i="4528"/>
  <c r="G105" i="4528"/>
  <c r="F105" i="4528"/>
  <c r="O104" i="4528"/>
  <c r="N104" i="4528"/>
  <c r="M104" i="4528"/>
  <c r="G104" i="4528"/>
  <c r="F104" i="4528"/>
  <c r="N103" i="4528"/>
  <c r="O103" i="4528" s="1"/>
  <c r="M103" i="4528"/>
  <c r="G103" i="4528"/>
  <c r="F103" i="4528"/>
  <c r="O102" i="4528"/>
  <c r="N102" i="4528"/>
  <c r="M102" i="4528"/>
  <c r="G102" i="4528"/>
  <c r="F102" i="4528"/>
  <c r="N101" i="4528"/>
  <c r="O101" i="4528" s="1"/>
  <c r="M101" i="4528"/>
  <c r="G101" i="4528"/>
  <c r="F101" i="4528"/>
  <c r="O100" i="4528"/>
  <c r="N100" i="4528"/>
  <c r="M100" i="4528"/>
  <c r="G100" i="4528"/>
  <c r="F100" i="4528"/>
  <c r="N99" i="4528"/>
  <c r="O99" i="4528" s="1"/>
  <c r="M99" i="4528"/>
  <c r="G99" i="4528"/>
  <c r="F99" i="4528"/>
  <c r="O98" i="4528"/>
  <c r="N98" i="4528"/>
  <c r="M98" i="4528"/>
  <c r="G98" i="4528"/>
  <c r="F98" i="4528"/>
  <c r="N97" i="4528"/>
  <c r="O97" i="4528" s="1"/>
  <c r="M97" i="4528"/>
  <c r="G97" i="4528"/>
  <c r="F97" i="4528"/>
  <c r="O96" i="4528"/>
  <c r="N96" i="4528"/>
  <c r="M96" i="4528"/>
  <c r="G96" i="4528"/>
  <c r="F96" i="4528"/>
  <c r="N95" i="4528"/>
  <c r="O95" i="4528" s="1"/>
  <c r="M95" i="4528"/>
  <c r="G95" i="4528"/>
  <c r="F95" i="4528"/>
  <c r="N94" i="4528"/>
  <c r="O94" i="4528" s="1"/>
  <c r="M94" i="4528"/>
  <c r="G94" i="4528"/>
  <c r="F94" i="4528"/>
  <c r="O93" i="4528"/>
  <c r="N93" i="4528"/>
  <c r="M93" i="4528"/>
  <c r="G93" i="4528"/>
  <c r="F93" i="4528"/>
  <c r="N92" i="4528"/>
  <c r="O92" i="4528" s="1"/>
  <c r="M92" i="4528"/>
  <c r="G92" i="4528"/>
  <c r="F92" i="4528"/>
  <c r="N91" i="4528"/>
  <c r="O91" i="4528" s="1"/>
  <c r="M91" i="4528"/>
  <c r="G91" i="4528"/>
  <c r="F91" i="4528"/>
  <c r="O90" i="4528"/>
  <c r="N90" i="4528"/>
  <c r="M90" i="4528"/>
  <c r="G90" i="4528"/>
  <c r="F90" i="4528"/>
  <c r="N89" i="4528"/>
  <c r="O89" i="4528" s="1"/>
  <c r="M89" i="4528"/>
  <c r="G89" i="4528"/>
  <c r="F89" i="4528"/>
  <c r="O88" i="4528"/>
  <c r="N88" i="4528"/>
  <c r="M88" i="4528"/>
  <c r="G88" i="4528"/>
  <c r="F88" i="4528"/>
  <c r="N87" i="4528"/>
  <c r="O87" i="4528" s="1"/>
  <c r="M87" i="4528"/>
  <c r="G87" i="4528"/>
  <c r="F87" i="4528"/>
  <c r="O86" i="4528"/>
  <c r="N86" i="4528"/>
  <c r="M86" i="4528"/>
  <c r="G86" i="4528"/>
  <c r="F86" i="4528"/>
  <c r="N85" i="4528"/>
  <c r="O85" i="4528" s="1"/>
  <c r="M85" i="4528"/>
  <c r="G85" i="4528"/>
  <c r="F85" i="4528"/>
  <c r="N84" i="4528"/>
  <c r="O84" i="4528" s="1"/>
  <c r="M84" i="4528"/>
  <c r="G84" i="4528"/>
  <c r="F84" i="4528"/>
  <c r="O83" i="4528"/>
  <c r="N83" i="4528"/>
  <c r="M83" i="4528"/>
  <c r="G83" i="4528"/>
  <c r="F83" i="4528"/>
  <c r="N82" i="4528"/>
  <c r="O82" i="4528" s="1"/>
  <c r="M82" i="4528"/>
  <c r="G82" i="4528"/>
  <c r="F82" i="4528"/>
  <c r="N81" i="4528"/>
  <c r="O81" i="4528" s="1"/>
  <c r="M81" i="4528"/>
  <c r="G81" i="4528"/>
  <c r="F81" i="4528"/>
  <c r="O80" i="4528"/>
  <c r="N80" i="4528"/>
  <c r="M80" i="4528"/>
  <c r="G80" i="4528"/>
  <c r="F80" i="4528"/>
  <c r="N79" i="4528"/>
  <c r="O79" i="4528" s="1"/>
  <c r="M79" i="4528"/>
  <c r="G79" i="4528"/>
  <c r="F79" i="4528"/>
  <c r="O78" i="4528"/>
  <c r="N78" i="4528"/>
  <c r="M78" i="4528"/>
  <c r="G78" i="4528"/>
  <c r="F78" i="4528"/>
  <c r="N77" i="4528"/>
  <c r="O77" i="4528" s="1"/>
  <c r="M77" i="4528"/>
  <c r="G77" i="4528"/>
  <c r="F77" i="4528"/>
  <c r="O76" i="4528"/>
  <c r="N76" i="4528"/>
  <c r="M76" i="4528"/>
  <c r="G76" i="4528"/>
  <c r="F76" i="4528"/>
  <c r="N75" i="4528"/>
  <c r="O75" i="4528" s="1"/>
  <c r="M75" i="4528"/>
  <c r="G75" i="4528"/>
  <c r="F75" i="4528"/>
  <c r="O74" i="4528"/>
  <c r="N74" i="4528"/>
  <c r="M74" i="4528"/>
  <c r="G74" i="4528"/>
  <c r="F74" i="4528"/>
  <c r="N73" i="4528"/>
  <c r="O73" i="4528" s="1"/>
  <c r="M73" i="4528"/>
  <c r="G73" i="4528"/>
  <c r="F73" i="4528"/>
  <c r="O72" i="4528"/>
  <c r="N72" i="4528"/>
  <c r="M72" i="4528"/>
  <c r="G72" i="4528"/>
  <c r="F72" i="4528"/>
  <c r="N71" i="4528"/>
  <c r="O71" i="4528" s="1"/>
  <c r="M71" i="4528"/>
  <c r="G71" i="4528"/>
  <c r="F71" i="4528"/>
  <c r="O70" i="4528"/>
  <c r="N70" i="4528"/>
  <c r="M70" i="4528"/>
  <c r="G70" i="4528"/>
  <c r="F70" i="4528"/>
  <c r="N69" i="4528"/>
  <c r="O69" i="4528" s="1"/>
  <c r="M69" i="4528"/>
  <c r="G69" i="4528"/>
  <c r="F69" i="4528"/>
  <c r="O68" i="4528"/>
  <c r="N68" i="4528"/>
  <c r="M68" i="4528"/>
  <c r="G68" i="4528"/>
  <c r="F68" i="4528"/>
  <c r="N67" i="4528"/>
  <c r="O67" i="4528" s="1"/>
  <c r="M67" i="4528"/>
  <c r="G67" i="4528"/>
  <c r="F67" i="4528"/>
  <c r="O66" i="4528"/>
  <c r="N66" i="4528"/>
  <c r="M66" i="4528"/>
  <c r="G66" i="4528"/>
  <c r="F66" i="4528"/>
  <c r="N65" i="4528"/>
  <c r="O65" i="4528" s="1"/>
  <c r="M65" i="4528"/>
  <c r="G65" i="4528"/>
  <c r="F65" i="4528"/>
  <c r="O64" i="4528"/>
  <c r="N64" i="4528"/>
  <c r="M64" i="4528"/>
  <c r="G64" i="4528"/>
  <c r="F64" i="4528"/>
  <c r="N63" i="4528"/>
  <c r="O63" i="4528" s="1"/>
  <c r="M63" i="4528"/>
  <c r="G63" i="4528"/>
  <c r="F63" i="4528"/>
  <c r="O62" i="4528"/>
  <c r="N62" i="4528"/>
  <c r="M62" i="4528"/>
  <c r="G62" i="4528"/>
  <c r="F62" i="4528"/>
  <c r="N61" i="4528"/>
  <c r="O61" i="4528" s="1"/>
  <c r="M61" i="4528"/>
  <c r="G61" i="4528"/>
  <c r="F61" i="4528"/>
  <c r="O60" i="4528"/>
  <c r="N60" i="4528"/>
  <c r="M60" i="4528"/>
  <c r="G60" i="4528"/>
  <c r="F60" i="4528"/>
  <c r="N59" i="4528"/>
  <c r="O59" i="4528" s="1"/>
  <c r="M59" i="4528"/>
  <c r="G59" i="4528"/>
  <c r="F59" i="4528"/>
  <c r="O58" i="4528"/>
  <c r="N58" i="4528"/>
  <c r="M58" i="4528"/>
  <c r="G58" i="4528"/>
  <c r="F58" i="4528"/>
  <c r="N57" i="4528"/>
  <c r="O57" i="4528" s="1"/>
  <c r="M57" i="4528"/>
  <c r="G57" i="4528"/>
  <c r="F57" i="4528"/>
  <c r="O56" i="4528"/>
  <c r="N56" i="4528"/>
  <c r="M56" i="4528"/>
  <c r="G56" i="4528"/>
  <c r="F56" i="4528"/>
  <c r="N55" i="4528"/>
  <c r="O55" i="4528" s="1"/>
  <c r="M55" i="4528"/>
  <c r="G55" i="4528"/>
  <c r="F55" i="4528"/>
  <c r="O54" i="4528"/>
  <c r="N54" i="4528"/>
  <c r="M54" i="4528"/>
  <c r="G54" i="4528"/>
  <c r="F54" i="4528"/>
  <c r="N53" i="4528"/>
  <c r="O53" i="4528" s="1"/>
  <c r="M53" i="4528"/>
  <c r="G53" i="4528"/>
  <c r="F53" i="4528"/>
  <c r="O52" i="4528"/>
  <c r="N52" i="4528"/>
  <c r="M52" i="4528"/>
  <c r="G52" i="4528"/>
  <c r="F52" i="4528"/>
  <c r="N51" i="4528"/>
  <c r="O51" i="4528" s="1"/>
  <c r="M51" i="4528"/>
  <c r="G51" i="4528"/>
  <c r="F51" i="4528"/>
  <c r="O50" i="4528"/>
  <c r="N50" i="4528"/>
  <c r="M50" i="4528"/>
  <c r="G50" i="4528"/>
  <c r="F50" i="4528"/>
  <c r="N49" i="4528"/>
  <c r="O49" i="4528" s="1"/>
  <c r="M49" i="4528"/>
  <c r="G49" i="4528"/>
  <c r="F49" i="4528"/>
  <c r="O48" i="4528"/>
  <c r="N48" i="4528"/>
  <c r="M48" i="4528"/>
  <c r="G48" i="4528"/>
  <c r="F48" i="4528"/>
  <c r="N47" i="4528"/>
  <c r="O47" i="4528" s="1"/>
  <c r="M47" i="4528"/>
  <c r="G47" i="4528"/>
  <c r="F47" i="4528"/>
  <c r="O46" i="4528"/>
  <c r="N46" i="4528"/>
  <c r="M46" i="4528"/>
  <c r="G46" i="4528"/>
  <c r="F46" i="4528"/>
  <c r="N45" i="4528"/>
  <c r="O45" i="4528" s="1"/>
  <c r="M45" i="4528"/>
  <c r="G45" i="4528"/>
  <c r="F45" i="4528"/>
  <c r="O44" i="4528"/>
  <c r="N44" i="4528"/>
  <c r="M44" i="4528"/>
  <c r="G44" i="4528"/>
  <c r="F44" i="4528"/>
  <c r="N43" i="4528"/>
  <c r="O43" i="4528" s="1"/>
  <c r="M43" i="4528"/>
  <c r="G43" i="4528"/>
  <c r="F43" i="4528"/>
  <c r="O42" i="4528"/>
  <c r="N42" i="4528"/>
  <c r="M42" i="4528"/>
  <c r="G42" i="4528"/>
  <c r="F42" i="4528"/>
  <c r="N41" i="4528"/>
  <c r="O41" i="4528" s="1"/>
  <c r="M41" i="4528"/>
  <c r="G41" i="4528"/>
  <c r="F41" i="4528"/>
  <c r="O40" i="4528"/>
  <c r="N40" i="4528"/>
  <c r="M40" i="4528"/>
  <c r="G40" i="4528"/>
  <c r="F40" i="4528"/>
  <c r="N39" i="4528"/>
  <c r="O39" i="4528" s="1"/>
  <c r="M39" i="4528"/>
  <c r="G39" i="4528"/>
  <c r="F39" i="4528"/>
  <c r="O38" i="4528"/>
  <c r="N38" i="4528"/>
  <c r="M38" i="4528"/>
  <c r="G38" i="4528"/>
  <c r="F38" i="4528"/>
  <c r="N37" i="4528"/>
  <c r="O37" i="4528" s="1"/>
  <c r="M37" i="4528"/>
  <c r="G37" i="4528"/>
  <c r="F37" i="4528"/>
  <c r="O36" i="4528"/>
  <c r="N36" i="4528"/>
  <c r="M36" i="4528"/>
  <c r="G36" i="4528"/>
  <c r="F36" i="4528"/>
  <c r="N35" i="4528"/>
  <c r="O35" i="4528" s="1"/>
  <c r="M35" i="4528"/>
  <c r="G35" i="4528"/>
  <c r="F35" i="4528"/>
  <c r="O34" i="4528"/>
  <c r="N34" i="4528"/>
  <c r="M34" i="4528"/>
  <c r="G34" i="4528"/>
  <c r="F34" i="4528"/>
  <c r="N33" i="4528"/>
  <c r="O33" i="4528" s="1"/>
  <c r="M33" i="4528"/>
  <c r="G33" i="4528"/>
  <c r="F33" i="4528"/>
  <c r="O32" i="4528"/>
  <c r="N32" i="4528"/>
  <c r="M32" i="4528"/>
  <c r="G32" i="4528"/>
  <c r="F32" i="4528"/>
  <c r="N31" i="4528"/>
  <c r="O31" i="4528" s="1"/>
  <c r="M31" i="4528"/>
  <c r="G31" i="4528"/>
  <c r="F31" i="4528"/>
  <c r="O30" i="4528"/>
  <c r="N30" i="4528"/>
  <c r="M30" i="4528"/>
  <c r="G30" i="4528"/>
  <c r="F30" i="4528"/>
  <c r="N29" i="4528"/>
  <c r="O29" i="4528" s="1"/>
  <c r="M29" i="4528"/>
  <c r="G29" i="4528"/>
  <c r="F29" i="4528"/>
  <c r="O28" i="4528"/>
  <c r="N28" i="4528"/>
  <c r="M28" i="4528"/>
  <c r="G28" i="4528"/>
  <c r="F28" i="4528"/>
  <c r="N27" i="4528"/>
  <c r="O27" i="4528" s="1"/>
  <c r="M27" i="4528"/>
  <c r="G27" i="4528"/>
  <c r="F27" i="4528"/>
  <c r="O26" i="4528"/>
  <c r="N26" i="4528"/>
  <c r="M26" i="4528"/>
  <c r="G26" i="4528"/>
  <c r="F26" i="4528"/>
  <c r="N25" i="4528"/>
  <c r="O25" i="4528" s="1"/>
  <c r="M25" i="4528"/>
  <c r="G25" i="4528"/>
  <c r="F25" i="4528"/>
  <c r="O24" i="4528"/>
  <c r="N24" i="4528"/>
  <c r="M24" i="4528"/>
  <c r="G24" i="4528"/>
  <c r="F24" i="4528"/>
  <c r="N23" i="4528"/>
  <c r="O23" i="4528" s="1"/>
  <c r="M23" i="4528"/>
  <c r="G23" i="4528"/>
  <c r="F23" i="4528"/>
  <c r="O22" i="4528"/>
  <c r="N22" i="4528"/>
  <c r="M22" i="4528"/>
  <c r="G22" i="4528"/>
  <c r="F22" i="4528"/>
  <c r="N21" i="4528"/>
  <c r="O21" i="4528" s="1"/>
  <c r="M21" i="4528"/>
  <c r="G21" i="4528"/>
  <c r="F21" i="4528"/>
  <c r="O20" i="4528"/>
  <c r="N20" i="4528"/>
  <c r="M20" i="4528"/>
  <c r="G20" i="4528"/>
  <c r="F20" i="4528"/>
  <c r="N19" i="4528"/>
  <c r="O19" i="4528" s="1"/>
  <c r="M19" i="4528"/>
  <c r="G19" i="4528"/>
  <c r="F19" i="4528"/>
  <c r="O18" i="4528"/>
  <c r="N18" i="4528"/>
  <c r="M18" i="4528"/>
  <c r="G18" i="4528"/>
  <c r="F18" i="4528"/>
  <c r="N17" i="4528"/>
  <c r="O17" i="4528" s="1"/>
  <c r="M17" i="4528"/>
  <c r="G17" i="4528"/>
  <c r="F17" i="4528"/>
  <c r="O16" i="4528"/>
  <c r="N16" i="4528"/>
  <c r="M16" i="4528"/>
  <c r="G16" i="4528"/>
  <c r="F16" i="4528"/>
  <c r="N15" i="4528"/>
  <c r="O15" i="4528" s="1"/>
  <c r="M15" i="4528"/>
  <c r="G15" i="4528"/>
  <c r="F15" i="4528"/>
  <c r="O14" i="4528"/>
  <c r="N14" i="4528"/>
  <c r="M14" i="4528"/>
  <c r="G14" i="4528"/>
  <c r="F14" i="4528"/>
  <c r="N13" i="4528"/>
  <c r="O13" i="4528" s="1"/>
  <c r="M13" i="4528"/>
  <c r="G13" i="4528"/>
  <c r="F13" i="4528"/>
  <c r="O12" i="4528"/>
  <c r="N12" i="4528"/>
  <c r="M12" i="4528"/>
  <c r="G12" i="4528"/>
  <c r="F12" i="4528"/>
  <c r="N11" i="4528"/>
  <c r="O11" i="4528" s="1"/>
  <c r="M11" i="4528"/>
  <c r="G11" i="4528"/>
  <c r="F11" i="4528"/>
  <c r="O10" i="4528"/>
  <c r="N10" i="4528"/>
  <c r="M10" i="4528"/>
  <c r="G10" i="4528"/>
  <c r="F10" i="4528"/>
  <c r="N9" i="4528"/>
  <c r="O9" i="4528" s="1"/>
  <c r="M9" i="4528"/>
  <c r="G9" i="4528"/>
  <c r="F9" i="4528"/>
  <c r="O8" i="4528"/>
  <c r="N8" i="4528"/>
  <c r="M8" i="4528"/>
  <c r="G8" i="4528"/>
  <c r="F8" i="4528"/>
  <c r="N7" i="4528"/>
  <c r="O7" i="4528" s="1"/>
  <c r="M7" i="4528"/>
  <c r="G7" i="4528"/>
  <c r="F7" i="4528"/>
  <c r="O6" i="4528"/>
  <c r="N6" i="4528"/>
  <c r="M6" i="4528"/>
  <c r="G6" i="4528"/>
  <c r="F6" i="4528"/>
  <c r="N5" i="4528"/>
  <c r="O5" i="4528" s="1"/>
  <c r="M5" i="4528"/>
  <c r="G5" i="4528"/>
  <c r="F5" i="4528"/>
  <c r="O4" i="4528"/>
  <c r="N4" i="4528"/>
  <c r="M4" i="4528"/>
  <c r="G4" i="4528"/>
  <c r="F4" i="4528"/>
  <c r="N3" i="4528"/>
  <c r="O3" i="4528" s="1"/>
  <c r="M3" i="4528"/>
  <c r="G3" i="4528"/>
  <c r="F3" i="4528"/>
  <c r="O2" i="4528"/>
  <c r="N2" i="4528"/>
  <c r="M2" i="4528"/>
  <c r="G2" i="4528"/>
  <c r="F2" i="4528"/>
  <c r="L1" i="4528"/>
  <c r="C1" i="4528"/>
  <c r="I1" i="4528" l="1"/>
  <c r="C21" i="2425"/>
  <c r="C21" i="1006"/>
  <c r="C21" i="901"/>
  <c r="C21" i="900"/>
  <c r="C21" i="899"/>
  <c r="H9" i="4183" l="1"/>
  <c r="F53" i="2618"/>
  <c r="F54" i="2618"/>
  <c r="F55" i="2618"/>
  <c r="F56" i="2618"/>
  <c r="F57" i="2618"/>
  <c r="F58" i="2618"/>
  <c r="F59" i="2618"/>
  <c r="F60" i="2618"/>
  <c r="F61" i="2618"/>
  <c r="F62" i="2618"/>
  <c r="F63" i="2618"/>
  <c r="F64" i="2618"/>
  <c r="F65" i="2618"/>
  <c r="F66" i="2618"/>
  <c r="F67" i="2618"/>
  <c r="F68" i="2618"/>
  <c r="F69" i="2618"/>
  <c r="F70" i="2618"/>
  <c r="F71" i="2618"/>
  <c r="F72" i="2618"/>
  <c r="F73" i="2618"/>
  <c r="F74" i="2618"/>
  <c r="F75" i="2618"/>
  <c r="F76" i="2618"/>
  <c r="F77" i="2618"/>
  <c r="F78" i="2618"/>
  <c r="F79" i="2618"/>
  <c r="F80" i="2618"/>
  <c r="F81" i="2618"/>
  <c r="F82" i="2618"/>
  <c r="F83" i="2618"/>
  <c r="F84" i="2618"/>
  <c r="F85" i="2618"/>
  <c r="F86" i="2618"/>
  <c r="F87" i="2618"/>
  <c r="F88" i="2618"/>
  <c r="F89" i="2618"/>
  <c r="F90" i="2618"/>
  <c r="F91" i="2618"/>
  <c r="F92" i="2618"/>
  <c r="F93" i="2618"/>
  <c r="F94" i="2618"/>
  <c r="F95" i="2618"/>
  <c r="F96" i="2618"/>
  <c r="F97" i="2618"/>
  <c r="F98" i="2618"/>
  <c r="F99" i="2618"/>
  <c r="F100" i="2618"/>
  <c r="F101" i="2618"/>
  <c r="F102" i="2618"/>
  <c r="F103" i="2618"/>
  <c r="F104" i="2618"/>
  <c r="F105" i="2618"/>
  <c r="F106" i="2618"/>
  <c r="F107" i="2618"/>
  <c r="F108" i="2618"/>
  <c r="F109" i="2618"/>
  <c r="F110" i="2618"/>
  <c r="F111" i="2618"/>
  <c r="F112" i="2618"/>
  <c r="F113" i="2618"/>
  <c r="F114" i="2618"/>
  <c r="F115" i="2618"/>
  <c r="F116" i="2618"/>
  <c r="F117" i="2618"/>
  <c r="F118" i="2618"/>
  <c r="F119" i="2618"/>
  <c r="F120" i="2618"/>
  <c r="F121" i="2618"/>
  <c r="F122" i="2618"/>
  <c r="F123" i="2618"/>
  <c r="F124" i="2618"/>
  <c r="F125" i="2618"/>
  <c r="F126" i="2618"/>
  <c r="F127" i="2618"/>
  <c r="F128" i="2618"/>
  <c r="F129" i="2618"/>
  <c r="F130" i="2618"/>
  <c r="F131" i="2618"/>
  <c r="F132" i="2618"/>
  <c r="F133" i="2618"/>
  <c r="F134" i="2618"/>
  <c r="F135" i="2618"/>
  <c r="F136" i="2618"/>
  <c r="F137" i="2618"/>
  <c r="F138" i="2618"/>
  <c r="F139" i="2618"/>
  <c r="F140" i="2618"/>
  <c r="F141" i="2618"/>
  <c r="F142" i="2618"/>
  <c r="F143" i="2618"/>
  <c r="F144" i="2618"/>
  <c r="M49" i="2618"/>
  <c r="M50" i="2618"/>
  <c r="M51" i="2618"/>
  <c r="M52" i="2618"/>
  <c r="M53" i="2618"/>
  <c r="M54" i="2618"/>
  <c r="M55" i="2618"/>
  <c r="M56" i="2618"/>
  <c r="M57" i="2618"/>
  <c r="M58" i="2618"/>
  <c r="M59" i="2618"/>
  <c r="M60" i="2618"/>
  <c r="M61" i="2618"/>
  <c r="M62" i="2618"/>
  <c r="M63" i="2618"/>
  <c r="M64" i="2618"/>
  <c r="M65" i="2618"/>
  <c r="M66" i="2618"/>
  <c r="M67" i="2618"/>
  <c r="M68" i="2618"/>
  <c r="M69" i="2618"/>
  <c r="M70" i="2618"/>
  <c r="M71" i="2618"/>
  <c r="M72" i="2618"/>
  <c r="M73" i="2618"/>
  <c r="M74" i="2618"/>
  <c r="M75" i="2618"/>
  <c r="M76" i="2618"/>
  <c r="M77" i="2618"/>
  <c r="M78" i="2618"/>
  <c r="M79" i="2618"/>
  <c r="M80" i="2618"/>
  <c r="M81" i="2618"/>
  <c r="M82" i="2618"/>
  <c r="M83" i="2618"/>
  <c r="M84" i="2618"/>
  <c r="M85" i="2618"/>
  <c r="M86" i="2618"/>
  <c r="M87" i="2618"/>
  <c r="M88" i="2618"/>
  <c r="M89" i="2618"/>
  <c r="M90" i="2618"/>
  <c r="M91" i="2618"/>
  <c r="M92" i="2618"/>
  <c r="M93" i="2618"/>
  <c r="M94" i="2618"/>
  <c r="M95" i="2618"/>
  <c r="M96" i="2618"/>
  <c r="M97" i="2618"/>
  <c r="M98" i="2618"/>
  <c r="M99" i="2618"/>
  <c r="M100" i="2618"/>
  <c r="M101" i="2618"/>
  <c r="M102" i="2618"/>
  <c r="M103" i="2618"/>
  <c r="M104" i="2618"/>
  <c r="M105" i="2618"/>
  <c r="M106" i="2618"/>
  <c r="M107" i="2618"/>
  <c r="M108" i="2618"/>
  <c r="M109" i="2618"/>
  <c r="M110" i="2618"/>
  <c r="M111" i="2618"/>
  <c r="M112" i="2618"/>
  <c r="M113" i="2618"/>
  <c r="M114" i="2618"/>
  <c r="M115" i="2618"/>
  <c r="M116" i="2618"/>
  <c r="M117" i="2618"/>
  <c r="M118" i="2618"/>
  <c r="M119" i="2618"/>
  <c r="M120" i="2618"/>
  <c r="M121" i="2618"/>
  <c r="M122" i="2618"/>
  <c r="M123" i="2618"/>
  <c r="M124" i="2618"/>
  <c r="M125" i="2618"/>
  <c r="M126" i="2618"/>
  <c r="M127" i="2618"/>
  <c r="M128" i="2618"/>
  <c r="M129" i="2618"/>
  <c r="M130" i="2618"/>
  <c r="M131" i="2618"/>
  <c r="M132" i="2618"/>
  <c r="M133" i="2618"/>
  <c r="M134" i="2618"/>
  <c r="M135" i="2618"/>
  <c r="M136" i="2618"/>
  <c r="M137" i="2618"/>
  <c r="M138" i="2618"/>
  <c r="M139" i="2618"/>
  <c r="M140" i="2618"/>
  <c r="M141" i="2618"/>
  <c r="M142" i="2618"/>
  <c r="M143" i="2618"/>
  <c r="M144" i="2618"/>
  <c r="M3" i="2618" l="1"/>
  <c r="M4" i="2618"/>
  <c r="M5" i="2618"/>
  <c r="M6" i="2618"/>
  <c r="M7" i="2618"/>
  <c r="M8" i="2618"/>
  <c r="M9" i="2618"/>
  <c r="M10" i="2618"/>
  <c r="M11" i="2618"/>
  <c r="M12" i="2618"/>
  <c r="M13" i="2618"/>
  <c r="M14" i="2618"/>
  <c r="M15" i="2618"/>
  <c r="M16" i="2618"/>
  <c r="M17" i="2618"/>
  <c r="M18" i="2618"/>
  <c r="M19" i="2618"/>
  <c r="M20" i="2618"/>
  <c r="M21" i="2618"/>
  <c r="M22" i="2618"/>
  <c r="M23" i="2618"/>
  <c r="M24" i="2618"/>
  <c r="M25" i="2618"/>
  <c r="M26" i="2618"/>
  <c r="M27" i="2618"/>
  <c r="M28" i="2618"/>
  <c r="M29" i="2618"/>
  <c r="M30" i="2618"/>
  <c r="M31" i="2618"/>
  <c r="M32" i="2618"/>
  <c r="M33" i="2618"/>
  <c r="M34" i="2618"/>
  <c r="M35" i="2618"/>
  <c r="M36" i="2618"/>
  <c r="M37" i="2618"/>
  <c r="M38" i="2618"/>
  <c r="M39" i="2618"/>
  <c r="M40" i="2618"/>
  <c r="M41" i="2618"/>
  <c r="M42" i="2618"/>
  <c r="M43" i="2618"/>
  <c r="M44" i="2618"/>
  <c r="M45" i="2618"/>
  <c r="M46" i="2618"/>
  <c r="M47" i="2618"/>
  <c r="M48" i="2618"/>
  <c r="F3" i="2618"/>
  <c r="F4" i="2618"/>
  <c r="F5" i="2618"/>
  <c r="F6" i="2618"/>
  <c r="F7" i="2618"/>
  <c r="F8" i="2618"/>
  <c r="F9" i="2618"/>
  <c r="F10" i="2618"/>
  <c r="F11" i="2618"/>
  <c r="F12" i="2618"/>
  <c r="F13" i="2618"/>
  <c r="F14" i="2618"/>
  <c r="F15" i="2618"/>
  <c r="F16" i="2618"/>
  <c r="F17" i="2618"/>
  <c r="F18" i="2618"/>
  <c r="F19" i="2618"/>
  <c r="F20" i="2618"/>
  <c r="F21" i="2618"/>
  <c r="F22" i="2618"/>
  <c r="F23" i="2618"/>
  <c r="F24" i="2618"/>
  <c r="F25" i="2618"/>
  <c r="F26" i="2618"/>
  <c r="F27" i="2618"/>
  <c r="F28" i="2618"/>
  <c r="F29" i="2618"/>
  <c r="F30" i="2618"/>
  <c r="F31" i="2618"/>
  <c r="F32" i="2618"/>
  <c r="F33" i="2618"/>
  <c r="F34" i="2618"/>
  <c r="F35" i="2618"/>
  <c r="F36" i="2618"/>
  <c r="F37" i="2618"/>
  <c r="F38" i="2618"/>
  <c r="F39" i="2618"/>
  <c r="F40" i="2618"/>
  <c r="F41" i="2618"/>
  <c r="F42" i="2618"/>
  <c r="F43" i="2618"/>
  <c r="F44" i="2618"/>
  <c r="F45" i="2618"/>
  <c r="F46" i="2618"/>
  <c r="F47" i="2618"/>
  <c r="F48" i="2618"/>
  <c r="F49" i="2618"/>
  <c r="F50" i="2618"/>
  <c r="F51" i="2618"/>
  <c r="F52" i="2618"/>
  <c r="A166" i="4212" l="1"/>
  <c r="D166" i="4212" s="1"/>
  <c r="A167" i="4212"/>
  <c r="D167" i="4212" s="1"/>
  <c r="A168" i="4212"/>
  <c r="D168" i="4212" s="1"/>
  <c r="A169" i="4212"/>
  <c r="D169" i="4212" s="1"/>
  <c r="A170" i="4212"/>
  <c r="D170" i="4212" s="1"/>
  <c r="A172" i="4212"/>
  <c r="D172" i="4212" s="1"/>
  <c r="A173" i="4212"/>
  <c r="D173" i="4212" s="1"/>
  <c r="A174" i="4212"/>
  <c r="D174" i="4212" s="1"/>
  <c r="A219" i="4212"/>
  <c r="D219" i="4212" s="1"/>
  <c r="A220" i="4212"/>
  <c r="D220" i="4212" s="1"/>
  <c r="A224" i="4212"/>
  <c r="D224" i="4212" s="1"/>
  <c r="A225" i="4212"/>
  <c r="D225" i="4212" s="1"/>
  <c r="A226" i="4212"/>
  <c r="D226" i="4212" s="1"/>
  <c r="A227" i="4212"/>
  <c r="D227" i="4212" s="1"/>
  <c r="A228" i="4212"/>
  <c r="D228" i="4212" s="1"/>
  <c r="A231" i="4212"/>
  <c r="D231" i="4212" s="1"/>
  <c r="A232" i="4212"/>
  <c r="D232" i="4212" s="1"/>
  <c r="A233" i="4212"/>
  <c r="D233" i="4212" s="1"/>
  <c r="B233" i="4212"/>
  <c r="A234" i="4212"/>
  <c r="D234" i="4212" s="1"/>
  <c r="A238" i="4212"/>
  <c r="D238" i="4212" s="1"/>
  <c r="A242" i="4212"/>
  <c r="D242" i="4212" s="1"/>
  <c r="A243" i="4212"/>
  <c r="D243" i="4212" s="1"/>
  <c r="A244" i="4212"/>
  <c r="D244" i="4212" s="1"/>
  <c r="B244" i="4212"/>
  <c r="A245" i="4212"/>
  <c r="D245" i="4212" s="1"/>
  <c r="B245" i="4212"/>
  <c r="A246" i="4212"/>
  <c r="D246" i="4212" s="1"/>
  <c r="A247" i="4212"/>
  <c r="D247" i="4212" s="1"/>
  <c r="A254" i="4212"/>
  <c r="D254" i="4212" s="1"/>
  <c r="A255" i="4212"/>
  <c r="D255" i="4212" s="1"/>
  <c r="A256" i="4212"/>
  <c r="D256" i="4212" s="1"/>
  <c r="B256" i="4212"/>
  <c r="A257" i="4212"/>
  <c r="D257" i="4212" s="1"/>
  <c r="B257" i="4212"/>
  <c r="A258" i="4212"/>
  <c r="D258" i="4212" s="1"/>
  <c r="B258" i="4212"/>
  <c r="C258" i="4212"/>
  <c r="A259" i="4212"/>
  <c r="D259" i="4212" s="1"/>
  <c r="A264" i="4212"/>
  <c r="D264" i="4212" s="1"/>
  <c r="A266" i="4212"/>
  <c r="D266" i="4212" s="1"/>
  <c r="A268" i="4212"/>
  <c r="D268" i="4212" s="1"/>
  <c r="A269" i="4212"/>
  <c r="D269" i="4212" s="1"/>
  <c r="A270" i="4212"/>
  <c r="D270" i="4212" s="1"/>
  <c r="A272" i="4212"/>
  <c r="D272" i="4212" s="1"/>
  <c r="A273" i="4212"/>
  <c r="D273" i="4212" s="1"/>
  <c r="A274" i="4212"/>
  <c r="D274" i="4212" s="1"/>
  <c r="B274" i="4212"/>
  <c r="A275" i="4212"/>
  <c r="D275" i="4212" s="1"/>
  <c r="B275" i="4212"/>
  <c r="A276" i="4212"/>
  <c r="D276" i="4212" s="1"/>
  <c r="B276" i="4212"/>
  <c r="A277" i="4212"/>
  <c r="D277" i="4212" s="1"/>
  <c r="B277" i="4212"/>
  <c r="A278" i="4212"/>
  <c r="D278" i="4212" s="1"/>
  <c r="B278" i="4212"/>
  <c r="A279" i="4212"/>
  <c r="D279" i="4212" s="1"/>
  <c r="B279" i="4212"/>
  <c r="A280" i="4212"/>
  <c r="D280" i="4212" s="1"/>
  <c r="B280" i="4212"/>
  <c r="A281" i="4212"/>
  <c r="D281" i="4212" s="1"/>
  <c r="B281" i="4212"/>
  <c r="A282" i="4212"/>
  <c r="D282" i="4212" s="1"/>
  <c r="B282" i="4212"/>
  <c r="A283" i="4212"/>
  <c r="D283" i="4212" s="1"/>
  <c r="B283" i="4212"/>
  <c r="A284" i="4212"/>
  <c r="D284" i="4212" s="1"/>
  <c r="B284" i="4212"/>
  <c r="A285" i="4212"/>
  <c r="D285" i="4212" s="1"/>
  <c r="B285" i="4212"/>
  <c r="A286" i="4212"/>
  <c r="D286" i="4212" s="1"/>
  <c r="B286" i="4212"/>
  <c r="A287" i="4212"/>
  <c r="D287" i="4212" s="1"/>
  <c r="B287" i="4212"/>
  <c r="A288" i="4212"/>
  <c r="D288" i="4212" s="1"/>
  <c r="B288" i="4212"/>
  <c r="A289" i="4212"/>
  <c r="D289" i="4212" s="1"/>
  <c r="B289" i="4212"/>
  <c r="A290" i="4212"/>
  <c r="D290" i="4212" s="1"/>
  <c r="B290" i="4212"/>
  <c r="A291" i="4212"/>
  <c r="D291" i="4212" s="1"/>
  <c r="B291" i="4212"/>
  <c r="A292" i="4212"/>
  <c r="D292" i="4212" s="1"/>
  <c r="B292" i="4212"/>
  <c r="A293" i="4212"/>
  <c r="D293" i="4212" s="1"/>
  <c r="B293" i="4212"/>
  <c r="A294" i="4212"/>
  <c r="D294" i="4212" s="1"/>
  <c r="B294" i="4212"/>
  <c r="A295" i="4212"/>
  <c r="D295" i="4212" s="1"/>
  <c r="B295" i="4212"/>
  <c r="A296" i="4212"/>
  <c r="D296" i="4212" s="1"/>
  <c r="B296" i="4212"/>
  <c r="A297" i="4212"/>
  <c r="D297" i="4212" s="1"/>
  <c r="B297" i="4212"/>
  <c r="A298" i="4212"/>
  <c r="D298" i="4212" s="1"/>
  <c r="B298" i="4212"/>
  <c r="A299" i="4212"/>
  <c r="D299" i="4212" s="1"/>
  <c r="B299" i="4212"/>
  <c r="A300" i="4212"/>
  <c r="D300" i="4212" s="1"/>
  <c r="B300" i="4212"/>
  <c r="A301" i="4212"/>
  <c r="D301" i="4212" s="1"/>
  <c r="B301" i="4212"/>
  <c r="A302" i="4212"/>
  <c r="D302" i="4212" s="1"/>
  <c r="B302" i="4212"/>
  <c r="A303" i="4212"/>
  <c r="D303" i="4212" s="1"/>
  <c r="B303" i="4212"/>
  <c r="A304" i="4212"/>
  <c r="D304" i="4212" s="1"/>
  <c r="B304" i="4212"/>
  <c r="A305" i="4212"/>
  <c r="D305" i="4212" s="1"/>
  <c r="B305" i="4212"/>
  <c r="A306" i="4212"/>
  <c r="D306" i="4212" s="1"/>
  <c r="B306" i="4212"/>
  <c r="A307" i="4212"/>
  <c r="D307" i="4212" s="1"/>
  <c r="B307" i="4212"/>
  <c r="A308" i="4212"/>
  <c r="D308" i="4212" s="1"/>
  <c r="B308" i="4212"/>
  <c r="A309" i="4212"/>
  <c r="D309" i="4212" s="1"/>
  <c r="B309" i="4212"/>
  <c r="A310" i="4212"/>
  <c r="D310" i="4212" s="1"/>
  <c r="B310" i="4212"/>
  <c r="A19" i="4212"/>
  <c r="D19" i="4212" s="1"/>
  <c r="A20" i="4212"/>
  <c r="D20" i="4212" s="1"/>
  <c r="A21" i="4212"/>
  <c r="D21" i="4212" s="1"/>
  <c r="A23" i="4212"/>
  <c r="D23" i="4212" s="1"/>
  <c r="A25" i="4212"/>
  <c r="D25" i="4212" s="1"/>
  <c r="A75" i="4212"/>
  <c r="D75" i="4212" s="1"/>
  <c r="A76" i="4212"/>
  <c r="D76" i="4212" s="1"/>
  <c r="A77" i="4212"/>
  <c r="D77" i="4212" s="1"/>
  <c r="A78" i="4212"/>
  <c r="D78" i="4212" s="1"/>
  <c r="A82" i="4212"/>
  <c r="D82" i="4212" s="1"/>
  <c r="A83" i="4212"/>
  <c r="D83" i="4212" s="1"/>
  <c r="B83" i="4212"/>
  <c r="A94" i="4212"/>
  <c r="D94" i="4212" s="1"/>
  <c r="B94" i="4212"/>
  <c r="A95" i="4212"/>
  <c r="D95" i="4212" s="1"/>
  <c r="B95" i="4212"/>
  <c r="A96" i="4212"/>
  <c r="D96" i="4212" s="1"/>
  <c r="B96" i="4212"/>
  <c r="A97" i="4212"/>
  <c r="D97" i="4212" s="1"/>
  <c r="A98" i="4212"/>
  <c r="D98" i="4212" s="1"/>
  <c r="A105" i="4212"/>
  <c r="D105" i="4212" s="1"/>
  <c r="A106" i="4212"/>
  <c r="D106" i="4212" s="1"/>
  <c r="A107" i="4212"/>
  <c r="D107" i="4212" s="1"/>
  <c r="A108" i="4212"/>
  <c r="D108" i="4212" s="1"/>
  <c r="B108" i="4212"/>
  <c r="A109" i="4212"/>
  <c r="D109" i="4212" s="1"/>
  <c r="B109" i="4212"/>
  <c r="A110" i="4212"/>
  <c r="D110" i="4212" s="1"/>
  <c r="A122" i="4212"/>
  <c r="D122" i="4212" s="1"/>
  <c r="A123" i="4212"/>
  <c r="D123" i="4212" s="1"/>
  <c r="A124" i="4212"/>
  <c r="D124" i="4212" s="1"/>
  <c r="A125" i="4212"/>
  <c r="D125" i="4212" s="1"/>
  <c r="B125" i="4212"/>
  <c r="A126" i="4212"/>
  <c r="D126" i="4212" s="1"/>
  <c r="B126" i="4212"/>
  <c r="A127" i="4212"/>
  <c r="D127" i="4212" s="1"/>
  <c r="B127" i="4212"/>
  <c r="A128" i="4212"/>
  <c r="D128" i="4212" s="1"/>
  <c r="B128" i="4212"/>
  <c r="A129" i="4212"/>
  <c r="D129" i="4212" s="1"/>
  <c r="B129" i="4212"/>
  <c r="A130" i="4212"/>
  <c r="D130" i="4212" s="1"/>
  <c r="B130" i="4212"/>
  <c r="A131" i="4212"/>
  <c r="D131" i="4212" s="1"/>
  <c r="B131" i="4212"/>
  <c r="A132" i="4212"/>
  <c r="D132" i="4212" s="1"/>
  <c r="B132" i="4212"/>
  <c r="A133" i="4212"/>
  <c r="D133" i="4212" s="1"/>
  <c r="B133" i="4212"/>
  <c r="A134" i="4212"/>
  <c r="D134" i="4212" s="1"/>
  <c r="B134" i="4212"/>
  <c r="A135" i="4212"/>
  <c r="D135" i="4212" s="1"/>
  <c r="B135" i="4212"/>
  <c r="A136" i="4212"/>
  <c r="D136" i="4212" s="1"/>
  <c r="B136" i="4212"/>
  <c r="A137" i="4212"/>
  <c r="D137" i="4212" s="1"/>
  <c r="B137" i="4212"/>
  <c r="A138" i="4212"/>
  <c r="D138" i="4212" s="1"/>
  <c r="B138" i="4212"/>
  <c r="A139" i="4212"/>
  <c r="D139" i="4212" s="1"/>
  <c r="B139" i="4212"/>
  <c r="A140" i="4212"/>
  <c r="D140" i="4212" s="1"/>
  <c r="B140" i="4212"/>
  <c r="A141" i="4212"/>
  <c r="D141" i="4212" s="1"/>
  <c r="B141" i="4212"/>
  <c r="A142" i="4212"/>
  <c r="D142" i="4212" s="1"/>
  <c r="B142" i="4212"/>
  <c r="A143" i="4212"/>
  <c r="D143" i="4212" s="1"/>
  <c r="B143" i="4212"/>
  <c r="A144" i="4212"/>
  <c r="D144" i="4212" s="1"/>
  <c r="B144" i="4212"/>
  <c r="A145" i="4212"/>
  <c r="D145" i="4212" s="1"/>
  <c r="B145" i="4212"/>
  <c r="A146" i="4212"/>
  <c r="D146" i="4212" s="1"/>
  <c r="B146" i="4212"/>
  <c r="A147" i="4212"/>
  <c r="D147" i="4212" s="1"/>
  <c r="B147" i="4212"/>
  <c r="A148" i="4212"/>
  <c r="D148" i="4212" s="1"/>
  <c r="B148" i="4212"/>
  <c r="A149" i="4212"/>
  <c r="D149" i="4212" s="1"/>
  <c r="B149" i="4212"/>
  <c r="A150" i="4212"/>
  <c r="D150" i="4212" s="1"/>
  <c r="B150" i="4212"/>
  <c r="C307" i="4212" l="1"/>
  <c r="C305" i="4212"/>
  <c r="C169" i="4212"/>
  <c r="C227" i="4212"/>
  <c r="C170" i="4212"/>
  <c r="C97" i="4212"/>
  <c r="C275" i="4212"/>
  <c r="C245" i="4212"/>
  <c r="C98" i="4212"/>
  <c r="C247" i="4212"/>
  <c r="C255" i="4212"/>
  <c r="C168" i="4212"/>
  <c r="C76" i="4212"/>
  <c r="C226" i="4212"/>
  <c r="C242" i="4212"/>
  <c r="C225" i="4212"/>
  <c r="C224" i="4212"/>
  <c r="C174" i="4212"/>
  <c r="C75" i="4212"/>
  <c r="C106" i="4212"/>
  <c r="C105" i="4212"/>
  <c r="C306" i="4212"/>
  <c r="C295" i="4212"/>
  <c r="C25" i="4212"/>
  <c r="C243" i="4212"/>
  <c r="C173" i="4212"/>
  <c r="C147" i="4212"/>
  <c r="C254" i="4212"/>
  <c r="C256" i="4212"/>
  <c r="C23" i="4212"/>
  <c r="C273" i="4212"/>
  <c r="C172" i="4212"/>
  <c r="C166" i="4212"/>
  <c r="C266" i="4212"/>
  <c r="C234" i="4212"/>
  <c r="C272" i="4212"/>
  <c r="C145" i="4212"/>
  <c r="C228" i="4212"/>
  <c r="C167" i="4212"/>
  <c r="C95" i="4212"/>
  <c r="C82" i="4212"/>
  <c r="C20" i="4212"/>
  <c r="C233" i="4212"/>
  <c r="C231" i="4212"/>
  <c r="C290" i="4212"/>
  <c r="C244" i="4212"/>
  <c r="C77" i="4212"/>
  <c r="C296" i="4212"/>
  <c r="C309" i="4212"/>
  <c r="C246" i="4212"/>
  <c r="C232" i="4212"/>
  <c r="C304" i="4212"/>
  <c r="C308" i="4212"/>
  <c r="C128" i="4212"/>
  <c r="C19" i="4212"/>
  <c r="C310" i="4212"/>
  <c r="C107" i="4212"/>
  <c r="C83" i="4212"/>
  <c r="C148" i="4212"/>
  <c r="C146" i="4212"/>
  <c r="C78" i="4212"/>
  <c r="C125" i="4212"/>
  <c r="C96" i="4212"/>
  <c r="C94" i="4212"/>
  <c r="C140" i="4212"/>
  <c r="C127" i="4212"/>
  <c r="C144" i="4212"/>
  <c r="C138" i="4212"/>
  <c r="C123" i="4212"/>
  <c r="C142" i="4212"/>
  <c r="C137" i="4212"/>
  <c r="C277" i="4212"/>
  <c r="C109" i="4212"/>
  <c r="C21" i="4212"/>
  <c r="C268" i="4212"/>
  <c r="C264" i="4212"/>
  <c r="C238" i="4212"/>
  <c r="C257" i="4212"/>
  <c r="C220" i="4212"/>
  <c r="C219" i="4212"/>
  <c r="C141" i="4212"/>
  <c r="C139" i="4212"/>
  <c r="C124" i="4212"/>
  <c r="C143" i="4212"/>
  <c r="C122" i="4212"/>
  <c r="C110" i="4212"/>
  <c r="C108" i="4212"/>
  <c r="C279" i="4212"/>
  <c r="C259" i="4212"/>
  <c r="C280" i="4212"/>
  <c r="C278" i="4212"/>
  <c r="C276" i="4212"/>
  <c r="C270" i="4212"/>
  <c r="C291" i="4212"/>
  <c r="C274" i="4212"/>
  <c r="C302" i="4212"/>
  <c r="C300" i="4212"/>
  <c r="C298" i="4212"/>
  <c r="C293" i="4212"/>
  <c r="C288" i="4212"/>
  <c r="C286" i="4212"/>
  <c r="C284" i="4212"/>
  <c r="C282" i="4212"/>
  <c r="C269" i="4212"/>
  <c r="C303" i="4212"/>
  <c r="C301" i="4212"/>
  <c r="C299" i="4212"/>
  <c r="C297" i="4212"/>
  <c r="C294" i="4212"/>
  <c r="C292" i="4212"/>
  <c r="C289" i="4212"/>
  <c r="C287" i="4212"/>
  <c r="C285" i="4212"/>
  <c r="C283" i="4212"/>
  <c r="C281" i="4212"/>
  <c r="C150" i="4212"/>
  <c r="C135" i="4212"/>
  <c r="C133" i="4212"/>
  <c r="C132" i="4212"/>
  <c r="C130" i="4212"/>
  <c r="C126" i="4212"/>
  <c r="C149" i="4212"/>
  <c r="C136" i="4212"/>
  <c r="C134" i="4212"/>
  <c r="C131" i="4212"/>
  <c r="C129" i="4212"/>
  <c r="A153" i="4212" l="1"/>
  <c r="D153" i="4212" l="1"/>
  <c r="C153" i="4212"/>
  <c r="H26" i="4170"/>
  <c r="H19" i="4170"/>
  <c r="H7" i="4170"/>
  <c r="H4" i="4170"/>
  <c r="H17" i="4170"/>
  <c r="H112" i="4170"/>
  <c r="H6" i="4170"/>
  <c r="H174" i="4170"/>
  <c r="H123" i="4170"/>
  <c r="H8" i="4170"/>
  <c r="H63" i="4170"/>
  <c r="H62" i="4170"/>
  <c r="H15" i="4170"/>
  <c r="H23" i="4170"/>
  <c r="H153" i="4170"/>
  <c r="H86" i="4170"/>
  <c r="H160" i="4170"/>
  <c r="H100" i="4170"/>
  <c r="H2" i="4170"/>
  <c r="H56" i="4170"/>
  <c r="H83" i="4170"/>
  <c r="H166" i="4170"/>
  <c r="H66" i="4170"/>
  <c r="H68" i="4170"/>
  <c r="H29" i="4170"/>
  <c r="H96" i="4170"/>
  <c r="H5" i="4170"/>
  <c r="H106" i="4170"/>
  <c r="H92" i="4170"/>
  <c r="H47" i="4170"/>
  <c r="H147" i="4170"/>
  <c r="H175" i="4170"/>
  <c r="H116" i="4170"/>
  <c r="H74" i="4170"/>
  <c r="H48" i="4170"/>
  <c r="H27" i="4170"/>
  <c r="H61" i="4170"/>
  <c r="H143" i="4170"/>
  <c r="H14" i="4170"/>
  <c r="H11" i="4170"/>
  <c r="H149" i="4170"/>
  <c r="H28" i="4170"/>
  <c r="H146" i="4170"/>
  <c r="H171" i="4170"/>
  <c r="H110" i="4170"/>
  <c r="H121" i="4170"/>
  <c r="H32" i="4170"/>
  <c r="H120" i="4170"/>
  <c r="H138" i="4170"/>
  <c r="H98" i="4170"/>
  <c r="H101" i="4170"/>
  <c r="H24" i="4170"/>
  <c r="H133" i="4170"/>
  <c r="H64" i="4170"/>
  <c r="H75" i="4170"/>
  <c r="H41" i="4170"/>
  <c r="H65" i="4170"/>
  <c r="H30" i="4170"/>
  <c r="H162" i="4170"/>
  <c r="H71" i="4170"/>
  <c r="H36" i="4170"/>
  <c r="H42" i="4170"/>
  <c r="H113" i="4170"/>
  <c r="H127" i="4170"/>
  <c r="H105" i="4170"/>
  <c r="H130" i="4170"/>
  <c r="H135" i="4170"/>
  <c r="H54" i="4170"/>
  <c r="H129" i="4170"/>
  <c r="H145" i="4170"/>
  <c r="H81" i="4170"/>
  <c r="H38" i="4170"/>
  <c r="H43" i="4170"/>
  <c r="H52" i="4170"/>
  <c r="H20" i="4170"/>
  <c r="H168" i="4170"/>
  <c r="H73" i="4170"/>
  <c r="H176" i="4170"/>
  <c r="H89" i="4170"/>
  <c r="H37" i="4170"/>
  <c r="H139" i="4170"/>
  <c r="H159" i="4170"/>
  <c r="H60" i="4170"/>
  <c r="H122" i="4170"/>
  <c r="H3" i="4170"/>
  <c r="H170" i="4170"/>
  <c r="H44" i="4170"/>
  <c r="H16" i="4170"/>
  <c r="H46" i="4170"/>
  <c r="H91" i="4170"/>
  <c r="H148" i="4170"/>
  <c r="H104" i="4170"/>
  <c r="H107" i="4170"/>
  <c r="H136" i="4170"/>
  <c r="H79" i="4170"/>
  <c r="H103" i="4170"/>
  <c r="H49" i="4170"/>
  <c r="H59" i="4170"/>
  <c r="H167" i="4170"/>
  <c r="H151" i="4170"/>
  <c r="H13" i="4170"/>
  <c r="H35" i="4170"/>
  <c r="H21" i="4170"/>
  <c r="H125" i="4170"/>
  <c r="H51" i="4170"/>
  <c r="H50" i="4170"/>
  <c r="H94" i="4170"/>
  <c r="H85" i="4170"/>
  <c r="H111" i="4170"/>
  <c r="H132" i="4170"/>
  <c r="H69" i="4170"/>
  <c r="H152" i="4170"/>
  <c r="H137" i="4170"/>
  <c r="H9" i="4170"/>
  <c r="H150" i="4170"/>
  <c r="H45" i="4170"/>
  <c r="H40" i="4170"/>
  <c r="H31" i="4170"/>
  <c r="H67" i="4170"/>
  <c r="H119" i="4170"/>
  <c r="H164" i="4170"/>
  <c r="H22" i="4170"/>
  <c r="H108" i="4170"/>
  <c r="H58" i="4170"/>
  <c r="H10" i="4170"/>
  <c r="H141" i="4170"/>
  <c r="H77" i="4170"/>
  <c r="H142" i="4170"/>
  <c r="H55" i="4170"/>
  <c r="H93" i="4170"/>
  <c r="H102" i="4170"/>
  <c r="H128" i="4170"/>
  <c r="H84" i="4170"/>
  <c r="H25" i="4170"/>
  <c r="H169" i="4170"/>
  <c r="H172" i="4170"/>
  <c r="H144" i="4170"/>
  <c r="H155" i="4170"/>
  <c r="H165" i="4170"/>
  <c r="H134" i="4170"/>
  <c r="H39" i="4170"/>
  <c r="H78" i="4170"/>
  <c r="H161" i="4170"/>
  <c r="H117" i="4170"/>
  <c r="H53" i="4170"/>
  <c r="H33" i="4170"/>
  <c r="H87" i="4170"/>
  <c r="H57" i="4170"/>
  <c r="H12" i="4170"/>
  <c r="H80" i="4170"/>
  <c r="H97" i="4170"/>
  <c r="H34" i="4170"/>
  <c r="H154" i="4170"/>
  <c r="H140" i="4170"/>
  <c r="H18" i="4170"/>
  <c r="G5" i="2618" l="1"/>
  <c r="B5" i="4212" s="1"/>
  <c r="G6" i="2618"/>
  <c r="B6" i="4212" s="1"/>
  <c r="G7" i="2618"/>
  <c r="B7" i="4212" s="1"/>
  <c r="G8" i="2618"/>
  <c r="B8" i="4212" s="1"/>
  <c r="G9" i="2618"/>
  <c r="B9" i="4212" s="1"/>
  <c r="G10" i="2618"/>
  <c r="B10" i="4212" s="1"/>
  <c r="G11" i="2618"/>
  <c r="B11" i="4212" s="1"/>
  <c r="G12" i="2618"/>
  <c r="B12" i="4212" s="1"/>
  <c r="G13" i="2618"/>
  <c r="B13" i="4212" s="1"/>
  <c r="G14" i="2618"/>
  <c r="B14" i="4212" s="1"/>
  <c r="G15" i="2618"/>
  <c r="B15" i="4212" s="1"/>
  <c r="G16" i="2618"/>
  <c r="B16" i="4212" s="1"/>
  <c r="G17" i="2618"/>
  <c r="B17" i="4212" s="1"/>
  <c r="G18" i="2618"/>
  <c r="B18" i="4212" s="1"/>
  <c r="G19" i="2618"/>
  <c r="B19" i="4212" s="1"/>
  <c r="M2" i="1006" l="1"/>
  <c r="J2" i="898" l="1"/>
  <c r="M2" i="898"/>
  <c r="G3" i="2618" l="1"/>
  <c r="B3" i="4212" s="1"/>
  <c r="G4" i="2618"/>
  <c r="B4" i="4212" s="1"/>
  <c r="G20" i="2618"/>
  <c r="B20" i="4212" s="1"/>
  <c r="G21" i="2618"/>
  <c r="B21" i="4212" s="1"/>
  <c r="G22" i="2618"/>
  <c r="B22" i="4212" s="1"/>
  <c r="G23" i="2618"/>
  <c r="B23" i="4212" s="1"/>
  <c r="G24" i="2618"/>
  <c r="B24" i="4212" s="1"/>
  <c r="G25" i="2618"/>
  <c r="B25" i="4212" s="1"/>
  <c r="G26" i="2618"/>
  <c r="B26" i="4212" s="1"/>
  <c r="G27" i="2618"/>
  <c r="B27" i="4212" s="1"/>
  <c r="G28" i="2618"/>
  <c r="B28" i="4212" s="1"/>
  <c r="G29" i="2618"/>
  <c r="B29" i="4212" s="1"/>
  <c r="G30" i="2618"/>
  <c r="B30" i="4212" s="1"/>
  <c r="G31" i="2618"/>
  <c r="B31" i="4212" s="1"/>
  <c r="G32" i="2618"/>
  <c r="B32" i="4212" s="1"/>
  <c r="G33" i="2618"/>
  <c r="B33" i="4212" s="1"/>
  <c r="G34" i="2618"/>
  <c r="B34" i="4212" s="1"/>
  <c r="G35" i="2618"/>
  <c r="B35" i="4212" s="1"/>
  <c r="G36" i="2618"/>
  <c r="B36" i="4212" s="1"/>
  <c r="G37" i="2618"/>
  <c r="B37" i="4212" s="1"/>
  <c r="G38" i="2618"/>
  <c r="B38" i="4212" s="1"/>
  <c r="G39" i="2618"/>
  <c r="B39" i="4212" s="1"/>
  <c r="G40" i="2618"/>
  <c r="B40" i="4212" s="1"/>
  <c r="G41" i="2618"/>
  <c r="B41" i="4212" s="1"/>
  <c r="G42" i="2618"/>
  <c r="B42" i="4212" s="1"/>
  <c r="G43" i="2618"/>
  <c r="B43" i="4212" s="1"/>
  <c r="G44" i="2618"/>
  <c r="B44" i="4212" s="1"/>
  <c r="G45" i="2618"/>
  <c r="B45" i="4212" s="1"/>
  <c r="G46" i="2618"/>
  <c r="B46" i="4212" s="1"/>
  <c r="G47" i="2618"/>
  <c r="B47" i="4212" s="1"/>
  <c r="G48" i="2618"/>
  <c r="B48" i="4212" s="1"/>
  <c r="G49" i="2618"/>
  <c r="B49" i="4212" s="1"/>
  <c r="G50" i="2618"/>
  <c r="B50" i="4212" s="1"/>
  <c r="G51" i="2618"/>
  <c r="B51" i="4212" s="1"/>
  <c r="G52" i="2618"/>
  <c r="B52" i="4212" s="1"/>
  <c r="G53" i="2618"/>
  <c r="B53" i="4212" s="1"/>
  <c r="G54" i="2618"/>
  <c r="B54" i="4212" s="1"/>
  <c r="G55" i="2618"/>
  <c r="B55" i="4212" s="1"/>
  <c r="G56" i="2618"/>
  <c r="B56" i="4212" s="1"/>
  <c r="G57" i="2618"/>
  <c r="B57" i="4212" s="1"/>
  <c r="G58" i="2618"/>
  <c r="B58" i="4212" s="1"/>
  <c r="G59" i="2618"/>
  <c r="B59" i="4212" s="1"/>
  <c r="G60" i="2618"/>
  <c r="B60" i="4212" s="1"/>
  <c r="G61" i="2618"/>
  <c r="B61" i="4212" s="1"/>
  <c r="G62" i="2618"/>
  <c r="B62" i="4212" s="1"/>
  <c r="G63" i="2618"/>
  <c r="B63" i="4212" s="1"/>
  <c r="G64" i="2618"/>
  <c r="B64" i="4212" s="1"/>
  <c r="G65" i="2618"/>
  <c r="B65" i="4212" s="1"/>
  <c r="G66" i="2618"/>
  <c r="B66" i="4212" s="1"/>
  <c r="G67" i="2618"/>
  <c r="B67" i="4212" s="1"/>
  <c r="G68" i="2618"/>
  <c r="B68" i="4212" s="1"/>
  <c r="G69" i="2618"/>
  <c r="B69" i="4212" s="1"/>
  <c r="G70" i="2618"/>
  <c r="B70" i="4212" s="1"/>
  <c r="G71" i="2618"/>
  <c r="B71" i="4212" s="1"/>
  <c r="G72" i="2618"/>
  <c r="B72" i="4212" s="1"/>
  <c r="G73" i="2618"/>
  <c r="B73" i="4212" s="1"/>
  <c r="G74" i="2618"/>
  <c r="B74" i="4212" s="1"/>
  <c r="G75" i="2618"/>
  <c r="B75" i="4212" s="1"/>
  <c r="G76" i="2618"/>
  <c r="B76" i="4212" s="1"/>
  <c r="G77" i="2618"/>
  <c r="B77" i="4212" s="1"/>
  <c r="G78" i="2618"/>
  <c r="B78" i="4212" s="1"/>
  <c r="G79" i="2618"/>
  <c r="B79" i="4212" s="1"/>
  <c r="G80" i="2618"/>
  <c r="B80" i="4212" s="1"/>
  <c r="G81" i="2618"/>
  <c r="B81" i="4212" s="1"/>
  <c r="G82" i="2618"/>
  <c r="B82" i="4212" s="1"/>
  <c r="G83" i="2618"/>
  <c r="G84" i="2618"/>
  <c r="B84" i="4212" s="1"/>
  <c r="G85" i="2618"/>
  <c r="B85" i="4212" s="1"/>
  <c r="G86" i="2618"/>
  <c r="B86" i="4212" s="1"/>
  <c r="G87" i="2618"/>
  <c r="B87" i="4212" s="1"/>
  <c r="G88" i="2618"/>
  <c r="B88" i="4212" s="1"/>
  <c r="G89" i="2618"/>
  <c r="B89" i="4212" s="1"/>
  <c r="G90" i="2618"/>
  <c r="B90" i="4212" s="1"/>
  <c r="G91" i="2618"/>
  <c r="B91" i="4212" s="1"/>
  <c r="G92" i="2618"/>
  <c r="B92" i="4212" s="1"/>
  <c r="G93" i="2618"/>
  <c r="B93" i="4212" s="1"/>
  <c r="G94" i="2618"/>
  <c r="G95" i="2618"/>
  <c r="G96" i="2618"/>
  <c r="G97" i="2618"/>
  <c r="B97" i="4212" s="1"/>
  <c r="G98" i="2618"/>
  <c r="B98" i="4212" s="1"/>
  <c r="G99" i="2618"/>
  <c r="B99" i="4212" s="1"/>
  <c r="G100" i="2618"/>
  <c r="B100" i="4212" s="1"/>
  <c r="G101" i="2618"/>
  <c r="B101" i="4212" s="1"/>
  <c r="G102" i="2618"/>
  <c r="B102" i="4212" s="1"/>
  <c r="G103" i="2618"/>
  <c r="B103" i="4212" s="1"/>
  <c r="G104" i="2618"/>
  <c r="B104" i="4212" s="1"/>
  <c r="G105" i="2618"/>
  <c r="B105" i="4212" s="1"/>
  <c r="G106" i="2618"/>
  <c r="B106" i="4212" s="1"/>
  <c r="G107" i="2618"/>
  <c r="B107" i="4212" s="1"/>
  <c r="G108" i="2618"/>
  <c r="G109" i="2618"/>
  <c r="G110" i="2618"/>
  <c r="B110" i="4212" s="1"/>
  <c r="G111" i="2618"/>
  <c r="B111" i="4212" s="1"/>
  <c r="G112" i="2618"/>
  <c r="B112" i="4212" s="1"/>
  <c r="G113" i="2618"/>
  <c r="B113" i="4212" s="1"/>
  <c r="G114" i="2618"/>
  <c r="B114" i="4212" s="1"/>
  <c r="G115" i="2618"/>
  <c r="B115" i="4212" s="1"/>
  <c r="G116" i="2618"/>
  <c r="B116" i="4212" s="1"/>
  <c r="G117" i="2618"/>
  <c r="B117" i="4212" s="1"/>
  <c r="G118" i="2618"/>
  <c r="B118" i="4212" s="1"/>
  <c r="G119" i="2618"/>
  <c r="B119" i="4212" s="1"/>
  <c r="G120" i="2618"/>
  <c r="B120" i="4212" s="1"/>
  <c r="G121" i="2618"/>
  <c r="B121" i="4212" s="1"/>
  <c r="G122" i="2618"/>
  <c r="B122" i="4212" s="1"/>
  <c r="G123" i="2618"/>
  <c r="B123" i="4212" s="1"/>
  <c r="G124" i="2618"/>
  <c r="B124" i="4212" s="1"/>
  <c r="G125" i="2618"/>
  <c r="G126" i="2618"/>
  <c r="G127" i="2618"/>
  <c r="G128" i="2618"/>
  <c r="G129" i="2618"/>
  <c r="G130" i="2618"/>
  <c r="G131" i="2618"/>
  <c r="G132" i="2618"/>
  <c r="G133" i="2618"/>
  <c r="G134" i="2618"/>
  <c r="G135" i="2618"/>
  <c r="G136" i="2618"/>
  <c r="G137" i="2618"/>
  <c r="G138" i="2618"/>
  <c r="G139" i="2618"/>
  <c r="G140" i="2618"/>
  <c r="G141" i="2618"/>
  <c r="G142" i="2618"/>
  <c r="G143" i="2618"/>
  <c r="G144" i="2618"/>
  <c r="A3" i="4212"/>
  <c r="A4" i="4212"/>
  <c r="A5" i="4212"/>
  <c r="A6" i="4212"/>
  <c r="A7" i="4212"/>
  <c r="A8" i="4212"/>
  <c r="A9" i="4212"/>
  <c r="A10" i="4212"/>
  <c r="A11" i="4212"/>
  <c r="A12" i="4212"/>
  <c r="A13" i="4212"/>
  <c r="A14" i="4212"/>
  <c r="A15" i="4212"/>
  <c r="A16" i="4212"/>
  <c r="A17" i="4212"/>
  <c r="A18" i="4212"/>
  <c r="A22" i="4212"/>
  <c r="A24" i="4212"/>
  <c r="A26" i="4212"/>
  <c r="A27" i="4212"/>
  <c r="A28" i="4212"/>
  <c r="A29" i="4212"/>
  <c r="A30" i="4212"/>
  <c r="A31" i="4212"/>
  <c r="A32" i="4212"/>
  <c r="A33" i="4212"/>
  <c r="A34" i="4212"/>
  <c r="A35" i="4212"/>
  <c r="A36" i="4212"/>
  <c r="A37" i="4212"/>
  <c r="A38" i="4212"/>
  <c r="A39" i="4212"/>
  <c r="A40" i="4212"/>
  <c r="A41" i="4212"/>
  <c r="A42" i="4212"/>
  <c r="A43" i="4212"/>
  <c r="A44" i="4212"/>
  <c r="A45" i="4212"/>
  <c r="A46" i="4212"/>
  <c r="A47" i="4212"/>
  <c r="A48" i="4212"/>
  <c r="A49" i="4212"/>
  <c r="A50" i="4212"/>
  <c r="A51" i="4212"/>
  <c r="A52" i="4212"/>
  <c r="A53" i="4212"/>
  <c r="A54" i="4212"/>
  <c r="A55" i="4212"/>
  <c r="A56" i="4212"/>
  <c r="A57" i="4212"/>
  <c r="A58" i="4212"/>
  <c r="A59" i="4212"/>
  <c r="A60" i="4212"/>
  <c r="A61" i="4212"/>
  <c r="A62" i="4212"/>
  <c r="A63" i="4212"/>
  <c r="A64" i="4212"/>
  <c r="A65" i="4212"/>
  <c r="A66" i="4212"/>
  <c r="A67" i="4212"/>
  <c r="A68" i="4212"/>
  <c r="A69" i="4212"/>
  <c r="A70" i="4212"/>
  <c r="A71" i="4212"/>
  <c r="A72" i="4212"/>
  <c r="A73" i="4212"/>
  <c r="A74" i="4212"/>
  <c r="A79" i="4212"/>
  <c r="A80" i="4212"/>
  <c r="A81" i="4212"/>
  <c r="A84" i="4212"/>
  <c r="A85" i="4212"/>
  <c r="A86" i="4212"/>
  <c r="A87" i="4212"/>
  <c r="A88" i="4212"/>
  <c r="A89" i="4212"/>
  <c r="A90" i="4212"/>
  <c r="A91" i="4212"/>
  <c r="A92" i="4212"/>
  <c r="A93" i="4212"/>
  <c r="A99" i="4212"/>
  <c r="A100" i="4212"/>
  <c r="A101" i="4212"/>
  <c r="A102" i="4212"/>
  <c r="A103" i="4212"/>
  <c r="A104" i="4212"/>
  <c r="A111" i="4212"/>
  <c r="A112" i="4212"/>
  <c r="A113" i="4212"/>
  <c r="A114" i="4212"/>
  <c r="A115" i="4212"/>
  <c r="A116" i="4212"/>
  <c r="A117" i="4212"/>
  <c r="A118" i="4212"/>
  <c r="A119" i="4212"/>
  <c r="A120" i="4212"/>
  <c r="A121" i="4212"/>
  <c r="A152" i="4212"/>
  <c r="A154" i="4212"/>
  <c r="A155" i="4212"/>
  <c r="A156" i="4212"/>
  <c r="A157" i="4212"/>
  <c r="A158" i="4212"/>
  <c r="A159" i="4212"/>
  <c r="A160" i="4212"/>
  <c r="A161" i="4212"/>
  <c r="A162" i="4212"/>
  <c r="A163" i="4212"/>
  <c r="A164" i="4212"/>
  <c r="A165" i="4212"/>
  <c r="A171" i="4212"/>
  <c r="A175" i="4212"/>
  <c r="A176" i="4212"/>
  <c r="A177" i="4212"/>
  <c r="A178" i="4212"/>
  <c r="A179" i="4212"/>
  <c r="A180" i="4212"/>
  <c r="A181" i="4212"/>
  <c r="A182" i="4212"/>
  <c r="A183" i="4212"/>
  <c r="A184" i="4212"/>
  <c r="A185" i="4212"/>
  <c r="A186" i="4212"/>
  <c r="A187" i="4212"/>
  <c r="A188" i="4212"/>
  <c r="A189" i="4212"/>
  <c r="A190" i="4212"/>
  <c r="A191" i="4212"/>
  <c r="A192" i="4212"/>
  <c r="A193" i="4212"/>
  <c r="A194" i="4212"/>
  <c r="A195" i="4212"/>
  <c r="A196" i="4212"/>
  <c r="A197" i="4212"/>
  <c r="A198" i="4212"/>
  <c r="A199" i="4212"/>
  <c r="A200" i="4212"/>
  <c r="A201" i="4212"/>
  <c r="A202" i="4212"/>
  <c r="A203" i="4212"/>
  <c r="A204" i="4212"/>
  <c r="A205" i="4212"/>
  <c r="A206" i="4212"/>
  <c r="A207" i="4212"/>
  <c r="A208" i="4212"/>
  <c r="A209" i="4212"/>
  <c r="A210" i="4212"/>
  <c r="A211" i="4212"/>
  <c r="A212" i="4212"/>
  <c r="A213" i="4212"/>
  <c r="A214" i="4212"/>
  <c r="A215" i="4212"/>
  <c r="A216" i="4212"/>
  <c r="A217" i="4212"/>
  <c r="A218" i="4212"/>
  <c r="A221" i="4212"/>
  <c r="A222" i="4212"/>
  <c r="A223" i="4212"/>
  <c r="A229" i="4212"/>
  <c r="A230" i="4212"/>
  <c r="A235" i="4212"/>
  <c r="A236" i="4212"/>
  <c r="A237" i="4212"/>
  <c r="A239" i="4212"/>
  <c r="A240" i="4212"/>
  <c r="A241" i="4212"/>
  <c r="A248" i="4212"/>
  <c r="A249" i="4212"/>
  <c r="A250" i="4212"/>
  <c r="A251" i="4212"/>
  <c r="A252" i="4212"/>
  <c r="A253" i="4212"/>
  <c r="A260" i="4212"/>
  <c r="A261" i="4212"/>
  <c r="A262" i="4212"/>
  <c r="A263" i="4212"/>
  <c r="A265" i="4212"/>
  <c r="A267" i="4212"/>
  <c r="A271" i="4212"/>
  <c r="N3" i="2618"/>
  <c r="N13" i="2618"/>
  <c r="N19" i="2618"/>
  <c r="N29" i="2618"/>
  <c r="N37" i="2618"/>
  <c r="N42" i="2618"/>
  <c r="N50" i="2618"/>
  <c r="N53" i="2618"/>
  <c r="N102" i="2618"/>
  <c r="N40" i="2618"/>
  <c r="N4" i="2618"/>
  <c r="N5" i="2618"/>
  <c r="N6" i="2618"/>
  <c r="N7" i="2618"/>
  <c r="N8" i="2618"/>
  <c r="N9" i="2618"/>
  <c r="N10" i="2618"/>
  <c r="N11" i="2618"/>
  <c r="N12" i="2618"/>
  <c r="N14" i="2618"/>
  <c r="N15" i="2618"/>
  <c r="N16" i="2618"/>
  <c r="N17" i="2618"/>
  <c r="N18" i="2618"/>
  <c r="N20" i="2618"/>
  <c r="N21" i="2618"/>
  <c r="N22" i="2618"/>
  <c r="N23" i="2618"/>
  <c r="N24" i="2618"/>
  <c r="N25" i="2618"/>
  <c r="N26" i="2618"/>
  <c r="N27" i="2618"/>
  <c r="N28" i="2618"/>
  <c r="N30" i="2618"/>
  <c r="N31" i="2618"/>
  <c r="N32" i="2618"/>
  <c r="N33" i="2618"/>
  <c r="N34" i="2618"/>
  <c r="N35" i="2618"/>
  <c r="N36" i="2618"/>
  <c r="N38" i="2618"/>
  <c r="N39" i="2618"/>
  <c r="N41" i="2618"/>
  <c r="N43" i="2618"/>
  <c r="N44" i="2618"/>
  <c r="N45" i="2618"/>
  <c r="N46" i="2618"/>
  <c r="N47" i="2618"/>
  <c r="N48" i="2618"/>
  <c r="N49" i="2618"/>
  <c r="N51" i="2618"/>
  <c r="N52" i="2618"/>
  <c r="N54" i="2618"/>
  <c r="N55" i="2618"/>
  <c r="N56" i="2618"/>
  <c r="N57" i="2618"/>
  <c r="N58" i="2618"/>
  <c r="N59" i="2618"/>
  <c r="N60" i="2618"/>
  <c r="N61" i="2618"/>
  <c r="N62" i="2618"/>
  <c r="N63" i="2618"/>
  <c r="N64" i="2618"/>
  <c r="N65" i="2618"/>
  <c r="N66" i="2618"/>
  <c r="N67" i="2618"/>
  <c r="N68" i="2618"/>
  <c r="N69" i="2618"/>
  <c r="N70" i="2618"/>
  <c r="N71" i="2618"/>
  <c r="N72" i="2618"/>
  <c r="N73" i="2618"/>
  <c r="N74" i="2618"/>
  <c r="N75" i="2618"/>
  <c r="N76" i="2618"/>
  <c r="N77" i="2618"/>
  <c r="N78" i="2618"/>
  <c r="N79" i="2618"/>
  <c r="N80" i="2618"/>
  <c r="N81" i="2618"/>
  <c r="N82" i="2618"/>
  <c r="N83" i="2618"/>
  <c r="N84" i="2618"/>
  <c r="O84" i="2618" s="1"/>
  <c r="N85" i="2618"/>
  <c r="N86" i="2618"/>
  <c r="N87" i="2618"/>
  <c r="N88" i="2618"/>
  <c r="N89" i="2618"/>
  <c r="N90" i="2618"/>
  <c r="N91" i="2618"/>
  <c r="N92" i="2618"/>
  <c r="N93" i="2618"/>
  <c r="N94" i="2618"/>
  <c r="N95" i="2618"/>
  <c r="O95" i="2618" s="1"/>
  <c r="N96" i="2618"/>
  <c r="O96" i="2618" s="1"/>
  <c r="N97" i="2618"/>
  <c r="N98" i="2618"/>
  <c r="N99" i="2618"/>
  <c r="N100" i="2618"/>
  <c r="N101" i="2618"/>
  <c r="N103" i="2618"/>
  <c r="N104" i="2618"/>
  <c r="N105" i="2618"/>
  <c r="N106" i="2618"/>
  <c r="N107" i="2618"/>
  <c r="O107" i="2618" s="1"/>
  <c r="N108" i="2618"/>
  <c r="O108" i="2618" s="1"/>
  <c r="N109" i="2618"/>
  <c r="O109" i="2618" s="1"/>
  <c r="N110" i="2618"/>
  <c r="N111" i="2618"/>
  <c r="N112" i="2618"/>
  <c r="N113" i="2618"/>
  <c r="N114" i="2618"/>
  <c r="N115" i="2618"/>
  <c r="N116" i="2618"/>
  <c r="N117" i="2618"/>
  <c r="N118" i="2618"/>
  <c r="N119" i="2618"/>
  <c r="N120" i="2618"/>
  <c r="N121" i="2618"/>
  <c r="N122" i="2618"/>
  <c r="N123" i="2618"/>
  <c r="N124" i="2618"/>
  <c r="N125" i="2618"/>
  <c r="O125" i="2618" s="1"/>
  <c r="N126" i="2618"/>
  <c r="O126" i="2618" s="1"/>
  <c r="N127" i="2618"/>
  <c r="O127" i="2618" s="1"/>
  <c r="N128" i="2618"/>
  <c r="O128" i="2618" s="1"/>
  <c r="N129" i="2618"/>
  <c r="O129" i="2618" s="1"/>
  <c r="N130" i="2618"/>
  <c r="O130" i="2618" s="1"/>
  <c r="N131" i="2618"/>
  <c r="O131" i="2618" s="1"/>
  <c r="N132" i="2618"/>
  <c r="O132" i="2618" s="1"/>
  <c r="N133" i="2618"/>
  <c r="O133" i="2618" s="1"/>
  <c r="N134" i="2618"/>
  <c r="O134" i="2618" s="1"/>
  <c r="N135" i="2618"/>
  <c r="O135" i="2618" s="1"/>
  <c r="N136" i="2618"/>
  <c r="O136" i="2618" s="1"/>
  <c r="N137" i="2618"/>
  <c r="O137" i="2618" s="1"/>
  <c r="N138" i="2618"/>
  <c r="O138" i="2618" s="1"/>
  <c r="N139" i="2618"/>
  <c r="O139" i="2618" s="1"/>
  <c r="N140" i="2618"/>
  <c r="O140" i="2618" s="1"/>
  <c r="O82" i="2618" l="1"/>
  <c r="B231" i="4212"/>
  <c r="O110" i="2618"/>
  <c r="B259" i="4212"/>
  <c r="O97" i="2618"/>
  <c r="B246" i="4212"/>
  <c r="O20" i="2618"/>
  <c r="B169" i="4212"/>
  <c r="O78" i="2618"/>
  <c r="B227" i="4212"/>
  <c r="O21" i="2618"/>
  <c r="B170" i="4212"/>
  <c r="O98" i="2618"/>
  <c r="B247" i="4212"/>
  <c r="O106" i="2618"/>
  <c r="B255" i="4212"/>
  <c r="O19" i="2618"/>
  <c r="B168" i="4212"/>
  <c r="O124" i="2618"/>
  <c r="B273" i="4212"/>
  <c r="O122" i="2618"/>
  <c r="B271" i="4212"/>
  <c r="O93" i="2618"/>
  <c r="B242" i="4212"/>
  <c r="O77" i="2618"/>
  <c r="B226" i="4212"/>
  <c r="O123" i="2618"/>
  <c r="B272" i="4212"/>
  <c r="O94" i="2618"/>
  <c r="B243" i="4212"/>
  <c r="O92" i="2618"/>
  <c r="B241" i="4212"/>
  <c r="O120" i="2618"/>
  <c r="B269" i="4212"/>
  <c r="O25" i="2618"/>
  <c r="B174" i="4212"/>
  <c r="O75" i="2618"/>
  <c r="B224" i="4212"/>
  <c r="O16" i="2618"/>
  <c r="B165" i="4212"/>
  <c r="O76" i="2618"/>
  <c r="B225" i="4212"/>
  <c r="O74" i="2618"/>
  <c r="B223" i="4212"/>
  <c r="O73" i="2618"/>
  <c r="B222" i="4212"/>
  <c r="O24" i="2618"/>
  <c r="B173" i="4212"/>
  <c r="O105" i="2618"/>
  <c r="B254" i="4212"/>
  <c r="D17" i="4212"/>
  <c r="C17" i="4212"/>
  <c r="D18" i="4212"/>
  <c r="C18" i="4212"/>
  <c r="O117" i="2618"/>
  <c r="B266" i="4212"/>
  <c r="O17" i="2618"/>
  <c r="B166" i="4212"/>
  <c r="O85" i="2618"/>
  <c r="B234" i="4212"/>
  <c r="O79" i="2618"/>
  <c r="B228" i="4212"/>
  <c r="O23" i="2618"/>
  <c r="B172" i="4212"/>
  <c r="O18" i="2618"/>
  <c r="B167" i="4212"/>
  <c r="D85" i="4212"/>
  <c r="C85" i="4212"/>
  <c r="D79" i="4212"/>
  <c r="C79" i="4212"/>
  <c r="D252" i="4212"/>
  <c r="C252" i="4212"/>
  <c r="D216" i="4212"/>
  <c r="C216" i="4212"/>
  <c r="D198" i="4212"/>
  <c r="C198" i="4212"/>
  <c r="D196" i="4212"/>
  <c r="C196" i="4212"/>
  <c r="D156" i="4212"/>
  <c r="C156" i="4212"/>
  <c r="D253" i="4212"/>
  <c r="C253" i="4212"/>
  <c r="D251" i="4212"/>
  <c r="C251" i="4212"/>
  <c r="D229" i="4212"/>
  <c r="C229" i="4212"/>
  <c r="D81" i="4212"/>
  <c r="C81" i="4212"/>
  <c r="O80" i="2618"/>
  <c r="B229" i="4212"/>
  <c r="D101" i="4212"/>
  <c r="C101" i="4212"/>
  <c r="D100" i="4212"/>
  <c r="C100" i="4212"/>
  <c r="D80" i="4212"/>
  <c r="C80" i="4212"/>
  <c r="O51" i="2618"/>
  <c r="B200" i="4212"/>
  <c r="O83" i="2618"/>
  <c r="B232" i="4212"/>
  <c r="D104" i="4212"/>
  <c r="C104" i="4212"/>
  <c r="D118" i="4212"/>
  <c r="C118" i="4212"/>
  <c r="O121" i="2618"/>
  <c r="B270" i="4212"/>
  <c r="O115" i="2618"/>
  <c r="B264" i="4212"/>
  <c r="O103" i="2618"/>
  <c r="B252" i="4212"/>
  <c r="O72" i="2618"/>
  <c r="B221" i="4212"/>
  <c r="O64" i="2618"/>
  <c r="B213" i="4212"/>
  <c r="O102" i="2618"/>
  <c r="B251" i="4212"/>
  <c r="O104" i="2618"/>
  <c r="B253" i="4212"/>
  <c r="O91" i="2618"/>
  <c r="B240" i="4212"/>
  <c r="O52" i="2618"/>
  <c r="B201" i="4212"/>
  <c r="O49" i="2618"/>
  <c r="B198" i="4212"/>
  <c r="O47" i="2618"/>
  <c r="B196" i="4212"/>
  <c r="O45" i="2618"/>
  <c r="B194" i="4212"/>
  <c r="D121" i="4212"/>
  <c r="C121" i="4212"/>
  <c r="D102" i="4212"/>
  <c r="C102" i="4212"/>
  <c r="D84" i="4212"/>
  <c r="C84" i="4212"/>
  <c r="D115" i="4212"/>
  <c r="C115" i="4212"/>
  <c r="D103" i="4212"/>
  <c r="C103" i="4212"/>
  <c r="D262" i="4212"/>
  <c r="C262" i="4212"/>
  <c r="D248" i="4212"/>
  <c r="C248" i="4212"/>
  <c r="D236" i="4212"/>
  <c r="C236" i="4212"/>
  <c r="D206" i="4212"/>
  <c r="C206" i="4212"/>
  <c r="D202" i="4212"/>
  <c r="C202" i="4212"/>
  <c r="D190" i="4212"/>
  <c r="C190" i="4212"/>
  <c r="D184" i="4212"/>
  <c r="C184" i="4212"/>
  <c r="D182" i="4212"/>
  <c r="C182" i="4212"/>
  <c r="D178" i="4212"/>
  <c r="C178" i="4212"/>
  <c r="D176" i="4212"/>
  <c r="C176" i="4212"/>
  <c r="D158" i="4212"/>
  <c r="C158" i="4212"/>
  <c r="D260" i="4212"/>
  <c r="C260" i="4212"/>
  <c r="D250" i="4212"/>
  <c r="C250" i="4212"/>
  <c r="D230" i="4212"/>
  <c r="C230" i="4212"/>
  <c r="D267" i="4212"/>
  <c r="C267" i="4212"/>
  <c r="D263" i="4212"/>
  <c r="C263" i="4212"/>
  <c r="D261" i="4212"/>
  <c r="C261" i="4212"/>
  <c r="D249" i="4212"/>
  <c r="C249" i="4212"/>
  <c r="D237" i="4212"/>
  <c r="C237" i="4212"/>
  <c r="D235" i="4212"/>
  <c r="C235" i="4212"/>
  <c r="D217" i="4212"/>
  <c r="C217" i="4212"/>
  <c r="D203" i="4212"/>
  <c r="C203" i="4212"/>
  <c r="D197" i="4212"/>
  <c r="C197" i="4212"/>
  <c r="D187" i="4212"/>
  <c r="C187" i="4212"/>
  <c r="D183" i="4212"/>
  <c r="C183" i="4212"/>
  <c r="D177" i="4212"/>
  <c r="C177" i="4212"/>
  <c r="D171" i="4212"/>
  <c r="C171" i="4212"/>
  <c r="D157" i="4212"/>
  <c r="C157" i="4212"/>
  <c r="O111" i="2618"/>
  <c r="B260" i="4212"/>
  <c r="O100" i="2618"/>
  <c r="B249" i="4212"/>
  <c r="O86" i="2618"/>
  <c r="B235" i="4212"/>
  <c r="O66" i="2618"/>
  <c r="B215" i="4212"/>
  <c r="O62" i="2618"/>
  <c r="B211" i="4212"/>
  <c r="O44" i="2618"/>
  <c r="B193" i="4212"/>
  <c r="O33" i="2618"/>
  <c r="B182" i="4212"/>
  <c r="O31" i="2618"/>
  <c r="B180" i="4212"/>
  <c r="O26" i="2618"/>
  <c r="B175" i="4212"/>
  <c r="O22" i="2618"/>
  <c r="B171" i="4212"/>
  <c r="O12" i="2618"/>
  <c r="B161" i="4212"/>
  <c r="O8" i="2618"/>
  <c r="B157" i="4212"/>
  <c r="O118" i="2618"/>
  <c r="B267" i="4212"/>
  <c r="O116" i="2618"/>
  <c r="B265" i="4212"/>
  <c r="O112" i="2618"/>
  <c r="B261" i="4212"/>
  <c r="O99" i="2618"/>
  <c r="B248" i="4212"/>
  <c r="O87" i="2618"/>
  <c r="B236" i="4212"/>
  <c r="O81" i="2618"/>
  <c r="B230" i="4212"/>
  <c r="O69" i="2618"/>
  <c r="B218" i="4212"/>
  <c r="O65" i="2618"/>
  <c r="B214" i="4212"/>
  <c r="O55" i="2618"/>
  <c r="B204" i="4212"/>
  <c r="O32" i="2618"/>
  <c r="B181" i="4212"/>
  <c r="O30" i="2618"/>
  <c r="B179" i="4212"/>
  <c r="O27" i="2618"/>
  <c r="B176" i="4212"/>
  <c r="D114" i="4212"/>
  <c r="C114" i="4212"/>
  <c r="D68" i="4212"/>
  <c r="C68" i="4212"/>
  <c r="D54" i="4212"/>
  <c r="C54" i="4212"/>
  <c r="D32" i="4212"/>
  <c r="C32" i="4212"/>
  <c r="D26" i="4212"/>
  <c r="C26" i="4212"/>
  <c r="D9" i="4212"/>
  <c r="C9" i="4212"/>
  <c r="D112" i="4212"/>
  <c r="C112" i="4212"/>
  <c r="D86" i="4212"/>
  <c r="C86" i="4212"/>
  <c r="D111" i="4212"/>
  <c r="C111" i="4212"/>
  <c r="D99" i="4212"/>
  <c r="C99" i="4212"/>
  <c r="D87" i="4212"/>
  <c r="C87" i="4212"/>
  <c r="D51" i="4212"/>
  <c r="C51" i="4212"/>
  <c r="D33" i="4212"/>
  <c r="C33" i="4212"/>
  <c r="D31" i="4212"/>
  <c r="C31" i="4212"/>
  <c r="D27" i="4212"/>
  <c r="C27" i="4212"/>
  <c r="D22" i="4212"/>
  <c r="C22" i="4212"/>
  <c r="D8" i="4212"/>
  <c r="C8" i="4212"/>
  <c r="O119" i="2618"/>
  <c r="B268" i="4212"/>
  <c r="O113" i="2618"/>
  <c r="B262" i="4212"/>
  <c r="O90" i="2618"/>
  <c r="B239" i="4212"/>
  <c r="O88" i="2618"/>
  <c r="B237" i="4212"/>
  <c r="O70" i="2618"/>
  <c r="B219" i="4212"/>
  <c r="O68" i="2618"/>
  <c r="B217" i="4212"/>
  <c r="O60" i="2618"/>
  <c r="B209" i="4212"/>
  <c r="O58" i="2618"/>
  <c r="B207" i="4212"/>
  <c r="O56" i="2618"/>
  <c r="B205" i="4212"/>
  <c r="O54" i="2618"/>
  <c r="B203" i="4212"/>
  <c r="O48" i="2618"/>
  <c r="B197" i="4212"/>
  <c r="O46" i="2618"/>
  <c r="B195" i="4212"/>
  <c r="O41" i="2618"/>
  <c r="B190" i="4212"/>
  <c r="O38" i="2618"/>
  <c r="B187" i="4212"/>
  <c r="O35" i="2618"/>
  <c r="B184" i="4212"/>
  <c r="O28" i="2618"/>
  <c r="B177" i="4212"/>
  <c r="O15" i="2618"/>
  <c r="B164" i="4212"/>
  <c r="O10" i="2618"/>
  <c r="B159" i="4212"/>
  <c r="O6" i="2618"/>
  <c r="B155" i="4212"/>
  <c r="O4" i="2618"/>
  <c r="B153" i="4212"/>
  <c r="O50" i="2618"/>
  <c r="B199" i="4212"/>
  <c r="O37" i="2618"/>
  <c r="B186" i="4212"/>
  <c r="O3" i="2618"/>
  <c r="B152" i="4212"/>
  <c r="O114" i="2618"/>
  <c r="B263" i="4212"/>
  <c r="O101" i="2618"/>
  <c r="B250" i="4212"/>
  <c r="O89" i="2618"/>
  <c r="B238" i="4212"/>
  <c r="O71" i="2618"/>
  <c r="B220" i="4212"/>
  <c r="O67" i="2618"/>
  <c r="B216" i="4212"/>
  <c r="O63" i="2618"/>
  <c r="B212" i="4212"/>
  <c r="O61" i="2618"/>
  <c r="B210" i="4212"/>
  <c r="O59" i="2618"/>
  <c r="B208" i="4212"/>
  <c r="O57" i="2618"/>
  <c r="B206" i="4212"/>
  <c r="O43" i="2618"/>
  <c r="B192" i="4212"/>
  <c r="O39" i="2618"/>
  <c r="B188" i="4212"/>
  <c r="O36" i="2618"/>
  <c r="B185" i="4212"/>
  <c r="O34" i="2618"/>
  <c r="B183" i="4212"/>
  <c r="O14" i="2618"/>
  <c r="B163" i="4212"/>
  <c r="O11" i="2618"/>
  <c r="B160" i="4212"/>
  <c r="O9" i="2618"/>
  <c r="B158" i="4212"/>
  <c r="O7" i="2618"/>
  <c r="B156" i="4212"/>
  <c r="O5" i="2618"/>
  <c r="B154" i="4212"/>
  <c r="O40" i="2618"/>
  <c r="B189" i="4212"/>
  <c r="O53" i="2618"/>
  <c r="B202" i="4212"/>
  <c r="O42" i="2618"/>
  <c r="B191" i="4212"/>
  <c r="O29" i="2618"/>
  <c r="B178" i="4212"/>
  <c r="O13" i="2618"/>
  <c r="B162" i="4212"/>
  <c r="D60" i="4212"/>
  <c r="C60" i="4212"/>
  <c r="D40" i="4212"/>
  <c r="C40" i="4212"/>
  <c r="D38" i="4212"/>
  <c r="C38" i="4212"/>
  <c r="D34" i="4212"/>
  <c r="C34" i="4212"/>
  <c r="D28" i="4212"/>
  <c r="C28" i="4212"/>
  <c r="D24" i="4212"/>
  <c r="C24" i="4212"/>
  <c r="D13" i="4212"/>
  <c r="C13" i="4212"/>
  <c r="D88" i="4212"/>
  <c r="C88" i="4212"/>
  <c r="D113" i="4212"/>
  <c r="C113" i="4212"/>
  <c r="D89" i="4212"/>
  <c r="C89" i="4212"/>
  <c r="D57" i="4212"/>
  <c r="C57" i="4212"/>
  <c r="D49" i="4212"/>
  <c r="C49" i="4212"/>
  <c r="D41" i="4212"/>
  <c r="C41" i="4212"/>
  <c r="D35" i="4212"/>
  <c r="C35" i="4212"/>
  <c r="D29" i="4212"/>
  <c r="C29" i="4212"/>
  <c r="D271" i="4212"/>
  <c r="C271" i="4212"/>
  <c r="D221" i="4212"/>
  <c r="C221" i="4212"/>
  <c r="D213" i="4212"/>
  <c r="C213" i="4212"/>
  <c r="D211" i="4212"/>
  <c r="C211" i="4212"/>
  <c r="D205" i="4212"/>
  <c r="C205" i="4212"/>
  <c r="D199" i="4212"/>
  <c r="C199" i="4212"/>
  <c r="D195" i="4212"/>
  <c r="C195" i="4212"/>
  <c r="D240" i="4212"/>
  <c r="C240" i="4212"/>
  <c r="D222" i="4212"/>
  <c r="C222" i="4212"/>
  <c r="D218" i="4212"/>
  <c r="C218" i="4212"/>
  <c r="D214" i="4212"/>
  <c r="C214" i="4212"/>
  <c r="D212" i="4212"/>
  <c r="C212" i="4212"/>
  <c r="D210" i="4212"/>
  <c r="C210" i="4212"/>
  <c r="D208" i="4212"/>
  <c r="C208" i="4212"/>
  <c r="D204" i="4212"/>
  <c r="C204" i="4212"/>
  <c r="D200" i="4212"/>
  <c r="C200" i="4212"/>
  <c r="D194" i="4212"/>
  <c r="C194" i="4212"/>
  <c r="D192" i="4212"/>
  <c r="C192" i="4212"/>
  <c r="D188" i="4212"/>
  <c r="C188" i="4212"/>
  <c r="D186" i="4212"/>
  <c r="C186" i="4212"/>
  <c r="D180" i="4212"/>
  <c r="C180" i="4212"/>
  <c r="D164" i="4212"/>
  <c r="C164" i="4212"/>
  <c r="D162" i="4212"/>
  <c r="C162" i="4212"/>
  <c r="D160" i="4212"/>
  <c r="C160" i="4212"/>
  <c r="D154" i="4212"/>
  <c r="C154" i="4212"/>
  <c r="D120" i="4212"/>
  <c r="C120" i="4212"/>
  <c r="D116" i="4212"/>
  <c r="C116" i="4212"/>
  <c r="D92" i="4212"/>
  <c r="C92" i="4212"/>
  <c r="D90" i="4212"/>
  <c r="C90" i="4212"/>
  <c r="D74" i="4212"/>
  <c r="C74" i="4212"/>
  <c r="D72" i="4212"/>
  <c r="C72" i="4212"/>
  <c r="D70" i="4212"/>
  <c r="C70" i="4212"/>
  <c r="D66" i="4212"/>
  <c r="C66" i="4212"/>
  <c r="D64" i="4212"/>
  <c r="C64" i="4212"/>
  <c r="D62" i="4212"/>
  <c r="C62" i="4212"/>
  <c r="D58" i="4212"/>
  <c r="C58" i="4212"/>
  <c r="D56" i="4212"/>
  <c r="C56" i="4212"/>
  <c r="D52" i="4212"/>
  <c r="C52" i="4212"/>
  <c r="D50" i="4212"/>
  <c r="C50" i="4212"/>
  <c r="D48" i="4212"/>
  <c r="C48" i="4212"/>
  <c r="D46" i="4212"/>
  <c r="C46" i="4212"/>
  <c r="D44" i="4212"/>
  <c r="C44" i="4212"/>
  <c r="D42" i="4212"/>
  <c r="C42" i="4212"/>
  <c r="D36" i="4212"/>
  <c r="C36" i="4212"/>
  <c r="D30" i="4212"/>
  <c r="C30" i="4212"/>
  <c r="D15" i="4212"/>
  <c r="C15" i="4212"/>
  <c r="D11" i="4212"/>
  <c r="C11" i="4212"/>
  <c r="D7" i="4212"/>
  <c r="C7" i="4212"/>
  <c r="D5" i="4212"/>
  <c r="C5" i="4212"/>
  <c r="D3" i="4212"/>
  <c r="C3" i="4212"/>
  <c r="D265" i="4212"/>
  <c r="C265" i="4212"/>
  <c r="D241" i="4212"/>
  <c r="C241" i="4212"/>
  <c r="D239" i="4212"/>
  <c r="C239" i="4212"/>
  <c r="D223" i="4212"/>
  <c r="C223" i="4212"/>
  <c r="D215" i="4212"/>
  <c r="C215" i="4212"/>
  <c r="D209" i="4212"/>
  <c r="C209" i="4212"/>
  <c r="D207" i="4212"/>
  <c r="C207" i="4212"/>
  <c r="D201" i="4212"/>
  <c r="C201" i="4212"/>
  <c r="D193" i="4212"/>
  <c r="C193" i="4212"/>
  <c r="D191" i="4212"/>
  <c r="C191" i="4212"/>
  <c r="D189" i="4212"/>
  <c r="C189" i="4212"/>
  <c r="D185" i="4212"/>
  <c r="C185" i="4212"/>
  <c r="D181" i="4212"/>
  <c r="C181" i="4212"/>
  <c r="D179" i="4212"/>
  <c r="C179" i="4212"/>
  <c r="D175" i="4212"/>
  <c r="C175" i="4212"/>
  <c r="D165" i="4212"/>
  <c r="C165" i="4212"/>
  <c r="D163" i="4212"/>
  <c r="C163" i="4212"/>
  <c r="D161" i="4212"/>
  <c r="C161" i="4212"/>
  <c r="D159" i="4212"/>
  <c r="C159" i="4212"/>
  <c r="D155" i="4212"/>
  <c r="C155" i="4212"/>
  <c r="D152" i="4212"/>
  <c r="C152" i="4212"/>
  <c r="D119" i="4212"/>
  <c r="C119" i="4212"/>
  <c r="D117" i="4212"/>
  <c r="C117" i="4212"/>
  <c r="D93" i="4212"/>
  <c r="C93" i="4212"/>
  <c r="D91" i="4212"/>
  <c r="C91" i="4212"/>
  <c r="D73" i="4212"/>
  <c r="C73" i="4212"/>
  <c r="D71" i="4212"/>
  <c r="C71" i="4212"/>
  <c r="D69" i="4212"/>
  <c r="C69" i="4212"/>
  <c r="D67" i="4212"/>
  <c r="C67" i="4212"/>
  <c r="D65" i="4212"/>
  <c r="C65" i="4212"/>
  <c r="D63" i="4212"/>
  <c r="C63" i="4212"/>
  <c r="D61" i="4212"/>
  <c r="C61" i="4212"/>
  <c r="D59" i="4212"/>
  <c r="C59" i="4212"/>
  <c r="D55" i="4212"/>
  <c r="C55" i="4212"/>
  <c r="D53" i="4212"/>
  <c r="C53" i="4212"/>
  <c r="D47" i="4212"/>
  <c r="C47" i="4212"/>
  <c r="D45" i="4212"/>
  <c r="C45" i="4212"/>
  <c r="D43" i="4212"/>
  <c r="C43" i="4212"/>
  <c r="D39" i="4212"/>
  <c r="C39" i="4212"/>
  <c r="D37" i="4212"/>
  <c r="C37" i="4212"/>
  <c r="D16" i="4212"/>
  <c r="C16" i="4212"/>
  <c r="D14" i="4212"/>
  <c r="C14" i="4212"/>
  <c r="D12" i="4212"/>
  <c r="C12" i="4212"/>
  <c r="D10" i="4212"/>
  <c r="C10" i="4212"/>
  <c r="D6" i="4212"/>
  <c r="C6" i="4212"/>
  <c r="D4" i="4212"/>
  <c r="C4" i="4212"/>
  <c r="D20" i="901"/>
  <c r="N141" i="2618"/>
  <c r="O141" i="2618" s="1"/>
  <c r="H187" i="4170" l="1"/>
  <c r="H188" i="4170"/>
  <c r="H189" i="4170"/>
  <c r="H190" i="4170"/>
  <c r="H191" i="4170"/>
  <c r="H192" i="4170"/>
  <c r="H181" i="4170"/>
  <c r="H182" i="4170"/>
  <c r="H183" i="4170"/>
  <c r="H184" i="4170"/>
  <c r="J2" i="2425" l="1"/>
  <c r="N142" i="2618" l="1"/>
  <c r="O142" i="2618" s="1"/>
  <c r="N143" i="2618"/>
  <c r="O143" i="2618" s="1"/>
  <c r="N144" i="2618"/>
  <c r="O144" i="2618" s="1"/>
  <c r="D20" i="898" l="1"/>
  <c r="L1" i="2618" l="1"/>
  <c r="F22" i="2716" l="1"/>
  <c r="B22" i="2716"/>
  <c r="J16" i="4183"/>
  <c r="K16" i="4183" s="1"/>
  <c r="F8" i="4183"/>
  <c r="F9" i="4183" s="1"/>
  <c r="H76" i="4170"/>
  <c r="H157" i="4170"/>
  <c r="H131" i="4170"/>
  <c r="H163" i="4170"/>
  <c r="H90" i="4170"/>
  <c r="H124" i="4170"/>
  <c r="H82" i="4170"/>
  <c r="H95" i="4170"/>
  <c r="H114" i="4170"/>
  <c r="H115" i="4170"/>
  <c r="H179" i="4170"/>
  <c r="H109" i="4170"/>
  <c r="H156" i="4170"/>
  <c r="H70" i="4170"/>
  <c r="H72" i="4170"/>
  <c r="H99" i="4170"/>
  <c r="H158" i="4170"/>
  <c r="H88" i="4170"/>
  <c r="H126" i="4170"/>
  <c r="H185" i="4170"/>
  <c r="H177" i="4170"/>
  <c r="H180" i="4170"/>
  <c r="H178" i="4170"/>
  <c r="H186" i="4170"/>
  <c r="H173" i="4170"/>
  <c r="H118" i="4170"/>
  <c r="B22" i="2425"/>
  <c r="D20" i="2425"/>
  <c r="P2" i="2425"/>
  <c r="M2" i="2425"/>
  <c r="I2" i="2425"/>
  <c r="H2" i="2425"/>
  <c r="B22" i="1006"/>
  <c r="D20" i="1006"/>
  <c r="G20" i="1006"/>
  <c r="P2" i="1006"/>
  <c r="J2" i="1006"/>
  <c r="I2" i="1006"/>
  <c r="H2" i="1006"/>
  <c r="B22" i="901"/>
  <c r="G20" i="901"/>
  <c r="P2" i="901"/>
  <c r="M2" i="901"/>
  <c r="J2" i="901"/>
  <c r="I2" i="901"/>
  <c r="H2" i="901"/>
  <c r="B22" i="900"/>
  <c r="D20" i="900"/>
  <c r="P2" i="900"/>
  <c r="M2" i="900"/>
  <c r="J2" i="900"/>
  <c r="I2" i="900"/>
  <c r="H2" i="900"/>
  <c r="B22" i="899"/>
  <c r="D20" i="899"/>
  <c r="P2" i="899"/>
  <c r="M2" i="899"/>
  <c r="J2" i="899"/>
  <c r="I2" i="899"/>
  <c r="H2" i="899"/>
  <c r="B22" i="903"/>
  <c r="C20" i="903"/>
  <c r="F5" i="903"/>
  <c r="F22" i="903" s="1"/>
  <c r="O2" i="903"/>
  <c r="L2" i="903"/>
  <c r="I2" i="903"/>
  <c r="H2" i="903"/>
  <c r="G2" i="903"/>
  <c r="B22" i="898"/>
  <c r="P2" i="898"/>
  <c r="I2" i="898"/>
  <c r="H2" i="898"/>
  <c r="D20" i="980"/>
  <c r="E16" i="980"/>
  <c r="N2" i="2618"/>
  <c r="M2" i="2618"/>
  <c r="A151" i="4212" s="1"/>
  <c r="G2" i="2618"/>
  <c r="B2" i="4212" s="1"/>
  <c r="F2" i="2618"/>
  <c r="A2" i="4212" s="1"/>
  <c r="C1" i="2618"/>
  <c r="K57" i="2917"/>
  <c r="D57" i="2917"/>
  <c r="N53" i="2917"/>
  <c r="M53" i="2917"/>
  <c r="G53" i="2917"/>
  <c r="F53" i="2917"/>
  <c r="N52" i="2917"/>
  <c r="M52" i="2917"/>
  <c r="G52" i="2917"/>
  <c r="F52" i="2917"/>
  <c r="N51" i="2917"/>
  <c r="M51" i="2917"/>
  <c r="G51" i="2917"/>
  <c r="F51" i="2917"/>
  <c r="N50" i="2917"/>
  <c r="M50" i="2917"/>
  <c r="G50" i="2917"/>
  <c r="F50" i="2917"/>
  <c r="N49" i="2917"/>
  <c r="M49" i="2917"/>
  <c r="G49" i="2917"/>
  <c r="F49" i="2917"/>
  <c r="N48" i="2917"/>
  <c r="M48" i="2917"/>
  <c r="G48" i="2917"/>
  <c r="F48" i="2917"/>
  <c r="N47" i="2917"/>
  <c r="M47" i="2917"/>
  <c r="G47" i="2917"/>
  <c r="F47" i="2917"/>
  <c r="N46" i="2917"/>
  <c r="M46" i="2917"/>
  <c r="G46" i="2917"/>
  <c r="F46" i="2917"/>
  <c r="N45" i="2917"/>
  <c r="M45" i="2917"/>
  <c r="G45" i="2917"/>
  <c r="F45" i="2917"/>
  <c r="N44" i="2917"/>
  <c r="M44" i="2917"/>
  <c r="G44" i="2917"/>
  <c r="F44" i="2917"/>
  <c r="N43" i="2917"/>
  <c r="M43" i="2917"/>
  <c r="G43" i="2917"/>
  <c r="F43" i="2917"/>
  <c r="N42" i="2917"/>
  <c r="M42" i="2917"/>
  <c r="G42" i="2917"/>
  <c r="F42" i="2917"/>
  <c r="N41" i="2917"/>
  <c r="M41" i="2917"/>
  <c r="G41" i="2917"/>
  <c r="F41" i="2917"/>
  <c r="N40" i="2917"/>
  <c r="M40" i="2917"/>
  <c r="G40" i="2917"/>
  <c r="F40" i="2917"/>
  <c r="N39" i="2917"/>
  <c r="M39" i="2917"/>
  <c r="G39" i="2917"/>
  <c r="F39" i="2917"/>
  <c r="N38" i="2917"/>
  <c r="M38" i="2917"/>
  <c r="G38" i="2917"/>
  <c r="F38" i="2917"/>
  <c r="N37" i="2917"/>
  <c r="M37" i="2917"/>
  <c r="G37" i="2917"/>
  <c r="F37" i="2917"/>
  <c r="N36" i="2917"/>
  <c r="M36" i="2917"/>
  <c r="G36" i="2917"/>
  <c r="F36" i="2917"/>
  <c r="N35" i="2917"/>
  <c r="M35" i="2917"/>
  <c r="G35" i="2917"/>
  <c r="F35" i="2917"/>
  <c r="N34" i="2917"/>
  <c r="M34" i="2917"/>
  <c r="G34" i="2917"/>
  <c r="F34" i="2917"/>
  <c r="N33" i="2917"/>
  <c r="M33" i="2917"/>
  <c r="G33" i="2917"/>
  <c r="F33" i="2917"/>
  <c r="N32" i="2917"/>
  <c r="M32" i="2917"/>
  <c r="G32" i="2917"/>
  <c r="F32" i="2917"/>
  <c r="N31" i="2917"/>
  <c r="M31" i="2917"/>
  <c r="G31" i="2917"/>
  <c r="F31" i="2917"/>
  <c r="N30" i="2917"/>
  <c r="M30" i="2917"/>
  <c r="G30" i="2917"/>
  <c r="F30" i="2917"/>
  <c r="N29" i="2917"/>
  <c r="M29" i="2917"/>
  <c r="G29" i="2917"/>
  <c r="F29" i="2917"/>
  <c r="N28" i="2917"/>
  <c r="M28" i="2917"/>
  <c r="G28" i="2917"/>
  <c r="F28" i="2917"/>
  <c r="N27" i="2917"/>
  <c r="M27" i="2917"/>
  <c r="G27" i="2917"/>
  <c r="F27" i="2917"/>
  <c r="N26" i="2917"/>
  <c r="M26" i="2917"/>
  <c r="G26" i="2917"/>
  <c r="F26" i="2917"/>
  <c r="N25" i="2917"/>
  <c r="M25" i="2917"/>
  <c r="G25" i="2917"/>
  <c r="F25" i="2917"/>
  <c r="N24" i="2917"/>
  <c r="M24" i="2917"/>
  <c r="G24" i="2917"/>
  <c r="F24" i="2917"/>
  <c r="N23" i="2917"/>
  <c r="M23" i="2917"/>
  <c r="G23" i="2917"/>
  <c r="F23" i="2917"/>
  <c r="N22" i="2917"/>
  <c r="M22" i="2917"/>
  <c r="G22" i="2917"/>
  <c r="F22" i="2917"/>
  <c r="N21" i="2917"/>
  <c r="M21" i="2917"/>
  <c r="G21" i="2917"/>
  <c r="F21" i="2917"/>
  <c r="N20" i="2917"/>
  <c r="M20" i="2917"/>
  <c r="G20" i="2917"/>
  <c r="F20" i="2917"/>
  <c r="N19" i="2917"/>
  <c r="M19" i="2917"/>
  <c r="G19" i="2917"/>
  <c r="F19" i="2917"/>
  <c r="N18" i="2917"/>
  <c r="M18" i="2917"/>
  <c r="G18" i="2917"/>
  <c r="F18" i="2917"/>
  <c r="N17" i="2917"/>
  <c r="M17" i="2917"/>
  <c r="G17" i="2917"/>
  <c r="F17" i="2917"/>
  <c r="N16" i="2917"/>
  <c r="M16" i="2917"/>
  <c r="G16" i="2917"/>
  <c r="F16" i="2917"/>
  <c r="N15" i="2917"/>
  <c r="M15" i="2917"/>
  <c r="G15" i="2917"/>
  <c r="F15" i="2917"/>
  <c r="N14" i="2917"/>
  <c r="M14" i="2917"/>
  <c r="G14" i="2917"/>
  <c r="F14" i="2917"/>
  <c r="N13" i="2917"/>
  <c r="M13" i="2917"/>
  <c r="G13" i="2917"/>
  <c r="F13" i="2917"/>
  <c r="N12" i="2917"/>
  <c r="M12" i="2917"/>
  <c r="G12" i="2917"/>
  <c r="F12" i="2917"/>
  <c r="N11" i="2917"/>
  <c r="M11" i="2917"/>
  <c r="G11" i="2917"/>
  <c r="F11" i="2917"/>
  <c r="N10" i="2917"/>
  <c r="M10" i="2917"/>
  <c r="G10" i="2917"/>
  <c r="F10" i="2917"/>
  <c r="N9" i="2917"/>
  <c r="M9" i="2917"/>
  <c r="G9" i="2917"/>
  <c r="F9" i="2917"/>
  <c r="N8" i="2917"/>
  <c r="M8" i="2917"/>
  <c r="G8" i="2917"/>
  <c r="F8" i="2917"/>
  <c r="N7" i="2917"/>
  <c r="M7" i="2917"/>
  <c r="G7" i="2917"/>
  <c r="F7" i="2917"/>
  <c r="N6" i="2917"/>
  <c r="M6" i="2917"/>
  <c r="G6" i="2917"/>
  <c r="F6" i="2917"/>
  <c r="N5" i="2917"/>
  <c r="M5" i="2917"/>
  <c r="G5" i="2917"/>
  <c r="F5" i="2917"/>
  <c r="N4" i="2917"/>
  <c r="M4" i="2917"/>
  <c r="G4" i="2917"/>
  <c r="F4" i="2917"/>
  <c r="N3" i="2917"/>
  <c r="M3" i="2917"/>
  <c r="G3" i="2917"/>
  <c r="F3" i="2917"/>
  <c r="K62" i="2488"/>
  <c r="D62" i="2488"/>
  <c r="N60" i="2488"/>
  <c r="M60" i="2488"/>
  <c r="G60" i="2488"/>
  <c r="F60" i="2488"/>
  <c r="N59" i="2488"/>
  <c r="M59" i="2488"/>
  <c r="G59" i="2488"/>
  <c r="F59" i="2488"/>
  <c r="N58" i="2488"/>
  <c r="M58" i="2488"/>
  <c r="G58" i="2488"/>
  <c r="F58" i="2488"/>
  <c r="N57" i="2488"/>
  <c r="M57" i="2488"/>
  <c r="G57" i="2488"/>
  <c r="F57" i="2488"/>
  <c r="N56" i="2488"/>
  <c r="M56" i="2488"/>
  <c r="G56" i="2488"/>
  <c r="F56" i="2488"/>
  <c r="N55" i="2488"/>
  <c r="M55" i="2488"/>
  <c r="G55" i="2488"/>
  <c r="F55" i="2488"/>
  <c r="N54" i="2488"/>
  <c r="M54" i="2488"/>
  <c r="G54" i="2488"/>
  <c r="F54" i="2488"/>
  <c r="N53" i="2488"/>
  <c r="M53" i="2488"/>
  <c r="G53" i="2488"/>
  <c r="F53" i="2488"/>
  <c r="N52" i="2488"/>
  <c r="M52" i="2488"/>
  <c r="G52" i="2488"/>
  <c r="F52" i="2488"/>
  <c r="N51" i="2488"/>
  <c r="M51" i="2488"/>
  <c r="G51" i="2488"/>
  <c r="F51" i="2488"/>
  <c r="N50" i="2488"/>
  <c r="M50" i="2488"/>
  <c r="G50" i="2488"/>
  <c r="F50" i="2488"/>
  <c r="N49" i="2488"/>
  <c r="M49" i="2488"/>
  <c r="G49" i="2488"/>
  <c r="F49" i="2488"/>
  <c r="N48" i="2488"/>
  <c r="M48" i="2488"/>
  <c r="G48" i="2488"/>
  <c r="F48" i="2488"/>
  <c r="N47" i="2488"/>
  <c r="M47" i="2488"/>
  <c r="G47" i="2488"/>
  <c r="F47" i="2488"/>
  <c r="N46" i="2488"/>
  <c r="M46" i="2488"/>
  <c r="G46" i="2488"/>
  <c r="F46" i="2488"/>
  <c r="N45" i="2488"/>
  <c r="M45" i="2488"/>
  <c r="G45" i="2488"/>
  <c r="F45" i="2488"/>
  <c r="N44" i="2488"/>
  <c r="M44" i="2488"/>
  <c r="G44" i="2488"/>
  <c r="F44" i="2488"/>
  <c r="N43" i="2488"/>
  <c r="M43" i="2488"/>
  <c r="G43" i="2488"/>
  <c r="F43" i="2488"/>
  <c r="N42" i="2488"/>
  <c r="M42" i="2488"/>
  <c r="G42" i="2488"/>
  <c r="F42" i="2488"/>
  <c r="N41" i="2488"/>
  <c r="M41" i="2488"/>
  <c r="G41" i="2488"/>
  <c r="F41" i="2488"/>
  <c r="N40" i="2488"/>
  <c r="M40" i="2488"/>
  <c r="G40" i="2488"/>
  <c r="F40" i="2488"/>
  <c r="N39" i="2488"/>
  <c r="M39" i="2488"/>
  <c r="G39" i="2488"/>
  <c r="F39" i="2488"/>
  <c r="N38" i="2488"/>
  <c r="M38" i="2488"/>
  <c r="G38" i="2488"/>
  <c r="F38" i="2488"/>
  <c r="N37" i="2488"/>
  <c r="M37" i="2488"/>
  <c r="G37" i="2488"/>
  <c r="F37" i="2488"/>
  <c r="N36" i="2488"/>
  <c r="M36" i="2488"/>
  <c r="G36" i="2488"/>
  <c r="F36" i="2488"/>
  <c r="N35" i="2488"/>
  <c r="M35" i="2488"/>
  <c r="G35" i="2488"/>
  <c r="F35" i="2488"/>
  <c r="N34" i="2488"/>
  <c r="M34" i="2488"/>
  <c r="G34" i="2488"/>
  <c r="F34" i="2488"/>
  <c r="N33" i="2488"/>
  <c r="M33" i="2488"/>
  <c r="G33" i="2488"/>
  <c r="F33" i="2488"/>
  <c r="N32" i="2488"/>
  <c r="M32" i="2488"/>
  <c r="G32" i="2488"/>
  <c r="F32" i="2488"/>
  <c r="N31" i="2488"/>
  <c r="M31" i="2488"/>
  <c r="G31" i="2488"/>
  <c r="F31" i="2488"/>
  <c r="N30" i="2488"/>
  <c r="M30" i="2488"/>
  <c r="G30" i="2488"/>
  <c r="F30" i="2488"/>
  <c r="N29" i="2488"/>
  <c r="M29" i="2488"/>
  <c r="G29" i="2488"/>
  <c r="F29" i="2488"/>
  <c r="N28" i="2488"/>
  <c r="M28" i="2488"/>
  <c r="G28" i="2488"/>
  <c r="F28" i="2488"/>
  <c r="N27" i="2488"/>
  <c r="M27" i="2488"/>
  <c r="G27" i="2488"/>
  <c r="F27" i="2488"/>
  <c r="N26" i="2488"/>
  <c r="M26" i="2488"/>
  <c r="G26" i="2488"/>
  <c r="F26" i="2488"/>
  <c r="N25" i="2488"/>
  <c r="M25" i="2488"/>
  <c r="G25" i="2488"/>
  <c r="F25" i="2488"/>
  <c r="N24" i="2488"/>
  <c r="M24" i="2488"/>
  <c r="G24" i="2488"/>
  <c r="F24" i="2488"/>
  <c r="N23" i="2488"/>
  <c r="M23" i="2488"/>
  <c r="G23" i="2488"/>
  <c r="F23" i="2488"/>
  <c r="N22" i="2488"/>
  <c r="M22" i="2488"/>
  <c r="G22" i="2488"/>
  <c r="F22" i="2488"/>
  <c r="N21" i="2488"/>
  <c r="M21" i="2488"/>
  <c r="G21" i="2488"/>
  <c r="F21" i="2488"/>
  <c r="N20" i="2488"/>
  <c r="M20" i="2488"/>
  <c r="G20" i="2488"/>
  <c r="F20" i="2488"/>
  <c r="N19" i="2488"/>
  <c r="M19" i="2488"/>
  <c r="G19" i="2488"/>
  <c r="F19" i="2488"/>
  <c r="N18" i="2488"/>
  <c r="M18" i="2488"/>
  <c r="G18" i="2488"/>
  <c r="F18" i="2488"/>
  <c r="N17" i="2488"/>
  <c r="M17" i="2488"/>
  <c r="G17" i="2488"/>
  <c r="F17" i="2488"/>
  <c r="N16" i="2488"/>
  <c r="M16" i="2488"/>
  <c r="G16" i="2488"/>
  <c r="F16" i="2488"/>
  <c r="N15" i="2488"/>
  <c r="M15" i="2488"/>
  <c r="G15" i="2488"/>
  <c r="F15" i="2488"/>
  <c r="N14" i="2488"/>
  <c r="M14" i="2488"/>
  <c r="G14" i="2488"/>
  <c r="F14" i="2488"/>
  <c r="N13" i="2488"/>
  <c r="M13" i="2488"/>
  <c r="G13" i="2488"/>
  <c r="F13" i="2488"/>
  <c r="N12" i="2488"/>
  <c r="M12" i="2488"/>
  <c r="G12" i="2488"/>
  <c r="F12" i="2488"/>
  <c r="N11" i="2488"/>
  <c r="M11" i="2488"/>
  <c r="G11" i="2488"/>
  <c r="F11" i="2488"/>
  <c r="N10" i="2488"/>
  <c r="M10" i="2488"/>
  <c r="G10" i="2488"/>
  <c r="F10" i="2488"/>
  <c r="N9" i="2488"/>
  <c r="M9" i="2488"/>
  <c r="G9" i="2488"/>
  <c r="F9" i="2488"/>
  <c r="N8" i="2488"/>
  <c r="M8" i="2488"/>
  <c r="G8" i="2488"/>
  <c r="F8" i="2488"/>
  <c r="N7" i="2488"/>
  <c r="M7" i="2488"/>
  <c r="G7" i="2488"/>
  <c r="F7" i="2488"/>
  <c r="N6" i="2488"/>
  <c r="M6" i="2488"/>
  <c r="G6" i="2488"/>
  <c r="F6" i="2488"/>
  <c r="N5" i="2488"/>
  <c r="M5" i="2488"/>
  <c r="G5" i="2488"/>
  <c r="F5" i="2488"/>
  <c r="N4" i="2488"/>
  <c r="M4" i="2488"/>
  <c r="G4" i="2488"/>
  <c r="F4" i="2488"/>
  <c r="N3" i="2488"/>
  <c r="M3" i="2488"/>
  <c r="G3" i="2488"/>
  <c r="F3" i="2488"/>
  <c r="O2" i="2618" l="1"/>
  <c r="B151" i="4212"/>
  <c r="D2" i="4212"/>
  <c r="C2" i="4212"/>
  <c r="D151" i="4212"/>
  <c r="C151" i="4212"/>
  <c r="G20" i="898"/>
  <c r="F10" i="4183"/>
  <c r="G9" i="4183"/>
  <c r="I9" i="4183" s="1"/>
  <c r="J9" i="4183" s="1"/>
  <c r="K9" i="4183" s="1"/>
  <c r="L9" i="4183" s="1"/>
  <c r="G8" i="4183"/>
  <c r="H8" i="4183" s="1"/>
  <c r="I8" i="4183" s="1"/>
  <c r="J8" i="4183" s="1"/>
  <c r="K8" i="4183" s="1"/>
  <c r="L8" i="4183" s="1"/>
  <c r="G20" i="899"/>
  <c r="G20" i="980"/>
  <c r="I1" i="2618"/>
  <c r="G20" i="2425"/>
  <c r="G20" i="900"/>
  <c r="F11" i="4183" l="1"/>
  <c r="G10" i="4183"/>
  <c r="H10" i="4183" s="1"/>
  <c r="I10" i="4183" s="1"/>
  <c r="J10" i="4183" s="1"/>
  <c r="K10" i="4183" s="1"/>
  <c r="L10" i="4183" s="1"/>
  <c r="F12" i="4183" l="1"/>
  <c r="G11" i="4183"/>
  <c r="H11" i="4183" s="1"/>
  <c r="I11" i="4183" s="1"/>
  <c r="J11" i="4183" s="1"/>
  <c r="K11" i="4183" s="1"/>
  <c r="L11" i="4183" s="1"/>
  <c r="F13" i="4183" l="1"/>
  <c r="G13" i="4183" s="1"/>
  <c r="H13" i="4183" s="1"/>
  <c r="I13" i="4183" s="1"/>
  <c r="J13" i="4183" s="1"/>
  <c r="K13" i="4183" s="1"/>
  <c r="L13" i="4183" s="1"/>
  <c r="G12" i="4183"/>
  <c r="H12" i="4183" s="1"/>
  <c r="I12" i="4183" s="1"/>
  <c r="J12" i="4183" s="1"/>
  <c r="K12" i="4183" s="1"/>
  <c r="L12" i="4183" s="1"/>
</calcChain>
</file>

<file path=xl/comments1.xml><?xml version="1.0" encoding="utf-8"?>
<comments xmlns="http://schemas.openxmlformats.org/spreadsheetml/2006/main">
  <authors>
    <author>作者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 xml:space="preserve">作者:
</t>
        </r>
      </text>
    </comment>
  </commentList>
</comments>
</file>

<file path=xl/sharedStrings.xml><?xml version="1.0" encoding="utf-8"?>
<sst xmlns="http://schemas.openxmlformats.org/spreadsheetml/2006/main" count="11331" uniqueCount="7574">
  <si>
    <t>建大橡膠（中國）有限公司
生產通知單</t>
    <phoneticPr fontId="3" type="noConversion"/>
  </si>
  <si>
    <t>生產日期</t>
    <phoneticPr fontId="3" type="noConversion"/>
  </si>
  <si>
    <t>班別</t>
    <phoneticPr fontId="3" type="noConversion"/>
  </si>
  <si>
    <t>頁次</t>
    <phoneticPr fontId="3" type="noConversion"/>
  </si>
  <si>
    <t>完成狀況</t>
    <phoneticPr fontId="3" type="noConversion"/>
  </si>
  <si>
    <t>標準作業時間</t>
    <phoneticPr fontId="3" type="noConversion"/>
  </si>
  <si>
    <t>實際作業時間</t>
    <phoneticPr fontId="3" type="noConversion"/>
  </si>
  <si>
    <t>停止損失時間</t>
    <phoneticPr fontId="3" type="noConversion"/>
  </si>
  <si>
    <t>備註</t>
    <phoneticPr fontId="3" type="noConversion"/>
  </si>
  <si>
    <t>起</t>
    <phoneticPr fontId="3" type="noConversion"/>
  </si>
  <si>
    <t>訖</t>
    <phoneticPr fontId="3" type="noConversion"/>
  </si>
  <si>
    <t>故障</t>
    <phoneticPr fontId="3" type="noConversion"/>
  </si>
  <si>
    <t>換模</t>
    <phoneticPr fontId="3" type="noConversion"/>
  </si>
  <si>
    <t>不良</t>
    <phoneticPr fontId="3" type="noConversion"/>
  </si>
  <si>
    <t>待料</t>
    <phoneticPr fontId="3" type="noConversion"/>
  </si>
  <si>
    <t>其他</t>
    <phoneticPr fontId="3" type="noConversion"/>
  </si>
  <si>
    <t>製造單位</t>
    <phoneticPr fontId="3" type="noConversion"/>
  </si>
  <si>
    <t>審核</t>
    <phoneticPr fontId="3" type="noConversion"/>
  </si>
  <si>
    <t>核准</t>
    <phoneticPr fontId="3" type="noConversion"/>
  </si>
  <si>
    <t>生管員</t>
    <phoneticPr fontId="3" type="noConversion"/>
  </si>
  <si>
    <t>合計</t>
    <phoneticPr fontId="3" type="noConversion"/>
  </si>
  <si>
    <t>作業效率</t>
    <phoneticPr fontId="3" type="noConversion"/>
  </si>
  <si>
    <t>%</t>
    <phoneticPr fontId="3" type="noConversion"/>
  </si>
  <si>
    <t>羅平</t>
  </si>
  <si>
    <t xml:space="preserve">  _分</t>
    <phoneticPr fontId="3" type="noConversion"/>
  </si>
  <si>
    <t>_分</t>
    <phoneticPr fontId="3" type="noConversion"/>
  </si>
  <si>
    <t>合計</t>
  </si>
  <si>
    <t>生產指令</t>
    <phoneticPr fontId="1" type="noConversion"/>
  </si>
  <si>
    <t>次
序</t>
    <phoneticPr fontId="3" type="noConversion"/>
  </si>
  <si>
    <t>日</t>
    <phoneticPr fontId="1" type="noConversion"/>
  </si>
  <si>
    <t>195/55R15 85V KR20</t>
  </si>
  <si>
    <t>205/55R16 91V KR20</t>
  </si>
  <si>
    <t>205/65R15 94H KR10</t>
  </si>
  <si>
    <t>成代</t>
    <phoneticPr fontId="1" type="noConversion"/>
  </si>
  <si>
    <t>機臺</t>
    <phoneticPr fontId="3" type="noConversion"/>
  </si>
  <si>
    <t>1295HD  484  65C</t>
  </si>
  <si>
    <t>120855  486  45A</t>
  </si>
  <si>
    <t>120555  486  40A</t>
  </si>
  <si>
    <t>104554  486  40A</t>
  </si>
  <si>
    <t>104554  486  35L</t>
  </si>
  <si>
    <t>120555  486  35A</t>
  </si>
  <si>
    <t>K801B716</t>
  </si>
  <si>
    <t>K809B601</t>
  </si>
  <si>
    <t>3065D016</t>
  </si>
  <si>
    <t>328B2009</t>
  </si>
  <si>
    <t>K804B507</t>
  </si>
  <si>
    <t>096855  486  35A</t>
  </si>
  <si>
    <t>K159B599</t>
  </si>
  <si>
    <t>K33XB505</t>
  </si>
  <si>
    <t>K240B582</t>
  </si>
  <si>
    <t>3810B505</t>
  </si>
  <si>
    <t>3813B502</t>
  </si>
  <si>
    <t>K216B509</t>
  </si>
  <si>
    <t>K919B434</t>
  </si>
  <si>
    <t>K501B743</t>
  </si>
  <si>
    <t>K250B498</t>
  </si>
  <si>
    <t>104855  486  40D</t>
  </si>
  <si>
    <t>K261B016</t>
  </si>
  <si>
    <t>K217B607</t>
  </si>
  <si>
    <t>K23GB462</t>
  </si>
  <si>
    <t>K294B645</t>
  </si>
  <si>
    <t>312B4074</t>
  </si>
  <si>
    <t>K264B591</t>
  </si>
  <si>
    <t>116J1069</t>
  </si>
  <si>
    <t>3808B525</t>
  </si>
  <si>
    <t>3038C384</t>
  </si>
  <si>
    <t>116L1067</t>
  </si>
  <si>
    <t>K239B049</t>
  </si>
  <si>
    <t>K642B636</t>
  </si>
  <si>
    <t>3811B066</t>
  </si>
  <si>
    <t>K261B230</t>
  </si>
  <si>
    <t>120554  486  30A</t>
  </si>
  <si>
    <t>K221B684</t>
  </si>
  <si>
    <t>K320B841</t>
  </si>
  <si>
    <t>K234B465</t>
  </si>
  <si>
    <t>3061D4A6</t>
  </si>
  <si>
    <t>2620B267</t>
  </si>
  <si>
    <t>096555  486  25A</t>
  </si>
  <si>
    <t>1210HB  484  50B</t>
  </si>
  <si>
    <t>K299B5S0</t>
  </si>
  <si>
    <t>K170B495</t>
  </si>
  <si>
    <t>307B2060</t>
  </si>
  <si>
    <t>3064D306</t>
  </si>
  <si>
    <t>128655  486  40A</t>
  </si>
  <si>
    <t>112857  486  45A</t>
  </si>
  <si>
    <t>112555  486  40A</t>
  </si>
  <si>
    <t>080855  486  20D</t>
  </si>
  <si>
    <t>K247B403</t>
  </si>
  <si>
    <t>K225B607</t>
  </si>
  <si>
    <t>K169B423</t>
  </si>
  <si>
    <t>3801B605</t>
  </si>
  <si>
    <t>116S2001</t>
  </si>
  <si>
    <t>K253B016</t>
  </si>
  <si>
    <t>104554  486  35A</t>
  </si>
  <si>
    <t>K277B604</t>
  </si>
  <si>
    <t>K233B482</t>
  </si>
  <si>
    <t>K157B500</t>
  </si>
  <si>
    <t>195/50R15 82V KR20</t>
  </si>
  <si>
    <t>K227B506</t>
  </si>
  <si>
    <t>120855  486  40A</t>
  </si>
  <si>
    <t>120555  486  30A</t>
  </si>
  <si>
    <t>1288HC  486  55L</t>
  </si>
  <si>
    <t>1290HB 484  35C</t>
  </si>
  <si>
    <t xml:space="preserve">128555  486  35A </t>
  </si>
  <si>
    <t>K419B785</t>
  </si>
  <si>
    <t>K263B022</t>
  </si>
  <si>
    <t>K259B507</t>
  </si>
  <si>
    <t>K412B733</t>
  </si>
  <si>
    <t>K152B364</t>
  </si>
  <si>
    <t>K329B685</t>
  </si>
  <si>
    <t>128554  486  35A</t>
  </si>
  <si>
    <t>113057  484  45C</t>
  </si>
  <si>
    <t>138155  486  35A</t>
  </si>
  <si>
    <t>128666  484  40B</t>
  </si>
  <si>
    <t>128856  486  35A</t>
  </si>
  <si>
    <t>128855  486  30A</t>
  </si>
  <si>
    <t>112554  486  35A</t>
  </si>
  <si>
    <t>112554  486  40A</t>
  </si>
  <si>
    <t>138456  486  30A</t>
  </si>
  <si>
    <t>138455  478  20B</t>
  </si>
  <si>
    <t>1288HC  484  55L</t>
  </si>
  <si>
    <t>120856  484  50B</t>
  </si>
  <si>
    <t>104855  486  35A</t>
  </si>
  <si>
    <t>080444  486  35L</t>
  </si>
  <si>
    <t>080044  486  30A</t>
  </si>
  <si>
    <t>104544  486  30A</t>
  </si>
  <si>
    <t>104855  484  30A</t>
  </si>
  <si>
    <t>096344  486  30A</t>
  </si>
  <si>
    <t>146455  486  30A</t>
  </si>
  <si>
    <t>128655  486  40D</t>
  </si>
  <si>
    <t>138455  478  30A</t>
  </si>
  <si>
    <t>K164B014</t>
  </si>
  <si>
    <t>K166B012</t>
  </si>
  <si>
    <t>112855  486  40A</t>
  </si>
  <si>
    <t>K158B020</t>
  </si>
  <si>
    <t>K158B012</t>
  </si>
  <si>
    <t>K159B029</t>
  </si>
  <si>
    <t>K159B011</t>
  </si>
  <si>
    <t>120855  486  40B</t>
  </si>
  <si>
    <t>K168B028</t>
  </si>
  <si>
    <t>120856  484  45A</t>
  </si>
  <si>
    <t>K169B027</t>
  </si>
  <si>
    <t>128856  484  45A</t>
  </si>
  <si>
    <t>K172B014</t>
  </si>
  <si>
    <t>138456  484  45C</t>
  </si>
  <si>
    <t>K15BB018</t>
  </si>
  <si>
    <t>138456  484  50B</t>
  </si>
  <si>
    <t>K15BB729</t>
  </si>
  <si>
    <t>K15EB015</t>
  </si>
  <si>
    <t>138467  484  35C</t>
  </si>
  <si>
    <t>K15GB062</t>
  </si>
  <si>
    <t>K15GB013</t>
  </si>
  <si>
    <t>K211B017</t>
  </si>
  <si>
    <t>104554  486  30A</t>
  </si>
  <si>
    <t>K212B016</t>
  </si>
  <si>
    <t>K194B018</t>
  </si>
  <si>
    <t>K196B016</t>
  </si>
  <si>
    <t>K195B017</t>
  </si>
  <si>
    <t>K190B012</t>
  </si>
  <si>
    <t>K201B019</t>
  </si>
  <si>
    <t>K204B016</t>
  </si>
  <si>
    <t>128855  486  45A</t>
  </si>
  <si>
    <t>K256B047</t>
  </si>
  <si>
    <t>K273B442</t>
  </si>
  <si>
    <t>112554  486  30A</t>
  </si>
  <si>
    <t>K232B061</t>
  </si>
  <si>
    <t>K246B081</t>
  </si>
  <si>
    <t>K247B445</t>
  </si>
  <si>
    <t>K230B436</t>
  </si>
  <si>
    <t>K238B024</t>
  </si>
  <si>
    <t>K239B585</t>
  </si>
  <si>
    <t>K240B038</t>
  </si>
  <si>
    <t>K260B017</t>
  </si>
  <si>
    <t>K268B019</t>
  </si>
  <si>
    <t>K259B010</t>
  </si>
  <si>
    <t>128655  486  45A</t>
  </si>
  <si>
    <t>K283B739</t>
  </si>
  <si>
    <t>K274B508</t>
  </si>
  <si>
    <t>120554  486  35A</t>
  </si>
  <si>
    <t>K195B587</t>
  </si>
  <si>
    <t>K220B503</t>
  </si>
  <si>
    <t>K221B403</t>
  </si>
  <si>
    <t>K261B057</t>
  </si>
  <si>
    <t>K259B069</t>
  </si>
  <si>
    <t>K226B424</t>
  </si>
  <si>
    <t>K287B602</t>
  </si>
  <si>
    <t>K326B571</t>
  </si>
  <si>
    <t>120555  486  45E</t>
  </si>
  <si>
    <t>K320B593</t>
  </si>
  <si>
    <t>120554  486  40D</t>
  </si>
  <si>
    <t>K286B504</t>
  </si>
  <si>
    <t>K327B596</t>
  </si>
  <si>
    <t>120855  486  45E</t>
  </si>
  <si>
    <t>K330B542</t>
  </si>
  <si>
    <t>120555  486  40D</t>
  </si>
  <si>
    <t>K328B645</t>
  </si>
  <si>
    <t>128655  486  45E</t>
  </si>
  <si>
    <t>K268B571</t>
  </si>
  <si>
    <t>K385B447</t>
  </si>
  <si>
    <t>K384B539</t>
  </si>
  <si>
    <t>120554  486  40A</t>
  </si>
  <si>
    <t>K326A607</t>
  </si>
  <si>
    <t>K300B878</t>
  </si>
  <si>
    <t>K355B708</t>
  </si>
  <si>
    <t>138456  486  45E</t>
  </si>
  <si>
    <t>114M2002</t>
  </si>
  <si>
    <t>155/65R14  M/C  75T  KR23(AIKAM)</t>
  </si>
  <si>
    <t>K326B597</t>
  </si>
  <si>
    <t>195/65R15  91V  KR32(东本)</t>
  </si>
  <si>
    <t>K320B569</t>
  </si>
  <si>
    <t>K330B575</t>
  </si>
  <si>
    <t>K328B686</t>
  </si>
  <si>
    <t>K263B766</t>
  </si>
  <si>
    <t>K264B526</t>
  </si>
  <si>
    <t>K326B589</t>
  </si>
  <si>
    <t>195/65R15  95H  KR32(北京汽车)</t>
  </si>
  <si>
    <t>K268B5R9</t>
  </si>
  <si>
    <t>215/65R15  100H  KR23A(东风柳汽)</t>
  </si>
  <si>
    <t>120856  486  45A</t>
  </si>
  <si>
    <t>K230B4F9</t>
  </si>
  <si>
    <t>185/65R14  90H  KR23(北京银翔)</t>
  </si>
  <si>
    <t>112854  486  40A</t>
  </si>
  <si>
    <t>K328B6N5</t>
  </si>
  <si>
    <t>215/65R16  98H  KR32(扬州九龙)</t>
  </si>
  <si>
    <t>K261B040</t>
  </si>
  <si>
    <t>205/65R16  95H  KR23A(重庆力帆)</t>
  </si>
  <si>
    <t>K327B5N7</t>
  </si>
  <si>
    <t>K330B5N2</t>
  </si>
  <si>
    <t>155/65R15  M/C  75T  KR15M(AIXAM)</t>
  </si>
  <si>
    <t>114J1064</t>
  </si>
  <si>
    <t>MC165/65R14  47H  KR21(784)(BRP)</t>
  </si>
  <si>
    <t>K23XB456</t>
  </si>
  <si>
    <t>165/65R14  79M  KR23X环(Mazda)</t>
  </si>
  <si>
    <t>K320B460</t>
  </si>
  <si>
    <t>K320B452</t>
  </si>
  <si>
    <t>K232B7N6</t>
  </si>
  <si>
    <t>138467  484  55L</t>
  </si>
  <si>
    <t>K664B662</t>
  </si>
  <si>
    <t>128856  486  45A</t>
  </si>
  <si>
    <t>K638B681</t>
  </si>
  <si>
    <t>K15BB737</t>
  </si>
  <si>
    <t>K637B583</t>
  </si>
  <si>
    <t>K32CB673</t>
  </si>
  <si>
    <t>3085B560</t>
  </si>
  <si>
    <t>121066  484  40A</t>
  </si>
  <si>
    <t>K239B510</t>
  </si>
  <si>
    <t>K326B514</t>
  </si>
  <si>
    <t>112554  486  40D</t>
  </si>
  <si>
    <t>K320B445</t>
  </si>
  <si>
    <t>K320B429</t>
  </si>
  <si>
    <t>K326B5N8</t>
  </si>
  <si>
    <t>307J8085</t>
  </si>
  <si>
    <t>128866  484  45A</t>
  </si>
  <si>
    <t>K174B863</t>
  </si>
  <si>
    <t>K173B765</t>
  </si>
  <si>
    <t>3069C014</t>
  </si>
  <si>
    <t>121057  484  45C</t>
  </si>
  <si>
    <t>307c2085</t>
  </si>
  <si>
    <t>3072D066</t>
  </si>
  <si>
    <t>K151B035</t>
  </si>
  <si>
    <t>K165B070</t>
  </si>
  <si>
    <t>K164B030</t>
  </si>
  <si>
    <t>128856  484  45C</t>
  </si>
  <si>
    <t>K152B034</t>
  </si>
  <si>
    <t>120856  484  50A</t>
  </si>
  <si>
    <t>K167B060</t>
  </si>
  <si>
    <t>128856  484  50A</t>
  </si>
  <si>
    <t>K150B069</t>
  </si>
  <si>
    <t>120856  484  30A</t>
  </si>
  <si>
    <t>K156B063</t>
  </si>
  <si>
    <t>K157B062</t>
  </si>
  <si>
    <t>128856  484  30A</t>
  </si>
  <si>
    <t>K166B061</t>
  </si>
  <si>
    <t>1288HB  484  35C</t>
  </si>
  <si>
    <t>K153B066</t>
  </si>
  <si>
    <t>1208HB  484  35C</t>
  </si>
  <si>
    <t>K155B064</t>
  </si>
  <si>
    <t>096856  484  20B</t>
  </si>
  <si>
    <t>317B5039</t>
  </si>
  <si>
    <t>104555  486  40A</t>
  </si>
  <si>
    <t>317E5010</t>
  </si>
  <si>
    <t>104555  484  40A</t>
  </si>
  <si>
    <t>317E5028</t>
  </si>
  <si>
    <t>317G5018</t>
  </si>
  <si>
    <t>K208B012</t>
  </si>
  <si>
    <t>K209B011</t>
  </si>
  <si>
    <t>K210B018</t>
  </si>
  <si>
    <t>K197B015</t>
  </si>
  <si>
    <t>K213B569</t>
  </si>
  <si>
    <t>120855  486  35A</t>
  </si>
  <si>
    <t>K213B585</t>
  </si>
  <si>
    <t>K245B041</t>
  </si>
  <si>
    <t>K269B018</t>
  </si>
  <si>
    <t>K239B072</t>
  </si>
  <si>
    <t>K267C471</t>
  </si>
  <si>
    <t>K241B375</t>
  </si>
  <si>
    <t>K125B012</t>
  </si>
  <si>
    <t>112855  486  45A</t>
  </si>
  <si>
    <t>K236B034</t>
  </si>
  <si>
    <t>K270B502</t>
  </si>
  <si>
    <t>K271B501</t>
  </si>
  <si>
    <t>K288B684</t>
  </si>
  <si>
    <t>K296B700</t>
  </si>
  <si>
    <t>K270B569</t>
  </si>
  <si>
    <t>K218B408</t>
  </si>
  <si>
    <t>K223B427</t>
  </si>
  <si>
    <t>3905E769</t>
  </si>
  <si>
    <t>1386HC  484  55L</t>
  </si>
  <si>
    <t>K289B683</t>
  </si>
  <si>
    <t>K280B682</t>
  </si>
  <si>
    <t>3069D079</t>
  </si>
  <si>
    <t>3806B725</t>
  </si>
  <si>
    <t>3806B790</t>
  </si>
  <si>
    <t>K113B974</t>
  </si>
  <si>
    <t>145/70R13  M/C  75T  KR23M(AIKAM)</t>
  </si>
  <si>
    <t>K23XB480</t>
  </si>
  <si>
    <t>115F2006</t>
  </si>
  <si>
    <t>155/70R14  M/C  75T  KR15M(Aixam)</t>
  </si>
  <si>
    <t>112544  486  25A</t>
  </si>
  <si>
    <t>T125/70R17  98M  K801环(Mazda)</t>
  </si>
  <si>
    <t>K500B678</t>
  </si>
  <si>
    <t>K294B6M7</t>
  </si>
  <si>
    <t>1288HB  484  55L</t>
  </si>
  <si>
    <t>K157B070</t>
  </si>
  <si>
    <t>K320B437</t>
  </si>
  <si>
    <t>K261B271</t>
  </si>
  <si>
    <t>145/70R12  69Q  KR23E环</t>
  </si>
  <si>
    <t>K167B532</t>
  </si>
  <si>
    <t>K639B706</t>
  </si>
  <si>
    <t>T165/70R17  114M  K9001(东风柳汽)</t>
  </si>
  <si>
    <t>138154  486  20B</t>
  </si>
  <si>
    <t>112555  486  35L</t>
  </si>
  <si>
    <t>K865B768</t>
  </si>
  <si>
    <t>T155/70R17  110M  K9001(东风裕隆)</t>
  </si>
  <si>
    <t>1210HB  486  45A</t>
  </si>
  <si>
    <t>313M2067</t>
  </si>
  <si>
    <t>096856  486  20B</t>
  </si>
  <si>
    <t>K320B486</t>
  </si>
  <si>
    <t>145/70R12  69Q  KR23E(CD)</t>
  </si>
  <si>
    <t>3032C497</t>
  </si>
  <si>
    <t>112856  486  45A</t>
  </si>
  <si>
    <t>3070C011</t>
  </si>
  <si>
    <t>113057  484  50B</t>
  </si>
  <si>
    <t>307B2052</t>
  </si>
  <si>
    <t>307A20B0</t>
  </si>
  <si>
    <t>128867  484  45C</t>
  </si>
  <si>
    <t>K165B062</t>
  </si>
  <si>
    <t>120856  484  40A</t>
  </si>
  <si>
    <t>K15AB019</t>
  </si>
  <si>
    <t>K150B028</t>
  </si>
  <si>
    <t>K15CB017</t>
  </si>
  <si>
    <t>1288HB  484  30A</t>
  </si>
  <si>
    <t>K280B583</t>
  </si>
  <si>
    <t>3290B686</t>
  </si>
  <si>
    <t>3287B582</t>
  </si>
  <si>
    <t>1210HC  484  50B</t>
  </si>
  <si>
    <t>K299B590</t>
  </si>
  <si>
    <t>3070D076</t>
  </si>
  <si>
    <t>3070C086</t>
  </si>
  <si>
    <t>307B20B9</t>
  </si>
  <si>
    <t>307A20C8</t>
  </si>
  <si>
    <t>3805B627</t>
  </si>
  <si>
    <t>3800B622</t>
  </si>
  <si>
    <t>3807B724</t>
  </si>
  <si>
    <t>3802B638</t>
  </si>
  <si>
    <t>3801B621</t>
  </si>
  <si>
    <t>3054B666</t>
  </si>
  <si>
    <t>096855  484  35A</t>
  </si>
  <si>
    <t>3063C010</t>
  </si>
  <si>
    <t>096855  484  30A</t>
  </si>
  <si>
    <t>3063D042</t>
  </si>
  <si>
    <t>3064D074</t>
  </si>
  <si>
    <t>3066D072</t>
  </si>
  <si>
    <t>104855  484  40C</t>
  </si>
  <si>
    <t>3061C012</t>
  </si>
  <si>
    <t>113056  484  45C</t>
  </si>
  <si>
    <t>3061D077</t>
  </si>
  <si>
    <t>3062C011</t>
  </si>
  <si>
    <t>3062D076</t>
  </si>
  <si>
    <t>3073C018</t>
  </si>
  <si>
    <t>113066  484  50B</t>
  </si>
  <si>
    <t>3073D073</t>
  </si>
  <si>
    <t>3058B076</t>
  </si>
  <si>
    <t>113266  484  55L</t>
  </si>
  <si>
    <t>317FB347</t>
  </si>
  <si>
    <t>104855  486  40A</t>
  </si>
  <si>
    <t>317A5071</t>
  </si>
  <si>
    <t>K254B361</t>
  </si>
  <si>
    <t>K244B018</t>
  </si>
  <si>
    <t>K255B014</t>
  </si>
  <si>
    <t>3075D394</t>
  </si>
  <si>
    <t>K219B308</t>
  </si>
  <si>
    <t>3063D075</t>
  </si>
  <si>
    <t>3064D082</t>
  </si>
  <si>
    <t>3066D080</t>
  </si>
  <si>
    <t>3061D093</t>
  </si>
  <si>
    <t>3062D092</t>
  </si>
  <si>
    <t>3073D065</t>
  </si>
  <si>
    <t>3058B068</t>
  </si>
  <si>
    <t>3075D378</t>
  </si>
  <si>
    <t>096855  484  40C</t>
  </si>
  <si>
    <t>3019B298</t>
  </si>
  <si>
    <t>304230M2</t>
  </si>
  <si>
    <t>317FB362</t>
  </si>
  <si>
    <t>K274B367</t>
  </si>
  <si>
    <t>104543  486  25A</t>
  </si>
  <si>
    <t>K320B5C6</t>
  </si>
  <si>
    <t>120556  486  45A</t>
  </si>
  <si>
    <t>K320B676</t>
  </si>
  <si>
    <t>128556  486  45A</t>
  </si>
  <si>
    <t>K696B565</t>
  </si>
  <si>
    <t>T125/80R15  95M  K9001(北京汽车)</t>
  </si>
  <si>
    <t>303CB464</t>
  </si>
  <si>
    <t>113266  486  45A</t>
  </si>
  <si>
    <t>080454  486  30A</t>
  </si>
  <si>
    <t>3065D966</t>
  </si>
  <si>
    <t>319M5018</t>
  </si>
  <si>
    <t>1215HC  484  55L</t>
  </si>
  <si>
    <t>319M6016</t>
  </si>
  <si>
    <t>3284B585</t>
  </si>
  <si>
    <t>3285B584</t>
  </si>
  <si>
    <t>3804B628</t>
  </si>
  <si>
    <t>3810B521</t>
  </si>
  <si>
    <t>3820B537</t>
  </si>
  <si>
    <t>319M5042</t>
  </si>
  <si>
    <t>319M6040</t>
  </si>
  <si>
    <t>3053B568</t>
  </si>
  <si>
    <t>3052E638</t>
  </si>
  <si>
    <t>1288HC  486  45B</t>
  </si>
  <si>
    <t>1288HD  486  55L</t>
  </si>
  <si>
    <t>3812B560</t>
  </si>
  <si>
    <t>K649B860</t>
  </si>
  <si>
    <t>3820B586</t>
  </si>
  <si>
    <t>K809B866</t>
  </si>
  <si>
    <t>T155/85R18  115M  K801(本田)</t>
  </si>
  <si>
    <t>146456  486  40A</t>
  </si>
  <si>
    <t>K801B6B5</t>
  </si>
  <si>
    <t>T145/90R16  106M  K801(Mazda)</t>
  </si>
  <si>
    <t>K808B602</t>
  </si>
  <si>
    <t>T155/90R16  110M  K801(北汽)</t>
  </si>
  <si>
    <t>T145/90R16  106M  K801A(长安Mazda)</t>
  </si>
  <si>
    <t>K801B658</t>
  </si>
  <si>
    <t>T135/90R16  102M  K801(MAZDA)</t>
  </si>
  <si>
    <t>128555  486  30A</t>
  </si>
  <si>
    <t>K222B063</t>
  </si>
  <si>
    <t>154055  486  15B</t>
  </si>
  <si>
    <t>K246B933</t>
  </si>
  <si>
    <t>153755  486  20B</t>
  </si>
  <si>
    <t>K245B934</t>
  </si>
  <si>
    <t>154056  486  20B</t>
  </si>
  <si>
    <t>K221B015</t>
  </si>
  <si>
    <t>K207B021</t>
  </si>
  <si>
    <t>154055  486  20B</t>
  </si>
  <si>
    <t>154055  486  25A</t>
  </si>
  <si>
    <t>K223B013</t>
  </si>
  <si>
    <t>162056  486  25A</t>
  </si>
  <si>
    <t>K209B029</t>
  </si>
  <si>
    <t>162056  486  20B</t>
  </si>
  <si>
    <t>K220B016</t>
  </si>
  <si>
    <t>146456  486  30A</t>
  </si>
  <si>
    <t>265/35ZR18  M/C  93W  KR20Y(Polaris)</t>
  </si>
  <si>
    <t>255/35ZR20  M/C  97W  KR20Y(Polaris)</t>
  </si>
  <si>
    <t>K424B853</t>
  </si>
  <si>
    <t>146456  478  30A</t>
  </si>
  <si>
    <t>K422B863</t>
  </si>
  <si>
    <t>146456  478  20B</t>
  </si>
  <si>
    <t>K418B976</t>
  </si>
  <si>
    <t>154055  478  20B</t>
  </si>
  <si>
    <t>K418B943</t>
  </si>
  <si>
    <t>K427B934</t>
  </si>
  <si>
    <t>154055  478  25A</t>
  </si>
  <si>
    <t>K428B248</t>
  </si>
  <si>
    <t>162056  478  20B</t>
  </si>
  <si>
    <t>K422B848</t>
  </si>
  <si>
    <t>K421B948</t>
  </si>
  <si>
    <t>154056  478  20B</t>
  </si>
  <si>
    <t>K427B983</t>
  </si>
  <si>
    <t>K421B989</t>
  </si>
  <si>
    <t>K428B2S7</t>
  </si>
  <si>
    <t>112554  486  20C</t>
  </si>
  <si>
    <t>K836B962</t>
  </si>
  <si>
    <t>K836B905</t>
  </si>
  <si>
    <t>K427B850</t>
  </si>
  <si>
    <t>K231B021</t>
  </si>
  <si>
    <t>138155  486  20B</t>
  </si>
  <si>
    <t>K203B025</t>
  </si>
  <si>
    <t>K235B019</t>
  </si>
  <si>
    <t>138155  486  25A</t>
  </si>
  <si>
    <t>K211B769</t>
  </si>
  <si>
    <t>K234B036</t>
  </si>
  <si>
    <t>146155  486  20B</t>
  </si>
  <si>
    <t>K215B013</t>
  </si>
  <si>
    <t>K215B021</t>
  </si>
  <si>
    <t>K213B015</t>
  </si>
  <si>
    <t>K214B014</t>
  </si>
  <si>
    <t>138455  486  30A</t>
  </si>
  <si>
    <t>K204B024</t>
  </si>
  <si>
    <t>K204B032</t>
  </si>
  <si>
    <t>K333B879</t>
  </si>
  <si>
    <t>K343B877</t>
  </si>
  <si>
    <t>K332B896</t>
  </si>
  <si>
    <t>146455  486  25A</t>
  </si>
  <si>
    <t>K321B873</t>
  </si>
  <si>
    <t>K332B888</t>
  </si>
  <si>
    <t>K418B760</t>
  </si>
  <si>
    <t>138155  478  25A</t>
  </si>
  <si>
    <t>K416B887</t>
  </si>
  <si>
    <t>146155  478  25A</t>
  </si>
  <si>
    <t>K419B777</t>
  </si>
  <si>
    <t>K425B977</t>
  </si>
  <si>
    <t>154056  478  25A</t>
  </si>
  <si>
    <t>K420B873</t>
  </si>
  <si>
    <t>146455  478  30A</t>
  </si>
  <si>
    <t>K417B878</t>
  </si>
  <si>
    <t>146456  478  15B</t>
  </si>
  <si>
    <t>K418B737</t>
  </si>
  <si>
    <t>K417B860</t>
  </si>
  <si>
    <t>K416B846</t>
  </si>
  <si>
    <t>146455  478  25A</t>
  </si>
  <si>
    <t>K419B744</t>
  </si>
  <si>
    <t>K420B824</t>
  </si>
  <si>
    <t>K213B890</t>
  </si>
  <si>
    <t>K320B072</t>
  </si>
  <si>
    <t>K320B080</t>
  </si>
  <si>
    <t>K103B786</t>
  </si>
  <si>
    <t>K419B736</t>
  </si>
  <si>
    <t>K821B704</t>
  </si>
  <si>
    <t>138456  478  20B</t>
  </si>
  <si>
    <t>205/40R12  77F  4PR  KR3005R环</t>
  </si>
  <si>
    <t>K799B934</t>
  </si>
  <si>
    <t>154656  478  35A</t>
  </si>
  <si>
    <t>K799B900</t>
  </si>
  <si>
    <t>K821B738</t>
  </si>
  <si>
    <t>K247B502</t>
  </si>
  <si>
    <t>K242C018</t>
  </si>
  <si>
    <t>128556  486  30A</t>
  </si>
  <si>
    <t>K244B026</t>
  </si>
  <si>
    <t>K237B033</t>
  </si>
  <si>
    <t>K233B029</t>
  </si>
  <si>
    <t>K120B025</t>
  </si>
  <si>
    <t>K200B028</t>
  </si>
  <si>
    <t>K200B036</t>
  </si>
  <si>
    <t>K219B019</t>
  </si>
  <si>
    <t>K201B027</t>
  </si>
  <si>
    <t>K202B026</t>
  </si>
  <si>
    <t>K212B024</t>
  </si>
  <si>
    <t>146455  486  35A</t>
  </si>
  <si>
    <t>K261B768</t>
  </si>
  <si>
    <t>K269B737</t>
  </si>
  <si>
    <t>K224B780</t>
  </si>
  <si>
    <t>K281B673</t>
  </si>
  <si>
    <t>128544  486  20B</t>
  </si>
  <si>
    <t>K344B835</t>
  </si>
  <si>
    <t>K347B741</t>
  </si>
  <si>
    <t>K330B799</t>
  </si>
  <si>
    <t>K330B7M2</t>
  </si>
  <si>
    <t>K344B801</t>
  </si>
  <si>
    <t>K329B743</t>
  </si>
  <si>
    <t>K346B700</t>
  </si>
  <si>
    <t>K328B6B9</t>
  </si>
  <si>
    <t>K337B776</t>
  </si>
  <si>
    <t>138155  486  30A</t>
  </si>
  <si>
    <t>K276B670</t>
  </si>
  <si>
    <t>128554  486  30A</t>
  </si>
  <si>
    <t>K328B6S4</t>
  </si>
  <si>
    <t>K347B7H2</t>
  </si>
  <si>
    <t>225/45ZR18 M/C  91W  KR20X(Polaris)</t>
  </si>
  <si>
    <t>K274B771</t>
  </si>
  <si>
    <t>K272B690</t>
  </si>
  <si>
    <t>K275B796</t>
  </si>
  <si>
    <t>K170B461</t>
  </si>
  <si>
    <t>K413B666</t>
  </si>
  <si>
    <t>128555  478  30A</t>
  </si>
  <si>
    <t>165/45R16  M/C  70V  KR20(AIXAM)</t>
  </si>
  <si>
    <t>K411B734</t>
  </si>
  <si>
    <t>138456  478  30A</t>
  </si>
  <si>
    <t>K417B761</t>
  </si>
  <si>
    <t>K410B701</t>
  </si>
  <si>
    <t>K410B784</t>
  </si>
  <si>
    <t>K420B832</t>
  </si>
  <si>
    <t>K421B872</t>
  </si>
  <si>
    <t>K423B888</t>
  </si>
  <si>
    <t>146456  478  35A</t>
  </si>
  <si>
    <t>K416B762</t>
  </si>
  <si>
    <t>138155  478  30A</t>
  </si>
  <si>
    <t>K413B633</t>
  </si>
  <si>
    <t>128855  478  30A</t>
  </si>
  <si>
    <t>K412B766</t>
  </si>
  <si>
    <t>K411B783</t>
  </si>
  <si>
    <t>K410B743</t>
  </si>
  <si>
    <t>K420B840</t>
  </si>
  <si>
    <t>K20BB547</t>
  </si>
  <si>
    <t>120554  486  25A</t>
  </si>
  <si>
    <t>K423B870</t>
  </si>
  <si>
    <t>K417B746</t>
  </si>
  <si>
    <t>K120B744</t>
  </si>
  <si>
    <t>K687B863</t>
  </si>
  <si>
    <t>K230B782</t>
  </si>
  <si>
    <t>K320B833</t>
  </si>
  <si>
    <t>K320B874</t>
  </si>
  <si>
    <t>146456  486  35A</t>
  </si>
  <si>
    <t>K416B739</t>
  </si>
  <si>
    <t>K320B932</t>
  </si>
  <si>
    <t>154055  486  30A</t>
  </si>
  <si>
    <t>K320B866</t>
  </si>
  <si>
    <t>K648B788</t>
  </si>
  <si>
    <t>K634B800</t>
  </si>
  <si>
    <t>205/45R16  M/C  77T  KR391</t>
  </si>
  <si>
    <t>K791B866</t>
  </si>
  <si>
    <t>K791B841</t>
  </si>
  <si>
    <t>K822B505</t>
  </si>
  <si>
    <t>120555  478  30A</t>
  </si>
  <si>
    <t>K414B731</t>
  </si>
  <si>
    <t>K822B539</t>
  </si>
  <si>
    <t>K826B931</t>
  </si>
  <si>
    <t>154656  478  30A</t>
  </si>
  <si>
    <t>K826B964</t>
  </si>
  <si>
    <t>K093B010</t>
  </si>
  <si>
    <t>K157B013</t>
  </si>
  <si>
    <t>K155B015</t>
  </si>
  <si>
    <t>128556  486  35A</t>
  </si>
  <si>
    <t>104856  486  20D</t>
  </si>
  <si>
    <t>K203B017</t>
  </si>
  <si>
    <t>K218B010</t>
  </si>
  <si>
    <t>K236B018</t>
  </si>
  <si>
    <t>K236B042</t>
  </si>
  <si>
    <t>K240B020</t>
  </si>
  <si>
    <t>K224B012</t>
  </si>
  <si>
    <t>138455  486  35A</t>
  </si>
  <si>
    <t>K248B741</t>
  </si>
  <si>
    <t>138456  486  35A</t>
  </si>
  <si>
    <t>K262B015</t>
  </si>
  <si>
    <t>K267B762</t>
  </si>
  <si>
    <t>K266B771</t>
  </si>
  <si>
    <t>K270B775</t>
  </si>
  <si>
    <t>K322B7S9</t>
  </si>
  <si>
    <t>K334B779</t>
  </si>
  <si>
    <t>116R1053</t>
  </si>
  <si>
    <t>MC225/50R15  76H  KR31A(BRP)</t>
  </si>
  <si>
    <t>K316B730</t>
  </si>
  <si>
    <t>138455  486  40D</t>
  </si>
  <si>
    <t>K326B6C9</t>
  </si>
  <si>
    <t>128554  486  40D</t>
  </si>
  <si>
    <t>K345B800</t>
  </si>
  <si>
    <t>K322B740</t>
  </si>
  <si>
    <t>K327B679</t>
  </si>
  <si>
    <t>K277B539</t>
  </si>
  <si>
    <t>K273B582</t>
  </si>
  <si>
    <t>K267B788</t>
  </si>
  <si>
    <t>146X1061</t>
  </si>
  <si>
    <t>205/50ZR17  M/C  93W  KR20X(Polaris)</t>
  </si>
  <si>
    <t>K280B6S0</t>
  </si>
  <si>
    <t>K19GB700</t>
  </si>
  <si>
    <t>K327B638</t>
  </si>
  <si>
    <t>MC225/50R15  76H  KR21A(784)(BRP)</t>
  </si>
  <si>
    <t>K326B6M9</t>
  </si>
  <si>
    <t>128854  486  40D</t>
  </si>
  <si>
    <t>K410B735</t>
  </si>
  <si>
    <t>K426B778</t>
  </si>
  <si>
    <t>138456  478  40D</t>
  </si>
  <si>
    <t>K415B771</t>
  </si>
  <si>
    <t>138456  478  35A</t>
  </si>
  <si>
    <t>K412B667</t>
  </si>
  <si>
    <t>128855  478  35A</t>
  </si>
  <si>
    <t>K414B798</t>
  </si>
  <si>
    <t>138455  478  35A</t>
  </si>
  <si>
    <t>K272B590</t>
  </si>
  <si>
    <t>K414B749</t>
  </si>
  <si>
    <t>K415B722</t>
  </si>
  <si>
    <t>K034B806</t>
  </si>
  <si>
    <t>K410B792</t>
  </si>
  <si>
    <t>K426B760</t>
  </si>
  <si>
    <t>K686B864</t>
  </si>
  <si>
    <t>K647B789</t>
  </si>
  <si>
    <t>K035B805</t>
  </si>
  <si>
    <t>K685B865</t>
  </si>
  <si>
    <t>K091B046</t>
  </si>
  <si>
    <t>K722B860</t>
  </si>
  <si>
    <t>K255B634</t>
  </si>
  <si>
    <t>128544  486  25A</t>
  </si>
  <si>
    <t>K792B634</t>
  </si>
  <si>
    <t>K792B642</t>
  </si>
  <si>
    <t>K847B803</t>
  </si>
  <si>
    <t>146456  478  25A</t>
  </si>
  <si>
    <t>K847B845</t>
  </si>
  <si>
    <t>K848B802</t>
  </si>
  <si>
    <t>K848B836</t>
  </si>
  <si>
    <t>K412B634</t>
  </si>
  <si>
    <t>K151B019</t>
  </si>
  <si>
    <t>K152B018</t>
  </si>
  <si>
    <t>K153B660</t>
  </si>
  <si>
    <t>128655  486  35A</t>
  </si>
  <si>
    <t>K153B025</t>
  </si>
  <si>
    <t>128555  486  35A</t>
  </si>
  <si>
    <t>K156B568</t>
  </si>
  <si>
    <t>128855  486  35A</t>
  </si>
  <si>
    <t>K168B762</t>
  </si>
  <si>
    <t>K154B677</t>
  </si>
  <si>
    <t>128855  486  40A</t>
  </si>
  <si>
    <t>138456  486  40A</t>
  </si>
  <si>
    <t>K202B018</t>
  </si>
  <si>
    <t>K193B019</t>
  </si>
  <si>
    <t>K216B624</t>
  </si>
  <si>
    <t>K206B014</t>
  </si>
  <si>
    <t>128856  486  40A</t>
  </si>
  <si>
    <t>K227B019</t>
  </si>
  <si>
    <t>K227B035</t>
  </si>
  <si>
    <t>K216B012</t>
  </si>
  <si>
    <t>K243B027</t>
  </si>
  <si>
    <t>K217B011</t>
  </si>
  <si>
    <t>K217B029</t>
  </si>
  <si>
    <t>K225B011</t>
  </si>
  <si>
    <t>K226B010</t>
  </si>
  <si>
    <t>K250B019</t>
  </si>
  <si>
    <t>112555  486  35A</t>
  </si>
  <si>
    <t>K265B087</t>
  </si>
  <si>
    <t>K262B023</t>
  </si>
  <si>
    <t>K262B031</t>
  </si>
  <si>
    <t>K262B049</t>
  </si>
  <si>
    <t>K265B020</t>
  </si>
  <si>
    <t>K268B779</t>
  </si>
  <si>
    <t>K271B766</t>
  </si>
  <si>
    <t>K249B732</t>
  </si>
  <si>
    <t>K225B508</t>
  </si>
  <si>
    <t>K222B626</t>
  </si>
  <si>
    <t>K324B672</t>
  </si>
  <si>
    <t>K324B540</t>
  </si>
  <si>
    <t>K321B774</t>
  </si>
  <si>
    <t>K333B796</t>
  </si>
  <si>
    <t>K323B6K6</t>
  </si>
  <si>
    <t>K322B435</t>
  </si>
  <si>
    <t>K321B642</t>
  </si>
  <si>
    <t>K323B632</t>
  </si>
  <si>
    <t>K335B695</t>
  </si>
  <si>
    <t>128855  486  40D</t>
  </si>
  <si>
    <t>K323B699</t>
  </si>
  <si>
    <t>K323B657</t>
  </si>
  <si>
    <t>K322B468</t>
  </si>
  <si>
    <t>K324B5L4</t>
  </si>
  <si>
    <t>K334B571</t>
  </si>
  <si>
    <t>K265B665</t>
  </si>
  <si>
    <t>K290B672</t>
  </si>
  <si>
    <t>K274B599</t>
  </si>
  <si>
    <t>K275B564</t>
  </si>
  <si>
    <t>K282B664</t>
  </si>
  <si>
    <t>K335B679</t>
  </si>
  <si>
    <t>K263B469</t>
  </si>
  <si>
    <t>K341B705</t>
  </si>
  <si>
    <t>138456  486  25A</t>
  </si>
  <si>
    <t>K341B788</t>
  </si>
  <si>
    <t>K271B683</t>
  </si>
  <si>
    <t>K19FB701</t>
  </si>
  <si>
    <t>K169B464</t>
  </si>
  <si>
    <t>K324B6N9</t>
  </si>
  <si>
    <t>K324B5N0</t>
  </si>
  <si>
    <t>MC165/55R15  55H  KR31(784)(BRP)</t>
  </si>
  <si>
    <t>K324B649</t>
  </si>
  <si>
    <t>205/55R16  91V  KR32(北京汽车)</t>
  </si>
  <si>
    <t>K334B5M0</t>
  </si>
  <si>
    <t>120854  486  30A</t>
  </si>
  <si>
    <t>K414B699</t>
  </si>
  <si>
    <t>128555  478  40D</t>
  </si>
  <si>
    <t>K413B674</t>
  </si>
  <si>
    <t>128856  478  40D</t>
  </si>
  <si>
    <t>K411B635</t>
  </si>
  <si>
    <t>128856  478  35A</t>
  </si>
  <si>
    <t>K415B789</t>
  </si>
  <si>
    <t>225/55R12C  93N  6PR  KR33A(苏州益高)</t>
  </si>
  <si>
    <t>225/55R12C  112N  10PR  KR33A</t>
  </si>
  <si>
    <t>096857  484  35A</t>
  </si>
  <si>
    <t>K415B730</t>
  </si>
  <si>
    <t>K414B665</t>
  </si>
  <si>
    <t>128855  478  40D</t>
  </si>
  <si>
    <t>K411B668</t>
  </si>
  <si>
    <t>K413B641</t>
  </si>
  <si>
    <t>K324B631</t>
  </si>
  <si>
    <t>K092B557</t>
  </si>
  <si>
    <t>K646B871</t>
  </si>
  <si>
    <t>K651B865</t>
  </si>
  <si>
    <t>K653B863</t>
  </si>
  <si>
    <t>225/55R18  98H  KR50A(北京汽车)</t>
  </si>
  <si>
    <t>K645B781</t>
  </si>
  <si>
    <t>K714B761</t>
  </si>
  <si>
    <t>138456  478  25A</t>
  </si>
  <si>
    <t>K712B763</t>
  </si>
  <si>
    <t>K414B632</t>
  </si>
  <si>
    <t>K780B869</t>
  </si>
  <si>
    <t>146455  478  35A</t>
  </si>
  <si>
    <t>K793B765</t>
  </si>
  <si>
    <t>138155  478  40D</t>
  </si>
  <si>
    <t>K712B789</t>
  </si>
  <si>
    <t>K712B771</t>
  </si>
  <si>
    <t>K827B807</t>
  </si>
  <si>
    <t>146456  478  40D</t>
  </si>
  <si>
    <t>K827B880</t>
  </si>
  <si>
    <t>K837B607</t>
  </si>
  <si>
    <t>K837B649</t>
  </si>
  <si>
    <t>080855  486  35A</t>
  </si>
  <si>
    <t>K780B836</t>
  </si>
  <si>
    <t>K839B761</t>
  </si>
  <si>
    <t>K838B762</t>
  </si>
  <si>
    <t>K414B624</t>
  </si>
  <si>
    <t>K839B738</t>
  </si>
  <si>
    <t>K712B730</t>
  </si>
  <si>
    <t>K780B877</t>
  </si>
  <si>
    <t>K793B732</t>
  </si>
  <si>
    <t>K163B015</t>
  </si>
  <si>
    <t>K228B018</t>
  </si>
  <si>
    <t>K165B013</t>
  </si>
  <si>
    <t>K167B029</t>
  </si>
  <si>
    <t>K167B011</t>
  </si>
  <si>
    <t>K160B026</t>
  </si>
  <si>
    <t>K160B018</t>
  </si>
  <si>
    <t>K161B645</t>
  </si>
  <si>
    <t>K171B023</t>
  </si>
  <si>
    <t>128556  486  40A</t>
  </si>
  <si>
    <t>K162B024</t>
  </si>
  <si>
    <t>K162B016</t>
  </si>
  <si>
    <t>K158B053</t>
  </si>
  <si>
    <t>K171B031</t>
  </si>
  <si>
    <t>K159B037</t>
  </si>
  <si>
    <t>120856  484  45C</t>
  </si>
  <si>
    <t>096856  486  35A</t>
  </si>
  <si>
    <t>K191B011</t>
  </si>
  <si>
    <t>K198B014</t>
  </si>
  <si>
    <t>K199B013</t>
  </si>
  <si>
    <t>K200B010</t>
  </si>
  <si>
    <t>K207B013</t>
  </si>
  <si>
    <t>K217B649</t>
  </si>
  <si>
    <t>K240B046</t>
  </si>
  <si>
    <t>K229B017</t>
  </si>
  <si>
    <t>K250B464</t>
  </si>
  <si>
    <t>K251B430</t>
  </si>
  <si>
    <t>K238B032</t>
  </si>
  <si>
    <t>K257B442</t>
  </si>
  <si>
    <t>K240W364</t>
  </si>
  <si>
    <t>K243B019</t>
  </si>
  <si>
    <t>K237B017</t>
  </si>
  <si>
    <t>K248B014</t>
  </si>
  <si>
    <t>K248B568</t>
  </si>
  <si>
    <t>K249B062</t>
  </si>
  <si>
    <t>K258B011</t>
  </si>
  <si>
    <t>K251B018</t>
  </si>
  <si>
    <t>K251B562</t>
  </si>
  <si>
    <t>120555  486  45A</t>
  </si>
  <si>
    <t>K242B010</t>
  </si>
  <si>
    <t>K272B567</t>
  </si>
  <si>
    <t>K276B506</t>
  </si>
  <si>
    <t>K282B433</t>
  </si>
  <si>
    <t>K288B700</t>
  </si>
  <si>
    <t>138456  484  45A</t>
  </si>
  <si>
    <t>K325B572</t>
  </si>
  <si>
    <t>K329B677</t>
  </si>
  <si>
    <t>K331B582</t>
  </si>
  <si>
    <t>K322B674</t>
  </si>
  <si>
    <t>3074B472</t>
  </si>
  <si>
    <t>128867  484  40C</t>
  </si>
  <si>
    <t>K192B564</t>
  </si>
  <si>
    <t>K284B662</t>
  </si>
  <si>
    <t>K325A608</t>
  </si>
  <si>
    <t>K340B763</t>
  </si>
  <si>
    <t>138455  486  45E</t>
  </si>
  <si>
    <t>K322B690</t>
  </si>
  <si>
    <t>K342B746</t>
  </si>
  <si>
    <t>K342B779</t>
  </si>
  <si>
    <t>K322B625</t>
  </si>
  <si>
    <t>K331B574</t>
  </si>
  <si>
    <t>K336B678</t>
  </si>
  <si>
    <t>K320B577</t>
  </si>
  <si>
    <t>K264B773</t>
  </si>
  <si>
    <t>155/60R15  M/C  75T  KR20M(AIKAM)</t>
  </si>
  <si>
    <t>K269B638</t>
  </si>
  <si>
    <t>K260B488</t>
  </si>
  <si>
    <t>K322B6N1</t>
  </si>
  <si>
    <t>195/60R16  89H  KR32(东风柳汽)</t>
  </si>
  <si>
    <t>K262B460</t>
  </si>
  <si>
    <t>K19EB603</t>
  </si>
  <si>
    <t>K261B461</t>
  </si>
  <si>
    <t>185/60R14  82H  KR26</t>
  </si>
  <si>
    <t>K268B597</t>
  </si>
  <si>
    <t>K325B671</t>
  </si>
  <si>
    <t>K329B636</t>
  </si>
  <si>
    <t>K270B684</t>
  </si>
  <si>
    <t>128656  484  45C</t>
  </si>
  <si>
    <t>K336B694</t>
  </si>
  <si>
    <t>K231B484</t>
  </si>
  <si>
    <t>K331B590</t>
  </si>
  <si>
    <t>K230B360</t>
  </si>
  <si>
    <t>K665B661</t>
  </si>
  <si>
    <t>K643B684</t>
  </si>
  <si>
    <t>K644B782</t>
  </si>
  <si>
    <t>138455  486  40A</t>
  </si>
  <si>
    <t>K306B831</t>
  </si>
  <si>
    <t>145/60R16  M/C  66T  KR390</t>
  </si>
  <si>
    <t>145/60R16  M/C  66T  KR392</t>
  </si>
  <si>
    <t>313N2066</t>
  </si>
  <si>
    <t>K868B831</t>
  </si>
  <si>
    <t>135/60R13  M/C  66S  KR209(奔马)</t>
  </si>
  <si>
    <t>K222B907</t>
  </si>
  <si>
    <t>265/30ZR19  93W KR20</t>
  </si>
  <si>
    <t>K245B900</t>
  </si>
  <si>
    <t>275/30ZR19 92W KR20</t>
  </si>
  <si>
    <t>K206B030</t>
  </si>
  <si>
    <t>225/30ZR 20 85W KR20</t>
  </si>
  <si>
    <t>162055  486  15B</t>
  </si>
  <si>
    <t>K220B800</t>
  </si>
  <si>
    <t>265/35ZR18 93W KR20</t>
  </si>
  <si>
    <t>K209BA44</t>
  </si>
  <si>
    <t xml:space="preserve">255/35ZR20 97W KR20 </t>
  </si>
  <si>
    <t>K207B989</t>
  </si>
  <si>
    <t>235/35ZR19 91W KR20</t>
  </si>
  <si>
    <t>K208B988</t>
  </si>
  <si>
    <t>245/35ZR19 93W KR20</t>
  </si>
  <si>
    <t>K223BA04</t>
  </si>
  <si>
    <t>245/35ZR20 95W KR20</t>
  </si>
  <si>
    <t>K221B940</t>
  </si>
  <si>
    <t>225/35ZR19  88W  KR20</t>
  </si>
  <si>
    <t>K246B941</t>
  </si>
  <si>
    <t>215/35ZR19 85W KR20</t>
  </si>
  <si>
    <t>K252B835</t>
  </si>
  <si>
    <t>255/35ZR18 94W KR20</t>
  </si>
  <si>
    <t>146456  486  25A</t>
  </si>
  <si>
    <t>265/35ZR18 93W KR20Y</t>
  </si>
  <si>
    <t>K220B867</t>
  </si>
  <si>
    <t>K23BB731</t>
  </si>
  <si>
    <t>K20CB868</t>
  </si>
  <si>
    <t>146154  486  15B</t>
  </si>
  <si>
    <t>K206B873</t>
  </si>
  <si>
    <t>215/35ZR18 84W KR20</t>
  </si>
  <si>
    <t>K206B865</t>
  </si>
  <si>
    <t>225/35ZR18 83W KR20</t>
  </si>
  <si>
    <t>K215B880</t>
  </si>
  <si>
    <t>K214B709</t>
  </si>
  <si>
    <t>245/40ZR17 91W KR20</t>
  </si>
  <si>
    <t>K203B785</t>
  </si>
  <si>
    <t>205/40ZR17 84W KR20</t>
  </si>
  <si>
    <t>K211B702</t>
  </si>
  <si>
    <t>K215B807</t>
  </si>
  <si>
    <t>K204B883</t>
  </si>
  <si>
    <t>245/40ZR18 97W KR20</t>
  </si>
  <si>
    <t>K213B882</t>
  </si>
  <si>
    <t>235/40ZR18 95W KR20</t>
  </si>
  <si>
    <t>K213B809</t>
  </si>
  <si>
    <t>235/40ZR18 91W KR20</t>
  </si>
  <si>
    <t>K204B800</t>
  </si>
  <si>
    <t>245/40ZR18 93W KR20</t>
  </si>
  <si>
    <t>K231B708</t>
  </si>
  <si>
    <t>K235B704</t>
  </si>
  <si>
    <t>215/40R17 83H KR20</t>
  </si>
  <si>
    <t>K234B804</t>
  </si>
  <si>
    <t>225/40R18 92H KR20</t>
  </si>
  <si>
    <t>K254B700</t>
  </si>
  <si>
    <t>245/40R17 91H KR20</t>
  </si>
  <si>
    <t>K257B780</t>
  </si>
  <si>
    <t>235/40R17 90V KR20</t>
  </si>
  <si>
    <t>K280B641</t>
  </si>
  <si>
    <t>165/40R16 73V KR20</t>
  </si>
  <si>
    <t>128544  486  15C</t>
  </si>
  <si>
    <t>K213B874</t>
  </si>
  <si>
    <t>K215B849</t>
  </si>
  <si>
    <t>145155  486  20B</t>
  </si>
  <si>
    <t>K235B746</t>
  </si>
  <si>
    <t>K234B846</t>
  </si>
  <si>
    <t>K204B842</t>
  </si>
  <si>
    <t>K611B872</t>
  </si>
  <si>
    <t>225/40ZR18 92W E20</t>
  </si>
  <si>
    <t>K609B777</t>
  </si>
  <si>
    <t>205/40R17 84H E20</t>
  </si>
  <si>
    <t>K103B760</t>
  </si>
  <si>
    <t>195/40R17 81V KR10</t>
  </si>
  <si>
    <t>K20GB708</t>
  </si>
  <si>
    <t>205/40R17 84W KR20A</t>
  </si>
  <si>
    <t>K23EB803</t>
  </si>
  <si>
    <t>K200B978</t>
  </si>
  <si>
    <t>225/40R19 93V KR20</t>
  </si>
  <si>
    <t>K200B788</t>
  </si>
  <si>
    <t>225/45ZR17  94W  KR20</t>
  </si>
  <si>
    <t>K202B703</t>
  </si>
  <si>
    <t>245/45ZR17  95W KR20</t>
  </si>
  <si>
    <t>K200B705</t>
  </si>
  <si>
    <t>225/45ZR17  91W  KR20</t>
  </si>
  <si>
    <t>K120B785</t>
  </si>
  <si>
    <t>215/45ZR17 91W KR20</t>
  </si>
  <si>
    <t>K201B704</t>
  </si>
  <si>
    <t xml:space="preserve">235/45ZR17  94W KR20 </t>
  </si>
  <si>
    <t>K212B800</t>
  </si>
  <si>
    <t>K120B702</t>
  </si>
  <si>
    <t>215/45ZR17 87W KR20</t>
  </si>
  <si>
    <t>235/45ZR17  95V KR10</t>
  </si>
  <si>
    <t>K219B803</t>
  </si>
  <si>
    <t xml:space="preserve">225/45ZR18  91W KR20 </t>
  </si>
  <si>
    <t>K230B709</t>
  </si>
  <si>
    <t>235/45R17  94H KR20</t>
  </si>
  <si>
    <t>K232B731</t>
  </si>
  <si>
    <t>K237B769</t>
  </si>
  <si>
    <t>K242C638</t>
  </si>
  <si>
    <t>195/45R16  84V  KR10</t>
  </si>
  <si>
    <t>K244B604</t>
  </si>
  <si>
    <t>205/45ZR16 87W KR20</t>
  </si>
  <si>
    <t>K261B701</t>
  </si>
  <si>
    <t>225/45ZR17  94W KR26</t>
  </si>
  <si>
    <t>K247B536</t>
  </si>
  <si>
    <t xml:space="preserve">195/45R15  78V KR20 </t>
  </si>
  <si>
    <t>K269B703</t>
  </si>
  <si>
    <t>K224B798</t>
  </si>
  <si>
    <t>225/45R17  94H  KR19</t>
  </si>
  <si>
    <t>K281B632</t>
  </si>
  <si>
    <t>K233B730</t>
  </si>
  <si>
    <t>215/45R17 91H KR20</t>
  </si>
  <si>
    <t>K232B707</t>
  </si>
  <si>
    <t>225/45R17  94H  KR20</t>
  </si>
  <si>
    <t>K237B728</t>
  </si>
  <si>
    <t>225/45ZR18  91W KR20X(Polaris）</t>
  </si>
  <si>
    <t>K230B741</t>
  </si>
  <si>
    <t>K269B778</t>
  </si>
  <si>
    <t>K608B778</t>
  </si>
  <si>
    <t>225/45R17  94W  E20</t>
  </si>
  <si>
    <t>K610B774</t>
  </si>
  <si>
    <t>215/45ZR17 87W E20</t>
  </si>
  <si>
    <t>K606B671</t>
  </si>
  <si>
    <t xml:space="preserve">205/45ZR16 87W E20 </t>
  </si>
  <si>
    <t>K607B779</t>
  </si>
  <si>
    <t>205/45ZR17  88W E20</t>
  </si>
  <si>
    <t>K201B746</t>
  </si>
  <si>
    <t>K20BB570</t>
  </si>
  <si>
    <t>185/45R15  75V KR20</t>
  </si>
  <si>
    <t>K281B665</t>
  </si>
  <si>
    <t>165/45R16 74V KR20</t>
  </si>
  <si>
    <t>K23FB703</t>
  </si>
  <si>
    <t>205/45ZR17  88W KR20A</t>
  </si>
  <si>
    <t>K23CB706</t>
  </si>
  <si>
    <t>225/45R17  94H  KR20A</t>
  </si>
  <si>
    <t>K247B528</t>
  </si>
  <si>
    <t>K200B572</t>
  </si>
  <si>
    <t>K874B601</t>
  </si>
  <si>
    <t>165/45R16 74V KR23A</t>
  </si>
  <si>
    <t>K155B601</t>
  </si>
  <si>
    <t xml:space="preserve">225/50R16 92V KR10 </t>
  </si>
  <si>
    <t xml:space="preserve">205/50R16 87V KR10 </t>
  </si>
  <si>
    <t>K093B507</t>
  </si>
  <si>
    <t>K091B509</t>
  </si>
  <si>
    <t>195/50R15 82V KR09</t>
  </si>
  <si>
    <t>K224B707</t>
  </si>
  <si>
    <t xml:space="preserve">215/50R17 91V KR20 </t>
  </si>
  <si>
    <t>K203B504</t>
  </si>
  <si>
    <t>195/50R15 82H KR19</t>
  </si>
  <si>
    <t>K236B547</t>
  </si>
  <si>
    <t>K262B502</t>
  </si>
  <si>
    <t xml:space="preserve">195/50R15 82H KR23 </t>
  </si>
  <si>
    <t>K240B707</t>
  </si>
  <si>
    <t>205/50ZR17 93W KR20</t>
  </si>
  <si>
    <t>K266B748</t>
  </si>
  <si>
    <t>215/50ZR17 95W KR26</t>
  </si>
  <si>
    <t>K267B713</t>
  </si>
  <si>
    <t>205/50ZR17 93W KR26</t>
  </si>
  <si>
    <t>K248B733</t>
  </si>
  <si>
    <t>225/50ZR17  98W KR20</t>
  </si>
  <si>
    <t>K236B562</t>
  </si>
  <si>
    <t>205/50R16 91V KR20</t>
  </si>
  <si>
    <t>K270B700</t>
  </si>
  <si>
    <t>225/50ZR17 94W KR26</t>
  </si>
  <si>
    <t>K255B600</t>
  </si>
  <si>
    <t xml:space="preserve">165/50R16 75V KR20 </t>
  </si>
  <si>
    <t>K278B587</t>
  </si>
  <si>
    <t>165/50R15 73V KR23A</t>
  </si>
  <si>
    <t>120544  486  25A</t>
  </si>
  <si>
    <t>K157B674</t>
  </si>
  <si>
    <t>K236B521</t>
  </si>
  <si>
    <t>116J1077</t>
  </si>
  <si>
    <t xml:space="preserve">146X1004 </t>
  </si>
  <si>
    <t>K224B731</t>
  </si>
  <si>
    <t>K248B766</t>
  </si>
  <si>
    <t>K270B791</t>
  </si>
  <si>
    <t>K603B575</t>
  </si>
  <si>
    <t>195/50R15 82V E20</t>
  </si>
  <si>
    <t>K605B771</t>
  </si>
  <si>
    <t>215/50R17 91V E20</t>
  </si>
  <si>
    <t>K604B780</t>
  </si>
  <si>
    <t>205/50ZR17 93W E20</t>
  </si>
  <si>
    <t>K266B797</t>
  </si>
  <si>
    <t>K21AB504</t>
  </si>
  <si>
    <t>195/50R15 82V KR20A</t>
  </si>
  <si>
    <t>K218B549</t>
  </si>
  <si>
    <t>K875B600</t>
  </si>
  <si>
    <t>165/50R16 77V KR23A</t>
  </si>
  <si>
    <t>K151B506</t>
  </si>
  <si>
    <t>195/55R15 85V KR10</t>
  </si>
  <si>
    <t>K153B603</t>
  </si>
  <si>
    <t>205/55R16 91V KR10</t>
  </si>
  <si>
    <t>K152B547</t>
  </si>
  <si>
    <t>K156B543</t>
  </si>
  <si>
    <t>215/55R16 93V KR10</t>
  </si>
  <si>
    <t>K092B508</t>
  </si>
  <si>
    <t>195/50R15 85V KR09</t>
  </si>
  <si>
    <t>225/55R16 95V KR10</t>
  </si>
  <si>
    <t>K168B705</t>
  </si>
  <si>
    <t>215/55R17 98V KR10</t>
  </si>
  <si>
    <t>K216B574</t>
  </si>
  <si>
    <t>K153B694</t>
  </si>
  <si>
    <t>K193B506</t>
  </si>
  <si>
    <t>205/55R16 91H KR19</t>
  </si>
  <si>
    <t xml:space="preserve">128655  486  35A </t>
  </si>
  <si>
    <t>K217B623</t>
  </si>
  <si>
    <t>K217B698</t>
  </si>
  <si>
    <t>K225B631</t>
  </si>
  <si>
    <t>K226B606</t>
  </si>
  <si>
    <t>K169B498</t>
  </si>
  <si>
    <t>225/55R17 98V KR10</t>
  </si>
  <si>
    <t>K206B600</t>
  </si>
  <si>
    <t>225/55R16 95V KR19</t>
  </si>
  <si>
    <t>K202B505</t>
  </si>
  <si>
    <t>195/55R15 85H KR19</t>
  </si>
  <si>
    <t>K262B601</t>
  </si>
  <si>
    <t>205/55ZR16 91W KR26</t>
  </si>
  <si>
    <t>K151B571</t>
  </si>
  <si>
    <t>195/55R15 V KR10</t>
  </si>
  <si>
    <t>K250B407</t>
  </si>
  <si>
    <t>185/55R14 80H KR23</t>
  </si>
  <si>
    <t>K263B600</t>
  </si>
  <si>
    <t>205/55R16 91V KR23</t>
  </si>
  <si>
    <t>K262B635</t>
  </si>
  <si>
    <t>K265B509</t>
  </si>
  <si>
    <t xml:space="preserve">195/55R15 85V KR23 </t>
  </si>
  <si>
    <t>K265B582</t>
  </si>
  <si>
    <t xml:space="preserve">195/55R15 85H KR23 </t>
  </si>
  <si>
    <t>K262B684</t>
  </si>
  <si>
    <t>205/55R16 91V KR26</t>
  </si>
  <si>
    <t>K243B647</t>
  </si>
  <si>
    <t xml:space="preserve">195/55R16 87V KR20 </t>
  </si>
  <si>
    <t>K216B608</t>
  </si>
  <si>
    <t>215/55R16 93H KR19</t>
  </si>
  <si>
    <t>K265B608</t>
  </si>
  <si>
    <t>215/55ZR16 97W KR26</t>
  </si>
  <si>
    <t>K268B704</t>
  </si>
  <si>
    <t>225/55ZR17 101W KR26</t>
  </si>
  <si>
    <t>K249B708</t>
  </si>
  <si>
    <t>K271B709</t>
  </si>
  <si>
    <t>215/55ZR17 94W KR26</t>
  </si>
  <si>
    <t>K253B735</t>
  </si>
  <si>
    <t>235/55ZR17 99W KR20</t>
  </si>
  <si>
    <t>K222B600</t>
  </si>
  <si>
    <t>195/55R16 91H KR19</t>
  </si>
  <si>
    <t>K153B637</t>
  </si>
  <si>
    <t>205/55R16 94V KR10</t>
  </si>
  <si>
    <t>K276B985</t>
  </si>
  <si>
    <t>112544  486  30A</t>
  </si>
  <si>
    <t>K279B586</t>
  </si>
  <si>
    <t>165/55R15 75V KR23A</t>
  </si>
  <si>
    <t>K127B499</t>
  </si>
  <si>
    <t>155/55R14 69V  KR23</t>
  </si>
  <si>
    <t>K153B678</t>
  </si>
  <si>
    <t xml:space="preserve">215/55ZR16 97W KR20 </t>
  </si>
  <si>
    <t>K152B505</t>
  </si>
  <si>
    <t>205/55R15 88V KR10</t>
  </si>
  <si>
    <t>K151B530</t>
  </si>
  <si>
    <t>K156B535</t>
  </si>
  <si>
    <t>K226B648</t>
  </si>
  <si>
    <t>K268B761</t>
  </si>
  <si>
    <t>K601B577</t>
  </si>
  <si>
    <t>195/55R15  85V E20</t>
  </si>
  <si>
    <t>K602B675</t>
  </si>
  <si>
    <t>205/55R16 91V E20</t>
  </si>
  <si>
    <t>K21BB503</t>
  </si>
  <si>
    <t>195/55R15 85V KR20A</t>
  </si>
  <si>
    <t>K21BB602</t>
  </si>
  <si>
    <t xml:space="preserve">205/55R16 91V KR20A </t>
  </si>
  <si>
    <t>K263B642</t>
  </si>
  <si>
    <t>205/55R16 91V KR23R</t>
  </si>
  <si>
    <t>K158B301</t>
  </si>
  <si>
    <t>P235/60R15 98H KR15</t>
  </si>
  <si>
    <t>K161B306</t>
  </si>
  <si>
    <t>P235/60R14 96H KR15</t>
  </si>
  <si>
    <t>K159B300</t>
  </si>
  <si>
    <t>P245/60R15 100H KR15</t>
  </si>
  <si>
    <t>K160B596</t>
  </si>
  <si>
    <t>205/60R15 91H KR10</t>
  </si>
  <si>
    <t>K163B403</t>
  </si>
  <si>
    <t>K162B644</t>
  </si>
  <si>
    <t>225/60R16 98H KR10</t>
  </si>
  <si>
    <t>K161B694</t>
  </si>
  <si>
    <t>195/60R14 86H KR10</t>
  </si>
  <si>
    <t>K165B401</t>
  </si>
  <si>
    <t>195/60R14 86H KR10R</t>
  </si>
  <si>
    <t xml:space="preserve">195/60R15 88H KR10 </t>
  </si>
  <si>
    <t>K161B603</t>
  </si>
  <si>
    <t>K180B600</t>
  </si>
  <si>
    <t>P225/60R16 97H KR08</t>
  </si>
  <si>
    <t>K167B409</t>
  </si>
  <si>
    <t xml:space="preserve">195/60R15 88V KR10 </t>
  </si>
  <si>
    <t>K191B409</t>
  </si>
  <si>
    <t>K200B509</t>
  </si>
  <si>
    <t xml:space="preserve">195/60R15 88T KR19 </t>
  </si>
  <si>
    <t>K199B401</t>
  </si>
  <si>
    <t>K192B507</t>
  </si>
  <si>
    <t>205/60R15 91T KR19</t>
  </si>
  <si>
    <t>K198B501</t>
  </si>
  <si>
    <t>K228B505</t>
  </si>
  <si>
    <t>K237B447</t>
  </si>
  <si>
    <t>195/60R14 86H KR23</t>
  </si>
  <si>
    <t>K229B306</t>
  </si>
  <si>
    <t>K233B409</t>
  </si>
  <si>
    <t>185/60R14 82H KR23</t>
  </si>
  <si>
    <t>K248B501</t>
  </si>
  <si>
    <t>K242B606</t>
  </si>
  <si>
    <t>225/60R16 98H KR23</t>
  </si>
  <si>
    <t>K251B505</t>
  </si>
  <si>
    <t>225/60R15 96H KR23</t>
  </si>
  <si>
    <t>K243B506</t>
  </si>
  <si>
    <t>185/60R15  84H KR23</t>
  </si>
  <si>
    <t>K207B609</t>
  </si>
  <si>
    <t>215/60R16  95H KR19</t>
  </si>
  <si>
    <t>K258B607</t>
  </si>
  <si>
    <t>K238B4A2</t>
  </si>
  <si>
    <t>K249B500</t>
  </si>
  <si>
    <t xml:space="preserve">205/60R15 91H KR23 </t>
  </si>
  <si>
    <t>K243B589</t>
  </si>
  <si>
    <t>185/60R15  84H KR23R</t>
  </si>
  <si>
    <t>K237B470</t>
  </si>
  <si>
    <t>195/60R14 86H KR23R</t>
  </si>
  <si>
    <t>K233B474</t>
  </si>
  <si>
    <t>185/60R14 82H KR23R</t>
  </si>
  <si>
    <t>K248B576</t>
  </si>
  <si>
    <t>K171B601</t>
  </si>
  <si>
    <t>P235/60R16 100H KR15</t>
  </si>
  <si>
    <t>K171B635</t>
  </si>
  <si>
    <t xml:space="preserve">128856  486  40A </t>
  </si>
  <si>
    <t>K240B301</t>
  </si>
  <si>
    <t>K261B602</t>
  </si>
  <si>
    <t>205/60R16 92V KR23</t>
  </si>
  <si>
    <t>K240W380</t>
  </si>
  <si>
    <t>K264B732</t>
  </si>
  <si>
    <t>195/60R15 88V KR26</t>
  </si>
  <si>
    <t>K257B434</t>
  </si>
  <si>
    <t>165/60R14 75H KR23R</t>
  </si>
  <si>
    <t>K217B672</t>
  </si>
  <si>
    <t xml:space="preserve">225/60R16 98T  KR19 </t>
  </si>
  <si>
    <t>K251B406</t>
  </si>
  <si>
    <t xml:space="preserve">195/60R14 86H KR20 </t>
  </si>
  <si>
    <t xml:space="preserve">185/60R14 82H KR20 </t>
  </si>
  <si>
    <t>K240W497</t>
  </si>
  <si>
    <t>K272B583</t>
  </si>
  <si>
    <t>215/60R15 94H KR23</t>
  </si>
  <si>
    <t>K261B081</t>
  </si>
  <si>
    <t>205/60R16  92H KR23A</t>
  </si>
  <si>
    <t>K257B475</t>
  </si>
  <si>
    <t>165/60R14 75H KR23</t>
  </si>
  <si>
    <t>K161B355</t>
  </si>
  <si>
    <t>P235/60R14 96H KR15(LOGO)</t>
  </si>
  <si>
    <t>K165B476</t>
  </si>
  <si>
    <t>K167B573</t>
  </si>
  <si>
    <t>K163B478</t>
  </si>
  <si>
    <t>K161B678</t>
  </si>
  <si>
    <t>K171B684</t>
  </si>
  <si>
    <t xml:space="preserve">215/60R16 95H KR10 </t>
  </si>
  <si>
    <t>K258B508</t>
  </si>
  <si>
    <t>195/60R15  88H KR20</t>
  </si>
  <si>
    <t>K306B807</t>
  </si>
  <si>
    <t>K248B543</t>
  </si>
  <si>
    <t>K251B521</t>
  </si>
  <si>
    <t>K237B454</t>
  </si>
  <si>
    <t>K233B458</t>
  </si>
  <si>
    <t>K240B376</t>
  </si>
  <si>
    <t>K303B677</t>
  </si>
  <si>
    <t>K158B335</t>
  </si>
  <si>
    <t>K177B704</t>
  </si>
  <si>
    <t>P235/60R17 102T KR15</t>
  </si>
  <si>
    <t xml:space="preserve">138456  484  45A </t>
  </si>
  <si>
    <t>K303B602</t>
  </si>
  <si>
    <t>K229B348</t>
  </si>
  <si>
    <t>K238B4C8</t>
  </si>
  <si>
    <t>K230B303</t>
  </si>
  <si>
    <t>K171B643</t>
  </si>
  <si>
    <t>K614B374</t>
  </si>
  <si>
    <t>K615B472</t>
  </si>
  <si>
    <t>185/60R14 82H E20</t>
  </si>
  <si>
    <t>K613B573</t>
  </si>
  <si>
    <t>195/60R15 88H E20</t>
  </si>
  <si>
    <t>K230B493</t>
  </si>
  <si>
    <t>K228B588</t>
  </si>
  <si>
    <t>K300B571</t>
  </si>
  <si>
    <t>K158B376</t>
  </si>
  <si>
    <t>P235/60R15 98H KR15(LOGO)</t>
  </si>
  <si>
    <t>K159B375</t>
  </si>
  <si>
    <t>P245/60R15 100H KR15(LOGO)</t>
  </si>
  <si>
    <t>K161B371</t>
  </si>
  <si>
    <t>K306B823</t>
  </si>
  <si>
    <t>K230B568</t>
  </si>
  <si>
    <t>165/60R15  77H KR23A</t>
  </si>
  <si>
    <t>K303B636</t>
  </si>
  <si>
    <t>K158B590</t>
  </si>
  <si>
    <t>195/65R15 91H KR10</t>
  </si>
  <si>
    <t>K190B509</t>
  </si>
  <si>
    <t xml:space="preserve">195/65R15 91T KR19 </t>
  </si>
  <si>
    <t>K164B402</t>
  </si>
  <si>
    <t xml:space="preserve">112554  486  40A </t>
  </si>
  <si>
    <t>K166B400</t>
  </si>
  <si>
    <t xml:space="preserve">195/65R14 89H KR10 </t>
  </si>
  <si>
    <t>K168B507</t>
  </si>
  <si>
    <t xml:space="preserve">P215/65R15 96H KR15 </t>
  </si>
  <si>
    <t>K159B508</t>
  </si>
  <si>
    <t>205/65R15 94V KR10</t>
  </si>
  <si>
    <t>120555  486  40B</t>
  </si>
  <si>
    <t>K158B509</t>
  </si>
  <si>
    <t>195/65R15 91V KR10</t>
  </si>
  <si>
    <t>K195B504</t>
  </si>
  <si>
    <t>K194B406</t>
  </si>
  <si>
    <t>K196B404</t>
  </si>
  <si>
    <t>K201B506</t>
  </si>
  <si>
    <t>205/65R15 94T KR19</t>
  </si>
  <si>
    <t>K169B605</t>
  </si>
  <si>
    <t>P215/65R16 98H KR15</t>
  </si>
  <si>
    <t>K238B404</t>
  </si>
  <si>
    <t>K230B402</t>
  </si>
  <si>
    <t>K232B301</t>
  </si>
  <si>
    <t>K239B502</t>
  </si>
  <si>
    <t>K240B525</t>
  </si>
  <si>
    <t xml:space="preserve">205/65R15 94H KR23 </t>
  </si>
  <si>
    <t>K246B404</t>
  </si>
  <si>
    <t>165/65R14 79H KR23</t>
  </si>
  <si>
    <t>175/65R14 82H KR23</t>
  </si>
  <si>
    <t>K204B602</t>
  </si>
  <si>
    <t xml:space="preserve">215/65R16 98H KR19 </t>
  </si>
  <si>
    <t>K259B606</t>
  </si>
  <si>
    <t xml:space="preserve">128655  486  45A </t>
  </si>
  <si>
    <t>K260B603</t>
  </si>
  <si>
    <t xml:space="preserve">205/65R16 95H KR23 </t>
  </si>
  <si>
    <t xml:space="preserve">128855  486  45A </t>
  </si>
  <si>
    <t>K256B302</t>
  </si>
  <si>
    <t>155/65R13 73H KR23</t>
  </si>
  <si>
    <t>K239B577</t>
  </si>
  <si>
    <t>K247B478</t>
  </si>
  <si>
    <t>K259B671</t>
  </si>
  <si>
    <t>K230B485</t>
  </si>
  <si>
    <t>K256B385</t>
  </si>
  <si>
    <t>155/65R13 73H KR23R</t>
  </si>
  <si>
    <t>K264B575</t>
  </si>
  <si>
    <t>K264B500</t>
  </si>
  <si>
    <t>K211B306</t>
  </si>
  <si>
    <t>K15BB703</t>
  </si>
  <si>
    <t>P235/65R17 103S KR15</t>
  </si>
  <si>
    <t>138456  484  50A</t>
  </si>
  <si>
    <t>K268B506</t>
  </si>
  <si>
    <t>K172B709</t>
  </si>
  <si>
    <t xml:space="preserve">P225/65R17 102T KR15 </t>
  </si>
  <si>
    <t>K247B437</t>
  </si>
  <si>
    <t>175/65R14 82H KR23SGM</t>
  </si>
  <si>
    <t>K26BB734</t>
  </si>
  <si>
    <t>K15GB765</t>
  </si>
  <si>
    <t>K273B483</t>
  </si>
  <si>
    <t>K247B494</t>
  </si>
  <si>
    <t>K291B762</t>
  </si>
  <si>
    <t>P235/65R17 104S KR28</t>
  </si>
  <si>
    <t>K283B762</t>
  </si>
  <si>
    <t>K15GB708</t>
  </si>
  <si>
    <t>K15EB734</t>
  </si>
  <si>
    <t>K292B779</t>
  </si>
  <si>
    <t>K232B095</t>
  </si>
  <si>
    <t>K246B495</t>
  </si>
  <si>
    <t>165/65R14 79H KR23R</t>
  </si>
  <si>
    <t>K274B573</t>
  </si>
  <si>
    <t>K274B5C2</t>
  </si>
  <si>
    <t>175/65R15  84H KR23</t>
  </si>
  <si>
    <t>K268B530</t>
  </si>
  <si>
    <t xml:space="preserve">215/65R15 96H KR23A </t>
  </si>
  <si>
    <t>K221B437</t>
  </si>
  <si>
    <t>165/65R14 79T KR19</t>
  </si>
  <si>
    <t>K240B764</t>
  </si>
  <si>
    <t>K220B537</t>
  </si>
  <si>
    <t>175/65R15 84T KR19</t>
  </si>
  <si>
    <t>K239B536</t>
  </si>
  <si>
    <t>3920E802</t>
  </si>
  <si>
    <t>K291B721</t>
  </si>
  <si>
    <t>P235/65R17 104S KR28R</t>
  </si>
  <si>
    <t>K300B894</t>
  </si>
  <si>
    <t>P275/65R18  116S KR28</t>
  </si>
  <si>
    <t>K292B761</t>
  </si>
  <si>
    <t>K307B772</t>
  </si>
  <si>
    <t>P225/65R17 102T KR28OWL</t>
  </si>
  <si>
    <t>K174B806</t>
  </si>
  <si>
    <t>P265/65R18 114T KR15</t>
  </si>
  <si>
    <t>K173B708</t>
  </si>
  <si>
    <t>P285/65R17 116T KR15</t>
  </si>
  <si>
    <t>K159B573</t>
  </si>
  <si>
    <t>K302B603</t>
  </si>
  <si>
    <t>P255/65R16  109T  KR28(OWL)</t>
  </si>
  <si>
    <t>K164B477</t>
  </si>
  <si>
    <t>K232B376</t>
  </si>
  <si>
    <t>K247B460</t>
  </si>
  <si>
    <t>K414B707</t>
  </si>
  <si>
    <t>265/65R17  112Q  KR37</t>
  </si>
  <si>
    <t>138466  484  55L</t>
  </si>
  <si>
    <t>K415B706</t>
  </si>
  <si>
    <t>275/65R17  115Q  KR37</t>
  </si>
  <si>
    <t>K416B705</t>
  </si>
  <si>
    <t>285/65R17  116Q  KR37</t>
  </si>
  <si>
    <t>K421B708</t>
  </si>
  <si>
    <t>245/65R17  107Q  KR37</t>
  </si>
  <si>
    <t>138457  486  45A</t>
  </si>
  <si>
    <t>K305B709</t>
  </si>
  <si>
    <t>K308B789</t>
  </si>
  <si>
    <t>K230B469</t>
  </si>
  <si>
    <t>K264B534</t>
  </si>
  <si>
    <t>K176B705</t>
  </si>
  <si>
    <t>K273B475</t>
  </si>
  <si>
    <t>155/65R14  75T  KR23R</t>
  </si>
  <si>
    <t>K239B5N4</t>
  </si>
  <si>
    <t>195/65R15  91H  KR23(东风柳汽)</t>
  </si>
  <si>
    <t>K110B407</t>
  </si>
  <si>
    <t>K23BB384</t>
  </si>
  <si>
    <t>165/65R13  77H  KR23B</t>
  </si>
  <si>
    <t>K15BB778</t>
  </si>
  <si>
    <t>P235/65R17  104S  KR15</t>
  </si>
  <si>
    <t>K15EB767</t>
  </si>
  <si>
    <t>K247B4H6</t>
  </si>
  <si>
    <t>K612B574</t>
  </si>
  <si>
    <t>K15EB742</t>
  </si>
  <si>
    <t>K20EB668</t>
  </si>
  <si>
    <t>307J8002</t>
  </si>
  <si>
    <t>205/65R16C  107/105R  10PR  KR06</t>
  </si>
  <si>
    <t>K202B455</t>
  </si>
  <si>
    <t>K324B557</t>
  </si>
  <si>
    <t>K200B465</t>
  </si>
  <si>
    <t>K246B461</t>
  </si>
  <si>
    <t>K239B569</t>
  </si>
  <si>
    <t>K15BB760</t>
  </si>
  <si>
    <t>K259B622</t>
  </si>
  <si>
    <t>K292B787</t>
  </si>
  <si>
    <t>K208B574</t>
  </si>
  <si>
    <t>138456  486  50A</t>
  </si>
  <si>
    <t>LT275/65R18  123/120R  10PR  KR600(OWL)</t>
  </si>
  <si>
    <t>K260B645</t>
  </si>
  <si>
    <t>K302B637</t>
  </si>
  <si>
    <t>K291B739</t>
  </si>
  <si>
    <t>321E5004</t>
  </si>
  <si>
    <t>215/65R16C  113/110S  12PR  KR100</t>
  </si>
  <si>
    <t>LT265/65R17  120/117Q  10PR  KR601</t>
  </si>
  <si>
    <t>LT265/65R17  120/117Q  10PR  KR29</t>
  </si>
  <si>
    <t>K114B304</t>
  </si>
  <si>
    <t>K110B308</t>
  </si>
  <si>
    <t>K113B305</t>
  </si>
  <si>
    <t>K115B303</t>
  </si>
  <si>
    <t>K151B373</t>
  </si>
  <si>
    <t>P205/70R15 96S KR15</t>
  </si>
  <si>
    <t>K111B307</t>
  </si>
  <si>
    <t>P225/70R15 100S KR15</t>
  </si>
  <si>
    <t>K164B378</t>
  </si>
  <si>
    <t>P215/70R16 100S KR15</t>
  </si>
  <si>
    <t>K157B393</t>
  </si>
  <si>
    <t>P245/70R16 107S KR15</t>
  </si>
  <si>
    <t>3069D509</t>
  </si>
  <si>
    <t>K156B345</t>
  </si>
  <si>
    <t>P235/70R16 106S KR15</t>
  </si>
  <si>
    <t>K150B382</t>
  </si>
  <si>
    <t>K153B397</t>
  </si>
  <si>
    <t>P265/70R15 110S KR15</t>
  </si>
  <si>
    <t>K155B395</t>
  </si>
  <si>
    <t>P265/70R16 112S KR15</t>
  </si>
  <si>
    <t>3069C501</t>
  </si>
  <si>
    <t>317B5302</t>
  </si>
  <si>
    <t>185/70R13C 90N KR16</t>
  </si>
  <si>
    <t>195/70R14C 96N KR16</t>
  </si>
  <si>
    <t>317G5497</t>
  </si>
  <si>
    <t>195/70R14 96N KR16</t>
  </si>
  <si>
    <t>K166B079</t>
  </si>
  <si>
    <t>P255/70R16 109S KR15</t>
  </si>
  <si>
    <t>317E5382</t>
  </si>
  <si>
    <t>K197B403</t>
  </si>
  <si>
    <t>K403B601</t>
  </si>
  <si>
    <t>235/70R16 106Q KR37</t>
  </si>
  <si>
    <t>K170B305</t>
  </si>
  <si>
    <t>K234B473</t>
  </si>
  <si>
    <t>185/70R14 88T KR23</t>
  </si>
  <si>
    <t>K231B302</t>
  </si>
  <si>
    <t>K241B300</t>
  </si>
  <si>
    <t>185/70R13 86H KR23</t>
  </si>
  <si>
    <t>K125B400</t>
  </si>
  <si>
    <t>195/70R14 91H KR23</t>
  </si>
  <si>
    <t>K236B406</t>
  </si>
  <si>
    <t>205/70R14 95H KR23</t>
  </si>
  <si>
    <t>K253B305</t>
  </si>
  <si>
    <t>K245B306</t>
  </si>
  <si>
    <t>155/70R13 75T KR23</t>
  </si>
  <si>
    <t>307C2077</t>
  </si>
  <si>
    <t>K209B300</t>
  </si>
  <si>
    <t>K165B575</t>
  </si>
  <si>
    <t>P215/70R15 98S KR15</t>
  </si>
  <si>
    <t>K210B307</t>
  </si>
  <si>
    <t>K239B304</t>
  </si>
  <si>
    <t>K267C406</t>
  </si>
  <si>
    <t>175/70R14 84H KR23</t>
  </si>
  <si>
    <t>K269B406</t>
  </si>
  <si>
    <t>165/70R14 81T KR23</t>
  </si>
  <si>
    <t>K125B434</t>
  </si>
  <si>
    <t>195/70R14 91H KR23(R)</t>
  </si>
  <si>
    <t>K234B432</t>
  </si>
  <si>
    <t>185/70R14 88H KR23(R)</t>
  </si>
  <si>
    <t>K213B528</t>
  </si>
  <si>
    <t>215/70R15 98S KR19</t>
  </si>
  <si>
    <t>K174B384</t>
  </si>
  <si>
    <t>165/70R13 79T KR17</t>
  </si>
  <si>
    <t>K271B535</t>
  </si>
  <si>
    <t>215/70R15 98H KR23</t>
  </si>
  <si>
    <t>K213R502</t>
  </si>
  <si>
    <t>205/70R15 96S KR19</t>
  </si>
  <si>
    <t>195/70R15C 8PR KR19</t>
  </si>
  <si>
    <t>K280B609</t>
  </si>
  <si>
    <t>P235/70R16 106S KR28(EXP)</t>
  </si>
  <si>
    <t>K167B565</t>
  </si>
  <si>
    <t>K157B385</t>
  </si>
  <si>
    <t>P245/70R16 111S KR15</t>
  </si>
  <si>
    <t>K295B792</t>
  </si>
  <si>
    <t>P245/70R17 110S KR28</t>
  </si>
  <si>
    <t>K289B642</t>
  </si>
  <si>
    <t>P245/70R16 107S KR28(EXP)</t>
  </si>
  <si>
    <t>K293B745</t>
  </si>
  <si>
    <t>P265/70R17 115S KR28(EXP)</t>
  </si>
  <si>
    <t>P265/70R16 112S KR28(EXP)</t>
  </si>
  <si>
    <t>K288B643</t>
  </si>
  <si>
    <t>P255/70R16 111S KR28</t>
  </si>
  <si>
    <t>K296B734</t>
  </si>
  <si>
    <t>K270B544</t>
  </si>
  <si>
    <t>205/70R15 96H KR23</t>
  </si>
  <si>
    <t>K218B432</t>
  </si>
  <si>
    <t>165/70R14 81T KR19(R)</t>
  </si>
  <si>
    <t>K223B401</t>
  </si>
  <si>
    <t>175/70R14 88T KR19</t>
  </si>
  <si>
    <t>3806B709</t>
  </si>
  <si>
    <t>LT265/70R17 10P KR29(2PLY)</t>
  </si>
  <si>
    <t>3806B733</t>
  </si>
  <si>
    <t>275/70R16 114S KR22</t>
  </si>
  <si>
    <t>3905E702</t>
  </si>
  <si>
    <t>LT265/70R17 10PR KR28</t>
  </si>
  <si>
    <t>K280B690</t>
  </si>
  <si>
    <t>P235/70R16 106S KR28(R)</t>
  </si>
  <si>
    <t>K293B760</t>
  </si>
  <si>
    <t>P265/70R17 115S KR28(R)</t>
  </si>
  <si>
    <t>K294B660</t>
  </si>
  <si>
    <t>P265/70R16 112S KR28(R)</t>
  </si>
  <si>
    <t>K289B691</t>
  </si>
  <si>
    <t>P245/70R16 107S KR28(R)</t>
  </si>
  <si>
    <t>K280B633</t>
  </si>
  <si>
    <t>P235/70R16 109S KR28</t>
  </si>
  <si>
    <t>3921E801</t>
  </si>
  <si>
    <t>LT275/70R18 10PR KR28</t>
  </si>
  <si>
    <t>K156B337</t>
  </si>
  <si>
    <t>P235/70R16 109S KR15</t>
  </si>
  <si>
    <t>K304B676</t>
  </si>
  <si>
    <t>P275/70R16 114T KR28(OWL)</t>
  </si>
  <si>
    <t>K113B982</t>
  </si>
  <si>
    <t>3806B741</t>
  </si>
  <si>
    <t>K280B625</t>
  </si>
  <si>
    <t>K276B209</t>
  </si>
  <si>
    <t>155/70R12 73S KE23(RWL)</t>
  </si>
  <si>
    <t>K407B607</t>
  </si>
  <si>
    <t>245/70R16 107Q KR37</t>
  </si>
  <si>
    <t>K409B605</t>
  </si>
  <si>
    <t>225/70R16 103Q KR37</t>
  </si>
  <si>
    <t>307NB605</t>
  </si>
  <si>
    <t>LT225/70R16 102/99Q KR28(OWL)</t>
  </si>
  <si>
    <t>K156B386</t>
  </si>
  <si>
    <t>K234B424</t>
  </si>
  <si>
    <t>185/70R14 88H KR23</t>
  </si>
  <si>
    <t>K231B344</t>
  </si>
  <si>
    <t>K125B475</t>
  </si>
  <si>
    <t>K245B330</t>
  </si>
  <si>
    <t>K241B326</t>
  </si>
  <si>
    <t>K267C430</t>
  </si>
  <si>
    <t>K289B659</t>
  </si>
  <si>
    <t>P245/70R16 106S KR28</t>
  </si>
  <si>
    <t>K275B200</t>
  </si>
  <si>
    <t>165/70R12 77S KR23(RWL)</t>
  </si>
  <si>
    <t>K309B6B2</t>
  </si>
  <si>
    <t>P215/70R16 100S KR28</t>
  </si>
  <si>
    <t>K166B087</t>
  </si>
  <si>
    <t>P255/70R16 111S KR15</t>
  </si>
  <si>
    <t>K289B675</t>
  </si>
  <si>
    <t>P245/70R16 111S KR28</t>
  </si>
  <si>
    <t>K267C463</t>
  </si>
  <si>
    <t>175/70R14 84H KR23R</t>
  </si>
  <si>
    <t>3817B706</t>
  </si>
  <si>
    <t>LT245/70R17 10PR 119/116Q KR29</t>
  </si>
  <si>
    <t>3271B705</t>
  </si>
  <si>
    <t>LT315/70R17 121/118Q 10PR KR28(OWL)</t>
  </si>
  <si>
    <t>329B5000</t>
  </si>
  <si>
    <t>LT285/70R17 121/118R 10PR KR28(OWL)</t>
  </si>
  <si>
    <t>K304B6K9</t>
  </si>
  <si>
    <t>K231B203</t>
  </si>
  <si>
    <t>3905E744</t>
  </si>
  <si>
    <t>K230B204</t>
  </si>
  <si>
    <t>306L2005</t>
  </si>
  <si>
    <t>165/70R13C 88/86S 6PR KR06</t>
  </si>
  <si>
    <t>185/70R14C 102/100N 8PR KR06X</t>
  </si>
  <si>
    <t>K201B381</t>
  </si>
  <si>
    <t>K201B365</t>
  </si>
  <si>
    <t>305C2006</t>
  </si>
  <si>
    <t>175/70R14 6PR 95/93N KR06</t>
  </si>
  <si>
    <t>K113B784</t>
  </si>
  <si>
    <t>K23HB263</t>
  </si>
  <si>
    <t>K205B379</t>
  </si>
  <si>
    <t>K004B703</t>
  </si>
  <si>
    <t>K003B605</t>
  </si>
  <si>
    <t>P265/70R16 111T KR600(OWL)</t>
  </si>
  <si>
    <t>3520B787</t>
  </si>
  <si>
    <t>LT265/70R17 121/118R 10PR KR600(OWL)</t>
  </si>
  <si>
    <t>LT235/70R16 110/107S 8PR KR29</t>
  </si>
  <si>
    <t>LT245/70R17 119/116R 10PR KR600</t>
  </si>
  <si>
    <t>K11BB207</t>
  </si>
  <si>
    <t>LT275/70R18 125/122R 10PR KR600(OWL)</t>
  </si>
  <si>
    <t>255/70R15C 107/103R 8PR KR100</t>
  </si>
  <si>
    <t>175/70R14C 93/90S 8PR KR100</t>
  </si>
  <si>
    <t>LT265/70R16 117/114N 8PR KR29</t>
  </si>
  <si>
    <t>215/70R15C 104/101S 8PR KR100</t>
  </si>
  <si>
    <t>205/70R15C 107/103S 10PR KR100</t>
  </si>
  <si>
    <t>195/70R15C 104/101S 10PR KR100</t>
  </si>
  <si>
    <t>165/70R13C 88/85S 8PR KR100</t>
  </si>
  <si>
    <t>LT295/70R17 121/118Q 10PR KR29(OWL)</t>
  </si>
  <si>
    <t>LT235/70R16 104/101Q 6PR KR601</t>
  </si>
  <si>
    <t>LT265/70R16 110/107Q 6PR KR601</t>
  </si>
  <si>
    <t>K230B238</t>
  </si>
  <si>
    <t>3031B417</t>
  </si>
  <si>
    <t>3032C414</t>
  </si>
  <si>
    <t>3033D411</t>
  </si>
  <si>
    <t>3034C511</t>
  </si>
  <si>
    <t>3035D518</t>
  </si>
  <si>
    <t>3036C410</t>
  </si>
  <si>
    <t>3036D517</t>
  </si>
  <si>
    <t>3035C510</t>
  </si>
  <si>
    <t>3051C5B7</t>
  </si>
  <si>
    <t>3034B513</t>
  </si>
  <si>
    <t>3051C5A9</t>
  </si>
  <si>
    <t>3035B413</t>
  </si>
  <si>
    <t>3033B514</t>
  </si>
  <si>
    <t>LT265/75R16 119/116N 8PR KR05(OWL)</t>
  </si>
  <si>
    <t>3054B609</t>
  </si>
  <si>
    <t>LT245/75R16 120/116N 10PR KR05</t>
  </si>
  <si>
    <t>3067E6A5</t>
  </si>
  <si>
    <t>3068E606</t>
  </si>
  <si>
    <t>3067E698</t>
  </si>
  <si>
    <t>LT225/75R16 115/112N 10PR KR05(OBL)</t>
  </si>
  <si>
    <t>3070C409</t>
  </si>
  <si>
    <t>3071D406</t>
  </si>
  <si>
    <t>K150B325</t>
  </si>
  <si>
    <t>K165B393</t>
  </si>
  <si>
    <t>3035E507</t>
  </si>
  <si>
    <t>3067D600</t>
  </si>
  <si>
    <t>307A2087</t>
  </si>
  <si>
    <t>K15AB506</t>
  </si>
  <si>
    <t>P225/75R15 102S KR15</t>
  </si>
  <si>
    <t>3298B688</t>
  </si>
  <si>
    <t>LT245/75R16 10PR KR28(2PLY)</t>
  </si>
  <si>
    <t>3298B605</t>
  </si>
  <si>
    <t>LT245/75R16 6PR KR28</t>
  </si>
  <si>
    <t>LT265/75R16 10PR KR28(EXP)</t>
  </si>
  <si>
    <t>3287B509</t>
  </si>
  <si>
    <t>LT235/75R15 6PR KR28(EXP)</t>
  </si>
  <si>
    <t>K280B500</t>
  </si>
  <si>
    <t>P225/75R15 102S KR28(EXP)</t>
  </si>
  <si>
    <t>3281B604</t>
  </si>
  <si>
    <t>LT265/75R16 6PR KR28(EXP-2PLY)</t>
  </si>
  <si>
    <t>3290B603</t>
  </si>
  <si>
    <t>LT225/75R16 10P KR28(EXP)</t>
  </si>
  <si>
    <t>K15CB090</t>
  </si>
  <si>
    <t>K282B649</t>
  </si>
  <si>
    <t>P245/75R16 111S KR28</t>
  </si>
  <si>
    <t>3808B509</t>
  </si>
  <si>
    <t>307B2078</t>
  </si>
  <si>
    <t>K295B602</t>
  </si>
  <si>
    <t>P265/75R16 116S KR28</t>
  </si>
  <si>
    <t>K299B574</t>
  </si>
  <si>
    <t>P215/75R15 100S KR28(REP)</t>
  </si>
  <si>
    <t>3805B601</t>
  </si>
  <si>
    <t>3802B604</t>
  </si>
  <si>
    <t>LT285/75R16 126/123Q 10PR KR29</t>
  </si>
  <si>
    <t>LT265/75R16 10PR KR29</t>
  </si>
  <si>
    <t>3807B708</t>
  </si>
  <si>
    <t>LT255/75R17 6PR KR29</t>
  </si>
  <si>
    <t>3800B606</t>
  </si>
  <si>
    <t>LT245/75R16 10PR KR29</t>
  </si>
  <si>
    <t>K299B509</t>
  </si>
  <si>
    <t>P215/75R15 100S KR28(EXP)</t>
  </si>
  <si>
    <t>3298B670</t>
  </si>
  <si>
    <t>LT245/78R16 6PR KR28(REP)</t>
  </si>
  <si>
    <t>3280B571</t>
  </si>
  <si>
    <t>LT235/75R15 6PR KR28(REP)</t>
  </si>
  <si>
    <t>LT265/75R16 10PR KR28(REP)</t>
  </si>
  <si>
    <t>3290B660</t>
  </si>
  <si>
    <t>LT225/75R16 10P KR28(REP)</t>
  </si>
  <si>
    <t>K280B575</t>
  </si>
  <si>
    <t>P225/75R15 102S KR28(REP)</t>
  </si>
  <si>
    <t>LT265/75R16 123/120N 10PR KR05(OWL-3PLY)</t>
  </si>
  <si>
    <t>3068B645</t>
  </si>
  <si>
    <t>LT265/75R16 6PR KR28(EXP-3PLY)</t>
  </si>
  <si>
    <t>3298B647</t>
  </si>
  <si>
    <t>LT245/75R16 10PR KR28(3PLY)</t>
  </si>
  <si>
    <t>K408B507</t>
  </si>
  <si>
    <t>225/75R15 102Q KR37</t>
  </si>
  <si>
    <t>K404B501</t>
  </si>
  <si>
    <t>235/75R15 105Q KR37</t>
  </si>
  <si>
    <t>307A2046</t>
  </si>
  <si>
    <t>205/75R16C 10PR KR06</t>
  </si>
  <si>
    <t>3068E622</t>
  </si>
  <si>
    <t>LT265/75R16 119/116Q 8PR KR05(OWL)</t>
  </si>
  <si>
    <t>3068E630</t>
  </si>
  <si>
    <t>3067E672</t>
  </si>
  <si>
    <t>LT225/75R16 115/112Q 10PR KR05(OBL)</t>
  </si>
  <si>
    <t>3068E663</t>
  </si>
  <si>
    <t>LT265/75R16 123/120Q 10PR KR05(OWL-3PLY)</t>
  </si>
  <si>
    <t>3054B674</t>
  </si>
  <si>
    <t>LT245/75R16 120/116Q 10PR KR05</t>
  </si>
  <si>
    <t>K150B309</t>
  </si>
  <si>
    <t>P235/75R15 105S KR15</t>
  </si>
  <si>
    <t>K165B377</t>
  </si>
  <si>
    <t>P215/75R15 100S KR15</t>
  </si>
  <si>
    <t>LT215/75R15 100/97R 6PR KR29(OWL)</t>
  </si>
  <si>
    <t>K178B539</t>
  </si>
  <si>
    <t>K175B607</t>
  </si>
  <si>
    <t>P265/75R16 116T KR15</t>
  </si>
  <si>
    <t>K365B707</t>
  </si>
  <si>
    <t>P235/75R17 108S KR28(OWL)</t>
  </si>
  <si>
    <t>328A5003</t>
  </si>
  <si>
    <t>LT285/75R16 126/123R 10PR KR28(OWL)</t>
  </si>
  <si>
    <t>LT215/75R15 100/97S 6PR KR28(OWL)</t>
  </si>
  <si>
    <t>307K8001</t>
  </si>
  <si>
    <t>225/75R16 118/116R 10PR KR06</t>
  </si>
  <si>
    <t>3059B505</t>
  </si>
  <si>
    <t>185/75R15C 12PR 106/104L KR06X</t>
  </si>
  <si>
    <t>3287B574</t>
  </si>
  <si>
    <t>305E2004</t>
  </si>
  <si>
    <t>ST205/75R15 6PR 101/97M KR35</t>
  </si>
  <si>
    <t>ST205/75R14 6PR 103/99M KR35</t>
  </si>
  <si>
    <t>LT245/75R16 10PR 120/116R KR600</t>
  </si>
  <si>
    <t>305F3001</t>
  </si>
  <si>
    <t>ST225/75R15 8PR 113/108M KR35</t>
  </si>
  <si>
    <t>ST205/75R14 8PR 105/101M KR35</t>
  </si>
  <si>
    <t>LT225/75R16 10PR 115/112R KR600</t>
  </si>
  <si>
    <t>3032B465</t>
  </si>
  <si>
    <t>3032D404</t>
  </si>
  <si>
    <t>3802B679</t>
  </si>
  <si>
    <t>LT285/75R16 126/123Q 10PR KR29 R</t>
  </si>
  <si>
    <t>LT265/75R16 123/120Q 10PR KR600(OWL)</t>
  </si>
  <si>
    <t>195/75R15C 109/107L 12PR KR100</t>
  </si>
  <si>
    <t>LT245/75R17 121/118R 10PR KR600</t>
  </si>
  <si>
    <t>175/75R14C 99/96S 10PR KR100</t>
  </si>
  <si>
    <t>215/75R16C 112/109S 10PR KR100</t>
  </si>
  <si>
    <t>195/75R16C 102/99S 8PR KR100</t>
  </si>
  <si>
    <t>3808B574</t>
  </si>
  <si>
    <t>3813B577</t>
  </si>
  <si>
    <t>215/75R14C 104/101S 8PR KR100</t>
  </si>
  <si>
    <t>205/75R16C 99/96S 6PR KR100</t>
  </si>
  <si>
    <t>321N3000</t>
  </si>
  <si>
    <t>185/75R16C 100/97S 8PR KR100</t>
  </si>
  <si>
    <t>LT235/75R15 104/101Q 6PR KR601</t>
  </si>
  <si>
    <t>LT215/75R15 100/97Q 6PR KR601</t>
  </si>
  <si>
    <t>LT225/75R15 102/99Q 6PR KR601</t>
  </si>
  <si>
    <t>LT245/75R16 108/104Q 6PR KR601</t>
  </si>
  <si>
    <t>3035B314</t>
  </si>
  <si>
    <t>3034C313</t>
  </si>
  <si>
    <t>3034D311</t>
  </si>
  <si>
    <t>3061C4A8</t>
  </si>
  <si>
    <t>3063D224</t>
  </si>
  <si>
    <t>3062D431</t>
  </si>
  <si>
    <t>3065D560</t>
  </si>
  <si>
    <t>3065D586</t>
  </si>
  <si>
    <t>3063D299</t>
  </si>
  <si>
    <t>3062CA7</t>
  </si>
  <si>
    <t>3036D616</t>
  </si>
  <si>
    <t>3073C406</t>
  </si>
  <si>
    <t>3073D420</t>
  </si>
  <si>
    <t>317A5402</t>
  </si>
  <si>
    <t>317FB305</t>
  </si>
  <si>
    <t>ST145R12 95M 10PR KR25</t>
  </si>
  <si>
    <t>3058B423</t>
  </si>
  <si>
    <t>K244B307</t>
  </si>
  <si>
    <t>165/80R13 83T KR23</t>
  </si>
  <si>
    <t>K254B304</t>
  </si>
  <si>
    <t>155/80R13 79T KR23</t>
  </si>
  <si>
    <t>K255B436</t>
  </si>
  <si>
    <t>185/80R14 91T KR23</t>
  </si>
  <si>
    <t>312B3076</t>
  </si>
  <si>
    <t>ST145R12 87M 8PR KR25</t>
  </si>
  <si>
    <t>K172B386</t>
  </si>
  <si>
    <t>K173B583</t>
  </si>
  <si>
    <t>165/80R15 87T KR17</t>
  </si>
  <si>
    <t>K171B288</t>
  </si>
  <si>
    <t>155/80R12 77T KR17</t>
  </si>
  <si>
    <t>K170B289</t>
  </si>
  <si>
    <t>145/80R12 74T KR17</t>
  </si>
  <si>
    <t>3066D387</t>
  </si>
  <si>
    <t>3066D064</t>
  </si>
  <si>
    <t>3075D303</t>
  </si>
  <si>
    <t>175R13C 8PR KR06</t>
  </si>
  <si>
    <t>3065D909</t>
  </si>
  <si>
    <t>K274B300</t>
  </si>
  <si>
    <t>3037E604</t>
  </si>
  <si>
    <t>ST235/80R16 10PR KR35</t>
  </si>
  <si>
    <t>3058B472</t>
  </si>
  <si>
    <t>K170B222</t>
  </si>
  <si>
    <t>ST185/80R13 6PR KR03</t>
  </si>
  <si>
    <t>3038C392</t>
  </si>
  <si>
    <t>ST185/80R13 8PR KR03</t>
  </si>
  <si>
    <t>3037E646</t>
  </si>
  <si>
    <t>ST235/80R16 8PR KR35</t>
  </si>
  <si>
    <t>329A5001</t>
  </si>
  <si>
    <t>LT235/80R17 120/117R KR28(OWL)</t>
  </si>
  <si>
    <t>K23YB307</t>
  </si>
  <si>
    <t>155/80R13 79T KR23Y</t>
  </si>
  <si>
    <t>145R12LT 80/78N 6PR WR01</t>
  </si>
  <si>
    <t>175R14 99/98N 8PR KR06X</t>
  </si>
  <si>
    <t>K274B375</t>
  </si>
  <si>
    <t>K254B346</t>
  </si>
  <si>
    <t>LT235/80R17 10PR 120/117R KR600</t>
  </si>
  <si>
    <t>ST175/80R13 6PR 91/87M KR35</t>
  </si>
  <si>
    <t>K23LB202</t>
  </si>
  <si>
    <t>K306B344</t>
  </si>
  <si>
    <t>185R14C 102/100R 8PR KR100</t>
  </si>
  <si>
    <t>155R13C 90/88S 8PR KR100</t>
  </si>
  <si>
    <t>165R13C 94/93 8PR KR100</t>
  </si>
  <si>
    <t>165R14 96/95S 8PR KR100</t>
  </si>
  <si>
    <t>195R15C 106/104R 8PR KR100</t>
  </si>
  <si>
    <t>195R14C 105/103R 8PR KR100</t>
  </si>
  <si>
    <t>185R15C 103/102R 8PR KR100</t>
  </si>
  <si>
    <t>175R13C 97/95S 8PR KR100</t>
  </si>
  <si>
    <t>205R14 107/105S 8PR KR100</t>
  </si>
  <si>
    <t>3052E6A2</t>
  </si>
  <si>
    <t>LT235/85R16 120/116Q 10PR KR05(2PLY)</t>
  </si>
  <si>
    <t>3053B501</t>
  </si>
  <si>
    <t>31*10.50R15LT 109Q 6PR KR05(OWL)</t>
  </si>
  <si>
    <t>3056B508</t>
  </si>
  <si>
    <t>3055B608</t>
  </si>
  <si>
    <t>LT215/85R16 110/107N 8PR KR05</t>
  </si>
  <si>
    <t>3056B5A6</t>
  </si>
  <si>
    <t>LT235/85R16 126/123Q 14PR KR05</t>
  </si>
  <si>
    <t>319M6008</t>
  </si>
  <si>
    <t>7.00R15 114/112L 12PR KR12</t>
  </si>
  <si>
    <t>319M5000</t>
  </si>
  <si>
    <t>7.00R15 111/109L 10PR KR12</t>
  </si>
  <si>
    <t>7.00R16 117/116L 12PR KR12</t>
  </si>
  <si>
    <t>6.5R16 111/109L 12PR KR12</t>
  </si>
  <si>
    <t>6.5R16 108/107L 10PR KR12</t>
  </si>
  <si>
    <t>7.00R16 113/111L 10PR KR12</t>
  </si>
  <si>
    <t>3074F622</t>
  </si>
  <si>
    <t>3074F721</t>
  </si>
  <si>
    <t>3074F507</t>
  </si>
  <si>
    <t>ST235/85R16 8PR KR18</t>
  </si>
  <si>
    <t>3297B408</t>
  </si>
  <si>
    <t>LT27*8.50R14 95Q 6PR KR28</t>
  </si>
  <si>
    <t>3286B609</t>
  </si>
  <si>
    <t>LT215/85R16 115/112Q 10PR KR28</t>
  </si>
  <si>
    <t>3285B501</t>
  </si>
  <si>
    <t>31*10.50R15LT 109Q 6PR KR28(EXP)</t>
  </si>
  <si>
    <t>3055E601</t>
  </si>
  <si>
    <t>LT215/85R16 115/112N 10PR KR05</t>
  </si>
  <si>
    <t>3284B502</t>
  </si>
  <si>
    <t>30*9.50R15LT 104Q 6PR KR28 OWL (EXP)</t>
  </si>
  <si>
    <t>31*10.50R15LT 109Q 6PR KR29</t>
  </si>
  <si>
    <t>3820B503</t>
  </si>
  <si>
    <t>32*11.50R15LT 113Q 6PR KR29(2PLY)</t>
  </si>
  <si>
    <t>3804B602</t>
  </si>
  <si>
    <t>LT235/85R16 120/116Q 10PR KR29(2PLY)</t>
  </si>
  <si>
    <t>3285B568</t>
  </si>
  <si>
    <t>31*10.50R15LT 109Q 6PR KR28(REP)</t>
  </si>
  <si>
    <t>3285B667</t>
  </si>
  <si>
    <t>LT215/85R16 115/112Q 10PR KR28(REP)</t>
  </si>
  <si>
    <t>3052E646</t>
  </si>
  <si>
    <t>3820B560</t>
  </si>
  <si>
    <t>32*11.50R15LT 113Q 6PR KR29(3PLY)</t>
  </si>
  <si>
    <t>3804B677</t>
  </si>
  <si>
    <t>LT235/85R16 120/116Q 10PR KR29(3PLY)</t>
  </si>
  <si>
    <t>3055E635</t>
  </si>
  <si>
    <t>LT215/85R16 115/112Q 10PR KR05</t>
  </si>
  <si>
    <t>3830E678</t>
  </si>
  <si>
    <t>LT235/85R16 120/116Q 10PR KR28(OWL)</t>
  </si>
  <si>
    <t>3055B764</t>
  </si>
  <si>
    <t>LT215/85R16 110/107Q 8PR KR05</t>
  </si>
  <si>
    <t>3812B503</t>
  </si>
  <si>
    <t>30*9.50R15LT 104Q 6PR KR29</t>
  </si>
  <si>
    <t>302C3001</t>
  </si>
  <si>
    <t>3272B506</t>
  </si>
  <si>
    <t>33*12.50R15LT 108Q 6PR KR29</t>
  </si>
  <si>
    <t>319N4002</t>
  </si>
  <si>
    <t>6.00R14LT 100/96L 10PR KR51</t>
  </si>
  <si>
    <t>3270B508</t>
  </si>
  <si>
    <t>33*12.50R15LT 108S 6PR KR28(OWL)</t>
  </si>
  <si>
    <t>3273B703</t>
  </si>
  <si>
    <t>35*12.50R17LT 121Q 10PR KR29(OWL)</t>
  </si>
  <si>
    <t>302A4001</t>
  </si>
  <si>
    <t>6.00R15LT 97/92L 8PR KR51</t>
  </si>
  <si>
    <t>321S4003</t>
  </si>
  <si>
    <t>6.50R16LT 107/102L 10PR KR51</t>
  </si>
  <si>
    <t>320M4001</t>
  </si>
  <si>
    <t>7.00R15LT 10PR 109/105L KR51</t>
  </si>
  <si>
    <t>321F5003</t>
  </si>
  <si>
    <t>7.00R16LT 12PR 115/110L KR51</t>
  </si>
  <si>
    <t>320C4001</t>
  </si>
  <si>
    <t>6.50R15LT 10PR 106/101L KR51</t>
  </si>
  <si>
    <t>320M6006</t>
  </si>
  <si>
    <t>7.00R15LT 12PR 113/109L KR51</t>
  </si>
  <si>
    <t>321F5045</t>
  </si>
  <si>
    <t>312T3002</t>
  </si>
  <si>
    <t>5.00R12ULT 83/81P 8PR KR33B</t>
  </si>
  <si>
    <t>312U3001</t>
  </si>
  <si>
    <t>5.50R13LT 94/92P 10PR KR33B</t>
  </si>
  <si>
    <t>313W5002</t>
  </si>
  <si>
    <t>ST235/85R16 125/121M 10PR KR35</t>
  </si>
  <si>
    <t>312S3004</t>
  </si>
  <si>
    <t>3285B576</t>
  </si>
  <si>
    <t>LT235/85R16 10PR 120/116Q KR600</t>
  </si>
  <si>
    <t>6.50R16LT 110/105L 12PR KR51</t>
  </si>
  <si>
    <t>LT215/85R16 115/112R 10PR KR600</t>
  </si>
  <si>
    <t>3272B548</t>
  </si>
  <si>
    <t>33*12.50R15LT 108Q 6PR KR29(REP)</t>
  </si>
  <si>
    <t>3812B545</t>
  </si>
  <si>
    <t>3810B570</t>
  </si>
  <si>
    <t>3820B578</t>
  </si>
  <si>
    <t>3272B563</t>
  </si>
  <si>
    <t>195/85R15C 113/111L 12PR KR100</t>
  </si>
  <si>
    <t>215/85R16C 120/118L 12PR KR100</t>
  </si>
  <si>
    <t>31*10.50R15LT 109Q 6PR KR601</t>
  </si>
  <si>
    <t>K873B602</t>
  </si>
  <si>
    <t>185/65R16 93M KR23X环</t>
  </si>
  <si>
    <t>K053B539</t>
  </si>
  <si>
    <t>195/65R15  91H  NA22</t>
  </si>
  <si>
    <t>K029B332</t>
  </si>
  <si>
    <t>185/70R13 86T NA21</t>
  </si>
  <si>
    <t>K425B936</t>
  </si>
  <si>
    <t>3085B537</t>
  </si>
  <si>
    <t>104855  486  20D</t>
  </si>
  <si>
    <t>113056  486  20D</t>
  </si>
  <si>
    <t>K037B357</t>
  </si>
  <si>
    <t>K013B439</t>
  </si>
  <si>
    <t>K203B579</t>
  </si>
  <si>
    <t>K924B536</t>
  </si>
  <si>
    <t>K924B544</t>
  </si>
  <si>
    <t>K924B528</t>
  </si>
  <si>
    <t>K924B577</t>
  </si>
  <si>
    <t xml:space="preserve">225/75R15 110/108S 8P NA63 </t>
  </si>
  <si>
    <t>1210HB  484  35C</t>
  </si>
  <si>
    <t>K066B435</t>
  </si>
  <si>
    <t>112555  486  45A</t>
  </si>
  <si>
    <t>K928B532</t>
  </si>
  <si>
    <t>K922B439</t>
  </si>
  <si>
    <t>K203B561</t>
  </si>
  <si>
    <t>K017B435</t>
  </si>
  <si>
    <t xml:space="preserve">185/70R14 88T NA21   </t>
  </si>
  <si>
    <t>K100B565</t>
  </si>
  <si>
    <t>K006B636</t>
  </si>
  <si>
    <t>K642B677</t>
  </si>
  <si>
    <t>K698B639</t>
  </si>
  <si>
    <t>128855  486  25A</t>
  </si>
  <si>
    <t>205R16C 110/108S 8P NA63</t>
  </si>
  <si>
    <t>K794B962</t>
  </si>
  <si>
    <t>154656  478  25A</t>
  </si>
  <si>
    <t>K828B905</t>
  </si>
  <si>
    <t>K794B947</t>
  </si>
  <si>
    <t>K203B637</t>
  </si>
  <si>
    <t>K641B439</t>
  </si>
  <si>
    <t>K921B463</t>
  </si>
  <si>
    <t>K275B580</t>
  </si>
  <si>
    <t>K275B572</t>
  </si>
  <si>
    <t>K923B537</t>
  </si>
  <si>
    <t>K923B545</t>
  </si>
  <si>
    <t>K918B658</t>
  </si>
  <si>
    <t>K927B434</t>
  </si>
  <si>
    <t>K917B550</t>
  </si>
  <si>
    <t>K917B535</t>
  </si>
  <si>
    <t>K917B543</t>
  </si>
  <si>
    <t>K203B546</t>
  </si>
  <si>
    <t>K642B669</t>
  </si>
  <si>
    <t>K926B567</t>
  </si>
  <si>
    <t>K925B634</t>
  </si>
  <si>
    <t>K925B659</t>
  </si>
  <si>
    <t xml:space="preserve"> </t>
    <phoneticPr fontId="1" type="noConversion"/>
  </si>
  <si>
    <t>K074B351</t>
  </si>
  <si>
    <t>K926B534</t>
  </si>
  <si>
    <t>121057  486  45A</t>
  </si>
  <si>
    <t>096354  486  35A</t>
  </si>
  <si>
    <t>1210HB  486  45B</t>
  </si>
  <si>
    <t>1288HC  484  50B</t>
  </si>
  <si>
    <t>1290HC  484  55L</t>
  </si>
  <si>
    <t>K203B587</t>
  </si>
  <si>
    <t>K200B960</t>
  </si>
  <si>
    <t>K392B760</t>
  </si>
  <si>
    <t>K350B562</t>
  </si>
  <si>
    <t>K078B456</t>
  </si>
  <si>
    <t>K699B638</t>
  </si>
  <si>
    <t>K072B353</t>
  </si>
  <si>
    <t>K200B986</t>
  </si>
  <si>
    <t>K450B900</t>
  </si>
  <si>
    <t>096354  486  30A</t>
  </si>
  <si>
    <t>120857  486  45A</t>
  </si>
  <si>
    <t>1208HB  484  50A</t>
  </si>
  <si>
    <t>121057  484  30A</t>
  </si>
  <si>
    <t>1290HC  486  45B</t>
  </si>
  <si>
    <t>K815B603</t>
  </si>
  <si>
    <t>K266B680</t>
  </si>
  <si>
    <t>1384HB  484  35C</t>
  </si>
  <si>
    <t>1464HB  484  35C</t>
  </si>
  <si>
    <t>113057  486  45A</t>
  </si>
  <si>
    <t>146155  486  25A</t>
  </si>
  <si>
    <t>K233B722</t>
  </si>
  <si>
    <t>128856  486  50A</t>
  </si>
  <si>
    <t>128866  484  40A</t>
  </si>
  <si>
    <t>112855  484  40C</t>
  </si>
  <si>
    <t>096544  486  30A</t>
  </si>
  <si>
    <t>104855  484  35A</t>
  </si>
  <si>
    <t>113066  484  40A</t>
  </si>
  <si>
    <t>104555  486  35A</t>
  </si>
  <si>
    <t>112855  484  35A</t>
  </si>
  <si>
    <t>096554  486  30A</t>
  </si>
  <si>
    <t>129067  484  55L</t>
  </si>
  <si>
    <t>1388HC  484  55L</t>
  </si>
  <si>
    <t>121067  484  50B</t>
  </si>
  <si>
    <t>1288HB  484  50A</t>
  </si>
  <si>
    <t>1210HB  486  50A</t>
  </si>
  <si>
    <t>113067  484  50B</t>
  </si>
  <si>
    <t>120856  486  50A</t>
  </si>
  <si>
    <t>1288HC  484  35C</t>
  </si>
  <si>
    <t>129067  484  50A</t>
  </si>
  <si>
    <t>120557  486  45A</t>
  </si>
  <si>
    <t>112556  486  45A</t>
  </si>
  <si>
    <t>1292HC  484  55L</t>
  </si>
  <si>
    <t>1290HB  484  30A</t>
  </si>
  <si>
    <t>1288HB  484  45A</t>
  </si>
  <si>
    <t>104856  486  40A</t>
  </si>
  <si>
    <t>096544  486  30B</t>
  </si>
  <si>
    <t>104555  486  30A</t>
  </si>
  <si>
    <t>104856  484  40B</t>
  </si>
  <si>
    <t>112867  484  50B</t>
  </si>
  <si>
    <t>104855  484  40B</t>
  </si>
  <si>
    <t>1290HD  486  55L</t>
  </si>
  <si>
    <t>1290HC  484  45B</t>
  </si>
  <si>
    <t>104866  484  45B</t>
  </si>
  <si>
    <t>1210HC  484  55L</t>
  </si>
  <si>
    <t>1210HC  484  45A</t>
  </si>
  <si>
    <t>1213HC  484  65C</t>
  </si>
  <si>
    <t>1213HC  484  55L</t>
  </si>
  <si>
    <t>096855  484  45A</t>
  </si>
  <si>
    <t>104855  484  45B</t>
  </si>
  <si>
    <t>K320B064</t>
  </si>
  <si>
    <t>154656  486  30A</t>
  </si>
  <si>
    <t>245/45R19 98V KR20</t>
  </si>
  <si>
    <t>245/40ZR19 98W KR20</t>
  </si>
  <si>
    <t>K162B354</t>
  </si>
  <si>
    <t>K132B468</t>
  </si>
  <si>
    <t>K084B383</t>
  </si>
  <si>
    <t>K108B468</t>
  </si>
  <si>
    <t>185/70R14 88H KR203环</t>
  </si>
  <si>
    <t>K389B484</t>
  </si>
  <si>
    <t>104544  486  35A</t>
  </si>
  <si>
    <t>175/70R14 84H KR203</t>
  </si>
  <si>
    <t>225/70R15C 10PR KR06</t>
  </si>
  <si>
    <t>205/70R15 96H KR203</t>
  </si>
  <si>
    <t>K447B666</t>
  </si>
  <si>
    <t>K397B583</t>
  </si>
  <si>
    <t>K638B699</t>
  </si>
  <si>
    <t>K23GB488</t>
  </si>
  <si>
    <t>165/80R14 85T KR23</t>
  </si>
  <si>
    <t>3804B636</t>
  </si>
  <si>
    <t>K918B633</t>
  </si>
  <si>
    <t xml:space="preserve">  </t>
    <phoneticPr fontId="1" type="noConversion"/>
  </si>
  <si>
    <t>K381B664</t>
  </si>
  <si>
    <t>K270B353</t>
  </si>
  <si>
    <t>K221B866</t>
  </si>
  <si>
    <t>K297B832</t>
  </si>
  <si>
    <t>K212B842</t>
  </si>
  <si>
    <t>K113B941</t>
  </si>
  <si>
    <t>K086B480</t>
  </si>
  <si>
    <t>K542B835</t>
  </si>
  <si>
    <t>规格</t>
    <phoneticPr fontId="1" type="noConversion"/>
  </si>
  <si>
    <t>预产</t>
    <phoneticPr fontId="1" type="noConversion"/>
  </si>
  <si>
    <t>注</t>
    <phoneticPr fontId="1" type="noConversion"/>
  </si>
  <si>
    <t>中间制品</t>
  </si>
  <si>
    <t>排产</t>
    <phoneticPr fontId="1" type="noConversion"/>
  </si>
  <si>
    <t>中间制品</t>
    <phoneticPr fontId="1" type="noConversion"/>
  </si>
  <si>
    <t xml:space="preserve">     2J00013.3 Rev.1</t>
    <phoneticPr fontId="3" type="noConversion"/>
  </si>
  <si>
    <t xml:space="preserve">     210mm*297mm*0.08mm  黑字</t>
    <phoneticPr fontId="3" type="noConversion"/>
  </si>
  <si>
    <t>預定數</t>
    <phoneticPr fontId="3" type="noConversion"/>
  </si>
  <si>
    <t>完成數</t>
    <phoneticPr fontId="3" type="noConversion"/>
  </si>
  <si>
    <t>差異</t>
    <phoneticPr fontId="3" type="noConversion"/>
  </si>
  <si>
    <t>01 號</t>
    <phoneticPr fontId="1" type="noConversion"/>
  </si>
  <si>
    <t>预排</t>
    <phoneticPr fontId="1" type="noConversion"/>
  </si>
  <si>
    <t>K207B724</t>
  </si>
  <si>
    <r>
      <rPr>
        <b/>
        <sz val="14"/>
        <rFont val="標楷體"/>
        <family val="4"/>
        <charset val="136"/>
      </rPr>
      <t>工 程 名 稱</t>
    </r>
    <r>
      <rPr>
        <b/>
        <sz val="13"/>
        <rFont val="新細明體"/>
        <family val="1"/>
        <charset val="136"/>
      </rPr>
      <t xml:space="preserve">        </t>
    </r>
    <r>
      <rPr>
        <b/>
        <sz val="16"/>
        <rFont val="標楷體"/>
        <family val="4"/>
        <charset val="136"/>
      </rPr>
      <t>胎</t>
    </r>
    <r>
      <rPr>
        <b/>
        <sz val="16"/>
        <rFont val="新細明體"/>
        <family val="1"/>
        <charset val="136"/>
      </rPr>
      <t xml:space="preserve"> </t>
    </r>
    <r>
      <rPr>
        <b/>
        <sz val="16"/>
        <rFont val="標楷體"/>
        <family val="4"/>
        <charset val="136"/>
      </rPr>
      <t>圈</t>
    </r>
    <phoneticPr fontId="3" type="noConversion"/>
  </si>
  <si>
    <t>中間製品代號</t>
    <phoneticPr fontId="1" type="noConversion"/>
  </si>
  <si>
    <t>機台號</t>
    <phoneticPr fontId="3" type="noConversion"/>
  </si>
  <si>
    <t>02 號</t>
    <phoneticPr fontId="1" type="noConversion"/>
  </si>
  <si>
    <t>05 號</t>
    <phoneticPr fontId="1" type="noConversion"/>
  </si>
  <si>
    <t>04 號</t>
    <phoneticPr fontId="1" type="noConversion"/>
  </si>
  <si>
    <t>03 號</t>
    <phoneticPr fontId="1" type="noConversion"/>
  </si>
  <si>
    <t>標準作業時間</t>
    <phoneticPr fontId="3" type="noConversion"/>
  </si>
  <si>
    <t>K016B352</t>
  </si>
  <si>
    <t xml:space="preserve"> </t>
    <phoneticPr fontId="1" type="noConversion"/>
  </si>
  <si>
    <t>K275B648</t>
  </si>
  <si>
    <t>11255490  486  35A</t>
  </si>
  <si>
    <t>K780B851</t>
  </si>
  <si>
    <t>K605B730</t>
  </si>
  <si>
    <t>205/55ZR16  94W KR20</t>
  </si>
  <si>
    <t>06 號</t>
    <phoneticPr fontId="1" type="noConversion"/>
  </si>
  <si>
    <t>总排</t>
    <phoneticPr fontId="1" type="noConversion"/>
  </si>
  <si>
    <t>K167B490</t>
  </si>
  <si>
    <t xml:space="preserve"> </t>
    <phoneticPr fontId="1" type="noConversion"/>
  </si>
  <si>
    <t>1288HC  484  55L称重</t>
  </si>
  <si>
    <t>128856  484  30A称重</t>
  </si>
  <si>
    <t>成 代</t>
  </si>
  <si>
    <t>规  格</t>
  </si>
  <si>
    <t>胎  圈</t>
  </si>
  <si>
    <t>备注</t>
  </si>
  <si>
    <t>135/70R12  65Q KR23</t>
  </si>
  <si>
    <t>155R12C  8PR KR06</t>
  </si>
  <si>
    <t>145R12C  8PR  KR06</t>
  </si>
  <si>
    <t>145R12C  6PR  KR06(R)</t>
  </si>
  <si>
    <t>145R12C 10PR KR06</t>
  </si>
  <si>
    <t>145R12C  6PR  KR06(E)</t>
  </si>
  <si>
    <t>155R12C  88/86N  KR33</t>
  </si>
  <si>
    <t>5.50R12LT  92/90P 10PR KR33B</t>
  </si>
  <si>
    <t>185/60R12C  10P  KR16</t>
  </si>
  <si>
    <t>145/80R13  75S KR23</t>
  </si>
  <si>
    <t>K239B023</t>
  </si>
  <si>
    <t xml:space="preserve">185/60R13  80H  KR20 </t>
  </si>
  <si>
    <t>185/60R13  80H  KR23</t>
  </si>
  <si>
    <t>165/65R13  77H  KR23</t>
  </si>
  <si>
    <t>165/65R13  77H  KR23R</t>
  </si>
  <si>
    <t>175/70R13  82H  KR23</t>
  </si>
  <si>
    <t>165/70R13  79T  KR23</t>
  </si>
  <si>
    <t>165/70R13  79T  KR19</t>
  </si>
  <si>
    <t>175/70R13  82H  KR19</t>
  </si>
  <si>
    <t>175/70R13  82T  KR23WSW</t>
  </si>
  <si>
    <t>155/80R13  79T  KR17</t>
  </si>
  <si>
    <t xml:space="preserve">175/60R13  77H  KR23 </t>
  </si>
  <si>
    <t>175/60R13  77H  KR23R</t>
  </si>
  <si>
    <t>316N5005</t>
  </si>
  <si>
    <t>316M5006</t>
  </si>
  <si>
    <t>104866  484  35A</t>
  </si>
  <si>
    <t>K078B423</t>
  </si>
  <si>
    <t>319G5014</t>
  </si>
  <si>
    <t>317C5483</t>
  </si>
  <si>
    <t>317C5079</t>
  </si>
  <si>
    <t>K218B507</t>
  </si>
  <si>
    <t>K203B538</t>
  </si>
  <si>
    <t>120856  484  50B称重</t>
  </si>
  <si>
    <t>1210HB  484  50B称重</t>
  </si>
  <si>
    <t>3072D405</t>
  </si>
  <si>
    <t>1210HC  484  50A称重</t>
  </si>
  <si>
    <t>3813B536</t>
  </si>
  <si>
    <t>1210HC  484  50B称重</t>
  </si>
  <si>
    <t>K447B633</t>
  </si>
  <si>
    <t>205/55R16 91V KR210</t>
  </si>
  <si>
    <t>128554  486  15B</t>
  </si>
  <si>
    <t>K669B683</t>
  </si>
  <si>
    <t>K275B630</t>
  </si>
  <si>
    <t>K211B636</t>
  </si>
  <si>
    <t>K154B602</t>
  </si>
  <si>
    <t>K654B656</t>
  </si>
  <si>
    <t>1288HB  484  55L称重</t>
  </si>
  <si>
    <t>1288HC  484  45B称重</t>
  </si>
  <si>
    <t>3036E696</t>
  </si>
  <si>
    <t>1290HC  484  55L称重</t>
  </si>
  <si>
    <t>1290HD  484  55L</t>
  </si>
  <si>
    <t>K876B765</t>
  </si>
  <si>
    <t>K232B020</t>
  </si>
  <si>
    <t>138467  484  35C称重</t>
  </si>
  <si>
    <t>1384HB  484  35C称重</t>
  </si>
  <si>
    <t>1384HB  484  55L称重</t>
  </si>
  <si>
    <t>1386HD  484  35C称重</t>
  </si>
  <si>
    <t>1387HD  484   55L</t>
  </si>
  <si>
    <t>K773B868</t>
  </si>
  <si>
    <t>K223B856</t>
  </si>
  <si>
    <t>K421B849</t>
  </si>
  <si>
    <t>K524B878</t>
  </si>
  <si>
    <t>K779B839</t>
  </si>
  <si>
    <t>K357B847</t>
  </si>
  <si>
    <t>K297B865</t>
  </si>
  <si>
    <t>255/50R18 106V KR20A</t>
  </si>
  <si>
    <t>146466  486  40A</t>
  </si>
  <si>
    <t>1465HC  484  50A称重</t>
  </si>
  <si>
    <t>146778  484  55L</t>
  </si>
  <si>
    <t>LT285/60R18 122/119Q 8PR KR601</t>
  </si>
  <si>
    <t xml:space="preserve">LT265/70R18 124/121Q 10P KR601 </t>
  </si>
  <si>
    <t xml:space="preserve">LT265/60R18 119/116Q 10P KR601 </t>
  </si>
  <si>
    <t>K208B020</t>
  </si>
  <si>
    <t>K836B061</t>
  </si>
  <si>
    <t>162056  478  25A</t>
  </si>
  <si>
    <t>K826B061</t>
  </si>
  <si>
    <t>K204B735</t>
  </si>
  <si>
    <t>K077B473</t>
  </si>
  <si>
    <t>K420B881</t>
  </si>
  <si>
    <t>K542B892</t>
  </si>
  <si>
    <t>146766  486  45A</t>
  </si>
  <si>
    <t>LT265/70R16 117/114S 8PR KR608A</t>
  </si>
  <si>
    <t>K172B535</t>
  </si>
  <si>
    <t>K117B533</t>
  </si>
  <si>
    <t>195/60R15C 95/91R 8PR KR100</t>
  </si>
  <si>
    <t>1208HB  484  30A</t>
  </si>
  <si>
    <t>317B5062</t>
  </si>
  <si>
    <t>K210B646</t>
  </si>
  <si>
    <t>K114B437</t>
  </si>
  <si>
    <t>K041B534</t>
  </si>
  <si>
    <t>120544  486  30A</t>
  </si>
  <si>
    <t>K240B343</t>
  </si>
  <si>
    <t>305F3084</t>
  </si>
  <si>
    <t>K220B545</t>
  </si>
  <si>
    <t>K210B687</t>
  </si>
  <si>
    <t>ST225/75R15 10PR 117/112M KR35</t>
  </si>
  <si>
    <t>LT265/70R17 121/118Q 10P KR601(OWL)</t>
  </si>
  <si>
    <t>K924B644</t>
  </si>
  <si>
    <t xml:space="preserve"> </t>
    <phoneticPr fontId="1" type="noConversion"/>
  </si>
  <si>
    <t>K699B653</t>
  </si>
  <si>
    <t>K266B664</t>
  </si>
  <si>
    <t>145/70R12 69T KR11</t>
  </si>
  <si>
    <t>155R13C 8PR KR06</t>
  </si>
  <si>
    <t>165/70R14 81T KR11</t>
  </si>
  <si>
    <t>165R13C 94/93 KR06</t>
  </si>
  <si>
    <t>185/70R13 90N KR16</t>
  </si>
  <si>
    <t>185R14C 6PR KR06</t>
  </si>
  <si>
    <t>185R14C 8PR KR06</t>
  </si>
  <si>
    <t>195/75R14C 102/100Q 6PR KR06</t>
  </si>
  <si>
    <t>195/75R16C 10PR 110/108N KR06</t>
  </si>
  <si>
    <t>195/75R16C 10PR 110/108Q KR06</t>
  </si>
  <si>
    <t>195/80R15C 8PR KR06</t>
  </si>
  <si>
    <t>195R14 102/100N 6PR KR06</t>
  </si>
  <si>
    <t>195R14C 106/104N 8PR KR06</t>
  </si>
  <si>
    <t>195R15C 8PR KR06</t>
  </si>
  <si>
    <t>205R14C 8PR KR06</t>
  </si>
  <si>
    <t>LT225/75R16 8P KR05(OWL)</t>
  </si>
  <si>
    <t>LT235/75R15 6PR KR05(OBL)</t>
  </si>
  <si>
    <t>LT235/75R15 6PR KR05(OWL)</t>
  </si>
  <si>
    <t>LT235/85R16 120/116Q 10PR KR05(3PLY)</t>
  </si>
  <si>
    <t>LT30*9.5R15 4PR KR05(OWL)</t>
  </si>
  <si>
    <t>LT30*9.5R15 6PR KR05(OWL)</t>
  </si>
  <si>
    <t>ST175/80R13 92/88M 6PR KR03</t>
  </si>
  <si>
    <t>ST175/80R13 98/93M 8PR KR03</t>
  </si>
  <si>
    <t>ST205/75R15 4PR KR03</t>
  </si>
  <si>
    <t>ST235/85R16 128/124M 12PR KR18</t>
  </si>
  <si>
    <t>ST255/75R15 4PR KR03</t>
  </si>
  <si>
    <t>2021年</t>
    <phoneticPr fontId="3" type="noConversion"/>
  </si>
  <si>
    <t>K277B554</t>
  </si>
  <si>
    <t>K261B453</t>
  </si>
  <si>
    <t>K603B559</t>
  </si>
  <si>
    <t xml:space="preserve">  _分</t>
    <phoneticPr fontId="3" type="noConversion"/>
  </si>
  <si>
    <t>K267B556</t>
  </si>
  <si>
    <t>K116B450</t>
  </si>
  <si>
    <t>K219B365</t>
  </si>
  <si>
    <t>K247B544</t>
  </si>
  <si>
    <t>3802B661</t>
  </si>
  <si>
    <t>K773B827</t>
  </si>
  <si>
    <t>K034B830</t>
  </si>
  <si>
    <t>K919B467</t>
  </si>
  <si>
    <t>K220B578</t>
  </si>
  <si>
    <t>K244B539</t>
  </si>
  <si>
    <t>K244B570</t>
  </si>
  <si>
    <t>K244B562</t>
  </si>
  <si>
    <t xml:space="preserve">175/65R15 84T KR210    </t>
  </si>
  <si>
    <t>K384B349</t>
  </si>
  <si>
    <t>K641B421</t>
  </si>
  <si>
    <t xml:space="preserve">195/60R15C 95/91R KR100 </t>
  </si>
  <si>
    <t>K423B821</t>
  </si>
  <si>
    <t>K413B625</t>
  </si>
  <si>
    <t>K426B737</t>
  </si>
  <si>
    <t>K792B659</t>
  </si>
  <si>
    <t>K412B626</t>
  </si>
  <si>
    <t>K780B844</t>
  </si>
  <si>
    <t>K823B462</t>
  </si>
  <si>
    <t>K203B553</t>
  </si>
  <si>
    <t>总排</t>
    <phoneticPr fontId="1" type="noConversion"/>
  </si>
  <si>
    <t>LT265/60R18 119/116Q 10P KR601 POR</t>
  </si>
  <si>
    <t>LT285/60R18 122/119Q 10P KR601(owL)POR</t>
  </si>
  <si>
    <t>LT285/65R18 125/122Q 10PR KR601(owL POR)</t>
  </si>
  <si>
    <t>07 號</t>
    <phoneticPr fontId="1" type="noConversion"/>
  </si>
  <si>
    <t>08 號</t>
    <phoneticPr fontId="1" type="noConversion"/>
  </si>
  <si>
    <t>34#</t>
  </si>
  <si>
    <t xml:space="preserve">K243B662 </t>
  </si>
  <si>
    <t>月</t>
    <phoneticPr fontId="1" type="noConversion"/>
  </si>
  <si>
    <t>K421B799</t>
  </si>
  <si>
    <t>12105489  486  40A</t>
    <phoneticPr fontId="1" type="noConversion"/>
  </si>
  <si>
    <t>K159B359</t>
  </si>
  <si>
    <t>120856  484  45A</t>
  </si>
  <si>
    <t>205/55R15  M/C  81T  KR393</t>
    <phoneticPr fontId="3" type="noConversion"/>
  </si>
  <si>
    <t>11255489  486  30A</t>
    <phoneticPr fontId="3" type="noConversion"/>
  </si>
  <si>
    <t>11254489  486  25A</t>
    <phoneticPr fontId="3" type="noConversion"/>
  </si>
  <si>
    <t>MC225/50R15  76H  KR21A(BRP)</t>
    <phoneticPr fontId="3" type="noConversion"/>
  </si>
  <si>
    <t>225/50R15 M/C 76H  KR21A(BRP)</t>
    <phoneticPr fontId="3" type="noConversion"/>
  </si>
  <si>
    <t>116L1091</t>
    <phoneticPr fontId="3" type="noConversion"/>
  </si>
  <si>
    <t>12855489  486  30A</t>
    <phoneticPr fontId="3" type="noConversion"/>
  </si>
  <si>
    <t>133E1069</t>
    <phoneticPr fontId="3" type="noConversion"/>
  </si>
  <si>
    <t>145/60R16  M/C  66T  KR390</t>
    <phoneticPr fontId="3" type="noConversion"/>
  </si>
  <si>
    <t>12855489  486  35A</t>
    <phoneticPr fontId="3" type="noConversion"/>
  </si>
  <si>
    <t>205/45R16  M/C  77T  KR391</t>
    <phoneticPr fontId="3" type="noConversion"/>
  </si>
  <si>
    <t>140/70R17  M/C  66V  KM001F</t>
    <phoneticPr fontId="3" type="noConversion"/>
  </si>
  <si>
    <t>1373440389  485  09A</t>
    <phoneticPr fontId="3" type="noConversion"/>
  </si>
  <si>
    <t>ST205/75R14 108/103M 8PR KR03</t>
    <phoneticPr fontId="3" type="noConversion"/>
  </si>
  <si>
    <t>ST175/80R13 4PR KR03</t>
    <phoneticPr fontId="3" type="noConversion"/>
  </si>
  <si>
    <t>ST215/75R14 4PR KR03</t>
    <phoneticPr fontId="3" type="noConversion"/>
  </si>
  <si>
    <t>215/70R15C  8P  KR06</t>
    <phoneticPr fontId="3" type="noConversion"/>
  </si>
  <si>
    <t>LT265/70R17  6PR KR29</t>
    <phoneticPr fontId="3" type="noConversion"/>
  </si>
  <si>
    <t>LT275/65R18 10PR KR28</t>
    <phoneticPr fontId="3" type="noConversion"/>
  </si>
  <si>
    <t>K040B534</t>
    <phoneticPr fontId="3" type="noConversion"/>
  </si>
  <si>
    <t>185/60R14 82H KR10</t>
    <phoneticPr fontId="3" type="noConversion"/>
  </si>
  <si>
    <t>P225/40R16 103S KR15</t>
    <phoneticPr fontId="3" type="noConversion"/>
  </si>
  <si>
    <t>120855  486  45A</t>
    <phoneticPr fontId="3" type="noConversion"/>
  </si>
  <si>
    <t>175/65R14  82T  KR19</t>
    <phoneticPr fontId="3" type="noConversion"/>
  </si>
  <si>
    <t>185/70R14  88T  KR19</t>
    <phoneticPr fontId="3" type="noConversion"/>
  </si>
  <si>
    <t>185/60R15  88T  KR19</t>
    <phoneticPr fontId="3" type="noConversion"/>
  </si>
  <si>
    <t>128855  486  40A</t>
    <phoneticPr fontId="3" type="noConversion"/>
  </si>
  <si>
    <t>225/55ZR16 95W KR20</t>
    <phoneticPr fontId="3" type="noConversion"/>
  </si>
  <si>
    <t>138455  486  30A</t>
    <phoneticPr fontId="3" type="noConversion"/>
  </si>
  <si>
    <t>185/35R17  82V  KR20</t>
    <phoneticPr fontId="3" type="noConversion"/>
  </si>
  <si>
    <t>11255489  497  40A</t>
    <phoneticPr fontId="3" type="noConversion"/>
  </si>
  <si>
    <t>K243B662</t>
    <phoneticPr fontId="3" type="noConversion"/>
  </si>
  <si>
    <t>P235/60R16 104H KR28(OWL)</t>
    <phoneticPr fontId="3" type="noConversion"/>
  </si>
  <si>
    <t>12085589  497  45E</t>
    <phoneticPr fontId="3" type="noConversion"/>
  </si>
  <si>
    <t>12865589  486  45E</t>
    <phoneticPr fontId="3" type="noConversion"/>
  </si>
  <si>
    <t>104544  486  30A</t>
    <phoneticPr fontId="3" type="noConversion"/>
  </si>
  <si>
    <t>146766  484  40A</t>
    <phoneticPr fontId="3" type="noConversion"/>
  </si>
  <si>
    <t>12885589  486  30A</t>
    <phoneticPr fontId="3" type="noConversion"/>
  </si>
  <si>
    <t>K823B439</t>
    <phoneticPr fontId="3" type="noConversion"/>
  </si>
  <si>
    <t>K925B683</t>
    <phoneticPr fontId="3" type="noConversion"/>
  </si>
  <si>
    <t>LT245/70R17 10PR 119/116Q KR29(EXP)</t>
  </si>
  <si>
    <t>K712B722</t>
  </si>
  <si>
    <t>K415B7MO</t>
  </si>
  <si>
    <t>K722B829</t>
  </si>
  <si>
    <t xml:space="preserve"> </t>
    <phoneticPr fontId="1" type="noConversion"/>
  </si>
  <si>
    <t>1290HB  484  50A</t>
    <phoneticPr fontId="1" type="noConversion"/>
  </si>
  <si>
    <t xml:space="preserve"> </t>
    <phoneticPr fontId="1" type="noConversion"/>
  </si>
  <si>
    <t>K253B727</t>
  </si>
  <si>
    <t>235/55ZR17 99W KR20(EXP)</t>
  </si>
  <si>
    <t>3054B625</t>
  </si>
  <si>
    <t>3053B527</t>
  </si>
  <si>
    <t>3052E620</t>
  </si>
  <si>
    <t>317W3065</t>
  </si>
  <si>
    <t>2620B234</t>
  </si>
  <si>
    <t>K292B712</t>
  </si>
  <si>
    <t>P265/65R17 112S  KR28-GSO</t>
  </si>
  <si>
    <t>K295B719</t>
  </si>
  <si>
    <t>P245/70R17 110S KR28-GSO</t>
  </si>
  <si>
    <t>K221B635</t>
  </si>
  <si>
    <t>K295B636</t>
  </si>
  <si>
    <t>128866  484  40A</t>
    <phoneticPr fontId="1" type="noConversion"/>
  </si>
  <si>
    <t>195/70R14C 104/102N KR500</t>
  </si>
  <si>
    <t>K323B6W0</t>
  </si>
  <si>
    <t>K251B034</t>
  </si>
  <si>
    <t>K242B028</t>
  </si>
  <si>
    <t>K260B033</t>
  </si>
  <si>
    <t>K240B517</t>
  </si>
  <si>
    <t>K125B038</t>
  </si>
  <si>
    <t>K428B230</t>
  </si>
  <si>
    <t xml:space="preserve"> </t>
    <phoneticPr fontId="1" type="noConversion"/>
  </si>
  <si>
    <t>2#</t>
  </si>
  <si>
    <t>胡金涛</t>
    <phoneticPr fontId="1" type="noConversion"/>
  </si>
  <si>
    <t>数量</t>
    <phoneticPr fontId="3" type="noConversion"/>
  </si>
  <si>
    <t>LT245/70R17 8P KR601</t>
  </si>
  <si>
    <t>K056B338</t>
  </si>
  <si>
    <t>165/70R13 79T KR203环</t>
  </si>
  <si>
    <t xml:space="preserve">165/55R15 75V KR23A </t>
  </si>
  <si>
    <t>165/65R14 79M KR23X</t>
  </si>
  <si>
    <t>中间制品</t>
    <phoneticPr fontId="1" type="noConversion"/>
  </si>
  <si>
    <t>1#</t>
    <phoneticPr fontId="3" type="noConversion"/>
  </si>
  <si>
    <t>K255B600</t>
    <phoneticPr fontId="1" type="noConversion"/>
  </si>
  <si>
    <t>165/50R16 75V KR20</t>
    <phoneticPr fontId="1" type="noConversion"/>
  </si>
  <si>
    <t>K809B601</t>
    <phoneticPr fontId="1" type="noConversion"/>
  </si>
  <si>
    <t>T145/90R16 106M K801A</t>
    <phoneticPr fontId="1" type="noConversion"/>
  </si>
  <si>
    <t>R</t>
    <phoneticPr fontId="1" type="noConversion"/>
  </si>
  <si>
    <t>3#</t>
    <phoneticPr fontId="1" type="noConversion"/>
  </si>
  <si>
    <t>K292B779</t>
    <phoneticPr fontId="1" type="noConversion"/>
  </si>
  <si>
    <t>P265/65R17 112S KR28</t>
    <phoneticPr fontId="1" type="noConversion"/>
  </si>
  <si>
    <t>4#</t>
    <phoneticPr fontId="1" type="noConversion"/>
  </si>
  <si>
    <t>▲</t>
    <phoneticPr fontId="1" type="noConversion"/>
  </si>
  <si>
    <t>6#</t>
    <phoneticPr fontId="1" type="noConversion"/>
  </si>
  <si>
    <t>7#</t>
    <phoneticPr fontId="3" type="noConversion"/>
  </si>
  <si>
    <t>K873B602</t>
    <phoneticPr fontId="1" type="noConversion"/>
  </si>
  <si>
    <t>185/65R16 93M KR23X环</t>
    <phoneticPr fontId="1" type="noConversion"/>
  </si>
  <si>
    <t>175/70R14C 8P KR100</t>
    <phoneticPr fontId="1" type="noConversion"/>
  </si>
  <si>
    <t>185R14C 104/102N KR101环</t>
    <phoneticPr fontId="1" type="noConversion"/>
  </si>
  <si>
    <t>185R14C 8P KR100</t>
    <phoneticPr fontId="1" type="noConversion"/>
  </si>
  <si>
    <t>12#</t>
    <phoneticPr fontId="1" type="noConversion"/>
  </si>
  <si>
    <t>13#</t>
    <phoneticPr fontId="3" type="noConversion"/>
  </si>
  <si>
    <t>K921B463</t>
    <phoneticPr fontId="1" type="noConversion"/>
  </si>
  <si>
    <t>165/70R14 81T KR203环</t>
    <phoneticPr fontId="1" type="noConversion"/>
  </si>
  <si>
    <t>K33XB505</t>
    <phoneticPr fontId="1" type="noConversion"/>
  </si>
  <si>
    <t>185/60R15 84H KR32X环</t>
    <phoneticPr fontId="1" type="noConversion"/>
  </si>
  <si>
    <t>15#</t>
    <phoneticPr fontId="1" type="noConversion"/>
  </si>
  <si>
    <t>3801B605</t>
    <phoneticPr fontId="1" type="noConversion"/>
  </si>
  <si>
    <t>LT265/75R16 10P KR29</t>
    <phoneticPr fontId="1" type="noConversion"/>
  </si>
  <si>
    <t>16#</t>
    <phoneticPr fontId="1" type="noConversion"/>
  </si>
  <si>
    <t>17#</t>
    <phoneticPr fontId="1" type="noConversion"/>
  </si>
  <si>
    <t xml:space="preserve">  18#</t>
    <phoneticPr fontId="1" type="noConversion"/>
  </si>
  <si>
    <t>21#</t>
    <phoneticPr fontId="1" type="noConversion"/>
  </si>
  <si>
    <t>K320B932</t>
    <phoneticPr fontId="1" type="noConversion"/>
  </si>
  <si>
    <t>22#</t>
    <phoneticPr fontId="1" type="noConversion"/>
  </si>
  <si>
    <t>K426B760</t>
    <phoneticPr fontId="1" type="noConversion"/>
  </si>
  <si>
    <t>23#</t>
    <phoneticPr fontId="1" type="noConversion"/>
  </si>
  <si>
    <t>K642B636</t>
    <phoneticPr fontId="1" type="noConversion"/>
  </si>
  <si>
    <t>205/55R16 91V KR203环 2P</t>
    <phoneticPr fontId="1" type="noConversion"/>
  </si>
  <si>
    <t>K203B637</t>
    <phoneticPr fontId="1" type="noConversion"/>
  </si>
  <si>
    <t>205/60R16 92H KR203环</t>
    <phoneticPr fontId="1" type="noConversion"/>
  </si>
  <si>
    <t>24#</t>
    <phoneticPr fontId="1" type="noConversion"/>
  </si>
  <si>
    <t>K917B543</t>
    <phoneticPr fontId="1" type="noConversion"/>
  </si>
  <si>
    <t>185/65R15 88H KR203环</t>
    <phoneticPr fontId="1" type="noConversion"/>
  </si>
  <si>
    <t>K923B537</t>
    <phoneticPr fontId="1" type="noConversion"/>
  </si>
  <si>
    <t>185/60R15 88H KR203环</t>
    <phoneticPr fontId="1" type="noConversion"/>
  </si>
  <si>
    <t>K712B763</t>
    <phoneticPr fontId="1" type="noConversion"/>
  </si>
  <si>
    <t>215/55ZR17 98W KR41环767</t>
    <phoneticPr fontId="1" type="noConversion"/>
  </si>
  <si>
    <t>K275B648</t>
    <phoneticPr fontId="1" type="noConversion"/>
  </si>
  <si>
    <t>K203B546</t>
    <phoneticPr fontId="1" type="noConversion"/>
  </si>
  <si>
    <t>175/65R15 84H KR203环</t>
    <phoneticPr fontId="1" type="noConversion"/>
  </si>
  <si>
    <t>K266B631</t>
    <phoneticPr fontId="1" type="noConversion"/>
  </si>
  <si>
    <t>185/70R13 93N KR209环</t>
    <phoneticPr fontId="1" type="noConversion"/>
  </si>
  <si>
    <t>K234B804</t>
    <phoneticPr fontId="1" type="noConversion"/>
  </si>
  <si>
    <t>225/40R18 92H KR20</t>
    <phoneticPr fontId="1" type="noConversion"/>
  </si>
  <si>
    <t>11#</t>
    <phoneticPr fontId="1" type="noConversion"/>
  </si>
  <si>
    <t>14#</t>
    <phoneticPr fontId="1" type="noConversion"/>
  </si>
  <si>
    <t>LT215/75R15 6P KR601环POR结环带</t>
    <phoneticPr fontId="1" type="noConversion"/>
  </si>
  <si>
    <t xml:space="preserve">LT215/75R15 6P KR29 </t>
    <phoneticPr fontId="1" type="noConversion"/>
  </si>
  <si>
    <t>26#</t>
    <phoneticPr fontId="3" type="noConversion"/>
  </si>
  <si>
    <t>K230B568</t>
    <phoneticPr fontId="1" type="noConversion"/>
  </si>
  <si>
    <t>165/60R15 77H KR23A</t>
    <phoneticPr fontId="1" type="noConversion"/>
  </si>
  <si>
    <t>K013B439</t>
    <phoneticPr fontId="1" type="noConversion"/>
  </si>
  <si>
    <t>155/65R14 75T KR203环</t>
    <phoneticPr fontId="1" type="noConversion"/>
  </si>
  <si>
    <t>28#</t>
    <phoneticPr fontId="1" type="noConversion"/>
  </si>
  <si>
    <t>44#</t>
    <phoneticPr fontId="3" type="noConversion"/>
  </si>
  <si>
    <t>205/50R10 4P K3005R环</t>
    <phoneticPr fontId="1" type="noConversion"/>
  </si>
  <si>
    <t>29#</t>
    <phoneticPr fontId="1" type="noConversion"/>
  </si>
  <si>
    <t>30#</t>
    <phoneticPr fontId="3" type="noConversion"/>
  </si>
  <si>
    <t>31#</t>
    <phoneticPr fontId="3" type="noConversion"/>
  </si>
  <si>
    <t>32#</t>
    <phoneticPr fontId="3" type="noConversion"/>
  </si>
  <si>
    <t xml:space="preserve">205/40R12 4P K3005R环 </t>
    <phoneticPr fontId="1" type="noConversion"/>
  </si>
  <si>
    <t>155/70R12C 104/102N KR101环</t>
    <phoneticPr fontId="1" type="noConversion"/>
  </si>
  <si>
    <t>225/55R12C 10P KR33A环结环带</t>
    <phoneticPr fontId="1" type="noConversion"/>
  </si>
  <si>
    <t>33#</t>
    <phoneticPr fontId="1" type="noConversion"/>
  </si>
  <si>
    <t>36#</t>
    <phoneticPr fontId="1" type="noConversion"/>
  </si>
  <si>
    <t>37#</t>
    <phoneticPr fontId="1" type="noConversion"/>
  </si>
  <si>
    <t>11/10夜班</t>
    <phoneticPr fontId="1" type="noConversion"/>
  </si>
  <si>
    <t>K641B439</t>
    <phoneticPr fontId="1" type="noConversion"/>
  </si>
  <si>
    <t>7.00R16 12P KR12环</t>
    <phoneticPr fontId="1" type="noConversion"/>
  </si>
  <si>
    <t>LT255/60R18 10P KR608结环带</t>
    <phoneticPr fontId="1" type="noConversion"/>
  </si>
  <si>
    <t>/</t>
    <phoneticPr fontId="1" type="noConversion"/>
  </si>
  <si>
    <t>K836B905</t>
    <phoneticPr fontId="1" type="noConversion"/>
  </si>
  <si>
    <t>165/45R16 M/C 70V KR20环结环带</t>
    <phoneticPr fontId="1" type="noConversion"/>
  </si>
  <si>
    <t>K206B873</t>
    <phoneticPr fontId="1" type="noConversion"/>
  </si>
  <si>
    <t>215/35ZR18 84W KR20明结240</t>
    <phoneticPr fontId="1" type="noConversion"/>
  </si>
  <si>
    <t>195/55R16 91V KR203环结环带</t>
    <phoneticPr fontId="1" type="noConversion"/>
  </si>
  <si>
    <t>319M6008</t>
    <phoneticPr fontId="1" type="noConversion"/>
  </si>
  <si>
    <t>7.00R15 12P KR12明结480</t>
    <phoneticPr fontId="1" type="noConversion"/>
  </si>
  <si>
    <t>225/45ZR19 96W KR32环 结环带</t>
    <phoneticPr fontId="1" type="noConversion"/>
  </si>
  <si>
    <t>25#</t>
    <phoneticPr fontId="1" type="noConversion"/>
  </si>
  <si>
    <t>K276B985</t>
    <phoneticPr fontId="1" type="noConversion"/>
  </si>
  <si>
    <t>165/55R14 72V KR23A</t>
    <phoneticPr fontId="1" type="noConversion"/>
  </si>
  <si>
    <t>38#</t>
    <phoneticPr fontId="1" type="noConversion"/>
  </si>
  <si>
    <t>K332B888</t>
    <phoneticPr fontId="1" type="noConversion"/>
  </si>
  <si>
    <t xml:space="preserve">225/40ZR18 92W KR32环 </t>
    <phoneticPr fontId="1" type="noConversion"/>
  </si>
  <si>
    <t>39#</t>
    <phoneticPr fontId="1" type="noConversion"/>
  </si>
  <si>
    <t>40#</t>
    <phoneticPr fontId="3" type="noConversion"/>
  </si>
  <si>
    <t>41#</t>
    <phoneticPr fontId="3" type="noConversion"/>
  </si>
  <si>
    <t>42#</t>
    <phoneticPr fontId="1" type="noConversion"/>
  </si>
  <si>
    <t>K280B690</t>
    <phoneticPr fontId="1" type="noConversion"/>
  </si>
  <si>
    <t>215/75R16C 10P KR100</t>
    <phoneticPr fontId="1" type="noConversion"/>
  </si>
  <si>
    <t>K299B574</t>
    <phoneticPr fontId="1" type="noConversion"/>
  </si>
  <si>
    <t>P215/75R15 100S KR28R</t>
    <phoneticPr fontId="1" type="noConversion"/>
  </si>
  <si>
    <t>27#</t>
    <phoneticPr fontId="1" type="noConversion"/>
  </si>
  <si>
    <t>搭配44#</t>
    <phoneticPr fontId="1" type="noConversion"/>
  </si>
  <si>
    <t>195/60R12C 108/106N KR101环明结520</t>
    <phoneticPr fontId="1" type="noConversion"/>
  </si>
  <si>
    <t>11/14早班</t>
    <phoneticPr fontId="1" type="noConversion"/>
  </si>
  <si>
    <t>K291B762</t>
    <phoneticPr fontId="1" type="noConversion"/>
  </si>
  <si>
    <t>P235/65R17 104S KR28</t>
    <phoneticPr fontId="1" type="noConversion"/>
  </si>
  <si>
    <t>4#</t>
    <phoneticPr fontId="1" type="noConversion"/>
  </si>
  <si>
    <t>K220B016</t>
    <phoneticPr fontId="1" type="noConversion"/>
  </si>
  <si>
    <t>265/35ZR18 93W KR20环结环带</t>
    <phoneticPr fontId="1" type="noConversion"/>
  </si>
  <si>
    <t>总120</t>
    <phoneticPr fontId="1" type="noConversion"/>
  </si>
  <si>
    <t>K212B800</t>
    <phoneticPr fontId="1" type="noConversion"/>
  </si>
  <si>
    <t>245/45ZR18 96W KR20结环带</t>
    <phoneticPr fontId="1" type="noConversion"/>
  </si>
  <si>
    <t>K234B804</t>
    <phoneticPr fontId="1" type="noConversion"/>
  </si>
  <si>
    <t>225/40R18 92H KR20</t>
    <phoneticPr fontId="1" type="noConversion"/>
  </si>
  <si>
    <t>5#</t>
    <phoneticPr fontId="1" type="noConversion"/>
  </si>
  <si>
    <t>5#</t>
    <phoneticPr fontId="1" type="noConversion"/>
  </si>
  <si>
    <t>6#</t>
    <phoneticPr fontId="1" type="noConversion"/>
  </si>
  <si>
    <t>7#</t>
    <phoneticPr fontId="3" type="noConversion"/>
  </si>
  <si>
    <t>K236B521</t>
    <phoneticPr fontId="1" type="noConversion"/>
  </si>
  <si>
    <t>205/50R16 87V KR20结环带</t>
    <phoneticPr fontId="1" type="noConversion"/>
  </si>
  <si>
    <t>总120</t>
    <phoneticPr fontId="1" type="noConversion"/>
  </si>
  <si>
    <t>K873B602</t>
    <phoneticPr fontId="1" type="noConversion"/>
  </si>
  <si>
    <t>185/65R16 93M KR23X环</t>
    <phoneticPr fontId="1" type="noConversion"/>
  </si>
  <si>
    <t>K275B648</t>
    <phoneticPr fontId="1" type="noConversion"/>
  </si>
  <si>
    <t>195/55R16 91V KR203环结环带</t>
    <phoneticPr fontId="1" type="noConversion"/>
  </si>
  <si>
    <t>8#</t>
    <phoneticPr fontId="1" type="noConversion"/>
  </si>
  <si>
    <t>8#</t>
    <phoneticPr fontId="1" type="noConversion"/>
  </si>
  <si>
    <t>9#</t>
    <phoneticPr fontId="3" type="noConversion"/>
  </si>
  <si>
    <t>10#</t>
    <phoneticPr fontId="1" type="noConversion"/>
  </si>
  <si>
    <t>10#</t>
    <phoneticPr fontId="1" type="noConversion"/>
  </si>
  <si>
    <t>11#</t>
    <phoneticPr fontId="3" type="noConversion"/>
  </si>
  <si>
    <t>K641B439</t>
    <phoneticPr fontId="1" type="noConversion"/>
  </si>
  <si>
    <t>175/65R14 82T KR203环明结300</t>
    <phoneticPr fontId="1" type="noConversion"/>
  </si>
  <si>
    <t>185R14C 104/102N KR101环</t>
    <phoneticPr fontId="1" type="noConversion"/>
  </si>
  <si>
    <t>185R14C 8P KR100</t>
    <phoneticPr fontId="1" type="noConversion"/>
  </si>
  <si>
    <t>R</t>
    <phoneticPr fontId="1" type="noConversion"/>
  </si>
  <si>
    <t>175/70R14C 8P KR100</t>
    <phoneticPr fontId="1" type="noConversion"/>
  </si>
  <si>
    <t>R</t>
    <phoneticPr fontId="1" type="noConversion"/>
  </si>
  <si>
    <t>12#</t>
    <phoneticPr fontId="1" type="noConversion"/>
  </si>
  <si>
    <t>13#</t>
    <phoneticPr fontId="3" type="noConversion"/>
  </si>
  <si>
    <t>K921B463</t>
    <phoneticPr fontId="1" type="noConversion"/>
  </si>
  <si>
    <t>165/70R14 81T KR203环</t>
    <phoneticPr fontId="1" type="noConversion"/>
  </si>
  <si>
    <t>K164B402</t>
    <phoneticPr fontId="1" type="noConversion"/>
  </si>
  <si>
    <t>185/65R14 86H KR10结环带</t>
    <phoneticPr fontId="1" type="noConversion"/>
  </si>
  <si>
    <t>14#</t>
    <phoneticPr fontId="3" type="noConversion"/>
  </si>
  <si>
    <t>K203B546</t>
    <phoneticPr fontId="1" type="noConversion"/>
  </si>
  <si>
    <t>175/65R15 84H KR203环</t>
    <phoneticPr fontId="1" type="noConversion"/>
  </si>
  <si>
    <t>K33XB505</t>
    <phoneticPr fontId="1" type="noConversion"/>
  </si>
  <si>
    <t>185/60R15 84H KR32X环</t>
    <phoneticPr fontId="1" type="noConversion"/>
  </si>
  <si>
    <t>15#</t>
    <phoneticPr fontId="1" type="noConversion"/>
  </si>
  <si>
    <t>3804B677</t>
    <phoneticPr fontId="1" type="noConversion"/>
  </si>
  <si>
    <t>LT235/85R16 10P KR29结环带</t>
    <phoneticPr fontId="1" type="noConversion"/>
  </si>
  <si>
    <t>总140</t>
    <phoneticPr fontId="1" type="noConversion"/>
  </si>
  <si>
    <t xml:space="preserve">LT265/70R16 6P KR601 </t>
    <phoneticPr fontId="1" type="noConversion"/>
  </si>
  <si>
    <t>▲</t>
    <phoneticPr fontId="1" type="noConversion"/>
  </si>
  <si>
    <t>7.00R16 12P KR12环</t>
    <phoneticPr fontId="1" type="noConversion"/>
  </si>
  <si>
    <t>16#</t>
    <phoneticPr fontId="1" type="noConversion"/>
  </si>
  <si>
    <t xml:space="preserve">LT215/75R15 6P KR601环POR </t>
    <phoneticPr fontId="1" type="noConversion"/>
  </si>
  <si>
    <t xml:space="preserve">LT215/75R15 6P KR29 </t>
    <phoneticPr fontId="1" type="noConversion"/>
  </si>
  <si>
    <t>319M6008</t>
    <phoneticPr fontId="1" type="noConversion"/>
  </si>
  <si>
    <t>7.00R15 12P KR12明结480</t>
    <phoneticPr fontId="1" type="noConversion"/>
  </si>
  <si>
    <t>17#</t>
    <phoneticPr fontId="1" type="noConversion"/>
  </si>
  <si>
    <t>LT285/60R18 10P KR601POR环</t>
    <phoneticPr fontId="1" type="noConversion"/>
  </si>
  <si>
    <t>LT255/60R18 10P KR608结环带</t>
    <phoneticPr fontId="1" type="noConversion"/>
  </si>
  <si>
    <t xml:space="preserve">  18#</t>
    <phoneticPr fontId="1" type="noConversion"/>
  </si>
  <si>
    <t>21#</t>
    <phoneticPr fontId="1" type="noConversion"/>
  </si>
  <si>
    <t>K320B932</t>
    <phoneticPr fontId="1" type="noConversion"/>
  </si>
  <si>
    <t xml:space="preserve">225/45ZR19 96W KR32环 </t>
    <phoneticPr fontId="1" type="noConversion"/>
  </si>
  <si>
    <t>K836B905</t>
    <phoneticPr fontId="1" type="noConversion"/>
  </si>
  <si>
    <t>225/35ZR19 98Y KR41环757明结180</t>
    <phoneticPr fontId="1" type="noConversion"/>
  </si>
  <si>
    <t>225/45ZR19 96W KR32环 结环带</t>
    <phoneticPr fontId="1" type="noConversion"/>
  </si>
  <si>
    <t>22#</t>
    <phoneticPr fontId="1" type="noConversion"/>
  </si>
  <si>
    <t>K426B760</t>
    <phoneticPr fontId="1" type="noConversion"/>
  </si>
  <si>
    <t>235/50ZR17 100W KR41环767</t>
    <phoneticPr fontId="1" type="noConversion"/>
  </si>
  <si>
    <t>23#</t>
    <phoneticPr fontId="1" type="noConversion"/>
  </si>
  <si>
    <t>K642B636</t>
    <phoneticPr fontId="1" type="noConversion"/>
  </si>
  <si>
    <t>205/55R16 91V KR203环 2P</t>
    <phoneticPr fontId="1" type="noConversion"/>
  </si>
  <si>
    <t>K203B637</t>
    <phoneticPr fontId="1" type="noConversion"/>
  </si>
  <si>
    <t>205/60R16 92H KR203环</t>
    <phoneticPr fontId="1" type="noConversion"/>
  </si>
  <si>
    <t>K266B631</t>
    <phoneticPr fontId="1" type="noConversion"/>
  </si>
  <si>
    <t>195/60R16 89V KR203环</t>
    <phoneticPr fontId="1" type="noConversion"/>
  </si>
  <si>
    <t>24#</t>
    <phoneticPr fontId="1" type="noConversion"/>
  </si>
  <si>
    <t>K923B537</t>
    <phoneticPr fontId="1" type="noConversion"/>
  </si>
  <si>
    <t>185/60R15 88H KR203环</t>
    <phoneticPr fontId="1" type="noConversion"/>
  </si>
  <si>
    <t>T145/90R16 106M K801A结环带</t>
    <phoneticPr fontId="1" type="noConversion"/>
  </si>
  <si>
    <t>K281B665</t>
    <phoneticPr fontId="1" type="noConversion"/>
  </si>
  <si>
    <t>165/45R16 74V KR20</t>
    <phoneticPr fontId="1" type="noConversion"/>
  </si>
  <si>
    <t>▲</t>
    <phoneticPr fontId="1" type="noConversion"/>
  </si>
  <si>
    <t>P235/65R17 104S KR28结环带</t>
    <phoneticPr fontId="1" type="noConversion"/>
  </si>
  <si>
    <t>P265/65R17 112S KR28结环带</t>
    <phoneticPr fontId="1" type="noConversion"/>
  </si>
  <si>
    <t>215/55ZR17 98W KR41环767结环带</t>
    <phoneticPr fontId="1" type="noConversion"/>
  </si>
  <si>
    <t>K649B860</t>
    <phoneticPr fontId="1" type="noConversion"/>
  </si>
  <si>
    <t>T155/85R18 115M K9001环</t>
    <phoneticPr fontId="1" type="noConversion"/>
  </si>
  <si>
    <t>▲R</t>
    <phoneticPr fontId="1" type="noConversion"/>
  </si>
  <si>
    <t>9#</t>
    <phoneticPr fontId="3" type="noConversion"/>
  </si>
  <si>
    <t>LT265/70R16 6P KR601结环带</t>
    <phoneticPr fontId="1" type="noConversion"/>
  </si>
  <si>
    <t>LT265/60R18 10P KR601结环带</t>
    <phoneticPr fontId="1" type="noConversion"/>
  </si>
  <si>
    <t>LT285/60R18 10P KR601POR环结环带</t>
    <phoneticPr fontId="1" type="noConversion"/>
  </si>
  <si>
    <t>225/35ZR19 98Y KR41环757明结120</t>
    <phoneticPr fontId="1" type="noConversion"/>
  </si>
  <si>
    <t>235/50ZR17 100W KR41环767结环带</t>
    <phoneticPr fontId="1" type="noConversion"/>
  </si>
  <si>
    <t>195/60R16 89V KR203环结环带</t>
    <phoneticPr fontId="1" type="noConversion"/>
  </si>
  <si>
    <t>25#</t>
    <phoneticPr fontId="1" type="noConversion"/>
  </si>
  <si>
    <t>185/70R13 93N KR209环</t>
    <phoneticPr fontId="1" type="noConversion"/>
  </si>
  <si>
    <t>165/65R13 77H KR203环结环带</t>
    <phoneticPr fontId="1" type="noConversion"/>
  </si>
  <si>
    <t>26#</t>
    <phoneticPr fontId="3" type="noConversion"/>
  </si>
  <si>
    <t>K299B574</t>
    <phoneticPr fontId="1" type="noConversion"/>
  </si>
  <si>
    <t>P215/75R15 100S KR28R</t>
    <phoneticPr fontId="1" type="noConversion"/>
  </si>
  <si>
    <t>K230B568</t>
    <phoneticPr fontId="1" type="noConversion"/>
  </si>
  <si>
    <t>165/60R15 77H KR23A</t>
    <phoneticPr fontId="1" type="noConversion"/>
  </si>
  <si>
    <t>27#</t>
    <phoneticPr fontId="3" type="noConversion"/>
  </si>
  <si>
    <t>K276B985</t>
    <phoneticPr fontId="1" type="noConversion"/>
  </si>
  <si>
    <t>165/55R14 72V KR23A</t>
    <phoneticPr fontId="1" type="noConversion"/>
  </si>
  <si>
    <t>K013B439</t>
    <phoneticPr fontId="1" type="noConversion"/>
  </si>
  <si>
    <t>155/65R14 75T KR203环</t>
    <phoneticPr fontId="1" type="noConversion"/>
  </si>
  <si>
    <t>34#</t>
    <phoneticPr fontId="3" type="noConversion"/>
  </si>
  <si>
    <t>35#</t>
    <phoneticPr fontId="3" type="noConversion"/>
  </si>
  <si>
    <t>36#</t>
    <phoneticPr fontId="1" type="noConversion"/>
  </si>
  <si>
    <t>37#</t>
    <phoneticPr fontId="1" type="noConversion"/>
  </si>
  <si>
    <t>38#</t>
    <phoneticPr fontId="1" type="noConversion"/>
  </si>
  <si>
    <t>K332B888</t>
    <phoneticPr fontId="1" type="noConversion"/>
  </si>
  <si>
    <t xml:space="preserve">225/40ZR18 92W KR32环 </t>
    <phoneticPr fontId="1" type="noConversion"/>
  </si>
  <si>
    <t>K847B845</t>
    <phoneticPr fontId="1" type="noConversion"/>
  </si>
  <si>
    <t>K847B845</t>
    <phoneticPr fontId="1" type="noConversion"/>
  </si>
  <si>
    <t>235/50ZR18 101Y KR41环767</t>
    <phoneticPr fontId="1" type="noConversion"/>
  </si>
  <si>
    <t>235/50ZR18 101Y KR41环767</t>
    <phoneticPr fontId="1" type="noConversion"/>
  </si>
  <si>
    <t>/</t>
    <phoneticPr fontId="1" type="noConversion"/>
  </si>
  <si>
    <t>39#</t>
    <phoneticPr fontId="1" type="noConversion"/>
  </si>
  <si>
    <t>40#</t>
    <phoneticPr fontId="3" type="noConversion"/>
  </si>
  <si>
    <t>41#</t>
    <phoneticPr fontId="3" type="noConversion"/>
  </si>
  <si>
    <t>42#</t>
    <phoneticPr fontId="1" type="noConversion"/>
  </si>
  <si>
    <t>K280B690</t>
    <phoneticPr fontId="1" type="noConversion"/>
  </si>
  <si>
    <t>P235/70R16 106S KR28R</t>
    <phoneticPr fontId="1" type="noConversion"/>
  </si>
  <si>
    <t>215/75R16C 10P KR100</t>
    <phoneticPr fontId="1" type="noConversion"/>
  </si>
  <si>
    <t xml:space="preserve">43# </t>
    <phoneticPr fontId="3" type="noConversion"/>
  </si>
  <si>
    <t>155R13C 8P KR500环明结940</t>
    <phoneticPr fontId="1" type="noConversion"/>
  </si>
  <si>
    <t>175/65R14 82T KR203环明结180</t>
    <phoneticPr fontId="1" type="noConversion"/>
  </si>
  <si>
    <t>搭配27#</t>
    <phoneticPr fontId="1" type="noConversion"/>
  </si>
  <si>
    <t>195/60R12C 108/106N KR101环明结400</t>
    <phoneticPr fontId="1" type="noConversion"/>
  </si>
  <si>
    <t>P235/70R16 106S KR28R结环带</t>
    <phoneticPr fontId="1" type="noConversion"/>
  </si>
  <si>
    <t xml:space="preserve">      </t>
    <phoneticPr fontId="1" type="noConversion"/>
  </si>
  <si>
    <t xml:space="preserve"> </t>
    <phoneticPr fontId="1" type="noConversion"/>
  </si>
  <si>
    <t>LT235/65R17 109/105S 8PR KR608</t>
    <phoneticPr fontId="1" type="noConversion"/>
  </si>
  <si>
    <t>K680B951</t>
  </si>
  <si>
    <t>3071D463</t>
  </si>
  <si>
    <t>总排</t>
  </si>
  <si>
    <t>K712B709</t>
  </si>
  <si>
    <t>总排</t>
    <phoneticPr fontId="1" type="noConversion"/>
  </si>
  <si>
    <t>总排</t>
    <phoneticPr fontId="1" type="noConversion"/>
  </si>
  <si>
    <t>3019B272</t>
  </si>
  <si>
    <t xml:space="preserve"> </t>
    <phoneticPr fontId="1" type="noConversion"/>
  </si>
  <si>
    <t>112555  486  40A</t>
    <phoneticPr fontId="1" type="noConversion"/>
  </si>
  <si>
    <t>128554  486  30A</t>
    <phoneticPr fontId="1" type="noConversion"/>
  </si>
  <si>
    <t>K785B807</t>
  </si>
  <si>
    <t>146155  486  30A</t>
    <phoneticPr fontId="1" type="noConversion"/>
  </si>
  <si>
    <t>数量</t>
  </si>
  <si>
    <t>年</t>
    <phoneticPr fontId="1" type="noConversion"/>
  </si>
  <si>
    <t>月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</si>
  <si>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</si>
  <si>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</si>
  <si>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</si>
  <si>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</si>
  <si>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</si>
  <si>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</si>
  <si>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</si>
  <si>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调休日期</t>
    <phoneticPr fontId="1" type="noConversion"/>
  </si>
  <si>
    <t>剩余</t>
    <phoneticPr fontId="1" type="noConversion"/>
  </si>
  <si>
    <t>實際作業時間</t>
    <phoneticPr fontId="3" type="noConversion"/>
  </si>
  <si>
    <t>排产</t>
  </si>
  <si>
    <t>K445B601</t>
  </si>
  <si>
    <t>K403B908</t>
  </si>
  <si>
    <t>成品代號</t>
  </si>
  <si>
    <t>規       格</t>
  </si>
  <si>
    <t>特       性</t>
  </si>
  <si>
    <t>模數</t>
  </si>
  <si>
    <t>日需量</t>
  </si>
  <si>
    <t>週需求量</t>
  </si>
  <si>
    <t>销售别</t>
  </si>
  <si>
    <t>OE
外销</t>
  </si>
  <si>
    <t>内销</t>
  </si>
  <si>
    <t xml:space="preserve">LPAHS 環保油   </t>
  </si>
  <si>
    <t>外销</t>
  </si>
  <si>
    <t>外销
日本</t>
  </si>
  <si>
    <t xml:space="preserve">E-MARK R117 LPAHS 環保油   </t>
  </si>
  <si>
    <t xml:space="preserve">          </t>
  </si>
  <si>
    <t xml:space="preserve">KENDA KARGO TRAIL 3G LPAHS 環保油   </t>
  </si>
  <si>
    <t>足300条改下</t>
  </si>
  <si>
    <t>足100条改下</t>
  </si>
  <si>
    <t>121067  484  35C</t>
    <phoneticPr fontId="1" type="noConversion"/>
  </si>
  <si>
    <t>加班</t>
    <phoneticPr fontId="1" type="noConversion"/>
  </si>
  <si>
    <t>起</t>
    <phoneticPr fontId="3" type="noConversion"/>
  </si>
  <si>
    <t>K806B604</t>
  </si>
  <si>
    <t xml:space="preserve"> </t>
    <phoneticPr fontId="1" type="noConversion"/>
  </si>
  <si>
    <t>1290HB  484  50A</t>
  </si>
  <si>
    <t>次
序</t>
    <phoneticPr fontId="1" type="noConversion"/>
  </si>
  <si>
    <t xml:space="preserve">10P TL          </t>
  </si>
  <si>
    <t>K827B815</t>
  </si>
  <si>
    <t>1467HC  484  50A</t>
  </si>
  <si>
    <t>足60条改下</t>
  </si>
  <si>
    <t>内外</t>
    <phoneticPr fontId="1" type="noConversion"/>
  </si>
  <si>
    <t>内外</t>
    <phoneticPr fontId="1" type="noConversion"/>
  </si>
  <si>
    <t>10454489  486  15C</t>
  </si>
  <si>
    <t>12054489  486  15C</t>
  </si>
  <si>
    <t>12885589  486  30A</t>
  </si>
  <si>
    <t>104554  486  20C</t>
  </si>
  <si>
    <t>104554  486  25A</t>
  </si>
  <si>
    <t>104855  484  35C</t>
  </si>
  <si>
    <t>096854  486  35A</t>
  </si>
  <si>
    <t>112856  484  30A</t>
  </si>
  <si>
    <t>112855  484  25A</t>
  </si>
  <si>
    <t>112867  484  30A</t>
  </si>
  <si>
    <t>112855  484  30A</t>
  </si>
  <si>
    <t>113057  484  35A</t>
  </si>
  <si>
    <t>1210HB  484  30A</t>
  </si>
  <si>
    <t>1290HB  484  50B</t>
  </si>
  <si>
    <t>128854  486  35A</t>
  </si>
  <si>
    <t>1290HD  484  45C</t>
  </si>
  <si>
    <t>146456  478  40A</t>
  </si>
  <si>
    <t>113067  484  45A</t>
  </si>
  <si>
    <t>154666  484  40A</t>
  </si>
  <si>
    <t>1290HB  484  50B称重</t>
  </si>
  <si>
    <t>1467HC  484  45A</t>
  </si>
  <si>
    <t>1386HD  484  50A</t>
  </si>
  <si>
    <t>1387HC  484  50A</t>
  </si>
  <si>
    <t>1387HC  484  55L</t>
  </si>
  <si>
    <t>1387HC  484  65C</t>
  </si>
  <si>
    <t>内外</t>
    <phoneticPr fontId="1" type="noConversion"/>
  </si>
  <si>
    <t>120554  486  40A</t>
    <phoneticPr fontId="1" type="noConversion"/>
  </si>
  <si>
    <t>1467HC  484  50A</t>
    <phoneticPr fontId="1" type="noConversion"/>
  </si>
  <si>
    <t>总排</t>
    <phoneticPr fontId="1" type="noConversion"/>
  </si>
  <si>
    <t>K333B861</t>
  </si>
  <si>
    <t>内外销</t>
    <phoneticPr fontId="1" type="noConversion"/>
  </si>
  <si>
    <t>1210HB  484  50B</t>
    <phoneticPr fontId="1" type="noConversion"/>
  </si>
  <si>
    <t>内外</t>
  </si>
  <si>
    <t xml:space="preserve">LT265/65R17 120/117 Q KR601   </t>
  </si>
  <si>
    <t xml:space="preserve">10P TL 3-PLY LPAHS 環保油   </t>
  </si>
  <si>
    <t>128555  486  35A</t>
    <phoneticPr fontId="1" type="noConversion"/>
  </si>
  <si>
    <t xml:space="preserve">內外銷共用 LPAHS 環保油   </t>
  </si>
  <si>
    <t>排产</t>
    <phoneticPr fontId="1" type="noConversion"/>
  </si>
  <si>
    <t>K203B702</t>
    <phoneticPr fontId="1" type="noConversion"/>
  </si>
  <si>
    <t>足150条改下</t>
  </si>
  <si>
    <t xml:space="preserve"> </t>
    <phoneticPr fontId="1" type="noConversion"/>
  </si>
  <si>
    <t>3817B730</t>
    <phoneticPr fontId="3" type="noConversion"/>
  </si>
  <si>
    <t>1386HC  484  55L</t>
    <phoneticPr fontId="1" type="noConversion"/>
  </si>
  <si>
    <t>K421B823</t>
    <phoneticPr fontId="1" type="noConversion"/>
  </si>
  <si>
    <t>0965H1  484  30B</t>
    <phoneticPr fontId="1" type="noConversion"/>
  </si>
  <si>
    <t>128555  486  30A</t>
    <phoneticPr fontId="1" type="noConversion"/>
  </si>
  <si>
    <t>138757  484  50A</t>
    <phoneticPr fontId="1" type="noConversion"/>
  </si>
  <si>
    <t>154666  484  45A</t>
    <phoneticPr fontId="1" type="noConversion"/>
  </si>
  <si>
    <t>138456  478  35A</t>
    <phoneticPr fontId="1" type="noConversion"/>
  </si>
  <si>
    <t>K880B751</t>
    <phoneticPr fontId="1" type="noConversion"/>
  </si>
  <si>
    <t>138454  486  35A</t>
    <phoneticPr fontId="1" type="noConversion"/>
  </si>
  <si>
    <t>K207B799</t>
    <phoneticPr fontId="1" type="noConversion"/>
  </si>
  <si>
    <t>K791B825</t>
    <phoneticPr fontId="1" type="noConversion"/>
  </si>
  <si>
    <t>235/45R18  98Y  KR41</t>
    <phoneticPr fontId="1" type="noConversion"/>
  </si>
  <si>
    <t>146456  478  30A</t>
    <phoneticPr fontId="1" type="noConversion"/>
  </si>
  <si>
    <t>K421B864</t>
    <phoneticPr fontId="1" type="noConversion"/>
  </si>
  <si>
    <t>245/45ZR18  100W  KR41</t>
    <phoneticPr fontId="1" type="noConversion"/>
  </si>
  <si>
    <t>146456  478  30A</t>
    <phoneticPr fontId="1" type="noConversion"/>
  </si>
  <si>
    <t>K826B972</t>
    <phoneticPr fontId="1" type="noConversion"/>
  </si>
  <si>
    <t>245/45ZR19  98W  KR41</t>
    <phoneticPr fontId="1" type="noConversion"/>
  </si>
  <si>
    <t>154656  478  30A</t>
    <phoneticPr fontId="1" type="noConversion"/>
  </si>
  <si>
    <t>K880B702</t>
    <phoneticPr fontId="1" type="noConversion"/>
  </si>
  <si>
    <t>137954  486  35A</t>
    <phoneticPr fontId="1" type="noConversion"/>
  </si>
  <si>
    <t>K723B950</t>
    <phoneticPr fontId="1" type="noConversion"/>
  </si>
  <si>
    <t>154366  484  40A</t>
    <phoneticPr fontId="1" type="noConversion"/>
  </si>
  <si>
    <t>154666  484  40A</t>
    <phoneticPr fontId="1" type="noConversion"/>
  </si>
  <si>
    <t>1290HB  484  50A</t>
    <phoneticPr fontId="1" type="noConversion"/>
  </si>
  <si>
    <t xml:space="preserve"> </t>
    <phoneticPr fontId="1" type="noConversion"/>
  </si>
  <si>
    <t>154667  484  40A</t>
    <phoneticPr fontId="1" type="noConversion"/>
  </si>
  <si>
    <t>1467HC  484  45A</t>
    <phoneticPr fontId="1" type="noConversion"/>
  </si>
  <si>
    <t>1467HC  484  45A</t>
    <phoneticPr fontId="1" type="noConversion"/>
  </si>
  <si>
    <t>1387HC  484  50A</t>
    <phoneticPr fontId="1" type="noConversion"/>
  </si>
  <si>
    <t>1387HC  484  50A</t>
    <phoneticPr fontId="1" type="noConversion"/>
  </si>
  <si>
    <t>1290HC  484  55L</t>
    <phoneticPr fontId="1" type="noConversion"/>
  </si>
  <si>
    <t>1387HC  484  55L</t>
    <phoneticPr fontId="1" type="noConversion"/>
  </si>
  <si>
    <t>1387HC  484  65C</t>
    <phoneticPr fontId="1" type="noConversion"/>
  </si>
  <si>
    <t>112554  486  20C</t>
    <phoneticPr fontId="1" type="noConversion"/>
  </si>
  <si>
    <t>138456  486  40A</t>
    <phoneticPr fontId="1" type="noConversion"/>
  </si>
  <si>
    <t>162056  478  20B</t>
    <phoneticPr fontId="1" type="noConversion"/>
  </si>
  <si>
    <t>1210HB  484  50B</t>
    <phoneticPr fontId="1" type="noConversion"/>
  </si>
  <si>
    <t>1288HC  486  45B</t>
    <phoneticPr fontId="1" type="noConversion"/>
  </si>
  <si>
    <t>1288HC  486  55L</t>
    <phoneticPr fontId="1" type="noConversion"/>
  </si>
  <si>
    <t>1288HC  484  55L</t>
    <phoneticPr fontId="1" type="noConversion"/>
  </si>
  <si>
    <t>275/70R16  114S  KR22-GSO</t>
    <phoneticPr fontId="1" type="noConversion"/>
  </si>
  <si>
    <t xml:space="preserve">1384HB  484  30A </t>
    <phoneticPr fontId="1" type="noConversion"/>
  </si>
  <si>
    <t>1384HB  484  55L</t>
    <phoneticPr fontId="1" type="noConversion"/>
  </si>
  <si>
    <t>P265/75R16 116S KR28-GSO</t>
    <phoneticPr fontId="1" type="noConversion"/>
  </si>
  <si>
    <t>1288HC  484  55L</t>
    <phoneticPr fontId="1" type="noConversion"/>
  </si>
  <si>
    <t>K296B718</t>
    <phoneticPr fontId="1" type="noConversion"/>
  </si>
  <si>
    <t>P285/70R17 117S KR28-GSO</t>
    <phoneticPr fontId="1" type="noConversion"/>
  </si>
  <si>
    <t>128555   486   35A</t>
    <phoneticPr fontId="1" type="noConversion"/>
  </si>
  <si>
    <t>10454489  486  20D</t>
    <phoneticPr fontId="3" type="noConversion"/>
  </si>
  <si>
    <t>133E1036</t>
    <phoneticPr fontId="3" type="noConversion"/>
  </si>
  <si>
    <t>12855489  486  30A</t>
    <phoneticPr fontId="3" type="noConversion"/>
  </si>
  <si>
    <t>145/60R16  M/C  66T  KR392</t>
    <phoneticPr fontId="3" type="noConversion"/>
  </si>
  <si>
    <t>12855489  486  30A</t>
    <phoneticPr fontId="3" type="noConversion"/>
  </si>
  <si>
    <t>09634489  486  30A</t>
    <phoneticPr fontId="3" type="noConversion"/>
  </si>
  <si>
    <t>096344  486  30A</t>
    <phoneticPr fontId="3" type="noConversion"/>
  </si>
  <si>
    <t>09634489  486  30A</t>
    <phoneticPr fontId="3" type="noConversion"/>
  </si>
  <si>
    <t>09634489  486  30A</t>
    <phoneticPr fontId="3" type="noConversion"/>
  </si>
  <si>
    <t>09634489  486  30A</t>
    <phoneticPr fontId="3" type="noConversion"/>
  </si>
  <si>
    <t>12055489  486  30A</t>
    <phoneticPr fontId="3" type="noConversion"/>
  </si>
  <si>
    <t>11255489  486  30A</t>
    <phoneticPr fontId="3" type="noConversion"/>
  </si>
  <si>
    <t>12884489  486  20B</t>
    <phoneticPr fontId="3" type="noConversion"/>
  </si>
  <si>
    <t>165/55R15 M/C  55H  KR31(BRP)</t>
    <phoneticPr fontId="3" type="noConversion"/>
  </si>
  <si>
    <t>114J1072</t>
    <phoneticPr fontId="3" type="noConversion"/>
  </si>
  <si>
    <t>11285489  486  40A</t>
    <phoneticPr fontId="3" type="noConversion"/>
  </si>
  <si>
    <t>12855589  486  40A</t>
    <phoneticPr fontId="3" type="noConversion"/>
  </si>
  <si>
    <t>195/55R17 92M KR23X</t>
    <phoneticPr fontId="3" type="noConversion"/>
  </si>
  <si>
    <t>13815589  486  35A</t>
    <phoneticPr fontId="3" type="noConversion"/>
  </si>
  <si>
    <t>12085589  486  40A</t>
    <phoneticPr fontId="3" type="noConversion"/>
  </si>
  <si>
    <t>133L1039</t>
    <phoneticPr fontId="3" type="noConversion"/>
  </si>
  <si>
    <t>12855489  486  35A</t>
    <phoneticPr fontId="3" type="noConversion"/>
  </si>
  <si>
    <t>133L1062</t>
    <phoneticPr fontId="3" type="noConversion"/>
  </si>
  <si>
    <t>13845589  486  30A</t>
    <phoneticPr fontId="3" type="noConversion"/>
  </si>
  <si>
    <t>12105489  486  40A</t>
    <phoneticPr fontId="3" type="noConversion"/>
  </si>
  <si>
    <t>205/55R15  M/C  81T  KR393</t>
    <phoneticPr fontId="3" type="noConversion"/>
  </si>
  <si>
    <t>12105489  486  40A</t>
    <phoneticPr fontId="3" type="noConversion"/>
  </si>
  <si>
    <t>12865589  486  45A</t>
    <phoneticPr fontId="3" type="noConversion"/>
  </si>
  <si>
    <t>12085689  486  45A</t>
    <phoneticPr fontId="3" type="noConversion"/>
  </si>
  <si>
    <t>14645589  486  30A</t>
    <phoneticPr fontId="3" type="noConversion"/>
  </si>
  <si>
    <t>116J1093</t>
    <phoneticPr fontId="3" type="noConversion"/>
  </si>
  <si>
    <t>12055589  486  35A</t>
    <phoneticPr fontId="3" type="noConversion"/>
  </si>
  <si>
    <t>09685689  484  35A</t>
    <phoneticPr fontId="3" type="noConversion"/>
  </si>
  <si>
    <t>14645589  486  40A</t>
    <phoneticPr fontId="3" type="noConversion"/>
  </si>
  <si>
    <t>16205689  486  20B</t>
    <phoneticPr fontId="3" type="noConversion"/>
  </si>
  <si>
    <t>14645689  486  30A</t>
    <phoneticPr fontId="3" type="noConversion"/>
  </si>
  <si>
    <t>12055589  486  35A</t>
    <phoneticPr fontId="3" type="noConversion"/>
  </si>
  <si>
    <t>14645689  484  45A</t>
    <phoneticPr fontId="3" type="noConversion"/>
  </si>
  <si>
    <t>13815489  486  20C</t>
    <phoneticPr fontId="3" type="noConversion"/>
  </si>
  <si>
    <t>12055489  486  20B</t>
    <phoneticPr fontId="3" type="noConversion"/>
  </si>
  <si>
    <t>12855489  486  20B</t>
    <phoneticPr fontId="3" type="noConversion"/>
  </si>
  <si>
    <t>12855589  486  30A</t>
    <phoneticPr fontId="3" type="noConversion"/>
  </si>
  <si>
    <t>13815589  486  50A</t>
    <phoneticPr fontId="3" type="noConversion"/>
  </si>
  <si>
    <t>14645689  486  40A</t>
    <phoneticPr fontId="3" type="noConversion"/>
  </si>
  <si>
    <t>14645689  484  30A</t>
    <phoneticPr fontId="3" type="noConversion"/>
  </si>
  <si>
    <t>12885589  486  30A</t>
    <phoneticPr fontId="3" type="noConversion"/>
  </si>
  <si>
    <t>13815489  486  20B</t>
    <phoneticPr fontId="3" type="noConversion"/>
  </si>
  <si>
    <t>175/65R14 82T  KR23SGM</t>
    <phoneticPr fontId="3" type="noConversion"/>
  </si>
  <si>
    <t>12085489  497  35A</t>
    <phoneticPr fontId="3" type="noConversion"/>
  </si>
  <si>
    <t>12865589  497  45E</t>
    <phoneticPr fontId="3" type="noConversion"/>
  </si>
  <si>
    <t>12085589  497  45E</t>
    <phoneticPr fontId="3" type="noConversion"/>
  </si>
  <si>
    <t>12885489  497  40D</t>
    <phoneticPr fontId="3" type="noConversion"/>
  </si>
  <si>
    <t>1290HB  484  50A</t>
    <phoneticPr fontId="3" type="noConversion"/>
  </si>
  <si>
    <t>121057  484  45A</t>
    <phoneticPr fontId="3" type="noConversion"/>
  </si>
  <si>
    <t>138455  486  30A</t>
    <phoneticPr fontId="3" type="noConversion"/>
  </si>
  <si>
    <t>120555  486  35A</t>
    <phoneticPr fontId="3" type="noConversion"/>
  </si>
  <si>
    <t>120555  486  35A</t>
    <phoneticPr fontId="3" type="noConversion"/>
  </si>
  <si>
    <t>110/70R17  M/C  54V  KM001F</t>
    <phoneticPr fontId="3" type="noConversion"/>
  </si>
  <si>
    <t>1373430389  485  09A</t>
    <phoneticPr fontId="3" type="noConversion"/>
  </si>
  <si>
    <t>130/70R17  M/C  65H  KM001F</t>
    <phoneticPr fontId="3" type="noConversion"/>
  </si>
  <si>
    <t>096544  486  30A</t>
    <phoneticPr fontId="3" type="noConversion"/>
  </si>
  <si>
    <t>145T2008</t>
    <phoneticPr fontId="3" type="noConversion"/>
  </si>
  <si>
    <t>1373440389  485  09A</t>
    <phoneticPr fontId="3" type="noConversion"/>
  </si>
  <si>
    <t>120544  486  30A</t>
    <phoneticPr fontId="3" type="noConversion"/>
  </si>
  <si>
    <t>145/70R12  69Q  KR23</t>
    <phoneticPr fontId="3" type="noConversion"/>
  </si>
  <si>
    <t>096544  486  30B</t>
    <phoneticPr fontId="3" type="noConversion"/>
  </si>
  <si>
    <t>104544  486  20C</t>
    <phoneticPr fontId="1" type="noConversion"/>
  </si>
  <si>
    <t>104544  486  20C</t>
    <phoneticPr fontId="1" type="noConversion"/>
  </si>
  <si>
    <t>096544  484  30B</t>
    <phoneticPr fontId="1" type="noConversion"/>
  </si>
  <si>
    <t>K270B338</t>
    <phoneticPr fontId="3" type="noConversion"/>
  </si>
  <si>
    <t>K256B369</t>
    <phoneticPr fontId="3" type="noConversion"/>
  </si>
  <si>
    <t>104554  486  30A</t>
    <phoneticPr fontId="3" type="noConversion"/>
  </si>
  <si>
    <t>155/65R13 73T  KR19</t>
    <phoneticPr fontId="3" type="noConversion"/>
  </si>
  <si>
    <t>104554  486  30A</t>
    <phoneticPr fontId="3" type="noConversion"/>
  </si>
  <si>
    <t>155/65R14  75T  KR23</t>
    <phoneticPr fontId="3" type="noConversion"/>
  </si>
  <si>
    <t>K160B430</t>
    <phoneticPr fontId="3" type="noConversion"/>
  </si>
  <si>
    <t xml:space="preserve">112554  486  30A </t>
    <phoneticPr fontId="3" type="noConversion"/>
  </si>
  <si>
    <t>K445B635</t>
    <phoneticPr fontId="1" type="noConversion"/>
  </si>
  <si>
    <t>155/65R16 72H KR404</t>
    <phoneticPr fontId="1" type="noConversion"/>
  </si>
  <si>
    <t>128554  484  30A</t>
    <phoneticPr fontId="1" type="noConversion"/>
  </si>
  <si>
    <t>096854  486  30A</t>
    <phoneticPr fontId="3" type="noConversion"/>
  </si>
  <si>
    <t>K348B349</t>
    <phoneticPr fontId="3" type="noConversion"/>
  </si>
  <si>
    <t>104544  486  30A</t>
    <phoneticPr fontId="3" type="noConversion"/>
  </si>
  <si>
    <t>104544  486  30A</t>
    <phoneticPr fontId="3" type="noConversion"/>
  </si>
  <si>
    <t>104554  486  25A</t>
    <phoneticPr fontId="3" type="noConversion"/>
  </si>
  <si>
    <t>096855  484  25A</t>
    <phoneticPr fontId="3" type="noConversion"/>
  </si>
  <si>
    <t>165/45R16 70V KR20</t>
    <phoneticPr fontId="3" type="noConversion"/>
  </si>
  <si>
    <t>165/55R14 72V  KR23A</t>
    <phoneticPr fontId="3" type="noConversion"/>
  </si>
  <si>
    <t>165/70R12 77T KR11(RWL)</t>
    <phoneticPr fontId="3" type="noConversion"/>
  </si>
  <si>
    <t>104544  486  20C</t>
    <phoneticPr fontId="1" type="noConversion"/>
  </si>
  <si>
    <t>165/70R13 79T KR11</t>
    <phoneticPr fontId="3" type="noConversion"/>
  </si>
  <si>
    <t>K056B338</t>
    <phoneticPr fontId="3" type="noConversion"/>
  </si>
  <si>
    <t>104554  486  35A</t>
    <phoneticPr fontId="3" type="noConversion"/>
  </si>
  <si>
    <t>104855  484  30A</t>
    <phoneticPr fontId="3" type="noConversion"/>
  </si>
  <si>
    <t>112554  486  35A</t>
    <phoneticPr fontId="3" type="noConversion"/>
  </si>
  <si>
    <t>165R13C  94N KR16</t>
    <phoneticPr fontId="3" type="noConversion"/>
  </si>
  <si>
    <t>120554  486  30A</t>
    <phoneticPr fontId="3" type="noConversion"/>
  </si>
  <si>
    <t>120554  486  30A</t>
    <phoneticPr fontId="3" type="noConversion"/>
  </si>
  <si>
    <t>104554  486  35A</t>
    <phoneticPr fontId="1" type="noConversion"/>
  </si>
  <si>
    <t xml:space="preserve">175/60R13 77H  KR20 </t>
    <phoneticPr fontId="3" type="noConversion"/>
  </si>
  <si>
    <t xml:space="preserve">175/60R14  79H  KR23 </t>
    <phoneticPr fontId="3" type="noConversion"/>
  </si>
  <si>
    <t>175/65R14 82H  KR23R</t>
    <phoneticPr fontId="3" type="noConversion"/>
  </si>
  <si>
    <t>175/65R15  84H  KR23R</t>
    <phoneticPr fontId="3" type="noConversion"/>
  </si>
  <si>
    <t>120554  486  35A</t>
    <phoneticPr fontId="3" type="noConversion"/>
  </si>
  <si>
    <t>120554  486  35A</t>
    <phoneticPr fontId="3" type="noConversion"/>
  </si>
  <si>
    <t>175/70R13 82H ACE100</t>
    <phoneticPr fontId="3" type="noConversion"/>
  </si>
  <si>
    <t>175/70R13 82T KR11</t>
    <phoneticPr fontId="3" type="noConversion"/>
  </si>
  <si>
    <t>112554  486  35A</t>
    <phoneticPr fontId="3" type="noConversion"/>
  </si>
  <si>
    <t>175/70R14C 95/93S KR33</t>
    <phoneticPr fontId="3" type="noConversion"/>
  </si>
  <si>
    <t>128857  484  30A</t>
    <phoneticPr fontId="3" type="noConversion"/>
  </si>
  <si>
    <t>175R14C 99/97S 8PR KR100</t>
    <phoneticPr fontId="3" type="noConversion"/>
  </si>
  <si>
    <t>112554  486  30A</t>
    <phoneticPr fontId="3" type="noConversion"/>
  </si>
  <si>
    <t>185/55R15  82H  KR20</t>
    <phoneticPr fontId="3" type="noConversion"/>
  </si>
  <si>
    <t>K225B581</t>
    <phoneticPr fontId="3" type="noConversion"/>
  </si>
  <si>
    <t>120554  486  30A</t>
    <phoneticPr fontId="3" type="noConversion"/>
  </si>
  <si>
    <t>185/55R16 87M  KR23(Mazda)</t>
    <phoneticPr fontId="3" type="noConversion"/>
  </si>
  <si>
    <t>12865489  486  30A</t>
    <phoneticPr fontId="3" type="noConversion"/>
  </si>
  <si>
    <t>185/60R13 80H E20</t>
    <phoneticPr fontId="3" type="noConversion"/>
  </si>
  <si>
    <t>112554  486  35A</t>
    <phoneticPr fontId="3" type="noConversion"/>
  </si>
  <si>
    <t>185/60R14 82T KR19</t>
    <phoneticPr fontId="3" type="noConversion"/>
  </si>
  <si>
    <t xml:space="preserve">185/60R15  84H  KR10 </t>
    <phoneticPr fontId="3" type="noConversion"/>
  </si>
  <si>
    <t>120555  486  35A</t>
    <phoneticPr fontId="1" type="noConversion"/>
  </si>
  <si>
    <t>12055489  486  35A</t>
    <phoneticPr fontId="3" type="noConversion"/>
  </si>
  <si>
    <t>185/655R15 91V  KR26</t>
    <phoneticPr fontId="3" type="noConversion"/>
  </si>
  <si>
    <t>185/65R14  86H  KR10</t>
    <phoneticPr fontId="3" type="noConversion"/>
  </si>
  <si>
    <t>185/65R14  86H  KR23</t>
    <phoneticPr fontId="3" type="noConversion"/>
  </si>
  <si>
    <t>185/65R14  86H  KR23R</t>
    <phoneticPr fontId="3" type="noConversion"/>
  </si>
  <si>
    <t>185/65R14  86T  KR19</t>
    <phoneticPr fontId="3" type="noConversion"/>
  </si>
  <si>
    <t>112554  486  40A</t>
    <phoneticPr fontId="3" type="noConversion"/>
  </si>
  <si>
    <t>185/65R15  88H KR20</t>
    <phoneticPr fontId="3" type="noConversion"/>
  </si>
  <si>
    <t>K833B502</t>
    <phoneticPr fontId="1" type="noConversion"/>
  </si>
  <si>
    <t>120554  486  40A</t>
    <phoneticPr fontId="1" type="noConversion"/>
  </si>
  <si>
    <t>185/65R15 88H E20</t>
    <phoneticPr fontId="3" type="noConversion"/>
  </si>
  <si>
    <t>120555  486  40A</t>
    <phoneticPr fontId="1" type="noConversion"/>
  </si>
  <si>
    <t>120555  486  40A</t>
    <phoneticPr fontId="3" type="noConversion"/>
  </si>
  <si>
    <t>185/65R15 88H KR23 EXP</t>
    <phoneticPr fontId="3" type="noConversion"/>
  </si>
  <si>
    <t>185/65R15 88H KR23 REP</t>
    <phoneticPr fontId="3" type="noConversion"/>
  </si>
  <si>
    <t>185/70R13 86T KT11</t>
    <phoneticPr fontId="3" type="noConversion"/>
  </si>
  <si>
    <t>104866  484  35A</t>
    <phoneticPr fontId="3" type="noConversion"/>
  </si>
  <si>
    <t>112555  486  40A</t>
    <phoneticPr fontId="1" type="noConversion"/>
  </si>
  <si>
    <t>113066  484  30A</t>
    <phoneticPr fontId="3" type="noConversion"/>
  </si>
  <si>
    <t>185R14C 104N  KR16</t>
    <phoneticPr fontId="3" type="noConversion"/>
  </si>
  <si>
    <t>120554  486  30A</t>
    <phoneticPr fontId="3" type="noConversion"/>
  </si>
  <si>
    <t>K242C679</t>
    <phoneticPr fontId="3" type="noConversion"/>
  </si>
  <si>
    <t>128554  486  30A</t>
    <phoneticPr fontId="3" type="noConversion"/>
  </si>
  <si>
    <t>128554  486  30A</t>
    <phoneticPr fontId="3" type="noConversion"/>
  </si>
  <si>
    <t>K273B590</t>
    <phoneticPr fontId="3" type="noConversion"/>
  </si>
  <si>
    <t>120554  486  35A</t>
    <phoneticPr fontId="3" type="noConversion"/>
  </si>
  <si>
    <t>128555  478  30A</t>
    <phoneticPr fontId="3" type="noConversion"/>
  </si>
  <si>
    <t>120555  486  35A</t>
    <phoneticPr fontId="1" type="noConversion"/>
  </si>
  <si>
    <t xml:space="preserve">128555  486  35A </t>
    <phoneticPr fontId="3" type="noConversion"/>
  </si>
  <si>
    <t>K275B655</t>
    <phoneticPr fontId="1" type="noConversion"/>
  </si>
  <si>
    <t>128555  486  35A</t>
    <phoneticPr fontId="1" type="noConversion"/>
  </si>
  <si>
    <t>096856  484  25A</t>
    <phoneticPr fontId="3" type="noConversion"/>
  </si>
  <si>
    <t xml:space="preserve">195/60R14  86T  KR19 </t>
    <phoneticPr fontId="3" type="noConversion"/>
  </si>
  <si>
    <t>K165B484</t>
    <phoneticPr fontId="3" type="noConversion"/>
  </si>
  <si>
    <t xml:space="preserve">K165B484 </t>
    <phoneticPr fontId="3" type="noConversion"/>
  </si>
  <si>
    <t>195/60R14 86H KR10</t>
    <phoneticPr fontId="3" type="noConversion"/>
  </si>
  <si>
    <t>112554  486  40A</t>
    <phoneticPr fontId="3" type="noConversion"/>
  </si>
  <si>
    <t>195/60R15  88H  KR23</t>
    <phoneticPr fontId="3" type="noConversion"/>
  </si>
  <si>
    <t>195/60R15  88H  KR23R</t>
    <phoneticPr fontId="3" type="noConversion"/>
  </si>
  <si>
    <t>120555  486  40A</t>
    <phoneticPr fontId="1" type="noConversion"/>
  </si>
  <si>
    <t xml:space="preserve">K167B490 </t>
    <phoneticPr fontId="3" type="noConversion"/>
  </si>
  <si>
    <t xml:space="preserve">195/60R15 88H KR10 </t>
    <phoneticPr fontId="3" type="noConversion"/>
  </si>
  <si>
    <t>120855  486  40A</t>
    <phoneticPr fontId="3" type="noConversion"/>
  </si>
  <si>
    <t>K200B507</t>
    <phoneticPr fontId="3" type="noConversion"/>
  </si>
  <si>
    <t xml:space="preserve">195/60R15 88T KR19 </t>
    <phoneticPr fontId="3" type="noConversion"/>
  </si>
  <si>
    <t>120555  486  40A</t>
    <phoneticPr fontId="3" type="noConversion"/>
  </si>
  <si>
    <t>120555  486  40A</t>
    <phoneticPr fontId="3" type="noConversion"/>
  </si>
  <si>
    <t>1208HB  484  30A</t>
    <phoneticPr fontId="3" type="noConversion"/>
  </si>
  <si>
    <t>K266B631</t>
    <phoneticPr fontId="3" type="noConversion"/>
  </si>
  <si>
    <t>195/65R14  89H  KR23</t>
    <phoneticPr fontId="3" type="noConversion"/>
  </si>
  <si>
    <t>195/65R15  88T  KR19</t>
    <phoneticPr fontId="3" type="noConversion"/>
  </si>
  <si>
    <t>195/65R15  91H  KR23R</t>
    <phoneticPr fontId="3" type="noConversion"/>
  </si>
  <si>
    <t>K924B569</t>
    <phoneticPr fontId="3" type="noConversion"/>
  </si>
  <si>
    <t>120555  486  40A</t>
    <phoneticPr fontId="3" type="noConversion"/>
  </si>
  <si>
    <t>120555  486  40A</t>
    <phoneticPr fontId="3" type="noConversion"/>
  </si>
  <si>
    <t xml:space="preserve">195/65R15 95H  KR23 </t>
    <phoneticPr fontId="3" type="noConversion"/>
  </si>
  <si>
    <t>K266B698</t>
    <phoneticPr fontId="1" type="noConversion"/>
  </si>
  <si>
    <t>128855  486  40A</t>
    <phoneticPr fontId="1" type="noConversion"/>
  </si>
  <si>
    <t xml:space="preserve">195/70R14 91H NA21 </t>
    <phoneticPr fontId="3" type="noConversion"/>
  </si>
  <si>
    <t>112855  486  45A</t>
    <phoneticPr fontId="1" type="noConversion"/>
  </si>
  <si>
    <t>113056  486  45A</t>
    <phoneticPr fontId="1" type="noConversion"/>
  </si>
  <si>
    <t>112857  486  45A</t>
    <phoneticPr fontId="1" type="noConversion"/>
  </si>
  <si>
    <t>195/70R15C  6PR  KR06</t>
    <phoneticPr fontId="3" type="noConversion"/>
  </si>
  <si>
    <t>121057  484  45C</t>
    <phoneticPr fontId="1" type="noConversion"/>
  </si>
  <si>
    <t>121057  484  45C</t>
    <phoneticPr fontId="1" type="noConversion"/>
  </si>
  <si>
    <t>195/70R15C 8PR KR06</t>
    <phoneticPr fontId="3" type="noConversion"/>
  </si>
  <si>
    <t xml:space="preserve">195/85R16C 114/112L 12PR KR100  </t>
    <phoneticPr fontId="3" type="noConversion"/>
  </si>
  <si>
    <t>1290HB  484  30A</t>
    <phoneticPr fontId="1" type="noConversion"/>
  </si>
  <si>
    <t>195/95R15 91H KR203-(1PLY)</t>
    <phoneticPr fontId="3" type="noConversion"/>
  </si>
  <si>
    <t>120555  486  40A</t>
    <phoneticPr fontId="3" type="noConversion"/>
  </si>
  <si>
    <t>3062C4A7</t>
    <phoneticPr fontId="1" type="noConversion"/>
  </si>
  <si>
    <t>195R14 102/100N 6PR KR-06</t>
    <phoneticPr fontId="1" type="noConversion"/>
  </si>
  <si>
    <t>113057  484  50B</t>
    <phoneticPr fontId="1" type="noConversion"/>
  </si>
  <si>
    <t>1210HB  484  50B</t>
    <phoneticPr fontId="3" type="noConversion"/>
  </si>
  <si>
    <t>11255489  486  20C</t>
    <phoneticPr fontId="1" type="noConversion"/>
  </si>
  <si>
    <t>205/35R18  81H KR20</t>
    <phoneticPr fontId="3" type="noConversion"/>
  </si>
  <si>
    <t>096554  486  20B</t>
    <phoneticPr fontId="3" type="noConversion"/>
  </si>
  <si>
    <t>205/40R17  84H  KR20</t>
    <phoneticPr fontId="3" type="noConversion"/>
  </si>
  <si>
    <t>128555  486  30A</t>
    <phoneticPr fontId="1" type="noConversion"/>
  </si>
  <si>
    <t>128855  478  30A</t>
    <phoneticPr fontId="3" type="noConversion"/>
  </si>
  <si>
    <t>205/45ZR17 88W KR20</t>
    <phoneticPr fontId="3" type="noConversion"/>
  </si>
  <si>
    <t>205/50R16  86V  KR09</t>
    <phoneticPr fontId="3" type="noConversion"/>
  </si>
  <si>
    <t>K211BB636</t>
    <phoneticPr fontId="3" type="noConversion"/>
  </si>
  <si>
    <t>128855  486  35A</t>
    <phoneticPr fontId="3" type="noConversion"/>
  </si>
  <si>
    <t>128554  486  35A</t>
    <phoneticPr fontId="1" type="noConversion"/>
  </si>
  <si>
    <t>K21BB636</t>
    <phoneticPr fontId="3" type="noConversion"/>
  </si>
  <si>
    <t>128855  486  35A</t>
    <phoneticPr fontId="3" type="noConversion"/>
  </si>
  <si>
    <t>128555  486  35A</t>
    <phoneticPr fontId="1" type="noConversion"/>
  </si>
  <si>
    <t>128855  486  35A</t>
    <phoneticPr fontId="1" type="noConversion"/>
  </si>
  <si>
    <t>K447B641</t>
    <phoneticPr fontId="3" type="noConversion"/>
  </si>
  <si>
    <t>128554  486  35A</t>
    <phoneticPr fontId="3" type="noConversion"/>
  </si>
  <si>
    <t>205/55R16 94W KR10</t>
    <phoneticPr fontId="3" type="noConversion"/>
  </si>
  <si>
    <t>128555  486  35A</t>
    <phoneticPr fontId="1" type="noConversion"/>
  </si>
  <si>
    <t>K020B679</t>
    <phoneticPr fontId="3" type="noConversion"/>
  </si>
  <si>
    <t>205/55ZR16 94W KR26</t>
    <phoneticPr fontId="3" type="noConversion"/>
  </si>
  <si>
    <t>205/60R14  88V  KR20</t>
    <phoneticPr fontId="3" type="noConversion"/>
  </si>
  <si>
    <t>120855  486  40A</t>
    <phoneticPr fontId="1" type="noConversion"/>
  </si>
  <si>
    <t>205/60R16 92H  KR10</t>
    <phoneticPr fontId="3" type="noConversion"/>
  </si>
  <si>
    <t>205/60R16 92V  KR10</t>
    <phoneticPr fontId="3" type="noConversion"/>
  </si>
  <si>
    <t>128855  486  40A</t>
    <phoneticPr fontId="3" type="noConversion"/>
  </si>
  <si>
    <t>K877B665</t>
    <phoneticPr fontId="3" type="noConversion"/>
  </si>
  <si>
    <t>128555  486  35A</t>
    <phoneticPr fontId="3" type="noConversion"/>
  </si>
  <si>
    <t>128655  486  40A</t>
    <phoneticPr fontId="3" type="noConversion"/>
  </si>
  <si>
    <t>K210B679</t>
    <phoneticPr fontId="3" type="noConversion"/>
  </si>
  <si>
    <t>128855  486  40A</t>
    <phoneticPr fontId="3" type="noConversion"/>
  </si>
  <si>
    <t>128655  486  40A</t>
    <phoneticPr fontId="3" type="noConversion"/>
  </si>
  <si>
    <t>128856  478  40D</t>
    <phoneticPr fontId="3" type="noConversion"/>
  </si>
  <si>
    <t xml:space="preserve">205/65R15  95H  KR23A </t>
    <phoneticPr fontId="3" type="noConversion"/>
  </si>
  <si>
    <t>K377B561</t>
    <phoneticPr fontId="1" type="noConversion"/>
  </si>
  <si>
    <t>120855  486  45A</t>
    <phoneticPr fontId="3" type="noConversion"/>
  </si>
  <si>
    <t>120855  486  45A</t>
    <phoneticPr fontId="3" type="noConversion"/>
  </si>
  <si>
    <t>120855  486  45A</t>
    <phoneticPr fontId="1" type="noConversion"/>
  </si>
  <si>
    <t>128855  486  45A</t>
    <phoneticPr fontId="3" type="noConversion"/>
  </si>
  <si>
    <t>205/65R16  95H KR19</t>
    <phoneticPr fontId="3" type="noConversion"/>
  </si>
  <si>
    <t>128855  486  45A</t>
    <phoneticPr fontId="1" type="noConversion"/>
  </si>
  <si>
    <t>K213B502</t>
    <phoneticPr fontId="3" type="noConversion"/>
  </si>
  <si>
    <t>205/70R15 96S KR19</t>
    <phoneticPr fontId="3" type="noConversion"/>
  </si>
  <si>
    <t>120855  486  35A</t>
    <phoneticPr fontId="3" type="noConversion"/>
  </si>
  <si>
    <t>1210HB  484  30A</t>
    <phoneticPr fontId="3" type="noConversion"/>
  </si>
  <si>
    <t>205R14C  6PR KR06</t>
    <phoneticPr fontId="3" type="noConversion"/>
  </si>
  <si>
    <t>096555  486  25A</t>
    <phoneticPr fontId="1" type="noConversion"/>
  </si>
  <si>
    <t>215/40ZR17  83W  KR20</t>
    <phoneticPr fontId="3" type="noConversion"/>
  </si>
  <si>
    <t>138455  486  35A</t>
    <phoneticPr fontId="1" type="noConversion"/>
  </si>
  <si>
    <t>138455  486  35A</t>
    <phoneticPr fontId="1" type="noConversion"/>
  </si>
  <si>
    <t>146455  478  35A</t>
    <phoneticPr fontId="3" type="noConversion"/>
  </si>
  <si>
    <t xml:space="preserve">215/60R16  95H KR23 </t>
    <phoneticPr fontId="3" type="noConversion"/>
  </si>
  <si>
    <t>K918B665</t>
    <phoneticPr fontId="3" type="noConversion"/>
  </si>
  <si>
    <t>K919B665</t>
    <phoneticPr fontId="3" type="noConversion"/>
  </si>
  <si>
    <t>128856  478  45E</t>
    <phoneticPr fontId="3" type="noConversion"/>
  </si>
  <si>
    <t xml:space="preserve">215/65R15 96H KR23 </t>
    <phoneticPr fontId="3" type="noConversion"/>
  </si>
  <si>
    <t>K650B668</t>
    <phoneticPr fontId="3" type="noConversion"/>
  </si>
  <si>
    <t>128856  486  45A</t>
    <phoneticPr fontId="3" type="noConversion"/>
  </si>
  <si>
    <t xml:space="preserve">215/65R16 98H KR23 </t>
    <phoneticPr fontId="3" type="noConversion"/>
  </si>
  <si>
    <t>K925B626</t>
    <phoneticPr fontId="1" type="noConversion"/>
  </si>
  <si>
    <t>128856  486  45A</t>
    <phoneticPr fontId="1" type="noConversion"/>
  </si>
  <si>
    <t>128856  486  45A</t>
    <phoneticPr fontId="3" type="noConversion"/>
  </si>
  <si>
    <t xml:space="preserve">215/65R16 98V KR23 </t>
    <phoneticPr fontId="3" type="noConversion"/>
  </si>
  <si>
    <t>215/75R14C  8PR  KR06</t>
    <phoneticPr fontId="3" type="noConversion"/>
  </si>
  <si>
    <t>113067  484  30A</t>
    <phoneticPr fontId="3" type="noConversion"/>
  </si>
  <si>
    <t>215R14C  112/110Q  8PR KR06</t>
    <phoneticPr fontId="3" type="noConversion"/>
  </si>
  <si>
    <t>225/40R18  92H  KR20A</t>
    <phoneticPr fontId="3" type="noConversion"/>
  </si>
  <si>
    <t>225/40ZR18  88W  KR20</t>
    <phoneticPr fontId="3" type="noConversion"/>
  </si>
  <si>
    <t>225/40ZR18  88W  KR20</t>
    <phoneticPr fontId="3" type="noConversion"/>
  </si>
  <si>
    <t>225/40ZR18  92W  KR20</t>
    <phoneticPr fontId="3" type="noConversion"/>
  </si>
  <si>
    <t>154056  478  25A</t>
    <phoneticPr fontId="1" type="noConversion"/>
  </si>
  <si>
    <t>146455  486  30A</t>
    <phoneticPr fontId="3" type="noConversion"/>
  </si>
  <si>
    <t>146455  486  35A</t>
    <phoneticPr fontId="3" type="noConversion"/>
  </si>
  <si>
    <t>128855  478  35A</t>
    <phoneticPr fontId="3" type="noConversion"/>
  </si>
  <si>
    <t>K415B7M0</t>
    <phoneticPr fontId="3" type="noConversion"/>
  </si>
  <si>
    <t>K415B7N8</t>
    <phoneticPr fontId="1" type="noConversion"/>
  </si>
  <si>
    <t>138456  478  40D</t>
    <phoneticPr fontId="1" type="noConversion"/>
  </si>
  <si>
    <t>K415B7X5</t>
    <phoneticPr fontId="1" type="noConversion"/>
  </si>
  <si>
    <t>128655  486  45A</t>
    <phoneticPr fontId="1" type="noConversion"/>
  </si>
  <si>
    <t>225/70R15C  10PR  KR06</t>
    <phoneticPr fontId="3" type="noConversion"/>
  </si>
  <si>
    <t>225/70R15C  8PR  KR06</t>
    <phoneticPr fontId="3" type="noConversion"/>
  </si>
  <si>
    <t>1210HB  484  50B</t>
    <phoneticPr fontId="1" type="noConversion"/>
  </si>
  <si>
    <t>235/45ZR17 97W KR26</t>
    <phoneticPr fontId="3" type="noConversion"/>
  </si>
  <si>
    <t>146455  486  30A</t>
    <phoneticPr fontId="3" type="noConversion"/>
  </si>
  <si>
    <t>146455  486  30A</t>
    <phoneticPr fontId="1" type="noConversion"/>
  </si>
  <si>
    <t>138456  478  40D</t>
    <phoneticPr fontId="3" type="noConversion"/>
  </si>
  <si>
    <t>K847B829</t>
    <phoneticPr fontId="1" type="noConversion"/>
  </si>
  <si>
    <t>146456  478  25A</t>
    <phoneticPr fontId="1" type="noConversion"/>
  </si>
  <si>
    <t>146456  478  25A</t>
    <phoneticPr fontId="1" type="noConversion"/>
  </si>
  <si>
    <t>K847B837</t>
    <phoneticPr fontId="3" type="noConversion"/>
  </si>
  <si>
    <t>146456  478  25A</t>
    <phoneticPr fontId="3" type="noConversion"/>
  </si>
  <si>
    <t>K714B738</t>
    <phoneticPr fontId="1" type="noConversion"/>
  </si>
  <si>
    <t>138456  478  25A</t>
    <phoneticPr fontId="1" type="noConversion"/>
  </si>
  <si>
    <t>096544  486  40A</t>
    <phoneticPr fontId="3" type="noConversion"/>
  </si>
  <si>
    <t>162056  478  30A</t>
    <phoneticPr fontId="1" type="noConversion"/>
  </si>
  <si>
    <t>146455  486  35A</t>
    <phoneticPr fontId="3" type="noConversion"/>
  </si>
  <si>
    <t>K417B720</t>
    <phoneticPr fontId="1" type="noConversion"/>
  </si>
  <si>
    <t>138456  478  30A</t>
    <phoneticPr fontId="1" type="noConversion"/>
  </si>
  <si>
    <t>245/45ZR18  96W  KR20</t>
    <phoneticPr fontId="3" type="noConversion"/>
  </si>
  <si>
    <t>146455  486  30A</t>
    <phoneticPr fontId="1" type="noConversion"/>
  </si>
  <si>
    <t>K294B827</t>
    <phoneticPr fontId="1" type="noConversion"/>
  </si>
  <si>
    <t>146456  478  40A</t>
    <phoneticPr fontId="1" type="noConversion"/>
  </si>
  <si>
    <t>K723B992</t>
    <phoneticPr fontId="3" type="noConversion"/>
  </si>
  <si>
    <t>154366  484  40A</t>
    <phoneticPr fontId="3" type="noConversion"/>
  </si>
  <si>
    <t>1387HB  486  55L</t>
    <phoneticPr fontId="3" type="noConversion"/>
  </si>
  <si>
    <t>255/35ZR20  97W KR20Y</t>
    <phoneticPr fontId="3" type="noConversion"/>
  </si>
  <si>
    <t>146456  478  35A</t>
    <phoneticPr fontId="1" type="noConversion"/>
  </si>
  <si>
    <t>146456  478  35A</t>
    <phoneticPr fontId="3" type="noConversion"/>
  </si>
  <si>
    <t>K406B897</t>
    <phoneticPr fontId="3" type="noConversion"/>
  </si>
  <si>
    <t>146757  486  45A</t>
    <phoneticPr fontId="1" type="noConversion"/>
  </si>
  <si>
    <t>K542B868</t>
    <phoneticPr fontId="1" type="noConversion"/>
  </si>
  <si>
    <t>146766  484  40A</t>
    <phoneticPr fontId="1" type="noConversion"/>
  </si>
  <si>
    <t>146456  486  30A</t>
    <phoneticPr fontId="1" type="noConversion"/>
  </si>
  <si>
    <t>146455  486  35A</t>
    <phoneticPr fontId="1" type="noConversion"/>
  </si>
  <si>
    <t>1210HC  484  55L</t>
    <phoneticPr fontId="3" type="noConversion"/>
  </si>
  <si>
    <t>6.00R13LT 8P KR51</t>
    <phoneticPr fontId="3" type="noConversion"/>
  </si>
  <si>
    <t>321S5000</t>
    <phoneticPr fontId="1" type="noConversion"/>
  </si>
  <si>
    <t>1208HB  484  50A</t>
    <phoneticPr fontId="3" type="noConversion"/>
  </si>
  <si>
    <t>1208HB  484  50A</t>
    <phoneticPr fontId="3" type="noConversion"/>
  </si>
  <si>
    <t>LT215/75R15 100/97R 6PR  KR29(OWL-POR)</t>
    <phoneticPr fontId="3" type="noConversion"/>
  </si>
  <si>
    <t>LT225/75R16  8PR KR29</t>
    <phoneticPr fontId="3" type="noConversion"/>
  </si>
  <si>
    <t>LT235/75R15  6PR  KR29(OWL)</t>
    <phoneticPr fontId="3" type="noConversion"/>
  </si>
  <si>
    <t>LT235/85R16 120/116Q 10P KR601</t>
    <phoneticPr fontId="1" type="noConversion"/>
  </si>
  <si>
    <t>1292HD  484  55L</t>
    <phoneticPr fontId="1" type="noConversion"/>
  </si>
  <si>
    <t>LT235/85R16 120/116Q 10PR KR29(3PLY-POR)</t>
    <phoneticPr fontId="3" type="noConversion"/>
  </si>
  <si>
    <t>LT245/65R17 117114Q 10P KR601</t>
    <phoneticPr fontId="3" type="noConversion"/>
  </si>
  <si>
    <t>1387HC  484  50A</t>
    <phoneticPr fontId="3" type="noConversion"/>
  </si>
  <si>
    <t>LT245/70R16 106/103Q  6PR KR601</t>
    <phoneticPr fontId="3" type="noConversion"/>
  </si>
  <si>
    <t>1290HB  484  50A</t>
    <phoneticPr fontId="1" type="noConversion"/>
  </si>
  <si>
    <t>LT245/70R17 114/110Q 8P KR601</t>
    <phoneticPr fontId="3" type="noConversion"/>
  </si>
  <si>
    <t>154667  484  40A</t>
    <phoneticPr fontId="1" type="noConversion"/>
  </si>
  <si>
    <t>1467HC  484  45A</t>
    <phoneticPr fontId="3" type="noConversion"/>
  </si>
  <si>
    <t>1467HC  484  50A</t>
    <phoneticPr fontId="3" type="noConversion"/>
  </si>
  <si>
    <t>1386HD  484  50A</t>
    <phoneticPr fontId="1" type="noConversion"/>
  </si>
  <si>
    <t>1290HC  484  55L</t>
    <phoneticPr fontId="1" type="noConversion"/>
  </si>
  <si>
    <t>1290HC  484   55L</t>
    <phoneticPr fontId="1" type="noConversion"/>
  </si>
  <si>
    <t>LT265/70R17 10PR KR29(3PLY)</t>
    <phoneticPr fontId="3" type="noConversion"/>
  </si>
  <si>
    <t>1387HC  484  55L</t>
    <phoneticPr fontId="3" type="noConversion"/>
  </si>
  <si>
    <t>1467HC  484  50A</t>
    <phoneticPr fontId="1" type="noConversion"/>
  </si>
  <si>
    <t>LT265/75R16 123/120N KR05(OWL-2PLY)</t>
    <phoneticPr fontId="3" type="noConversion"/>
  </si>
  <si>
    <t xml:space="preserve">LT265/75R16 123/120Q 10P KR601 </t>
    <phoneticPr fontId="3" type="noConversion"/>
  </si>
  <si>
    <t>1290HD  484  55L</t>
    <phoneticPr fontId="3" type="noConversion"/>
  </si>
  <si>
    <t xml:space="preserve">LT265/75R16 123/120Q 10P KR601(POR) </t>
    <phoneticPr fontId="3" type="noConversion"/>
  </si>
  <si>
    <t>LT265/75R16 123/120Q 10PR KR05(OWL-2PLY)</t>
    <phoneticPr fontId="3" type="noConversion"/>
  </si>
  <si>
    <t>1467HC  484  50A</t>
    <phoneticPr fontId="3" type="noConversion"/>
  </si>
  <si>
    <t>1467HD  484   50A</t>
    <phoneticPr fontId="3" type="noConversion"/>
  </si>
  <si>
    <t>LT285/65R18 125/122Q 10PR KR601(OWL)</t>
    <phoneticPr fontId="3" type="noConversion"/>
  </si>
  <si>
    <t>1467HD  484   50A</t>
    <phoneticPr fontId="3" type="noConversion"/>
  </si>
  <si>
    <t>LT285/70R17 121/118Q 10P KR601</t>
    <phoneticPr fontId="3" type="noConversion"/>
  </si>
  <si>
    <t>LT285/70R17 121/118Q 10PR KR29(OWL)</t>
    <phoneticPr fontId="3" type="noConversion"/>
  </si>
  <si>
    <t>1387HD  484   55L</t>
    <phoneticPr fontId="3" type="noConversion"/>
  </si>
  <si>
    <t>P205/75R15  97T  KR15</t>
    <phoneticPr fontId="3" type="noConversion"/>
  </si>
  <si>
    <t>112856  486  45A</t>
    <phoneticPr fontId="1" type="noConversion"/>
  </si>
  <si>
    <t>P235/60R16 104H KR28(OWL)</t>
    <phoneticPr fontId="3" type="noConversion"/>
  </si>
  <si>
    <t>P235/60R16 104T KR28(OWL)</t>
    <phoneticPr fontId="3" type="noConversion"/>
  </si>
  <si>
    <t>P235/60R18 103H KR28E(OWL)</t>
    <phoneticPr fontId="3" type="noConversion"/>
  </si>
  <si>
    <t>P235/60R18 103H KR28R(OWL)</t>
    <phoneticPr fontId="3" type="noConversion"/>
  </si>
  <si>
    <t>138456  484  50A</t>
    <phoneticPr fontId="1" type="noConversion"/>
  </si>
  <si>
    <t>1384HA  484  50A</t>
    <phoneticPr fontId="3" type="noConversion"/>
  </si>
  <si>
    <t>P235/70R15 103S KR15</t>
    <phoneticPr fontId="3" type="noConversion"/>
  </si>
  <si>
    <t>12866689  484  45C</t>
    <phoneticPr fontId="3" type="noConversion"/>
  </si>
  <si>
    <t>K356B707</t>
    <phoneticPr fontId="3" type="noConversion"/>
  </si>
  <si>
    <t>P235/75R17 108S KR28(OWL)</t>
    <phoneticPr fontId="3" type="noConversion"/>
  </si>
  <si>
    <t>P245/60R15 100H KR15(EXP)</t>
    <phoneticPr fontId="3" type="noConversion"/>
  </si>
  <si>
    <t>P245/65R17 105S KR15</t>
    <phoneticPr fontId="3" type="noConversion"/>
  </si>
  <si>
    <t>128856  484  30A</t>
    <phoneticPr fontId="3" type="noConversion"/>
  </si>
  <si>
    <t>P245/75R16  111S  KR15</t>
    <phoneticPr fontId="3" type="noConversion"/>
  </si>
  <si>
    <t>P255/65R17 110S KR28</t>
    <phoneticPr fontId="3" type="noConversion"/>
  </si>
  <si>
    <t>P265/65R17  112S  KR15</t>
    <phoneticPr fontId="3" type="noConversion"/>
  </si>
  <si>
    <t>P265/65R17 112S KR28</t>
    <phoneticPr fontId="3" type="noConversion"/>
  </si>
  <si>
    <t>P265/65R17 112S KR28R</t>
    <phoneticPr fontId="3" type="noConversion"/>
  </si>
  <si>
    <t>K292B7N6</t>
    <phoneticPr fontId="3" type="noConversion"/>
  </si>
  <si>
    <t>P265/70R17 113T KR600(OWL)</t>
    <phoneticPr fontId="3" type="noConversion"/>
  </si>
  <si>
    <t xml:space="preserve">P275/65R17  115S  KR15 </t>
    <phoneticPr fontId="3" type="noConversion"/>
  </si>
  <si>
    <t>P275/65R17  115T  KR15</t>
    <phoneticPr fontId="3" type="noConversion"/>
  </si>
  <si>
    <t>P275/65R17 115T KR28(OWL)</t>
    <phoneticPr fontId="3" type="noConversion"/>
  </si>
  <si>
    <t>P285/65R17 116T KR28(OWL)</t>
    <phoneticPr fontId="3" type="noConversion"/>
  </si>
  <si>
    <t>P285/70R17 117S KR28</t>
    <phoneticPr fontId="3" type="noConversion"/>
  </si>
  <si>
    <t>096855  484  35A</t>
    <phoneticPr fontId="3" type="noConversion"/>
  </si>
  <si>
    <t>ST205/75R14 103/99M 6P KR03</t>
    <phoneticPr fontId="3" type="noConversion"/>
  </si>
  <si>
    <t>ST205/75R14 103/99M 6P KR03W</t>
    <phoneticPr fontId="3" type="noConversion"/>
  </si>
  <si>
    <t>ST205/75R14 108/103M 8P KR03W</t>
    <phoneticPr fontId="3" type="noConversion"/>
  </si>
  <si>
    <t>ST205/75R14 4P KR03</t>
    <phoneticPr fontId="3" type="noConversion"/>
  </si>
  <si>
    <t>ST205/75R15 108/103M 8PR KR03</t>
    <phoneticPr fontId="3" type="noConversion"/>
  </si>
  <si>
    <t>ST205/75R15 108/103M 8PR KR03W</t>
    <phoneticPr fontId="3" type="noConversion"/>
  </si>
  <si>
    <t>ST205/75R15 6P KR03</t>
    <phoneticPr fontId="3" type="noConversion"/>
  </si>
  <si>
    <t>ST215/65R17 102/98M 6PR KR17</t>
    <phoneticPr fontId="3" type="noConversion"/>
  </si>
  <si>
    <t>ST215/75R14 6PR KR03</t>
    <phoneticPr fontId="3" type="noConversion"/>
  </si>
  <si>
    <t>1210HB  486  45B</t>
    <phoneticPr fontId="3" type="noConversion"/>
  </si>
  <si>
    <t>ST225/75R15 10PR KR03</t>
    <phoneticPr fontId="3" type="noConversion"/>
  </si>
  <si>
    <t>ST225/75R15 6PR KR03</t>
    <phoneticPr fontId="3" type="noConversion"/>
  </si>
  <si>
    <t>ST225/75R15 8PR KR03</t>
    <phoneticPr fontId="3" type="noConversion"/>
  </si>
  <si>
    <t>ST235/80R16 10PR KR03</t>
    <phoneticPr fontId="3" type="noConversion"/>
  </si>
  <si>
    <t>1288HC  484  55L</t>
    <phoneticPr fontId="3" type="noConversion"/>
  </si>
  <si>
    <t>ST235/80R16 8PR KR03</t>
    <phoneticPr fontId="3" type="noConversion"/>
  </si>
  <si>
    <t>1288HC  484  55L</t>
    <phoneticPr fontId="3" type="noConversion"/>
  </si>
  <si>
    <t>ST235/85R16 125/121M 10PR KR18</t>
    <phoneticPr fontId="3" type="noConversion"/>
  </si>
  <si>
    <t>TL245/70R17 119/116Q 10P KR601</t>
    <phoneticPr fontId="3" type="noConversion"/>
  </si>
  <si>
    <t>1387HB  484  50A</t>
    <phoneticPr fontId="3" type="noConversion"/>
  </si>
  <si>
    <t>096544  484  30B</t>
    <phoneticPr fontId="1" type="noConversion"/>
  </si>
  <si>
    <t>2023.10.16</t>
    <phoneticPr fontId="1" type="noConversion"/>
  </si>
  <si>
    <t>120555  484  40A</t>
    <phoneticPr fontId="1" type="noConversion"/>
  </si>
  <si>
    <t>2023.10.18</t>
    <phoneticPr fontId="1" type="noConversion"/>
  </si>
  <si>
    <t>1290HB  484  55L</t>
    <phoneticPr fontId="1" type="noConversion"/>
  </si>
  <si>
    <t>2023.10.18</t>
    <phoneticPr fontId="1" type="noConversion"/>
  </si>
  <si>
    <t>k511b733</t>
    <phoneticPr fontId="1" type="noConversion"/>
  </si>
  <si>
    <t>138467  484  35C</t>
    <phoneticPr fontId="1" type="noConversion"/>
  </si>
  <si>
    <t>K307B665</t>
    <phoneticPr fontId="1" type="noConversion"/>
  </si>
  <si>
    <t>P275/70R16 114T KR28(OWL)-GSO</t>
    <phoneticPr fontId="1" type="noConversion"/>
  </si>
  <si>
    <t>128867  484  55L</t>
    <phoneticPr fontId="1" type="noConversion"/>
  </si>
  <si>
    <t>K299B582</t>
    <phoneticPr fontId="1" type="noConversion"/>
  </si>
  <si>
    <t>120856  484  50B</t>
    <phoneticPr fontId="1" type="noConversion"/>
  </si>
  <si>
    <t>155/65R16 M/C 72H KR213</t>
    <phoneticPr fontId="1" type="noConversion"/>
  </si>
  <si>
    <t>225/50R15 M/C 84H KR213A(BRP)</t>
    <phoneticPr fontId="1" type="noConversion"/>
  </si>
  <si>
    <t>120554  484  40A</t>
    <phoneticPr fontId="1" type="noConversion"/>
  </si>
  <si>
    <t>146456  478  40D</t>
    <phoneticPr fontId="1" type="noConversion"/>
  </si>
  <si>
    <t>K847B811</t>
    <phoneticPr fontId="1" type="noConversion"/>
  </si>
  <si>
    <t>K420B808</t>
    <phoneticPr fontId="1" type="noConversion"/>
  </si>
  <si>
    <t>K420B816</t>
    <phoneticPr fontId="1" type="noConversion"/>
  </si>
  <si>
    <t>245/40ZR18 97Y KR41</t>
    <phoneticPr fontId="1" type="noConversion"/>
  </si>
  <si>
    <t>146455  478  30A</t>
    <phoneticPr fontId="1" type="noConversion"/>
  </si>
  <si>
    <t>K722B837</t>
    <phoneticPr fontId="1" type="noConversion"/>
  </si>
  <si>
    <t>146456  478  40A</t>
    <phoneticPr fontId="1" type="noConversion"/>
  </si>
  <si>
    <t>K780B810</t>
    <phoneticPr fontId="1" type="noConversion"/>
  </si>
  <si>
    <t>146455  478  35A</t>
    <phoneticPr fontId="1" type="noConversion"/>
  </si>
  <si>
    <t>K794B939</t>
    <phoneticPr fontId="1" type="noConversion"/>
  </si>
  <si>
    <t>154656  478  25A</t>
    <phoneticPr fontId="1" type="noConversion"/>
  </si>
  <si>
    <t>307J8028</t>
    <phoneticPr fontId="1" type="noConversion"/>
  </si>
  <si>
    <t>205/65R16LT 107/105R 10PR KR06</t>
    <phoneticPr fontId="1" type="noConversion"/>
  </si>
  <si>
    <t>128866  484  45A</t>
    <phoneticPr fontId="1" type="noConversion"/>
  </si>
  <si>
    <t>145/80R12LT 80/78N WR01</t>
    <phoneticPr fontId="1" type="noConversion"/>
  </si>
  <si>
    <t>096544  486  30B</t>
    <phoneticPr fontId="1" type="noConversion"/>
  </si>
  <si>
    <t>225/50r15 M/C 84H KR212A(BRP)</t>
    <phoneticPr fontId="1" type="noConversion"/>
  </si>
  <si>
    <t>LT285/60R18 118/115S 8PR KR608</t>
    <phoneticPr fontId="1" type="noConversion"/>
  </si>
  <si>
    <t>146455  486  30A</t>
    <phoneticPr fontId="1" type="noConversion"/>
  </si>
  <si>
    <t>1387HD  484  55L</t>
    <phoneticPr fontId="1" type="noConversion"/>
  </si>
  <si>
    <t>138455  486  40A</t>
    <phoneticPr fontId="1" type="noConversion"/>
  </si>
  <si>
    <t>133L1070</t>
    <phoneticPr fontId="1" type="noConversion"/>
  </si>
  <si>
    <t>205/45R16 M/C 77T KR391(BRP)</t>
    <phoneticPr fontId="1" type="noConversion"/>
  </si>
  <si>
    <t>12855489  486  35A</t>
    <phoneticPr fontId="1" type="noConversion"/>
  </si>
  <si>
    <t>205/55R15 M/C 81T KR393(BRP)</t>
    <phoneticPr fontId="1" type="noConversion"/>
  </si>
  <si>
    <t>133E1077</t>
    <phoneticPr fontId="1" type="noConversion"/>
  </si>
  <si>
    <t>145/60R16 M/C 66T KR390(BRP)</t>
    <phoneticPr fontId="1" type="noConversion"/>
  </si>
  <si>
    <t>12855489  486 30A</t>
    <phoneticPr fontId="1" type="noConversion"/>
  </si>
  <si>
    <t>145/60R16 M/C 66T KR392(BRP)</t>
    <phoneticPr fontId="1" type="noConversion"/>
  </si>
  <si>
    <t>215/55ZR17  98W  KR41环-76700#GSO</t>
  </si>
  <si>
    <t>225/50ZRF17 94W KR41(RFT)试产</t>
  </si>
  <si>
    <t>1384HC  484  35A防爆胎</t>
    <phoneticPr fontId="1" type="noConversion"/>
  </si>
  <si>
    <t>245/50ZRF18 100W KR41(RFT) (防爆胎)</t>
    <phoneticPr fontId="1" type="noConversion"/>
  </si>
  <si>
    <t>1464HC  484  30A防爆胎</t>
    <phoneticPr fontId="1" type="noConversion"/>
  </si>
  <si>
    <t>145/80R12 80N K377  样品试作</t>
    <phoneticPr fontId="1" type="noConversion"/>
  </si>
  <si>
    <t>205/45R16  M/C  77T  KR20(环保油)</t>
    <phoneticPr fontId="1" type="noConversion"/>
  </si>
  <si>
    <t>265/55R19 113H KR608环试产</t>
  </si>
  <si>
    <t>215/75R14C 10P KR06环  试作</t>
  </si>
  <si>
    <t>113067  484  30A试作</t>
    <phoneticPr fontId="1" type="noConversion"/>
  </si>
  <si>
    <t>215/55ZR17 94Y KR41 75700#环</t>
    <phoneticPr fontId="1" type="noConversion"/>
  </si>
  <si>
    <t>205/55R17 91V KR203环</t>
    <phoneticPr fontId="1" type="noConversion"/>
  </si>
  <si>
    <t>215/55R17  94V  KR203(环)-REP</t>
    <phoneticPr fontId="1" type="noConversion"/>
  </si>
  <si>
    <t>205/55R17 91V KR203环</t>
    <phoneticPr fontId="1" type="noConversion"/>
  </si>
  <si>
    <t>2022/10/18增</t>
  </si>
  <si>
    <t>245/55R19 107R KR608环-EXP</t>
    <phoneticPr fontId="1" type="noConversion"/>
  </si>
  <si>
    <t>LT235/55R19 111/108T 10PR KR608环(环)-EXP</t>
    <phoneticPr fontId="1" type="noConversion"/>
  </si>
  <si>
    <t>2022/10/18增</t>
    <phoneticPr fontId="1" type="noConversion"/>
  </si>
  <si>
    <t>LT235/70R16 104/101S 6P KR608R环(REL)-EXP</t>
    <phoneticPr fontId="1" type="noConversion"/>
  </si>
  <si>
    <t>LT245/70R16  113/110S 8PR KR608(RWL)环-EXP</t>
    <phoneticPr fontId="1" type="noConversion"/>
  </si>
  <si>
    <t>LT255/55R19  115/112R 10PR KR608(环)-EXP</t>
    <phoneticPr fontId="1" type="noConversion"/>
  </si>
  <si>
    <t>LT255/60R18 117/114R 10P KR608R环</t>
    <phoneticPr fontId="1" type="noConversion"/>
  </si>
  <si>
    <t>LT255/70R16 115/112S 8P KR608R环(REL)-EXP</t>
    <phoneticPr fontId="1" type="noConversion"/>
  </si>
  <si>
    <t>LT265/6018 114/110S 8PR KR608(RWL)环-EXP</t>
    <phoneticPr fontId="1" type="noConversion"/>
  </si>
  <si>
    <t>LT265/65R17 120/117R 10P KR608 RWL环 -EXP</t>
    <phoneticPr fontId="1" type="noConversion"/>
  </si>
  <si>
    <t>LT265/70R16 117/114S 8PR KR608(REL)环-EXP</t>
    <phoneticPr fontId="1" type="noConversion"/>
  </si>
  <si>
    <t>LT265/70R17 118/115S 8PR KR608(RWL)环-EXP</t>
    <phoneticPr fontId="1" type="noConversion"/>
  </si>
  <si>
    <t>LT275/70R17 121/118R 10P KR608R环(REL)环-EXP</t>
    <phoneticPr fontId="1" type="noConversion"/>
  </si>
  <si>
    <t>LT315/70R17 121/118R 10PR KR608(REL)环-EXP</t>
    <phoneticPr fontId="1" type="noConversion"/>
  </si>
  <si>
    <t>205/35R14  75F  4PR  K3005R环</t>
  </si>
  <si>
    <t>2022/6/24增</t>
    <phoneticPr fontId="1" type="noConversion"/>
  </si>
  <si>
    <t>255/35ZR20  97W  KR41环-76700#印度</t>
  </si>
  <si>
    <t>2022/6/24增</t>
  </si>
  <si>
    <t>31*10.50R15LT  109Q  6PR  KR05环-GSO</t>
  </si>
  <si>
    <t>LT235/85R16  120/116Q  10PR  KR05环-GSO</t>
  </si>
  <si>
    <t>LT245/75R16  120/116N  10PR  KR05环-GSO</t>
  </si>
  <si>
    <t>LT265/75R16 119/116Q 8PR KR05(OWL)环-GSO</t>
  </si>
  <si>
    <t>2022/7/13增</t>
  </si>
  <si>
    <t>2022/7/13增</t>
    <phoneticPr fontId="1" type="noConversion"/>
  </si>
  <si>
    <t>2022/7/13增</t>
    <phoneticPr fontId="1" type="noConversion"/>
  </si>
  <si>
    <t>1386HB  484  50B称重</t>
    <phoneticPr fontId="1" type="noConversion"/>
  </si>
  <si>
    <t>2022/7/29增</t>
    <phoneticPr fontId="1" type="noConversion"/>
  </si>
  <si>
    <t>195/55R16  91V  KR32环-GSO</t>
  </si>
  <si>
    <t>2022/8/11增</t>
    <phoneticPr fontId="1" type="noConversion"/>
  </si>
  <si>
    <t>489钢丝胶</t>
    <phoneticPr fontId="3" type="noConversion"/>
  </si>
  <si>
    <t>489钢丝胶</t>
    <phoneticPr fontId="3" type="noConversion"/>
  </si>
  <si>
    <t>489钢丝胶</t>
    <phoneticPr fontId="3" type="noConversion"/>
  </si>
  <si>
    <t>145/70R12 69T KR11X洛阳北易</t>
    <phoneticPr fontId="3" type="noConversion"/>
  </si>
  <si>
    <t>489钢丝胶</t>
    <phoneticPr fontId="3" type="noConversion"/>
  </si>
  <si>
    <t>145/70R12  69T  KR11X((大阳新能源EXP)</t>
    <phoneticPr fontId="3" type="noConversion"/>
  </si>
  <si>
    <t>145/70R12  69T  KR11X(大阳新能源REP)</t>
  </si>
  <si>
    <t>165/65R14  M/C 47H KR21环（BRP）</t>
    <phoneticPr fontId="3" type="noConversion"/>
  </si>
  <si>
    <t>489钢丝胶</t>
    <phoneticPr fontId="3" type="noConversion"/>
  </si>
  <si>
    <t>489钢丝胶</t>
    <phoneticPr fontId="3" type="noConversion"/>
  </si>
  <si>
    <t>489钢丝胶</t>
    <phoneticPr fontId="3" type="noConversion"/>
  </si>
  <si>
    <t>P235/60R18  103H  KR50(汉腾汽车)</t>
  </si>
  <si>
    <t>T115/70R15  90M  K801环SMG</t>
    <phoneticPr fontId="3" type="noConversion"/>
  </si>
  <si>
    <t>T125/85R16  99M  K9001(东风乘用车）</t>
    <phoneticPr fontId="3" type="noConversion"/>
  </si>
  <si>
    <t>T155/85R18  115M  K9001(东风乘用车)</t>
    <phoneticPr fontId="3" type="noConversion"/>
  </si>
  <si>
    <t>490钢丝胶</t>
    <phoneticPr fontId="3" type="noConversion"/>
  </si>
  <si>
    <t>175/70R14 84T KR23X  SGM环</t>
    <phoneticPr fontId="3" type="noConversion"/>
  </si>
  <si>
    <t>497胶料</t>
    <phoneticPr fontId="3" type="noConversion"/>
  </si>
  <si>
    <t>185/60R15  84H  KR32X SMG环（通用）</t>
    <phoneticPr fontId="3" type="noConversion"/>
  </si>
  <si>
    <t>497胶料</t>
    <phoneticPr fontId="3" type="noConversion"/>
  </si>
  <si>
    <t>497胶料</t>
    <phoneticPr fontId="3" type="noConversion"/>
  </si>
  <si>
    <t>497胶料</t>
    <phoneticPr fontId="3" type="noConversion"/>
  </si>
  <si>
    <t>497胶料</t>
    <phoneticPr fontId="3" type="noConversion"/>
  </si>
  <si>
    <t>497胶料</t>
    <phoneticPr fontId="3" type="noConversion"/>
  </si>
  <si>
    <t>LT235/70R16 104/101S 6P KR608R环  试产</t>
    <phoneticPr fontId="3" type="noConversion"/>
  </si>
  <si>
    <t>BIC更新</t>
    <phoneticPr fontId="1" type="noConversion"/>
  </si>
  <si>
    <t>205/55R16 91V KR20印</t>
  </si>
  <si>
    <t xml:space="preserve">SM转萨驰   </t>
  </si>
  <si>
    <t>改435钢丝胶</t>
    <phoneticPr fontId="3" type="noConversion"/>
  </si>
  <si>
    <t>205/45R17  88W  KR20环</t>
  </si>
  <si>
    <t>改435钢丝胶</t>
    <phoneticPr fontId="3" type="noConversion"/>
  </si>
  <si>
    <t xml:space="preserve">185/60R15 88H KR210环 </t>
    <phoneticPr fontId="3" type="noConversion"/>
  </si>
  <si>
    <t>转萨驰</t>
    <phoneticPr fontId="3" type="noConversion"/>
  </si>
  <si>
    <t>135/70R12  65Q KR23(电动四轮汽车）</t>
  </si>
  <si>
    <t>135/80R13  70N  KR209环</t>
  </si>
  <si>
    <t>145/65R15 72T KR210环</t>
    <phoneticPr fontId="3" type="noConversion"/>
  </si>
  <si>
    <t>145/65R15 72T KR210环  试产</t>
    <phoneticPr fontId="3" type="noConversion"/>
  </si>
  <si>
    <t>145/70R12 69T ACE100印</t>
    <phoneticPr fontId="3" type="noConversion"/>
  </si>
  <si>
    <t>145/70R12 69T KR11印</t>
    <phoneticPr fontId="3" type="noConversion"/>
  </si>
  <si>
    <t>145/80R10  74N  KR209环</t>
  </si>
  <si>
    <t>145/80R12 74T ACE100印</t>
    <phoneticPr fontId="3" type="noConversion"/>
  </si>
  <si>
    <t>145/80R12 80N K377  样品试做</t>
    <phoneticPr fontId="3" type="noConversion"/>
  </si>
  <si>
    <t>145/80R13  75N  KR209环</t>
  </si>
  <si>
    <t>145/80R13  75S  KR203环</t>
  </si>
  <si>
    <t>145/80R13  75S KR23印</t>
    <phoneticPr fontId="3" type="noConversion"/>
  </si>
  <si>
    <t>145/80R13  75S KR23环</t>
    <phoneticPr fontId="3" type="noConversion"/>
  </si>
  <si>
    <t>145/80R13  78N  KR209环</t>
  </si>
  <si>
    <t>145R10C  84/82N  KR101环</t>
  </si>
  <si>
    <t>145R12C  81/79N  6PR  KR06环</t>
  </si>
  <si>
    <t>145R12C  86/84N  8PR  KR06环</t>
    <phoneticPr fontId="3" type="noConversion"/>
  </si>
  <si>
    <t>145R12C  86/84R  8PR  KR06环</t>
  </si>
  <si>
    <t>145R12C  95/93L  10PR  KR06环</t>
  </si>
  <si>
    <t>145R12LT  80/78N  6PR  KR33环</t>
  </si>
  <si>
    <t>155/55R14 69V  KR23环</t>
  </si>
  <si>
    <t xml:space="preserve">155/65R13 73H KR203环 </t>
  </si>
  <si>
    <t>155/65R13 73H KR23印度</t>
    <phoneticPr fontId="3" type="noConversion"/>
  </si>
  <si>
    <t>155/65R13 73H KR23环</t>
    <phoneticPr fontId="3" type="noConversion"/>
  </si>
  <si>
    <t>155/65R13 73T  KR19环</t>
    <phoneticPr fontId="3" type="noConversion"/>
  </si>
  <si>
    <t xml:space="preserve">155/65R13 73T KR203环 </t>
    <phoneticPr fontId="3" type="noConversion"/>
  </si>
  <si>
    <t>155/65R14  75T  KR19环</t>
  </si>
  <si>
    <t>155/65R14  75T  KR23环</t>
  </si>
  <si>
    <t xml:space="preserve">155/65R14 75T KR203环  </t>
  </si>
  <si>
    <t>155/65R14 75T KR210环</t>
    <phoneticPr fontId="3" type="noConversion"/>
  </si>
  <si>
    <t>155/70R12C  104/101N  KR16环</t>
  </si>
  <si>
    <t>155/70R12C  104/101N  KR500环</t>
  </si>
  <si>
    <t>155/70R12C  104/102N  KR101环</t>
  </si>
  <si>
    <t>155/70R12C  10PR  KR16环(720kap)</t>
  </si>
  <si>
    <t>155/70R13  74N  KR209环</t>
  </si>
  <si>
    <t>155/70R13  75T  KR19环</t>
  </si>
  <si>
    <t xml:space="preserve">155/70R13  75T  KR203环  </t>
  </si>
  <si>
    <t>155/70R13 75T ACE100印</t>
    <phoneticPr fontId="3" type="noConversion"/>
  </si>
  <si>
    <t>155/70R13 75T KR210环  试产</t>
    <phoneticPr fontId="3" type="noConversion"/>
  </si>
  <si>
    <t xml:space="preserve">155/70R13 75T KR210环   </t>
  </si>
  <si>
    <t>155/70R13 75T KR23印</t>
    <phoneticPr fontId="3" type="noConversion"/>
  </si>
  <si>
    <t>155/70R13 75T KR23环</t>
    <phoneticPr fontId="3" type="noConversion"/>
  </si>
  <si>
    <t>155/80R13  84N  KR209环</t>
  </si>
  <si>
    <t>155/80R13 79T  KR203环</t>
    <phoneticPr fontId="3" type="noConversion"/>
  </si>
  <si>
    <t>155/80R13 79T ACE100印</t>
    <phoneticPr fontId="3" type="noConversion"/>
  </si>
  <si>
    <t>155/80R13 79T KR19环</t>
    <phoneticPr fontId="3" type="noConversion"/>
  </si>
  <si>
    <t>155/80R13 79T KR210(环)</t>
    <phoneticPr fontId="3" type="noConversion"/>
  </si>
  <si>
    <t>155/80R13 79T KR23印</t>
    <phoneticPr fontId="3" type="noConversion"/>
  </si>
  <si>
    <t>155/80R13 79T KR23环</t>
    <phoneticPr fontId="3" type="noConversion"/>
  </si>
  <si>
    <t>155R12C  88/86N  8PR  KR06环</t>
  </si>
  <si>
    <t>155R12C  88/86N  8PR  KR33环</t>
  </si>
  <si>
    <t>155R12C  88/86R  8PR  KR06环</t>
  </si>
  <si>
    <t>155R12C  88/86R  8PR  KR33环</t>
  </si>
  <si>
    <t>155R12C  88Q CA100环  试产</t>
    <phoneticPr fontId="3" type="noConversion"/>
  </si>
  <si>
    <t>155R12C  8PR KR06(耐寒）</t>
  </si>
  <si>
    <t>155R13C  91/89N  8PR  KR06环</t>
  </si>
  <si>
    <t>155R13C  91/89R  8PR  KR06环</t>
  </si>
  <si>
    <t>155R13C  93/92N 10PR KR06环</t>
    <phoneticPr fontId="3" type="noConversion"/>
  </si>
  <si>
    <t>155R13C 91/98N 8P KR500环</t>
  </si>
  <si>
    <t>165/45R16  70V  KR20环</t>
  </si>
  <si>
    <t>165/50R16 75V KR20环</t>
    <phoneticPr fontId="3" type="noConversion"/>
  </si>
  <si>
    <t>165/60R14  75T  KR27环</t>
  </si>
  <si>
    <t>165/60R14 75H KR23环</t>
    <phoneticPr fontId="3" type="noConversion"/>
  </si>
  <si>
    <t>165/60R14 75H KR26环</t>
    <phoneticPr fontId="3" type="noConversion"/>
  </si>
  <si>
    <t>165/65R13  77H  KR23印</t>
  </si>
  <si>
    <t>165/65R13  77H  KR23环</t>
  </si>
  <si>
    <t>165/65R13 77H KR203环</t>
  </si>
  <si>
    <t xml:space="preserve">165/65R14 79H KR203环    </t>
    <phoneticPr fontId="3" type="noConversion"/>
  </si>
  <si>
    <t>165/65R14 79H KR23印</t>
    <phoneticPr fontId="3" type="noConversion"/>
  </si>
  <si>
    <t>165/65R14 79H KR23环</t>
    <phoneticPr fontId="3" type="noConversion"/>
  </si>
  <si>
    <t>165/65R14 79T KR19环</t>
    <phoneticPr fontId="3" type="noConversion"/>
  </si>
  <si>
    <t>165/70R13  79N  KR209环</t>
  </si>
  <si>
    <t>165/70R13  79T  KR19环</t>
  </si>
  <si>
    <t>165/70R13  79T  KR23环</t>
  </si>
  <si>
    <t xml:space="preserve">165/70R13 79T KR203环    </t>
    <phoneticPr fontId="3" type="noConversion"/>
  </si>
  <si>
    <t>165/70R14  85T  KR19环</t>
  </si>
  <si>
    <t>165/70R14 81T KR203环</t>
  </si>
  <si>
    <t>165/70R14 81T KR210   环</t>
    <phoneticPr fontId="3" type="noConversion"/>
  </si>
  <si>
    <t>165/70R14 81T KR23环</t>
    <phoneticPr fontId="3" type="noConversion"/>
  </si>
  <si>
    <t>165/70r14c 89/87R 8PR KR100   试产</t>
  </si>
  <si>
    <t>165/80R13 83T KR23环</t>
    <phoneticPr fontId="3" type="noConversion"/>
  </si>
  <si>
    <t>165/80R14 85T KR23印</t>
    <phoneticPr fontId="3" type="noConversion"/>
  </si>
  <si>
    <t>165R13C  94/92N  8PR  KR06环</t>
  </si>
  <si>
    <t>165R13C  94/92R  8PR  KR06环</t>
  </si>
  <si>
    <t>165R13C  94N  KR16环</t>
  </si>
  <si>
    <t>165R13C  96/94N  KR101环</t>
  </si>
  <si>
    <t>165R13C  96N  KR16环</t>
  </si>
  <si>
    <t>165R13C 94/92N KR06(胜荣）</t>
  </si>
  <si>
    <t>165R13C 96/94N 8PR KR500环</t>
    <phoneticPr fontId="3" type="noConversion"/>
  </si>
  <si>
    <t>175/55R15 77H KR210环</t>
    <phoneticPr fontId="3" type="noConversion"/>
  </si>
  <si>
    <t xml:space="preserve">175/55R15 77T KR203环  </t>
    <phoneticPr fontId="3" type="noConversion"/>
  </si>
  <si>
    <t>175/55R15 77T KR210环  试产</t>
    <phoneticPr fontId="3" type="noConversion"/>
  </si>
  <si>
    <t>175/60R13  77H  KR23环</t>
  </si>
  <si>
    <t>175/60R13 77H  KR203环</t>
    <phoneticPr fontId="3" type="noConversion"/>
  </si>
  <si>
    <t>175/60R13 77H  KR20印</t>
    <phoneticPr fontId="3" type="noConversion"/>
  </si>
  <si>
    <t>175/65R13  80T  KR19环</t>
  </si>
  <si>
    <t>175/65R14  82H  ACE100印</t>
  </si>
  <si>
    <t>175/65R14  82H  KR23(印尼)</t>
  </si>
  <si>
    <t>175/65R14  82H  KR32印</t>
  </si>
  <si>
    <t>175/65R14  82H  KR32环</t>
  </si>
  <si>
    <t>175/65R14  82T  KR19环</t>
  </si>
  <si>
    <t>175/65R14 82H  KR23印</t>
    <phoneticPr fontId="3" type="noConversion"/>
  </si>
  <si>
    <t>175/65R14 82H  KR23环</t>
    <phoneticPr fontId="3" type="noConversion"/>
  </si>
  <si>
    <t>175/65R14 82H KR10印</t>
    <phoneticPr fontId="3" type="noConversion"/>
  </si>
  <si>
    <t>175/65R14 82H KR203环</t>
  </si>
  <si>
    <t>175/65R14 82T KR203环</t>
  </si>
  <si>
    <t>175/65R14 82T KR210环</t>
    <phoneticPr fontId="3" type="noConversion"/>
  </si>
  <si>
    <t>175/65R15  84H  KR19环</t>
  </si>
  <si>
    <t>175/65R15  84H  KR23环</t>
  </si>
  <si>
    <t>175/65R15  84H  KR32E环</t>
  </si>
  <si>
    <t>175/65R15  84H  KR32R环</t>
  </si>
  <si>
    <t>175/65R15 84H KR203环</t>
  </si>
  <si>
    <t xml:space="preserve">175/65R15 84H KR210环   </t>
  </si>
  <si>
    <t xml:space="preserve">175/65R15 84T KR203环  </t>
  </si>
  <si>
    <t>175/70R13  82H  KE23印</t>
    <phoneticPr fontId="3" type="noConversion"/>
  </si>
  <si>
    <t>175/70R13  82H  KR19环</t>
    <phoneticPr fontId="3" type="noConversion"/>
  </si>
  <si>
    <t>175/70R13  82H  KR23环</t>
  </si>
  <si>
    <t>175/70R13  82T  KR23WSW环</t>
  </si>
  <si>
    <t>175/70R13  86N  KR209环</t>
  </si>
  <si>
    <t>175/70R13 82H ACE100印</t>
    <phoneticPr fontId="3" type="noConversion"/>
  </si>
  <si>
    <t xml:space="preserve">175/70R13 82H KR203环    </t>
    <phoneticPr fontId="3" type="noConversion"/>
  </si>
  <si>
    <t>175/70R14 84H KR23印</t>
    <phoneticPr fontId="3" type="noConversion"/>
  </si>
  <si>
    <t>175/70R14 84H KR23环</t>
    <phoneticPr fontId="3" type="noConversion"/>
  </si>
  <si>
    <t>175/70R14 84T KR203环</t>
  </si>
  <si>
    <t>175/70R14 88T KR19环</t>
    <phoneticPr fontId="3" type="noConversion"/>
  </si>
  <si>
    <t>175/75R16C 104/102N KR101环</t>
    <phoneticPr fontId="3" type="noConversion"/>
  </si>
  <si>
    <t>175/80R15  90S  KR32环</t>
  </si>
  <si>
    <t>175/80R16  91S  KR32环</t>
  </si>
  <si>
    <t>175R13C  97/95N  8PR KR06环</t>
    <phoneticPr fontId="3" type="noConversion"/>
  </si>
  <si>
    <t>175R13C  97/95R  8PR KR06环</t>
    <phoneticPr fontId="3" type="noConversion"/>
  </si>
  <si>
    <t>175R14C  99/98N  KR101环</t>
  </si>
  <si>
    <t>185/45R15  75V KR20印</t>
  </si>
  <si>
    <t>185/45R15  75V KR20环</t>
    <phoneticPr fontId="3" type="noConversion"/>
  </si>
  <si>
    <t>185/55R14  80H  KR32E环</t>
  </si>
  <si>
    <t>185/55R14  80H  KR32R环</t>
  </si>
  <si>
    <t>185/55R14 80H KR203印</t>
    <phoneticPr fontId="3" type="noConversion"/>
  </si>
  <si>
    <t>185/55R14 80H KR203环</t>
  </si>
  <si>
    <t>185/55R14 80H KR23环</t>
    <phoneticPr fontId="3" type="noConversion"/>
  </si>
  <si>
    <t>185/55R14 80H KR26环</t>
    <phoneticPr fontId="3" type="noConversion"/>
  </si>
  <si>
    <t>185/55R15  82H  KR20环</t>
  </si>
  <si>
    <t>185/55R15  82T  KR19环</t>
  </si>
  <si>
    <t>185/55R15  82V  KR20环</t>
  </si>
  <si>
    <t>185/55R15  82V  KR26环</t>
  </si>
  <si>
    <t>185/55R15  82V  KR32E环</t>
  </si>
  <si>
    <t>185/55R15  82V  KR32R环</t>
  </si>
  <si>
    <t>185/55R15 82H KR203环</t>
  </si>
  <si>
    <t>185/55R15 82V KR203环</t>
  </si>
  <si>
    <t>185/55R15 82V KR210环  试产</t>
    <phoneticPr fontId="3" type="noConversion"/>
  </si>
  <si>
    <t>185/55R16  83H  KR32环</t>
  </si>
  <si>
    <t>185/60R12C  104/101N  KR16环</t>
  </si>
  <si>
    <t>185/60R12C  104/101N  KR500环</t>
  </si>
  <si>
    <t>185/60R12C  104/102N  KR101环</t>
  </si>
  <si>
    <t>185/60R13  80H  KR20印</t>
  </si>
  <si>
    <t>185/60R13  80H  KR20环</t>
  </si>
  <si>
    <t>185/60R13  80H  KR23环</t>
  </si>
  <si>
    <t>185/60R14 82H KR10印</t>
  </si>
  <si>
    <t>185/60R14 82H KR10环</t>
    <phoneticPr fontId="3" type="noConversion"/>
  </si>
  <si>
    <t xml:space="preserve">185/60R14 82H KR203环  </t>
  </si>
  <si>
    <t>185/60R14 82H KR20环</t>
    <phoneticPr fontId="3" type="noConversion"/>
  </si>
  <si>
    <t>185/60R14 82H KR210环    试产</t>
  </si>
  <si>
    <t>185/60R14 82H KR23印</t>
  </si>
  <si>
    <t>185/60R14 82H KR23环</t>
    <phoneticPr fontId="3" type="noConversion"/>
  </si>
  <si>
    <t>185/60R14 82T KR19环</t>
    <phoneticPr fontId="3" type="noConversion"/>
  </si>
  <si>
    <t>185/60R15  84H  KR10印</t>
    <phoneticPr fontId="3" type="noConversion"/>
  </si>
  <si>
    <t>185/60R15  84H  KR10环</t>
  </si>
  <si>
    <t>185/60R15  84H  KR23环</t>
  </si>
  <si>
    <t>185/60R15  84H  KR32(本田) -2GW</t>
    <phoneticPr fontId="3" type="noConversion"/>
  </si>
  <si>
    <t>185/60R15  84H  KR32E环</t>
  </si>
  <si>
    <t>185/60R15  84H KR32R环</t>
  </si>
  <si>
    <t>185/60R15  88H  KR26环</t>
  </si>
  <si>
    <t>185/60R15  88T  KR19环</t>
  </si>
  <si>
    <t>185/60R15 84H KR203环</t>
  </si>
  <si>
    <t>185/60R15 88H KR203环</t>
  </si>
  <si>
    <t>185/65R14  86H  ACE100印</t>
  </si>
  <si>
    <t>185/65R14  86H  KR10印</t>
  </si>
  <si>
    <t>185/65R14  86H  KR23印</t>
  </si>
  <si>
    <t>185/65R14  86H  KR23环</t>
  </si>
  <si>
    <t>185/65R14  86H  KR32环</t>
  </si>
  <si>
    <t>185/65R14  86H  KR32环印</t>
  </si>
  <si>
    <t>185/65R14  86H  KR38环</t>
  </si>
  <si>
    <t>185/65R14  86T  KR19环</t>
  </si>
  <si>
    <t>185/65R14  93N  KR209环</t>
  </si>
  <si>
    <t>185/65R14 86H KR10环</t>
  </si>
  <si>
    <t>185/65R14 86H KR203环</t>
  </si>
  <si>
    <t>185/65R14 86H KR210环    试产</t>
  </si>
  <si>
    <t>185/65R15  88H  ACE100印</t>
  </si>
  <si>
    <t>185/65R15  88H  KR23印</t>
  </si>
  <si>
    <t>185/65R15  88H  KR26环</t>
  </si>
  <si>
    <t>185/65R15  88H  KR38环</t>
  </si>
  <si>
    <t>185/65R15  88T  KR19环</t>
  </si>
  <si>
    <t>185/65R15  92T  KR19环</t>
  </si>
  <si>
    <t>185/65R15 84H KR208A  试做</t>
    <phoneticPr fontId="1" type="noConversion"/>
  </si>
  <si>
    <t>185/65R15 88H  KR32E环</t>
    <phoneticPr fontId="3" type="noConversion"/>
  </si>
  <si>
    <t>185/65R15 88H  KR32R环</t>
    <phoneticPr fontId="3" type="noConversion"/>
  </si>
  <si>
    <t>185/65R15 88H  KR32环印</t>
    <phoneticPr fontId="3" type="noConversion"/>
  </si>
  <si>
    <t>185/65R15 88H KR203环</t>
  </si>
  <si>
    <t xml:space="preserve">185/65R15 88H KR210环 </t>
    <phoneticPr fontId="3" type="noConversion"/>
  </si>
  <si>
    <t>185/65R15 88H KR23环</t>
    <phoneticPr fontId="3" type="noConversion"/>
  </si>
  <si>
    <t>185/65R15 88T KR203环</t>
  </si>
  <si>
    <t>185/65R15 92T KR203环</t>
  </si>
  <si>
    <t>185/70R13  86H  KR23环</t>
  </si>
  <si>
    <t>185/70R13  90N  KR16环</t>
  </si>
  <si>
    <t>185/70R13  93N  KR209环</t>
  </si>
  <si>
    <t>185/70R13  XL  90N  KR16环</t>
  </si>
  <si>
    <t>185/70R13 86H KR203环</t>
  </si>
  <si>
    <t>185/70R13 86H KR23印</t>
    <phoneticPr fontId="3" type="noConversion"/>
  </si>
  <si>
    <t>185/70R13C  90N  KR16环</t>
  </si>
  <si>
    <t>185/70R13C 104/104N KR103试产</t>
    <phoneticPr fontId="3" type="noConversion"/>
  </si>
  <si>
    <t>185/70R13C 106/104N 10PR KR500环</t>
    <phoneticPr fontId="3" type="noConversion"/>
  </si>
  <si>
    <t>185/70R13C 106/104N KR16环</t>
    <phoneticPr fontId="3" type="noConversion"/>
  </si>
  <si>
    <t>185/70R14  88H  KR32环</t>
  </si>
  <si>
    <t>185/70R14  88H  KR32环印</t>
  </si>
  <si>
    <t>185/70R14  88T  KR19环</t>
  </si>
  <si>
    <t>185/70R14 88H KR23环</t>
    <phoneticPr fontId="3" type="noConversion"/>
  </si>
  <si>
    <t>185/70R14C  102/100S 8P KR100 试产</t>
    <phoneticPr fontId="3" type="noConversion"/>
  </si>
  <si>
    <t>185/80R14 91T KR23环</t>
    <phoneticPr fontId="3" type="noConversion"/>
  </si>
  <si>
    <t>185R14C  102/100N  8PR  KR06环</t>
  </si>
  <si>
    <t>185R14C  102/100R  8PR  KR06环</t>
  </si>
  <si>
    <t>185R14C  104/102N  KR101环</t>
  </si>
  <si>
    <t>185R14C  99/97N  6PR  KR06环</t>
  </si>
  <si>
    <t>185R14C 104/102N 8P KR500环</t>
  </si>
  <si>
    <t>185R14C 104N  KR16环</t>
    <phoneticPr fontId="3" type="noConversion"/>
  </si>
  <si>
    <t>195/40R17 81V KR10环</t>
    <phoneticPr fontId="3" type="noConversion"/>
  </si>
  <si>
    <t>195/45R15  78V  KR41环-76700#</t>
    <phoneticPr fontId="3" type="noConversion"/>
  </si>
  <si>
    <t>195/45R15  78V  KR41环-75700#</t>
  </si>
  <si>
    <t>195/45R15  78V KR20印</t>
  </si>
  <si>
    <t>195/45R15  78V KR20环</t>
    <phoneticPr fontId="3" type="noConversion"/>
  </si>
  <si>
    <t>195/45R15   78V  KR20印度</t>
    <phoneticPr fontId="3" type="noConversion"/>
  </si>
  <si>
    <t>195/45R16  84V  KR20Y环(Polayis)</t>
    <phoneticPr fontId="3" type="noConversion"/>
  </si>
  <si>
    <t>195/45R16  84V  KR20环</t>
  </si>
  <si>
    <t>195/45R16 84V  KR26环</t>
    <phoneticPr fontId="3" type="noConversion"/>
  </si>
  <si>
    <t xml:space="preserve">195/45R16 84V KR203环 </t>
    <phoneticPr fontId="3" type="noConversion"/>
  </si>
  <si>
    <t>195/50R13  104/101N  KR500环</t>
  </si>
  <si>
    <t>195/50R13C  104/101N  KR16环</t>
  </si>
  <si>
    <t>195/50R13C  104/102N  KR101环</t>
  </si>
  <si>
    <t>195/50R15  82H  KR19环</t>
  </si>
  <si>
    <t>195/50R15  82H  KR23环</t>
  </si>
  <si>
    <t>195/50R15  82H  KR26环</t>
  </si>
  <si>
    <t>195/50R15  82H  KR26环</t>
    <phoneticPr fontId="3" type="noConversion"/>
  </si>
  <si>
    <t>195/50R15  82V  KR20环</t>
  </si>
  <si>
    <t>195/50R15  82V  KR26环</t>
  </si>
  <si>
    <t>195/50R15 82H KR203环</t>
  </si>
  <si>
    <t>195/50R15 82V KR09环</t>
    <phoneticPr fontId="3" type="noConversion"/>
  </si>
  <si>
    <t xml:space="preserve">195/50R15 82V KR203环 </t>
  </si>
  <si>
    <t>195/50R15 82V KR20印</t>
  </si>
  <si>
    <t xml:space="preserve">195/50R15 82V KR210环    </t>
    <phoneticPr fontId="3" type="noConversion"/>
  </si>
  <si>
    <t>195/50R16  88V  KR32R环</t>
  </si>
  <si>
    <t>195/50R16  88V  KR32环</t>
    <phoneticPr fontId="3" type="noConversion"/>
  </si>
  <si>
    <t>195/50R16  88V  KR41环-75700#</t>
  </si>
  <si>
    <t>195/50R16  88V  KR41环-76700#</t>
  </si>
  <si>
    <t>195/50R16  88V  KR41环印度-75700#</t>
  </si>
  <si>
    <t>195/55R10C  98/96N  KR101环</t>
  </si>
  <si>
    <t>195/55R10C  98/96N  KR500环</t>
  </si>
  <si>
    <t>195/55R15  85H  KR19环</t>
  </si>
  <si>
    <t>195/55R15  85V  KR09环</t>
  </si>
  <si>
    <t>195/55R15  85V  KR10环</t>
  </si>
  <si>
    <t>195/55R15  85V  KR23环</t>
  </si>
  <si>
    <t>195/55R15  85V  KR26环</t>
  </si>
  <si>
    <t>195/55R15  85V  KR32E环</t>
  </si>
  <si>
    <t>195/55R15  85V  KR32R环</t>
  </si>
  <si>
    <t>195/55R15  85V  KR32环印</t>
  </si>
  <si>
    <t xml:space="preserve">195/55R15 85H KR203环   </t>
    <phoneticPr fontId="3" type="noConversion"/>
  </si>
  <si>
    <t>195/55R15 85V KR10印</t>
  </si>
  <si>
    <t xml:space="preserve">195/55R15 85V KR203环  </t>
    <phoneticPr fontId="3" type="noConversion"/>
  </si>
  <si>
    <t>195/55R15 85V KR20印</t>
  </si>
  <si>
    <t>195/55R15 85V KR20环</t>
    <phoneticPr fontId="3" type="noConversion"/>
  </si>
  <si>
    <t xml:space="preserve">195/55R15 85V KR210环    </t>
    <phoneticPr fontId="3" type="noConversion"/>
  </si>
  <si>
    <t>195/55R16  87V  KR20环</t>
  </si>
  <si>
    <t>195/55R16  91H  KR32环</t>
  </si>
  <si>
    <t>195/55R16  91V  KR26环</t>
  </si>
  <si>
    <t>195/55R16  91V  KR32环</t>
  </si>
  <si>
    <t>195/55R16 87V KR203环</t>
    <phoneticPr fontId="3" type="noConversion"/>
  </si>
  <si>
    <t>195/55R16 87V KR20印</t>
    <phoneticPr fontId="3" type="noConversion"/>
  </si>
  <si>
    <t>195/55R16 87V KR20印</t>
    <phoneticPr fontId="3" type="noConversion"/>
  </si>
  <si>
    <t>195/55R16 91T KR19环</t>
    <phoneticPr fontId="3" type="noConversion"/>
  </si>
  <si>
    <t>195/55R16 91V KR203R环</t>
    <phoneticPr fontId="1" type="noConversion"/>
  </si>
  <si>
    <t xml:space="preserve">195/55R16 91V KR203环    </t>
  </si>
  <si>
    <t>195/55ZR16  91W  KR41环-75700#</t>
  </si>
  <si>
    <t>195/55ZR16  91W  KR41环-76700#</t>
  </si>
  <si>
    <t xml:space="preserve">195/60R12C 108/106N KR101环 </t>
    <phoneticPr fontId="3" type="noConversion"/>
  </si>
  <si>
    <t>195/60R14  86H  KR10环</t>
  </si>
  <si>
    <t>195/60R14  86H  KR23环</t>
  </si>
  <si>
    <t>195/60R14  86T  KR19环</t>
  </si>
  <si>
    <t>195/60R14 86H KR10印</t>
  </si>
  <si>
    <t>195/60R14 86H KR20环</t>
    <phoneticPr fontId="3" type="noConversion"/>
  </si>
  <si>
    <t>195/60R14 86H KR23印</t>
  </si>
  <si>
    <t>195/60R14 86H KR26环</t>
    <phoneticPr fontId="3" type="noConversion"/>
  </si>
  <si>
    <t>195/60R15  88H  KR10环</t>
  </si>
  <si>
    <t>195/60R15  88H  KR23印</t>
    <phoneticPr fontId="3" type="noConversion"/>
  </si>
  <si>
    <t>195/60R15  88H  KR23环</t>
  </si>
  <si>
    <t>195/60R15  88H  KR32环(1PLY)</t>
  </si>
  <si>
    <t>195/60R15  88H  KR32环(2PLY)</t>
  </si>
  <si>
    <t>195/60R15  88H  KR32环印</t>
  </si>
  <si>
    <t>195/60R15  88T  KR19环</t>
  </si>
  <si>
    <t>195/60R15  88V  KR10环</t>
  </si>
  <si>
    <t>195/60R15  88V  KR23环</t>
  </si>
  <si>
    <t>195/60R15 88H ACE100印</t>
  </si>
  <si>
    <t>195/60R15 88H KR10印</t>
  </si>
  <si>
    <t>195/60R15 88H KR203环</t>
  </si>
  <si>
    <t>195/60R15 88T  KR27环</t>
    <phoneticPr fontId="3" type="noConversion"/>
  </si>
  <si>
    <t>195/60R15 88V KR203环</t>
  </si>
  <si>
    <t xml:space="preserve">195/60R15 88V KR210环    </t>
    <phoneticPr fontId="3" type="noConversion"/>
  </si>
  <si>
    <t>195/60R15 88V KR26环</t>
    <phoneticPr fontId="3" type="noConversion"/>
  </si>
  <si>
    <t>195/60R16  89H  KR32环</t>
  </si>
  <si>
    <t>195/60R16 89H KR203环</t>
  </si>
  <si>
    <t>195/60R16 89V KR203环</t>
    <phoneticPr fontId="3" type="noConversion"/>
  </si>
  <si>
    <t>195/60R16 93V KR41环-76700#</t>
  </si>
  <si>
    <t>195/65R14  89H  KR23环</t>
  </si>
  <si>
    <t>195/65R14 89H KR10环</t>
  </si>
  <si>
    <t>195/65R15  91H  KR201环</t>
  </si>
  <si>
    <t>195/65R15  91H  KR23印</t>
    <phoneticPr fontId="3" type="noConversion"/>
  </si>
  <si>
    <t>195/65R15  91H  KR23环  (萨驰)</t>
  </si>
  <si>
    <t>195/65R15  91H  KR32环(1PLY)</t>
    <phoneticPr fontId="3" type="noConversion"/>
  </si>
  <si>
    <t>195/65R15  91H  KR32环(2PLY)</t>
    <phoneticPr fontId="3" type="noConversion"/>
  </si>
  <si>
    <t>195/65R15  91T  KR19环</t>
  </si>
  <si>
    <t>195/65R15  91V  KR23环</t>
    <phoneticPr fontId="3" type="noConversion"/>
  </si>
  <si>
    <t>195/65R15  91V  KR32环</t>
  </si>
  <si>
    <t>195/65R15  95H  KR32环</t>
  </si>
  <si>
    <t>195/65R15  98N  KR209环</t>
  </si>
  <si>
    <t>195/65R15 91H  KR23  萨驰</t>
    <phoneticPr fontId="3" type="noConversion"/>
  </si>
  <si>
    <t>195/65R15 91H KR10环</t>
  </si>
  <si>
    <t>195/65R15 91H KR203环(1PLY)</t>
    <phoneticPr fontId="3" type="noConversion"/>
  </si>
  <si>
    <t>195/65R15 91H KR203环(2PLY)</t>
    <phoneticPr fontId="3" type="noConversion"/>
  </si>
  <si>
    <t>195/65R15 91H KR210环</t>
  </si>
  <si>
    <t xml:space="preserve">195/65R15 91T KR203环 </t>
  </si>
  <si>
    <t>195/65R15 91T KR210环</t>
  </si>
  <si>
    <t>195/65R15 91V KR10环</t>
  </si>
  <si>
    <t>195/65R15 91V KR203环(2PLY)</t>
    <phoneticPr fontId="3" type="noConversion"/>
  </si>
  <si>
    <t>195/65R15 91V KR210环</t>
  </si>
  <si>
    <t>195/65R15 91V KR26环</t>
    <phoneticPr fontId="3" type="noConversion"/>
  </si>
  <si>
    <t>195/65R15 95H  KR23环</t>
    <phoneticPr fontId="3" type="noConversion"/>
  </si>
  <si>
    <t xml:space="preserve">195/65R15 95T KR203环 </t>
  </si>
  <si>
    <t>195/65R16 92V KR203环  试产</t>
    <phoneticPr fontId="1" type="noConversion"/>
  </si>
  <si>
    <t>195/70R14  91H  KR23环</t>
  </si>
  <si>
    <t>195/70R14  96N  KR16环</t>
  </si>
  <si>
    <t>195/70R14  98N  KR209环</t>
  </si>
  <si>
    <t>195/70R14  XL  96N  KR16环</t>
  </si>
  <si>
    <t>195/70R14 91H KE23印</t>
    <phoneticPr fontId="3" type="noConversion"/>
  </si>
  <si>
    <t>195/70R14  91H  KR23环--GSO</t>
  </si>
  <si>
    <t>195/70R14C 96N KR16环</t>
  </si>
  <si>
    <t>195/70R15C  104/102R  KR19环</t>
  </si>
  <si>
    <t>195/70R15C  6PR  KR06环</t>
  </si>
  <si>
    <t>195/70R15C 104/102R 8PR KR06环</t>
    <phoneticPr fontId="3" type="noConversion"/>
  </si>
  <si>
    <t>195/75R14C  102/100Q  6PR KR06环</t>
    <phoneticPr fontId="3" type="noConversion"/>
  </si>
  <si>
    <t>195/75R14C  102/100R  6PR KR06环</t>
    <phoneticPr fontId="3" type="noConversion"/>
  </si>
  <si>
    <t>195/75R14C  106/104R  8PR KR06环</t>
    <phoneticPr fontId="3" type="noConversion"/>
  </si>
  <si>
    <t>195/75R16C  110/108N  10PR  KR06环</t>
  </si>
  <si>
    <t>195/75R16C  110/108R  10PR  KR06环</t>
  </si>
  <si>
    <t>195/80R15C  107/105R  8PR  KE06环</t>
  </si>
  <si>
    <t>195R14C  102/100N  6PR  KR06环</t>
  </si>
  <si>
    <t>195R14C  106/104N  8PR  KR06环</t>
  </si>
  <si>
    <t>195R14C  106/104R  8PR  KR06环</t>
  </si>
  <si>
    <t>195R14C  108/106N  KR101环</t>
  </si>
  <si>
    <t>195R15C 106/104R  8PR  KR06环</t>
  </si>
  <si>
    <t>195R15C 106/104R 8PR KR100环</t>
  </si>
  <si>
    <t>195R15C 8PR KR06(澳洲）</t>
  </si>
  <si>
    <t>205/35R14  75F  4PR  K3005R环</t>
  </si>
  <si>
    <t>205/35R14C  75F  KR20A(北美高尔夫）</t>
    <phoneticPr fontId="1" type="noConversion"/>
  </si>
  <si>
    <t>205/35R14C 75F KR20A环（高尔夫）</t>
    <phoneticPr fontId="1" type="noConversion"/>
  </si>
  <si>
    <t>205/40R17  84H  KR20环</t>
  </si>
  <si>
    <t>205/40ZR17  84W  KR20环</t>
  </si>
  <si>
    <t>205/40ZR17  84W  KR41环-75700#</t>
  </si>
  <si>
    <t>205/40ZR17  84W  KR41环-76700#</t>
  </si>
  <si>
    <t>205/45R17  88W  KR32环</t>
  </si>
  <si>
    <t>205/45ZR16  87W  KR26环</t>
  </si>
  <si>
    <t>205/45ZR16  87W  KR32R环</t>
  </si>
  <si>
    <t>205/45ZR16  87W  KR41环-75700#</t>
  </si>
  <si>
    <t>205/45ZR16  87W  KR41环-76700#</t>
  </si>
  <si>
    <t>205/45ZR16 87W KR20环</t>
    <phoneticPr fontId="3" type="noConversion"/>
  </si>
  <si>
    <t>205/45ZR16 87W KR32E环</t>
    <phoneticPr fontId="3" type="noConversion"/>
  </si>
  <si>
    <t>205/45ZR16  87W  KR41环印度-75700#</t>
    <phoneticPr fontId="3" type="noConversion"/>
  </si>
  <si>
    <t>205/45ZR17  88W  KR26环</t>
  </si>
  <si>
    <t>205/45ZR17  88W  KR41环-76700#</t>
  </si>
  <si>
    <t>205/45ZR17 88W KR20印</t>
    <phoneticPr fontId="3" type="noConversion"/>
  </si>
  <si>
    <t>205/50R10  67F  4PR  K3005R环</t>
  </si>
  <si>
    <t>205/50R10  67F  4PR  K3009R环</t>
  </si>
  <si>
    <t>205/50R15  86V  KR09环</t>
  </si>
  <si>
    <t>205/50R15  89V  KR26环</t>
    <phoneticPr fontId="3" type="noConversion"/>
  </si>
  <si>
    <t>205/50R16  87V  KR32环</t>
  </si>
  <si>
    <t>205/50R16  87V  KR32环印</t>
  </si>
  <si>
    <t>205/50R16 87V KR10印</t>
  </si>
  <si>
    <t>205/50R16 87V KR10环</t>
    <phoneticPr fontId="3" type="noConversion"/>
  </si>
  <si>
    <t>205/50R16 87V KR20印</t>
  </si>
  <si>
    <t>205/50R16 87V KR20环</t>
    <phoneticPr fontId="3" type="noConversion"/>
  </si>
  <si>
    <t>205/50R17  89V  KR32环</t>
  </si>
  <si>
    <t xml:space="preserve">205/50R17 93V KR203环    </t>
    <phoneticPr fontId="3" type="noConversion"/>
  </si>
  <si>
    <t>205/50ZR16  87W  KR20环</t>
  </si>
  <si>
    <t>205/50ZR16 91W KR26环</t>
    <phoneticPr fontId="3" type="noConversion"/>
  </si>
  <si>
    <t>205/50ZR17  93W  KR20X(Polaris）</t>
  </si>
  <si>
    <t>205/50ZR17  93W  KR41环-75700#</t>
  </si>
  <si>
    <t>205/50ZR17  93W  KR41环-76700#</t>
  </si>
  <si>
    <t>205/50ZR17 93W KR20环</t>
    <phoneticPr fontId="3" type="noConversion"/>
  </si>
  <si>
    <t>205/50ZR17 93W KR26环</t>
    <phoneticPr fontId="3" type="noConversion"/>
  </si>
  <si>
    <t>205/55R15  88V  KR10环</t>
  </si>
  <si>
    <t>205/55R15 91V KR10印</t>
  </si>
  <si>
    <t>205/55R16  91H  KR19环</t>
  </si>
  <si>
    <t>205/55R16  91H  KR26环</t>
  </si>
  <si>
    <t>205/55R16  91V  KR20A环</t>
  </si>
  <si>
    <t>205/55R16  91V  KR20A环</t>
    <phoneticPr fontId="3" type="noConversion"/>
  </si>
  <si>
    <t>205/55R16  91V  KR26环</t>
  </si>
  <si>
    <t>205/55R16  91V  KR32R环</t>
  </si>
  <si>
    <t>205/55R16  91V  KR32环</t>
  </si>
  <si>
    <t>205/55R16  91V  KR32环印</t>
  </si>
  <si>
    <t>205/55R16  91V  KR41环-75700#</t>
  </si>
  <si>
    <t>205/55R16  91V  KR41环-79603#</t>
  </si>
  <si>
    <t>205/55R16  94W  KR10环</t>
  </si>
  <si>
    <t>205/55R16 91H KR203环</t>
  </si>
  <si>
    <t>205/55R16 91V KR10印</t>
  </si>
  <si>
    <t>205/55R16 91V KR10环</t>
    <phoneticPr fontId="3" type="noConversion"/>
  </si>
  <si>
    <t>205/55R16 91V KR203环</t>
    <phoneticPr fontId="3" type="noConversion"/>
  </si>
  <si>
    <t>205/55R16 91V KR203环(2PLY)</t>
    <phoneticPr fontId="3" type="noConversion"/>
  </si>
  <si>
    <t>205/55R16 91V KR20A 环</t>
    <phoneticPr fontId="3" type="noConversion"/>
  </si>
  <si>
    <t>205/55R16 91V KR210环-76700#</t>
  </si>
  <si>
    <t>205/55R16 91V NA22  试产</t>
  </si>
  <si>
    <t>205/55R16 94V KR210环</t>
    <phoneticPr fontId="3" type="noConversion"/>
  </si>
  <si>
    <t>205/55R16  91V  KR20环</t>
  </si>
  <si>
    <t>205/55R16  91V  KR23环</t>
  </si>
  <si>
    <t>205/55R16  94W  KR20环</t>
  </si>
  <si>
    <t>205/55ZR16  91W  KR26环</t>
  </si>
  <si>
    <t>205/55ZR16  94W  KR26环</t>
  </si>
  <si>
    <t>205/55ZR16  94W  KR41环-75700#</t>
  </si>
  <si>
    <t>205/55ZR16  94W  KR41环-76700#</t>
  </si>
  <si>
    <t>205/55ZR16 91W KR210环</t>
    <phoneticPr fontId="3" type="noConversion"/>
  </si>
  <si>
    <t>205/55ZR17  95W  KR41环-75700#</t>
    <phoneticPr fontId="3" type="noConversion"/>
  </si>
  <si>
    <t>205/55ZR17  95W  KR41环-76700#</t>
    <phoneticPr fontId="3" type="noConversion"/>
  </si>
  <si>
    <t>205/60R14  88H  KR23环</t>
  </si>
  <si>
    <t>205/60R14  88V  KR20印</t>
    <phoneticPr fontId="3" type="noConversion"/>
  </si>
  <si>
    <t>205/60R14  88V  KR20环</t>
  </si>
  <si>
    <t>205/60R15  91H  KR10环</t>
  </si>
  <si>
    <t>205/60R15  91T  KR19环</t>
  </si>
  <si>
    <t>205/60R15  91V  KR10环</t>
  </si>
  <si>
    <t>205/60R15  91V  KR32环</t>
  </si>
  <si>
    <t>205/60R15 91H KR23环</t>
    <phoneticPr fontId="3" type="noConversion"/>
  </si>
  <si>
    <t>205/60R16  92H  KR201环</t>
  </si>
  <si>
    <t>205/60R16  92H  KR27环</t>
  </si>
  <si>
    <t>205/60R16  96H  KR19环</t>
  </si>
  <si>
    <t>205/60R16  96H  KR32E环</t>
  </si>
  <si>
    <t>205/60R16  96H  KR32R环</t>
  </si>
  <si>
    <t>205/60R16 92H  KR10环</t>
    <phoneticPr fontId="3" type="noConversion"/>
  </si>
  <si>
    <t>205/60R16 92H KR203环</t>
  </si>
  <si>
    <t>205/60R16 92H KR210环</t>
    <phoneticPr fontId="3" type="noConversion"/>
  </si>
  <si>
    <t>205/60R16 92V KR10印</t>
  </si>
  <si>
    <t>205/60R16 92V KR203环</t>
  </si>
  <si>
    <t>205/60R16 92V KR208A(MAZDA)试做</t>
    <phoneticPr fontId="3" type="noConversion"/>
  </si>
  <si>
    <t>205/60R16 96V KR210环</t>
    <phoneticPr fontId="3" type="noConversion"/>
  </si>
  <si>
    <t>205/60R16  92V  KR23环</t>
  </si>
  <si>
    <t>205/60ZR16 96W KR26环</t>
    <phoneticPr fontId="3" type="noConversion"/>
  </si>
  <si>
    <t>205/60ZR16  96W  KR41环-76700#</t>
  </si>
  <si>
    <t>205/65R10  77F  4PR  K3005R环</t>
  </si>
  <si>
    <t>205/65R15  94H  ACE100印</t>
  </si>
  <si>
    <t>205/65R15  94H  KR32环</t>
  </si>
  <si>
    <t>205/65R15  94H  KR32环印</t>
  </si>
  <si>
    <t>205/65R15  94T  KR19环</t>
  </si>
  <si>
    <t>205/65R15 94H KR10印</t>
    <phoneticPr fontId="3" type="noConversion"/>
  </si>
  <si>
    <t>205/65R15 94H KR10环</t>
  </si>
  <si>
    <t>205/65R15 94H KR203环</t>
  </si>
  <si>
    <t>205/65R15 94H KR23印</t>
    <phoneticPr fontId="3" type="noConversion"/>
  </si>
  <si>
    <t>205/65R15 94V KR10环</t>
  </si>
  <si>
    <t>205/65R15 94V NA22 试产</t>
  </si>
  <si>
    <t>205/65R15  94H  KR23环</t>
  </si>
  <si>
    <t>205/65R15  94H  KR23环--GSO</t>
  </si>
  <si>
    <t>205/65R16  95H  KR201环</t>
  </si>
  <si>
    <t>205/65R16  95H  KR203环</t>
  </si>
  <si>
    <t>205/65R16  95H  KR23A环</t>
  </si>
  <si>
    <t>205/65R16 107/105R 10PR KR06环</t>
    <phoneticPr fontId="3" type="noConversion"/>
  </si>
  <si>
    <t>205/65R16 95H KR23印</t>
    <phoneticPr fontId="3" type="noConversion"/>
  </si>
  <si>
    <t>205/65R16 95H KR23环</t>
    <phoneticPr fontId="3" type="noConversion"/>
  </si>
  <si>
    <t>205/65R16 95V  KR32环</t>
    <phoneticPr fontId="3" type="noConversion"/>
  </si>
  <si>
    <t>205/65R16  95H  KR23环--GSO</t>
  </si>
  <si>
    <t>205/70R14 95H KR23环</t>
    <phoneticPr fontId="3" type="noConversion"/>
  </si>
  <si>
    <t>205/70R15  96H  KR23A环</t>
  </si>
  <si>
    <t>205/70R15  96S  KR19环</t>
  </si>
  <si>
    <t>205/70R15 96H KR15(众泰）</t>
  </si>
  <si>
    <t>205/70R15 96H KR23环</t>
    <phoneticPr fontId="3" type="noConversion"/>
  </si>
  <si>
    <t>205/75R16C  113/111N  10PR  KR06环</t>
  </si>
  <si>
    <t>205/75R16C  113/111R  10PR  KR06环</t>
  </si>
  <si>
    <t>205/75R16C 10PR KR06印</t>
    <phoneticPr fontId="3" type="noConversion"/>
  </si>
  <si>
    <t>205R14C  105/103N  6PR KR06环</t>
    <phoneticPr fontId="3" type="noConversion"/>
  </si>
  <si>
    <t>205R14C  109/107N  8PR KR06环</t>
    <phoneticPr fontId="3" type="noConversion"/>
  </si>
  <si>
    <t>205R14C  109/107N  KR101环</t>
  </si>
  <si>
    <t>205R14C  109/107R 8PR KR06环</t>
    <phoneticPr fontId="3" type="noConversion"/>
  </si>
  <si>
    <t>215/35ZR19 85W KR20环</t>
    <phoneticPr fontId="3" type="noConversion"/>
  </si>
  <si>
    <t>215/40R12C  79F  KR20A环</t>
  </si>
  <si>
    <t>215/40R12C  79F  KR20A(高尔夫)</t>
  </si>
  <si>
    <t>215/40R17 83H KR20环</t>
    <phoneticPr fontId="3" type="noConversion"/>
  </si>
  <si>
    <t>215/40ZR17  83W  KR20环</t>
  </si>
  <si>
    <t>215/40ZR17  87W  KR41环-75700#</t>
  </si>
  <si>
    <t>215/40ZR17  87W  KR41环-76700#</t>
  </si>
  <si>
    <t>215/40ZR18 89W KR32环</t>
    <phoneticPr fontId="3" type="noConversion"/>
  </si>
  <si>
    <t>215/45R17  91H  KR20环</t>
  </si>
  <si>
    <t>215/45R17 91H KR20印</t>
  </si>
  <si>
    <t>215/45R17 91V  KR32环</t>
    <phoneticPr fontId="3" type="noConversion"/>
  </si>
  <si>
    <t>215/45ZR17  87W  KR20环</t>
  </si>
  <si>
    <t>215/45ZR17  91W  KR201环</t>
  </si>
  <si>
    <t>215/45ZR17  91W  KR26环</t>
  </si>
  <si>
    <t>215/45ZR17  91W  KR32环</t>
  </si>
  <si>
    <t>215/45ZR17  91W  KR41环-75700#</t>
  </si>
  <si>
    <t>215/45ZR17  91W  KR41环-76700#</t>
  </si>
  <si>
    <t>215/45ZR17 91W KR20环</t>
    <phoneticPr fontId="3" type="noConversion"/>
  </si>
  <si>
    <t>215/45ZR18  89W  KR32环</t>
  </si>
  <si>
    <t>215/45ZR18 93W  KR201环</t>
    <phoneticPr fontId="3" type="noConversion"/>
  </si>
  <si>
    <t>215/50R17  91V  KR30环</t>
  </si>
  <si>
    <t>215/50R17  95V  KR201环</t>
  </si>
  <si>
    <t>215/50R17 91V KR20印</t>
  </si>
  <si>
    <t>215/50R17 91V KR20环</t>
    <phoneticPr fontId="3" type="noConversion"/>
  </si>
  <si>
    <t>215/50ZR17  95W  KR41环-75700#</t>
  </si>
  <si>
    <t>215/50ZR17  95W  KR41环-76700#</t>
  </si>
  <si>
    <t>215/50ZR17 95W KR26印</t>
  </si>
  <si>
    <t>215/50ZR17 95W KR26环</t>
    <phoneticPr fontId="3" type="noConversion"/>
  </si>
  <si>
    <t>215/55R16  93V  KR32环</t>
  </si>
  <si>
    <t>215/55R16  97V  KR203环</t>
    <phoneticPr fontId="3" type="noConversion"/>
  </si>
  <si>
    <t>215/55R16  97V  KR32环</t>
  </si>
  <si>
    <t>215/55R16 93N KR19环</t>
    <phoneticPr fontId="3" type="noConversion"/>
  </si>
  <si>
    <t>215/55R16 93V KR10印</t>
  </si>
  <si>
    <t>215/55R16 93V KR10环</t>
    <phoneticPr fontId="3" type="noConversion"/>
  </si>
  <si>
    <t>215/55R16 93V KR203环</t>
  </si>
  <si>
    <t>215/55R16 93V KR26环</t>
    <phoneticPr fontId="3" type="noConversion"/>
  </si>
  <si>
    <t>215/55R17  94V  KR201环</t>
  </si>
  <si>
    <t>215/55R17  94V  KR32环</t>
  </si>
  <si>
    <t xml:space="preserve">215/55R17  94V KR203环  </t>
    <phoneticPr fontId="3" type="noConversion"/>
  </si>
  <si>
    <t xml:space="preserve">215/55R17 94V KR203环   </t>
  </si>
  <si>
    <t>215/55R17 94V KR20环</t>
    <phoneticPr fontId="3" type="noConversion"/>
  </si>
  <si>
    <t>215/55R17 98V KR10环</t>
    <phoneticPr fontId="3" type="noConversion"/>
  </si>
  <si>
    <t>215/55R18  95V  KR201环</t>
  </si>
  <si>
    <t>215/55R18  99V  KR41环-75700#</t>
  </si>
  <si>
    <t>215/55R18  99V  KR41环-76700#</t>
  </si>
  <si>
    <t>215/55R18  99V  KR41环印度-76700#</t>
    <phoneticPr fontId="3" type="noConversion"/>
  </si>
  <si>
    <t>215/55R18   99V   KR41环印度-75700#</t>
    <phoneticPr fontId="3" type="noConversion"/>
  </si>
  <si>
    <t>215/55ZR16  97W  KR20环</t>
  </si>
  <si>
    <t>215/55ZR16  97W  KR41环-75700#</t>
  </si>
  <si>
    <t>215/55ZR16  97W  KR41环-76700#</t>
  </si>
  <si>
    <t>215/55ZR16  97W  NA22   试产</t>
  </si>
  <si>
    <t>215/55ZR16 97W KR20印</t>
    <phoneticPr fontId="3" type="noConversion"/>
  </si>
  <si>
    <t>215/55ZR16 97W KR26环</t>
    <phoneticPr fontId="3" type="noConversion"/>
  </si>
  <si>
    <t>215/55ZR17  94W  KR41环-75700#</t>
  </si>
  <si>
    <t>215/55ZR17  94W  KR41环-76700#</t>
  </si>
  <si>
    <t>215/55ZR17  94Y  KR41环-75700#</t>
  </si>
  <si>
    <t>215/55ZR17  98W  KR41环-76700#</t>
  </si>
  <si>
    <t>215/55ZR17 94W KR26环</t>
    <phoneticPr fontId="3" type="noConversion"/>
  </si>
  <si>
    <t>215/55ZR18  99W  KR41环-76700#</t>
  </si>
  <si>
    <t>215/60R15  94H  KR23环</t>
  </si>
  <si>
    <t>215/60R16  95H  KR19环</t>
  </si>
  <si>
    <t>215/60R16  95H  KR201环</t>
  </si>
  <si>
    <t>215/60R16  95H  KR32环印</t>
  </si>
  <si>
    <t>215/60R16  95H KR23环</t>
    <phoneticPr fontId="3" type="noConversion"/>
  </si>
  <si>
    <t>215/60R16  95V  KR10环</t>
  </si>
  <si>
    <t>215/60R16 95H  KR32E环</t>
    <phoneticPr fontId="3" type="noConversion"/>
  </si>
  <si>
    <t>215/60R16 95H  KR32R环</t>
  </si>
  <si>
    <t>215/60R16 95H KR10印</t>
  </si>
  <si>
    <t>215/60R16 95H KR203环</t>
  </si>
  <si>
    <t>215/60R16 95V KR203环</t>
    <phoneticPr fontId="3" type="noConversion"/>
  </si>
  <si>
    <t>215/60R16 95V KR203环</t>
  </si>
  <si>
    <t>215/60R16 99H KR203环</t>
  </si>
  <si>
    <t xml:space="preserve">215/60R16 99H KR210环  </t>
    <phoneticPr fontId="3" type="noConversion"/>
  </si>
  <si>
    <t>215/60R16 99V KR41环-76700#</t>
    <phoneticPr fontId="3" type="noConversion"/>
  </si>
  <si>
    <t>215/60R16C  104Q  KR06环</t>
  </si>
  <si>
    <t>215/60R17  96H  KR201环</t>
  </si>
  <si>
    <t>215/60R17  96H  KR32E环</t>
  </si>
  <si>
    <t>215/60R17  96H  KR32R环</t>
  </si>
  <si>
    <t>215/65R15  96H  KR23A环</t>
  </si>
  <si>
    <t>215/65R15  96T  KR27环</t>
  </si>
  <si>
    <t xml:space="preserve">215/65R15 100H KR203环  </t>
    <phoneticPr fontId="3" type="noConversion"/>
  </si>
  <si>
    <t>215/65R15 96H KR23环</t>
    <phoneticPr fontId="3" type="noConversion"/>
  </si>
  <si>
    <t>215/65R16  98H  KR19环</t>
  </si>
  <si>
    <t>215/65R16  98H  KR201环</t>
  </si>
  <si>
    <t>215/65R16  98H  KR32E环</t>
  </si>
  <si>
    <t>215/65R16  98H  KR32R环</t>
  </si>
  <si>
    <t>215/65R16  98T  KR27环</t>
  </si>
  <si>
    <t>215/65R16  98V KR23A环</t>
    <phoneticPr fontId="3" type="noConversion"/>
  </si>
  <si>
    <t>215/65R16  98V KR23环</t>
    <phoneticPr fontId="3" type="noConversion"/>
  </si>
  <si>
    <t>215/65R16 98H KR203(EXP)环</t>
  </si>
  <si>
    <t>215/65R16 98H KR203(RXP)环</t>
  </si>
  <si>
    <t>215/65R16 98H KR210环  试产</t>
    <phoneticPr fontId="3" type="noConversion"/>
  </si>
  <si>
    <t>215/65R16 98H KR23印</t>
    <phoneticPr fontId="3" type="noConversion"/>
  </si>
  <si>
    <t>215/65R16 98V KR203环</t>
    <phoneticPr fontId="1" type="noConversion"/>
  </si>
  <si>
    <t>215/65R16 98V KR203环</t>
    <phoneticPr fontId="3" type="noConversion"/>
  </si>
  <si>
    <t>215/70R15  98S  KR15环</t>
  </si>
  <si>
    <t>215/70R15  98S  KR19环</t>
  </si>
  <si>
    <t>215/70R15 98H KR203环</t>
  </si>
  <si>
    <t>215/70R15 98H KR23环</t>
    <phoneticPr fontId="3" type="noConversion"/>
  </si>
  <si>
    <t xml:space="preserve">215/70R15C  8P  KR06环  </t>
    <phoneticPr fontId="3" type="noConversion"/>
  </si>
  <si>
    <t>215/75R15LT 115/113S KR06印</t>
  </si>
  <si>
    <t>215R14C  112/110Q  8PR KR06(印）</t>
    <phoneticPr fontId="3" type="noConversion"/>
  </si>
  <si>
    <t>215R14C  112/110Q  8PR KR06环</t>
    <phoneticPr fontId="3" type="noConversion"/>
  </si>
  <si>
    <t>215R14C  112/110R  8PR KR06环</t>
    <phoneticPr fontId="3" type="noConversion"/>
  </si>
  <si>
    <t>215R14C  116/114N  KR101环</t>
  </si>
  <si>
    <t>225/35ZR19  88W  KR41环-76700#</t>
  </si>
  <si>
    <t>225/35ZR19  88Y  KR41环-75700#</t>
  </si>
  <si>
    <t>225/35ZR19 88W KR20环</t>
    <phoneticPr fontId="3" type="noConversion"/>
  </si>
  <si>
    <t>225/40R18 92H KR20环</t>
    <phoneticPr fontId="3" type="noConversion"/>
  </si>
  <si>
    <t>225/40ZR18  88W  KR20环</t>
  </si>
  <si>
    <t>225/40ZR18  92W  KR20环</t>
  </si>
  <si>
    <t>225/40ZR18  92W  KR32E环</t>
  </si>
  <si>
    <t>225/40ZR18  92W  KR32R环</t>
  </si>
  <si>
    <t>225/40ZR18  92W  KR41环-75700#</t>
  </si>
  <si>
    <t>225/40ZR18  92W  KR41环-76700#</t>
  </si>
  <si>
    <t>225/40ZR19  93Y  KR41环-75700#</t>
  </si>
  <si>
    <t>225/40ZR19 93W KR32环</t>
    <phoneticPr fontId="3" type="noConversion"/>
  </si>
  <si>
    <t>225/40ZR19 93W KR41环767</t>
  </si>
  <si>
    <t>225/45R17  94H  KR19环</t>
  </si>
  <si>
    <t>225/45R17  94H  KR20印</t>
  </si>
  <si>
    <t>225/45R17  94H  KR20环</t>
  </si>
  <si>
    <t>225/45R18 91V KR203环</t>
  </si>
  <si>
    <t>225/45ZR17  91W  KR20环</t>
  </si>
  <si>
    <t>225/45ZR17  94W  KR20环</t>
  </si>
  <si>
    <t>225/45ZR17  94W  KR32E环</t>
  </si>
  <si>
    <t>225/45ZR17  94W  KR41环-75700#</t>
  </si>
  <si>
    <t>225/45ZR17  94W  KR41环-76700#</t>
    <phoneticPr fontId="3" type="noConversion"/>
  </si>
  <si>
    <t>225/45ZR17  94W KR26环</t>
    <phoneticPr fontId="3" type="noConversion"/>
  </si>
  <si>
    <t>225/45ZR17  94Y  KR41环-76700#</t>
  </si>
  <si>
    <t>225/45ZR18  91W  KR20环</t>
  </si>
  <si>
    <t>225/45ZR18  95W  KR201环</t>
  </si>
  <si>
    <t>225/45ZR18  95W  KR32环</t>
  </si>
  <si>
    <t>225/45ZR18  95W  KR41环-76700#</t>
    <phoneticPr fontId="3" type="noConversion"/>
  </si>
  <si>
    <t>225/45ZR18 95W  KR41环-76700#</t>
    <phoneticPr fontId="3" type="noConversion"/>
  </si>
  <si>
    <t>225/45ZR19  96W  KR32环</t>
  </si>
  <si>
    <t>225/50R16  92V  KR10环</t>
  </si>
  <si>
    <t>225/50R17  94V  KR32E环</t>
  </si>
  <si>
    <t>225/50R17  94V  KR32R环</t>
  </si>
  <si>
    <t>225/50R17  98H  KR19环</t>
  </si>
  <si>
    <t>225/50R18  95V  KR201环</t>
  </si>
  <si>
    <t>225/50R18  95V  KR32环</t>
  </si>
  <si>
    <t>225/50R18   95V   KR32印</t>
    <phoneticPr fontId="3" type="noConversion"/>
  </si>
  <si>
    <t>225/50ZR16  96W  KR41环-75700#</t>
  </si>
  <si>
    <t>225/50ZR16  96W  KR41环-76700#</t>
  </si>
  <si>
    <t>225/50ZR16  96W  KR41环印度-75700#</t>
  </si>
  <si>
    <t>225/50ZR17   98W  KR41环-75700#</t>
    <phoneticPr fontId="3" type="noConversion"/>
  </si>
  <si>
    <t xml:space="preserve">225/50ZR17  98W  KR41环-76700# </t>
    <phoneticPr fontId="3" type="noConversion"/>
  </si>
  <si>
    <t>225/50ZR17  98W KR20印</t>
  </si>
  <si>
    <t>225/50ZR17  98W KR20环</t>
    <phoneticPr fontId="3" type="noConversion"/>
  </si>
  <si>
    <t>225/50ZR17 94W KR26印</t>
  </si>
  <si>
    <t>225/50ZR17 94W KR26环</t>
    <phoneticPr fontId="3" type="noConversion"/>
  </si>
  <si>
    <t>225/50ZR17 98W KR26环</t>
    <phoneticPr fontId="3" type="noConversion"/>
  </si>
  <si>
    <t xml:space="preserve">225/50ZRF17 94W KR41环-767 (RFT) </t>
    <phoneticPr fontId="3" type="noConversion"/>
  </si>
  <si>
    <t>1384HC  484  35A防爆胎</t>
    <phoneticPr fontId="3" type="noConversion"/>
  </si>
  <si>
    <t>225/55R16  95V  KR10环</t>
  </si>
  <si>
    <t>225/55R16  95V  KR19环</t>
  </si>
  <si>
    <t>225/55R16  95V  KR32环</t>
  </si>
  <si>
    <t>225/55R16  99V  KR32环</t>
  </si>
  <si>
    <t>225/55R16 95V KR203环</t>
  </si>
  <si>
    <t>225/55R17  101H  KR19环</t>
  </si>
  <si>
    <t>225/55R17  101V  KR32环</t>
  </si>
  <si>
    <t>225/55R17 101V  KR10环</t>
    <phoneticPr fontId="3" type="noConversion"/>
  </si>
  <si>
    <t>225/55R17 98V KR10环</t>
    <phoneticPr fontId="3" type="noConversion"/>
  </si>
  <si>
    <t>225/55R18  98V  KR201环</t>
  </si>
  <si>
    <t>225/55R18  98V  KR41环-75700#</t>
    <phoneticPr fontId="3" type="noConversion"/>
  </si>
  <si>
    <t>225/55R18  98V  KR41环-76700#</t>
  </si>
  <si>
    <t>225/55R18 109W KR607环</t>
  </si>
  <si>
    <t>225/55ZR16  99W  KR41环-75700#</t>
  </si>
  <si>
    <t>225/55ZR16  99W  KR41环-76700#</t>
  </si>
  <si>
    <t>225/55ZR16 95W  KR20环</t>
    <phoneticPr fontId="3" type="noConversion"/>
  </si>
  <si>
    <t>225/55ZR16 95W KR20印</t>
  </si>
  <si>
    <t>225/55ZR16 99W KR26环</t>
    <phoneticPr fontId="3" type="noConversion"/>
  </si>
  <si>
    <t>225/55ZR17  101W  KR41环-75700#</t>
  </si>
  <si>
    <t>225/55ZR17  101W  KR41环-76700#</t>
  </si>
  <si>
    <t>225/55ZR17  101W  KR41环印度-76700#</t>
    <phoneticPr fontId="1" type="noConversion"/>
  </si>
  <si>
    <t>225/55ZR17 101W KR26印</t>
  </si>
  <si>
    <t>225/55ZR17 101W KR26环</t>
    <phoneticPr fontId="3" type="noConversion"/>
  </si>
  <si>
    <t>225/55ZRF17 97W KR41(RFT-环)    试产</t>
    <phoneticPr fontId="1" type="noConversion"/>
  </si>
  <si>
    <t>1384HC  484  40R防爆胎</t>
    <phoneticPr fontId="1" type="noConversion"/>
  </si>
  <si>
    <t>225/60R15  96V  KR23环</t>
  </si>
  <si>
    <t>225/60R15 96H KR23印</t>
  </si>
  <si>
    <t>225/60R15 96H KR23环</t>
    <phoneticPr fontId="3" type="noConversion"/>
  </si>
  <si>
    <t>225/60R15  96H  KR23环-GSO</t>
  </si>
  <si>
    <t>225/60R16  98H  KR23环</t>
  </si>
  <si>
    <t>225/60R16  98H  KR32E环</t>
  </si>
  <si>
    <t>225/60R16  98H  KR32R环</t>
  </si>
  <si>
    <t>225/60R16 98H  KR10环</t>
    <phoneticPr fontId="3" type="noConversion"/>
  </si>
  <si>
    <t>225/60R16 98T  KR19环</t>
    <phoneticPr fontId="3" type="noConversion"/>
  </si>
  <si>
    <t>225/60R16 98V  KR10环</t>
    <phoneticPr fontId="3" type="noConversion"/>
  </si>
  <si>
    <t>225/60R16  98H  KR23环-GSO</t>
  </si>
  <si>
    <t>225/60R17  99H  KR32环</t>
    <phoneticPr fontId="1" type="noConversion"/>
  </si>
  <si>
    <t>225/60R17 99T KR27环</t>
    <phoneticPr fontId="3" type="noConversion"/>
  </si>
  <si>
    <t>225/60ZR16  98W  KR26环</t>
  </si>
  <si>
    <t>225/65R17  102H  KR32环</t>
  </si>
  <si>
    <t>225/70R15C  10PR  KR06环</t>
  </si>
  <si>
    <t>225/70R15C  116/114N  KR101环</t>
  </si>
  <si>
    <t>235/35ZR19  91W  KR20环</t>
  </si>
  <si>
    <t>235/35ZR19  91W  KR41环-75700#</t>
  </si>
  <si>
    <t>235/35ZR19  91W  KR41环-76700#</t>
  </si>
  <si>
    <t>235/40ZR18  95W  KR20环</t>
  </si>
  <si>
    <t>235/40ZR18  95W  KR32环</t>
  </si>
  <si>
    <t>235/40ZR18  95W  KR41环-76700#</t>
  </si>
  <si>
    <t>235/40ZR18  95Y  KR41环-75700#</t>
  </si>
  <si>
    <t>235/40ZR18 91W KR20环</t>
    <phoneticPr fontId="3" type="noConversion"/>
  </si>
  <si>
    <t>235/45R17  94H  KR20环</t>
  </si>
  <si>
    <t>235/45R17  94H KR20印</t>
  </si>
  <si>
    <t>235/45R17  95V  KR10环</t>
  </si>
  <si>
    <t>235/45R18  98V KR203环</t>
    <phoneticPr fontId="3" type="noConversion"/>
  </si>
  <si>
    <t>235/45ZR17  94W  KR20环</t>
  </si>
  <si>
    <t>235/45ZR17  94W  KR32E环</t>
  </si>
  <si>
    <t>235/45ZR17  94W  KR32R环</t>
  </si>
  <si>
    <t>235/45ZR17  94W KR20印</t>
  </si>
  <si>
    <t>235/45ZR17  97W  KR41环-75700#</t>
  </si>
  <si>
    <t>235/45ZR17  97W  KR41环-76700#</t>
  </si>
  <si>
    <t>235/45ZR17 97W KR26印</t>
  </si>
  <si>
    <t>235/45ZR17 97W KR26环</t>
    <phoneticPr fontId="3" type="noConversion"/>
  </si>
  <si>
    <t>235/45ZR18  94W  KR32环</t>
  </si>
  <si>
    <t>235/45ZR18  98Y  KR41环-76700#</t>
  </si>
  <si>
    <t xml:space="preserve">235/45ZR18 94W KR20A环     </t>
    <phoneticPr fontId="3" type="noConversion"/>
  </si>
  <si>
    <t>235/50R18  101V  KR201环</t>
  </si>
  <si>
    <t>235/50R18  97V  KR32环</t>
  </si>
  <si>
    <t>235/50R18  97V  KR41环-75700#</t>
  </si>
  <si>
    <t>235/50R18  97V  KR41环-76700#</t>
  </si>
  <si>
    <t>235/50ZR17  100W  KR41环-75700#</t>
  </si>
  <si>
    <t>235/50ZR17  100W  KR41环-76700#</t>
  </si>
  <si>
    <t>235/50ZR17  100W  KR41环印度-75700#</t>
    <phoneticPr fontId="3" type="noConversion"/>
  </si>
  <si>
    <t>235/50ZR18  101Y  KR41环-76700#</t>
  </si>
  <si>
    <t>235/50ZR18  101Y  KR41环印度-76700#</t>
    <phoneticPr fontId="1" type="noConversion"/>
  </si>
  <si>
    <t>235/50ZR18 101Y  KR41环-75700#</t>
    <phoneticPr fontId="3" type="noConversion"/>
  </si>
  <si>
    <t>235/50ZR18 101Y  KR41环NRF-76700#</t>
    <phoneticPr fontId="3" type="noConversion"/>
  </si>
  <si>
    <t>235/55R17  103V  KR32环</t>
  </si>
  <si>
    <t>235/55R17  99V  KR41环-75700#</t>
    <phoneticPr fontId="3" type="noConversion"/>
  </si>
  <si>
    <t>235/55R17  99V  KR41环-76700#</t>
    <phoneticPr fontId="3" type="noConversion"/>
  </si>
  <si>
    <t>235/55R19 101V KR41环-75700#</t>
    <phoneticPr fontId="3" type="noConversion"/>
  </si>
  <si>
    <t>235/55ZR17  103W  KR32环</t>
  </si>
  <si>
    <t>235/55ZR17  103W  KR41环-76700#</t>
  </si>
  <si>
    <t>235/55ZR17  103W  KR41环印度-76700#</t>
    <phoneticPr fontId="1" type="noConversion"/>
  </si>
  <si>
    <t>235/55ZR17  103Y  KR41环-75700#</t>
  </si>
  <si>
    <t>235/55ZR19 101Y KR41环-75700#</t>
    <phoneticPr fontId="3" type="noConversion"/>
  </si>
  <si>
    <t>235/55ZR19 101Y KR41环-76700#</t>
    <phoneticPr fontId="3" type="noConversion"/>
  </si>
  <si>
    <t>24*12.00R12 87/98A4 K3014R环  试产</t>
    <phoneticPr fontId="3" type="noConversion"/>
  </si>
  <si>
    <t>245/35ZR19  93W  KR20环</t>
  </si>
  <si>
    <t>245/35ZR19  93W  KR41环-75700#</t>
  </si>
  <si>
    <t>245/35ZR19  93W  KR41环-76700#</t>
  </si>
  <si>
    <t>245/35ZR20  95W  KR20环</t>
  </si>
  <si>
    <t>245/35ZR20 95W KR41环-76700#</t>
  </si>
  <si>
    <t>245/35ZR20 95W KR41环-76700# 试产</t>
    <phoneticPr fontId="3" type="noConversion"/>
  </si>
  <si>
    <t>245/40ZR17  91W  KR41环-75700#</t>
  </si>
  <si>
    <t>245/40ZR17  91W  KR41环-76700#</t>
  </si>
  <si>
    <t>245/40ZR17 91W KR20环</t>
    <phoneticPr fontId="3" type="noConversion"/>
  </si>
  <si>
    <t>245/40ZR18  93W  KR20环</t>
  </si>
  <si>
    <t>245/40ZR18  93W  KR32环</t>
  </si>
  <si>
    <t>245/40ZR18  97V  KR32环</t>
  </si>
  <si>
    <t>245/40ZR18  97W  KR20环</t>
  </si>
  <si>
    <t>245/40ZR18  97Y  KR41环-76700#</t>
  </si>
  <si>
    <t>245/40ZR19 98W KR32环</t>
  </si>
  <si>
    <t>245/45R18 100V KR203印</t>
    <phoneticPr fontId="3" type="noConversion"/>
  </si>
  <si>
    <t>245/45R18 100V KR203环</t>
  </si>
  <si>
    <t>245/45ZR17  95W  KR20环</t>
  </si>
  <si>
    <t>245/45ZR17  99W  KR41环-75700#</t>
    <phoneticPr fontId="3" type="noConversion"/>
  </si>
  <si>
    <t>245/45ZR17  99W  KR41环-76700#</t>
  </si>
  <si>
    <t>245/45ZR17  99W  KR41环印度-76700#</t>
    <phoneticPr fontId="1" type="noConversion"/>
  </si>
  <si>
    <t>245/45ZR18  100W  KR41环-75700#</t>
  </si>
  <si>
    <t>245/45ZR18  100W  KR41环-76700#</t>
  </si>
  <si>
    <t>245/45ZR18  96V  KR32环</t>
  </si>
  <si>
    <t>245/45ZR18  96W  KR20A环</t>
    <phoneticPr fontId="3" type="noConversion"/>
  </si>
  <si>
    <t>245/45ZR18  96W  KR20环</t>
  </si>
  <si>
    <t>245/45ZR18  96W  KR32环</t>
  </si>
  <si>
    <t>245/45ZR19  98W  KR41环-75700#</t>
  </si>
  <si>
    <t>245/45ZR19  98W  KR41环-76700#</t>
  </si>
  <si>
    <t>245/45ZR19 98W KR32环</t>
  </si>
  <si>
    <t>245/45ZRF18 96W KR41环  RFT  试产</t>
    <phoneticPr fontId="1" type="noConversion"/>
  </si>
  <si>
    <t>1464HC  484  30A防爆胎</t>
  </si>
  <si>
    <t>245/50ZR18  100W  KR32环</t>
  </si>
  <si>
    <t>245/50ZR18  104W  KR41环-76700#</t>
  </si>
  <si>
    <t>245/50ZR18 100W KR41印度</t>
  </si>
  <si>
    <t>245/55R19 107R KR608环 试产</t>
    <phoneticPr fontId="3" type="noConversion"/>
  </si>
  <si>
    <t>245/65R17  111T  KR615A 试做</t>
    <phoneticPr fontId="3" type="noConversion"/>
  </si>
  <si>
    <t>255/35ZR18  94Y  KR41环-75700#</t>
  </si>
  <si>
    <t>255/35ZR18  94Y  KR41环-76700#</t>
  </si>
  <si>
    <t>255/35ZR19  96Y  KR41环-75700#</t>
  </si>
  <si>
    <t>255/35ZR19  96Y  KR41环-76700#</t>
  </si>
  <si>
    <t>255/35ZR20  97W  KR20环</t>
  </si>
  <si>
    <t>255/35ZR20  97W  KR41环-76700#</t>
  </si>
  <si>
    <t>255/35ZR20  97W  KR4环-75700#</t>
  </si>
  <si>
    <t>255/40ZR17  98W  KR41环-76700#</t>
  </si>
  <si>
    <t>255/40ZR17  98Y  KR41环-75700#</t>
  </si>
  <si>
    <t>255/40ZR19  100Y  KR41环-75700#</t>
  </si>
  <si>
    <t>255/40ZR19  100Y  KR41环-76700#</t>
  </si>
  <si>
    <t>255/45ZR18  103W  KR32环</t>
  </si>
  <si>
    <t>255/45ZR18  103W  KR41环-75700#</t>
  </si>
  <si>
    <t>255/45ZR18  103W  KR41环-76700#</t>
  </si>
  <si>
    <t>255/45ZR18 103W   KR41环-印度-75700#</t>
    <phoneticPr fontId="3" type="noConversion"/>
  </si>
  <si>
    <t>255/55R18 109Q KR606B 试做</t>
    <phoneticPr fontId="3" type="noConversion"/>
  </si>
  <si>
    <t xml:space="preserve">255/55R18 109V KR20A环  </t>
    <phoneticPr fontId="3" type="noConversion"/>
  </si>
  <si>
    <t>255/55ZR18 109W KR606试做</t>
  </si>
  <si>
    <t>265/30ZR19  93W  KR20环</t>
  </si>
  <si>
    <t>265/35ZR18    97Y  KR41环-75700#</t>
    <phoneticPr fontId="3" type="noConversion"/>
  </si>
  <si>
    <t>265/35ZR18  93W  KR20环</t>
  </si>
  <si>
    <t>265/35ZR18  97W  KR41环-76700#</t>
  </si>
  <si>
    <t>265/40ZR18 97W KR20A环</t>
    <phoneticPr fontId="3" type="noConversion"/>
  </si>
  <si>
    <t>275/30ZR19 92W KR20环</t>
    <phoneticPr fontId="3" type="noConversion"/>
  </si>
  <si>
    <t xml:space="preserve">275/40ZR18 99W KR20A环     </t>
    <phoneticPr fontId="3" type="noConversion"/>
  </si>
  <si>
    <t>275/65R18  116S  KR28环</t>
  </si>
  <si>
    <t>1464HB  484  35C称重</t>
  </si>
  <si>
    <t>30*9.50R15LT  104Q  6PR  KR28环</t>
  </si>
  <si>
    <t>30*9.50R15LT  104Q  6PR  KR29环(OWL)</t>
  </si>
  <si>
    <t>1210HB  484  55L称重</t>
  </si>
  <si>
    <t>30*9.50R15LT 104Q 6PR KR29印</t>
    <phoneticPr fontId="3" type="noConversion"/>
  </si>
  <si>
    <t>31*10.50R15LT  109Q  6PR  KR05环</t>
  </si>
  <si>
    <t>31*10.50R15LT  109Q  6PR  KR28环</t>
  </si>
  <si>
    <t>31*10.50R15LT  109Q  6PR  KR29环</t>
  </si>
  <si>
    <t>31*10.50R15LT 109Q 6PR KR28印</t>
    <phoneticPr fontId="3" type="noConversion"/>
  </si>
  <si>
    <t>31*10.50R15LT 109Q 6PR KR29印</t>
    <phoneticPr fontId="3" type="noConversion"/>
  </si>
  <si>
    <t>31*10.50R15LT 109Q 6PR KR601 POR环</t>
  </si>
  <si>
    <t>31*10.50R15LT 109Q 6PR KR601印度</t>
  </si>
  <si>
    <t>32*11.50R15LT 113Q 6PR KR29印</t>
    <phoneticPr fontId="3" type="noConversion"/>
  </si>
  <si>
    <t>32*11.50R15LT 113Q 6PR KR29环(3PLY)</t>
    <phoneticPr fontId="3" type="noConversion"/>
  </si>
  <si>
    <t>32*11.5R15LT  113Q  6PR KR29环</t>
    <phoneticPr fontId="3" type="noConversion"/>
  </si>
  <si>
    <t>1210HC  484  65C称重</t>
  </si>
  <si>
    <t>33*12.50R15LT 108Q 6PR KR29印</t>
    <phoneticPr fontId="3" type="noConversion"/>
  </si>
  <si>
    <t>1210HC  484  55L称重</t>
  </si>
  <si>
    <t>1386HD  484  65C称重</t>
  </si>
  <si>
    <t>455R12C  83/81N  6PR  KR06环</t>
  </si>
  <si>
    <t>6.50R16  108/107L  10PR  KR12环</t>
  </si>
  <si>
    <t>6.50R16  108/107N  10PR  KR12环</t>
  </si>
  <si>
    <t>6.50R16  111/109L  12PR  KR12环</t>
  </si>
  <si>
    <t>6.50R16  111/109N  12PR  KR12环</t>
  </si>
  <si>
    <t>7.00R15  111/109L  10PR  KR12环</t>
  </si>
  <si>
    <t>7.00R15  111/109N  10PR  KR12环</t>
  </si>
  <si>
    <t>7.00R15  114/112L  12PR  KR12环</t>
  </si>
  <si>
    <t>7.00R15  114/112N  12PR  KR12环</t>
  </si>
  <si>
    <t>7.00R16  113/111L  10PR  KR12环</t>
  </si>
  <si>
    <t>7.00R16  113/111N  10PR  KR12环</t>
  </si>
  <si>
    <t>7.00R16  117/116L  12PR  KR12环</t>
  </si>
  <si>
    <t>7.00R16  117/116N  12PR  KR12环</t>
  </si>
  <si>
    <t>7.00R16LT 12PR 115/110L KR51(印尼）</t>
  </si>
  <si>
    <t>LT185/65R15  95/91Q  8PR  KR06(北汽福田(无锡麦键))</t>
  </si>
  <si>
    <t>LT185/65R15 10P  KR06(北汽福田）</t>
  </si>
  <si>
    <t>LT215/75R15 100/97Q   6PR KR601印</t>
    <phoneticPr fontId="3" type="noConversion"/>
  </si>
  <si>
    <t>LT215/75R15 100/97Q 6PR KR601 POR环</t>
  </si>
  <si>
    <t>1210HC  484  50A称重</t>
    <phoneticPr fontId="3" type="noConversion"/>
  </si>
  <si>
    <t>LT215/75R15 100/97R 6PR KR29印</t>
    <phoneticPr fontId="3" type="noConversion"/>
  </si>
  <si>
    <t>128856  484  50A称重</t>
  </si>
  <si>
    <t>LT225/75R15 102/99Q 6PR KR601 POR环</t>
  </si>
  <si>
    <t>LT225/75R15 110/108Q 8PR KR601环</t>
    <phoneticPr fontId="3" type="noConversion"/>
  </si>
  <si>
    <t>LT225/75R16  10PR  KR28环</t>
  </si>
  <si>
    <t>1288HB  484  50B称重</t>
  </si>
  <si>
    <t>LT225/75R16  8PR KR29  POR环</t>
    <phoneticPr fontId="3" type="noConversion"/>
  </si>
  <si>
    <t>1288HC  484  50B称重</t>
  </si>
  <si>
    <t>LT235/55R19 111/108T 10PR KR608环</t>
    <phoneticPr fontId="1" type="noConversion"/>
  </si>
  <si>
    <t>LT235/70R16 104/101Q 6PR KR601环POR</t>
    <phoneticPr fontId="3" type="noConversion"/>
  </si>
  <si>
    <t>LT235/70R16 106/104Q 6PR KR601环</t>
    <phoneticPr fontId="3" type="noConversion"/>
  </si>
  <si>
    <t>LT235/75R15  6PR  KR29环</t>
  </si>
  <si>
    <t>LT235/75R15 104/101Q 6PR KR601印</t>
    <phoneticPr fontId="3" type="noConversion"/>
  </si>
  <si>
    <t>LT235/75R15 104/101Q 6PR KR601环POR</t>
    <phoneticPr fontId="3" type="noConversion"/>
  </si>
  <si>
    <t>LT235/75R15 110/107Q 8PR KR601环</t>
    <phoneticPr fontId="3" type="noConversion"/>
  </si>
  <si>
    <t>LT235/75R15 6PR KR28印</t>
    <phoneticPr fontId="3" type="noConversion"/>
  </si>
  <si>
    <t>LT235/75R15 6PR KR28环</t>
    <phoneticPr fontId="3" type="noConversion"/>
  </si>
  <si>
    <t>LT235/75R15 6PR KR29印</t>
    <phoneticPr fontId="3" type="noConversion"/>
  </si>
  <si>
    <t>1386HC  484  55L称重</t>
  </si>
  <si>
    <t>LT235/85R16  120/116Q  10PR  KR05环</t>
  </si>
  <si>
    <t>LT235/85R16  120/116Q  10PR  KR29环</t>
  </si>
  <si>
    <t>LT235/85R16  126/123Q  14PR  KR05环</t>
  </si>
  <si>
    <t>LT245/70R16 106/103Q 6PR KR601  POR环</t>
  </si>
  <si>
    <t>LT245/70R16 113/110Q 8PR KR601(环保油)</t>
    <phoneticPr fontId="3" type="noConversion"/>
  </si>
  <si>
    <t>LT245/70R16 113/110S 8PR KR608环RWL 试产</t>
    <phoneticPr fontId="1" type="noConversion"/>
  </si>
  <si>
    <t>LT245/75R16  120/116N  10PR  KR05环</t>
  </si>
  <si>
    <t>LT245/75R16 108/104Q 6PR KR601 POR环</t>
  </si>
  <si>
    <t>LT245/75R16 10PR KR29  POR环</t>
    <phoneticPr fontId="3" type="noConversion"/>
  </si>
  <si>
    <t>LT245/75R16 120/116Q 10PR KR601环</t>
    <phoneticPr fontId="3" type="noConversion"/>
  </si>
  <si>
    <t>LT255/55R19 115/112R 10PR KR608环</t>
  </si>
  <si>
    <t>LT255/60R18 117/114R 10P KR608R环  试产</t>
    <phoneticPr fontId="3" type="noConversion"/>
  </si>
  <si>
    <t>LT255/70R16 115/112S 8P KR608R环  试产</t>
    <phoneticPr fontId="3" type="noConversion"/>
  </si>
  <si>
    <t>LT255/75R17  6PR  KR29环</t>
  </si>
  <si>
    <t>1386HC  484  50B称重</t>
  </si>
  <si>
    <t>LT265/60R18 114/110S 8PR KR608(RWL)  试产</t>
    <phoneticPr fontId="3" type="noConversion"/>
  </si>
  <si>
    <t>LT265/65R17 120/117R 10P KR608R环  试产</t>
    <phoneticPr fontId="3" type="noConversion"/>
  </si>
  <si>
    <t>LT265/65R17  120/117Q  10PR  KR601 POR环</t>
  </si>
  <si>
    <t>LT265/70R16 110/107Q 6PR KR601  POR环</t>
  </si>
  <si>
    <t>LT265/70R16 112/110Q 6PR KR601环</t>
    <phoneticPr fontId="3" type="noConversion"/>
  </si>
  <si>
    <t>LT265/70R16 117/114S 8PR KR608(RWL)环-试产</t>
    <phoneticPr fontId="1" type="noConversion"/>
  </si>
  <si>
    <t>LT265/70R16 117/114S 8PR KR608(RWL-红)环</t>
    <phoneticPr fontId="1" type="noConversion"/>
  </si>
  <si>
    <t>LT265/70R17  6PR  KR29环</t>
  </si>
  <si>
    <t>LT265/70R17 10PR  KR29环</t>
    <phoneticPr fontId="3" type="noConversion"/>
  </si>
  <si>
    <t>LT265/70R17 10PR KR28(印尼）</t>
  </si>
  <si>
    <t>LT265/70R17 10PR KR28环</t>
    <phoneticPr fontId="3" type="noConversion"/>
  </si>
  <si>
    <t>LT265/70R17 118/115S KR608  试产</t>
  </si>
  <si>
    <t>LT265/75R16  119/116N  8PR  KR05环(OWL)</t>
  </si>
  <si>
    <t>LT265/75R16 10PR KR29环</t>
    <phoneticPr fontId="3" type="noConversion"/>
  </si>
  <si>
    <t>112857  484  45C称重</t>
  </si>
  <si>
    <t>LT275/70R17 121/118R 10P KR608R环  试产</t>
    <phoneticPr fontId="3" type="noConversion"/>
  </si>
  <si>
    <t>1465HC  484  55L称重</t>
  </si>
  <si>
    <t>1386HD  484   65C称重</t>
    <phoneticPr fontId="1" type="noConversion"/>
  </si>
  <si>
    <t>LT285/70R17 121/118Q 10PR KR601POR环</t>
    <phoneticPr fontId="3" type="noConversion"/>
  </si>
  <si>
    <t>1386HD  484  55L称重</t>
  </si>
  <si>
    <t>LT285/75R16  10PR  KR29环</t>
  </si>
  <si>
    <t>1295HD  484  55L称重</t>
    <phoneticPr fontId="3" type="noConversion"/>
  </si>
  <si>
    <t>LT285/75R16 10P KR601环</t>
    <phoneticPr fontId="3" type="noConversion"/>
  </si>
  <si>
    <t>1295HD  484  55L称重</t>
  </si>
  <si>
    <t>LT285/75R16  126/123Q10PR  KR29印</t>
    <phoneticPr fontId="3" type="noConversion"/>
  </si>
  <si>
    <t>1295HD  484  55L称重</t>
    <phoneticPr fontId="3" type="noConversion"/>
  </si>
  <si>
    <t>1387HD  484  65C称重</t>
  </si>
  <si>
    <t>1386HC  484  65C称重</t>
  </si>
  <si>
    <t>LT315/70R17 121/118Q 10PR KR608R环  试产</t>
    <phoneticPr fontId="3" type="noConversion"/>
  </si>
  <si>
    <t>P205/70R15 96S KR15环</t>
    <phoneticPr fontId="3" type="noConversion"/>
  </si>
  <si>
    <t>P215/65R15 96H KR15环</t>
  </si>
  <si>
    <t>P215/65R16 98H KR15环</t>
  </si>
  <si>
    <t>P215/70R16 100S KR15环</t>
    <phoneticPr fontId="3" type="noConversion"/>
  </si>
  <si>
    <t>128856  484  45A称重</t>
    <phoneticPr fontId="3" type="noConversion"/>
  </si>
  <si>
    <t>P215/75R15 100S  KR15环</t>
    <phoneticPr fontId="3" type="noConversion"/>
  </si>
  <si>
    <t>P215/75R15 100S KR15印</t>
    <phoneticPr fontId="3" type="noConversion"/>
  </si>
  <si>
    <t>P215/75R15 100S KR28印</t>
    <phoneticPr fontId="3" type="noConversion"/>
  </si>
  <si>
    <t>P215/75R15 100S KR28环</t>
    <phoneticPr fontId="3" type="noConversion"/>
  </si>
  <si>
    <t>P225/65R17 102T KR15环</t>
  </si>
  <si>
    <t>138456  484  50A称重</t>
  </si>
  <si>
    <t>P225/70R15 100S KR15环</t>
    <phoneticPr fontId="3" type="noConversion"/>
  </si>
  <si>
    <t>P225/70R16  102S  KR15环</t>
  </si>
  <si>
    <t>P225/70R16 103S KR15环</t>
    <phoneticPr fontId="3" type="noConversion"/>
  </si>
  <si>
    <t>P225/75R15 102S KR15环</t>
    <phoneticPr fontId="3" type="noConversion"/>
  </si>
  <si>
    <t>P225/75R15 102S KR28环</t>
    <phoneticPr fontId="3" type="noConversion"/>
  </si>
  <si>
    <t>P235/60R15  98H  KR15环</t>
  </si>
  <si>
    <t>P235/60R15 98H KR15印</t>
  </si>
  <si>
    <t>P235/60R16  100H  KR15环</t>
  </si>
  <si>
    <t>P235/60R16 100H KR15印</t>
  </si>
  <si>
    <t>1288HA  484  50A称重</t>
  </si>
  <si>
    <t>1288HA  484  50A称重</t>
    <phoneticPr fontId="1" type="noConversion"/>
  </si>
  <si>
    <t>128857  484  45A称重</t>
  </si>
  <si>
    <t>146457  484  45A称重</t>
  </si>
  <si>
    <t>P235/60R18 103H KR28环(OWL)</t>
    <phoneticPr fontId="3" type="noConversion"/>
  </si>
  <si>
    <t>P235/65R17  103S  KR15印</t>
  </si>
  <si>
    <t>P235/65R17  104H KR50(汉腾汽车)</t>
    <phoneticPr fontId="3" type="noConversion"/>
  </si>
  <si>
    <t>P235/65R17  104S  KR15环</t>
  </si>
  <si>
    <t>P235/65R17 103S KR15环</t>
  </si>
  <si>
    <t>138456  484  50B称重</t>
  </si>
  <si>
    <t>P235/65R17 104S KR28印</t>
    <phoneticPr fontId="3" type="noConversion"/>
  </si>
  <si>
    <t>P235/65R17 108T KR15环</t>
  </si>
  <si>
    <t>P235/70R15 103S KR15环</t>
    <phoneticPr fontId="3" type="noConversion"/>
  </si>
  <si>
    <t>P235/70R16  106H  KR50(汉腾汽车)</t>
  </si>
  <si>
    <t>P235/70R16  106S  KR15环</t>
  </si>
  <si>
    <t>P235/70R16 106S KR28印</t>
    <phoneticPr fontId="3" type="noConversion"/>
  </si>
  <si>
    <t>P235/70R16 106S KR28环</t>
    <phoneticPr fontId="3" type="noConversion"/>
  </si>
  <si>
    <t>P235/75R15 105S KR15印</t>
    <phoneticPr fontId="3" type="noConversion"/>
  </si>
  <si>
    <t>P235/75R15 105S KR15环</t>
    <phoneticPr fontId="3" type="noConversion"/>
  </si>
  <si>
    <t>138466  484  50B称重</t>
    <phoneticPr fontId="3" type="noConversion"/>
  </si>
  <si>
    <t>138466  484  50B称重</t>
  </si>
  <si>
    <t>P245/60R15  100H  KR15环</t>
  </si>
  <si>
    <t>P245/70R16  107S  KR15(北汽瑞丽)</t>
  </si>
  <si>
    <t>P245/70R16  107S  KR15环</t>
  </si>
  <si>
    <t>P245/70R16 106S KR28环</t>
    <phoneticPr fontId="3" type="noConversion"/>
  </si>
  <si>
    <t>1384HB  484  30A称重</t>
    <phoneticPr fontId="3" type="noConversion"/>
  </si>
  <si>
    <t>P245/75R16  109S  KR15环</t>
  </si>
  <si>
    <t>128866  484  50B称重</t>
  </si>
  <si>
    <t>P255/65R16  109T  KR28(OWL)印</t>
  </si>
  <si>
    <t>1384HB  484  50B称重</t>
  </si>
  <si>
    <t>P255/65R17 110S KR28环</t>
    <phoneticPr fontId="3" type="noConversion"/>
  </si>
  <si>
    <t>P255/70R16  109S  KR15环</t>
  </si>
  <si>
    <t>1288HB  484  35C称重</t>
  </si>
  <si>
    <t>P255/70R16 111S KR28环</t>
    <phoneticPr fontId="3" type="noConversion"/>
  </si>
  <si>
    <t>P265/65R17  112S  KR15(印尼)</t>
  </si>
  <si>
    <t>P265/65R17  112S  KR15印</t>
  </si>
  <si>
    <t>P265/65R17  112S  KR15环</t>
    <phoneticPr fontId="3" type="noConversion"/>
  </si>
  <si>
    <t>P265/65R17  112S  KR28环</t>
  </si>
  <si>
    <t>P265/65R17 112S KR28印</t>
    <phoneticPr fontId="3" type="noConversion"/>
  </si>
  <si>
    <t>1384HB  484  55L称重</t>
    <phoneticPr fontId="3" type="noConversion"/>
  </si>
  <si>
    <t>P265/65R17 112S KR28环</t>
    <phoneticPr fontId="3" type="noConversion"/>
  </si>
  <si>
    <t>1384HB  484  55L称重</t>
    <phoneticPr fontId="3" type="noConversion"/>
  </si>
  <si>
    <t>P265/65R18 114T KR15环</t>
    <phoneticPr fontId="3" type="noConversion"/>
  </si>
  <si>
    <t>P265/70R15  110S  KR15环</t>
  </si>
  <si>
    <t>P265/70R16 112S KR15环</t>
    <phoneticPr fontId="3" type="noConversion"/>
  </si>
  <si>
    <t>P265/70R16 112S KR28环</t>
    <phoneticPr fontId="3" type="noConversion"/>
  </si>
  <si>
    <t>1384HB  484  35C称重</t>
    <phoneticPr fontId="3" type="noConversion"/>
  </si>
  <si>
    <t>P275/65R17  115S  KR15环</t>
    <phoneticPr fontId="3" type="noConversion"/>
  </si>
  <si>
    <t>P275/65R17  115T  KR15环</t>
    <phoneticPr fontId="3" type="noConversion"/>
  </si>
  <si>
    <t>146467  484  35C称重</t>
  </si>
  <si>
    <t>P285/65R17 116T KR15环</t>
    <phoneticPr fontId="3" type="noConversion"/>
  </si>
  <si>
    <t>1386HB  484  50B称重</t>
  </si>
  <si>
    <t>P285/70R17 117S KR28环</t>
    <phoneticPr fontId="3" type="noConversion"/>
  </si>
  <si>
    <t>ST145/80R12 10PR 95/90M KR53  试产</t>
    <phoneticPr fontId="3" type="noConversion"/>
  </si>
  <si>
    <t>ST205/75R14  6P  KR03环</t>
    <phoneticPr fontId="3" type="noConversion"/>
  </si>
  <si>
    <t>145/80R12    6P   KR33环</t>
    <phoneticPr fontId="1" type="noConversion"/>
  </si>
  <si>
    <t>205/65R15 M/C 94H KR203环 重庆环松</t>
  </si>
  <si>
    <t>2023.10.18试作</t>
    <phoneticPr fontId="1" type="noConversion"/>
  </si>
  <si>
    <t>145/60R16 M/C 66T KR208环 重庆环松</t>
  </si>
  <si>
    <t>LT235/85R16 120/116R KR629 试作</t>
  </si>
  <si>
    <t>245/40ZR18 97Y KR402    试作</t>
  </si>
  <si>
    <t>P285/65R17 116T KR 28(OWL)-GSO(环保油）</t>
    <phoneticPr fontId="1" type="noConversion"/>
  </si>
  <si>
    <t>P215/75R15  100S  KR28(环保油)-GSO</t>
    <phoneticPr fontId="1" type="noConversion"/>
  </si>
  <si>
    <t>205/45R16 68T KR404  （BRP）试做</t>
    <phoneticPr fontId="1" type="noConversion"/>
  </si>
  <si>
    <t>255/45ZR19 104W KR616EV  试做</t>
    <phoneticPr fontId="1" type="noConversion"/>
  </si>
  <si>
    <t>T115/70R16 92M K801  试做</t>
  </si>
  <si>
    <t>225/55R18 98V KR41(海绵静音胎）</t>
    <phoneticPr fontId="1" type="noConversion"/>
  </si>
  <si>
    <t>235/50ZR18 101Y KR41(海绵静音胎）</t>
    <phoneticPr fontId="1" type="noConversion"/>
  </si>
  <si>
    <t>225/45ZR18 95W KR41(海绵静音胎）</t>
    <phoneticPr fontId="1" type="noConversion"/>
  </si>
  <si>
    <t>245/20ZR18  104W KR41(海绵静音胎）</t>
    <phoneticPr fontId="1" type="noConversion"/>
  </si>
  <si>
    <t>215/55ZR18  99W  KR41环(海绵静音胎）</t>
    <phoneticPr fontId="1" type="noConversion"/>
  </si>
  <si>
    <t>235/55ZR19 101Y KR41(海绵静音胎）</t>
    <phoneticPr fontId="1" type="noConversion"/>
  </si>
  <si>
    <t>LT31*10.5R15 6P KR608 试产</t>
    <phoneticPr fontId="1" type="noConversion"/>
  </si>
  <si>
    <t>2024/3/19试产</t>
    <phoneticPr fontId="1" type="noConversion"/>
  </si>
  <si>
    <t>245/40R18 97V KR32环结环带</t>
  </si>
  <si>
    <t>31*10.50R15LT 109Q 6PR KR608(环)-RWL</t>
    <phoneticPr fontId="1" type="noConversion"/>
  </si>
  <si>
    <t>LT285/70R17 121/118Q 10PR KR601(环)-RWL</t>
    <phoneticPr fontId="3" type="noConversion"/>
  </si>
  <si>
    <t>195/60R17 90H KR203(环）</t>
    <phoneticPr fontId="1" type="noConversion"/>
  </si>
  <si>
    <t>LT235/75R15 10P KR601</t>
    <phoneticPr fontId="1" type="noConversion"/>
  </si>
  <si>
    <t>1208HB  484  50A</t>
    <phoneticPr fontId="1" type="noConversion"/>
  </si>
  <si>
    <t>LT225/75R16 10P KR05(OWL)</t>
    <phoneticPr fontId="1" type="noConversion"/>
  </si>
  <si>
    <t>K804B515</t>
  </si>
  <si>
    <t>T115/70R15 90M K801(哪吒汽车)</t>
  </si>
  <si>
    <t>120544  486  15C</t>
    <phoneticPr fontId="1" type="noConversion"/>
  </si>
  <si>
    <t>128554  486  15C</t>
    <phoneticPr fontId="1" type="noConversion"/>
  </si>
  <si>
    <t>K546B070</t>
  </si>
  <si>
    <t>245/50R20   102V KR616E</t>
  </si>
  <si>
    <t>K951B060</t>
  </si>
  <si>
    <t>245/45R20 103V KR616EV</t>
  </si>
  <si>
    <t>162056  486  35A</t>
    <phoneticPr fontId="1" type="noConversion"/>
  </si>
  <si>
    <t>162056  486  35A</t>
    <phoneticPr fontId="1" type="noConversion"/>
  </si>
  <si>
    <t>试作</t>
    <phoneticPr fontId="1" type="noConversion"/>
  </si>
  <si>
    <t xml:space="preserve"> </t>
    <phoneticPr fontId="1" type="noConversion"/>
  </si>
  <si>
    <t xml:space="preserve"> </t>
    <phoneticPr fontId="1" type="noConversion"/>
  </si>
  <si>
    <t>3R202060</t>
    <phoneticPr fontId="1" type="noConversion"/>
  </si>
  <si>
    <t>104554  06AE15  20C</t>
    <phoneticPr fontId="1" type="noConversion"/>
  </si>
  <si>
    <t>486胶料</t>
    <phoneticPr fontId="1" type="noConversion"/>
  </si>
  <si>
    <t>3R3CB464</t>
    <phoneticPr fontId="1" type="noConversion"/>
  </si>
  <si>
    <t>155/80R13 84N KR209(EUDR)</t>
    <phoneticPr fontId="1" type="noConversion"/>
  </si>
  <si>
    <t>205R14C 109/107N KR101(EUDR)</t>
    <phoneticPr fontId="1" type="noConversion"/>
  </si>
  <si>
    <t>113057  06AE15  45A</t>
    <phoneticPr fontId="1" type="noConversion"/>
  </si>
  <si>
    <t>3R162069</t>
    <phoneticPr fontId="1" type="noConversion"/>
  </si>
  <si>
    <t>16R13C 96/94N KR101</t>
    <phoneticPr fontId="1" type="noConversion"/>
  </si>
  <si>
    <t>3R222076</t>
    <phoneticPr fontId="1" type="noConversion"/>
  </si>
  <si>
    <t>145/80R13 78N KR209</t>
    <phoneticPr fontId="1" type="noConversion"/>
  </si>
  <si>
    <t>104855  06AE15  40D</t>
    <phoneticPr fontId="1" type="noConversion"/>
  </si>
  <si>
    <t>104544  06AE15  20C</t>
    <phoneticPr fontId="1" type="noConversion"/>
  </si>
  <si>
    <t>3R222068</t>
    <phoneticPr fontId="1" type="noConversion"/>
  </si>
  <si>
    <t>145/80R13 75N KR209</t>
    <phoneticPr fontId="1" type="noConversion"/>
  </si>
  <si>
    <t>104544  06AE15  20C</t>
    <phoneticPr fontId="1" type="noConversion"/>
  </si>
  <si>
    <t>3R7W3065</t>
    <phoneticPr fontId="1" type="noConversion"/>
  </si>
  <si>
    <t>195/70R14C 104/102NKR500</t>
    <phoneticPr fontId="1" type="noConversion"/>
  </si>
  <si>
    <t xml:space="preserve">113056  06AE15 45A </t>
    <phoneticPr fontId="1" type="noConversion"/>
  </si>
  <si>
    <t>KR21B463</t>
    <phoneticPr fontId="1" type="noConversion"/>
  </si>
  <si>
    <t>165/70R14 81T KR203</t>
    <phoneticPr fontId="1" type="noConversion"/>
  </si>
  <si>
    <t xml:space="preserve">112554  06AE15  35A </t>
    <phoneticPr fontId="1" type="noConversion"/>
  </si>
  <si>
    <t>3R242066</t>
    <phoneticPr fontId="1" type="noConversion"/>
  </si>
  <si>
    <t>165/70R13 79N KR209</t>
    <phoneticPr fontId="1" type="noConversion"/>
  </si>
  <si>
    <t>3R3M2067</t>
    <phoneticPr fontId="1" type="noConversion"/>
  </si>
  <si>
    <t>155/70R12C 104/101N KR500</t>
    <phoneticPr fontId="1" type="noConversion"/>
  </si>
  <si>
    <t>096856  06AE15  20B</t>
    <phoneticPr fontId="1" type="noConversion"/>
  </si>
  <si>
    <t>3R272063</t>
    <phoneticPr fontId="1" type="noConversion"/>
  </si>
  <si>
    <t>185/70R13 93N KR209</t>
    <phoneticPr fontId="1" type="noConversion"/>
  </si>
  <si>
    <t>104554  06AE15  35L</t>
    <phoneticPr fontId="1" type="noConversion"/>
  </si>
  <si>
    <t>3R982060</t>
    <phoneticPr fontId="1" type="noConversion"/>
  </si>
  <si>
    <t>225/70R15C 116/114N KR101</t>
    <phoneticPr fontId="1" type="noConversion"/>
  </si>
  <si>
    <t>1210HB  06AE15  45A</t>
    <phoneticPr fontId="1" type="noConversion"/>
  </si>
  <si>
    <t>3R972087</t>
    <phoneticPr fontId="1" type="noConversion"/>
  </si>
  <si>
    <t>155/70R12C 104/102N KR101</t>
    <phoneticPr fontId="1" type="noConversion"/>
  </si>
  <si>
    <t>096854  06AE15  30A</t>
    <phoneticPr fontId="1" type="noConversion"/>
  </si>
  <si>
    <t>KR23B537</t>
    <phoneticPr fontId="1" type="noConversion"/>
  </si>
  <si>
    <t>185/60R15 88H KR203</t>
    <phoneticPr fontId="1" type="noConversion"/>
  </si>
  <si>
    <t>120555  06AE15  35A</t>
    <phoneticPr fontId="1" type="noConversion"/>
  </si>
  <si>
    <t>KR36B678</t>
    <phoneticPr fontId="1" type="noConversion"/>
  </si>
  <si>
    <t>205/60R16 96H KR32</t>
    <phoneticPr fontId="1" type="noConversion"/>
  </si>
  <si>
    <t>128855  06AE15  40D</t>
    <phoneticPr fontId="1" type="noConversion"/>
  </si>
  <si>
    <t>3R292061</t>
    <phoneticPr fontId="1" type="noConversion"/>
  </si>
  <si>
    <t>195/70R14 98N KR209</t>
    <phoneticPr fontId="1" type="noConversion"/>
  </si>
  <si>
    <t>112555  06AE15  35L</t>
    <phoneticPr fontId="1" type="noConversion"/>
  </si>
  <si>
    <t>3R232067</t>
    <phoneticPr fontId="1" type="noConversion"/>
  </si>
  <si>
    <t>155/70R13 74N KR209</t>
    <phoneticPr fontId="1" type="noConversion"/>
  </si>
  <si>
    <t>KR26B534</t>
    <phoneticPr fontId="1" type="noConversion"/>
  </si>
  <si>
    <t>195/60R15 88V KR203</t>
    <phoneticPr fontId="1" type="noConversion"/>
  </si>
  <si>
    <t>120555  06AE15  40A</t>
    <phoneticPr fontId="1" type="noConversion"/>
  </si>
  <si>
    <t>3R252065</t>
    <phoneticPr fontId="1" type="noConversion"/>
  </si>
  <si>
    <t>175/70R13 86N KR209</t>
    <phoneticPr fontId="1" type="noConversion"/>
  </si>
  <si>
    <t>104554  06AE15  35L</t>
    <phoneticPr fontId="1" type="noConversion"/>
  </si>
  <si>
    <t>3R225030</t>
    <phoneticPr fontId="1" type="noConversion"/>
  </si>
  <si>
    <t>195/60R12C 108/106N KR101</t>
    <phoneticPr fontId="3" type="noConversion"/>
  </si>
  <si>
    <t>3R992069</t>
    <phoneticPr fontId="1" type="noConversion"/>
  </si>
  <si>
    <t>195R14C 108/106N KR101</t>
    <phoneticPr fontId="1" type="noConversion"/>
  </si>
  <si>
    <t>112857  06AE15  45A</t>
    <phoneticPr fontId="1" type="noConversion"/>
  </si>
  <si>
    <t>3R012065</t>
    <phoneticPr fontId="1" type="noConversion"/>
  </si>
  <si>
    <t>145R10C 84/82N KR101</t>
    <phoneticPr fontId="1" type="noConversion"/>
  </si>
  <si>
    <t>080454  06AE15  30A</t>
    <phoneticPr fontId="1" type="noConversion"/>
  </si>
  <si>
    <t>3R3N2066</t>
    <phoneticPr fontId="1" type="noConversion"/>
  </si>
  <si>
    <t>185/60R12C 104/101N KR500</t>
    <phoneticPr fontId="1" type="noConversion"/>
  </si>
  <si>
    <t>096855  06AE15  35A</t>
    <phoneticPr fontId="1" type="noConversion"/>
  </si>
  <si>
    <t>3R705064</t>
    <phoneticPr fontId="1" type="noConversion"/>
  </si>
  <si>
    <t>195/50R13C 104/101N KR16</t>
    <phoneticPr fontId="1" type="noConversion"/>
  </si>
  <si>
    <t>104856  06AE15  20D</t>
    <phoneticPr fontId="1" type="noConversion"/>
  </si>
  <si>
    <t>2R921067</t>
    <phoneticPr fontId="1" type="noConversion"/>
  </si>
  <si>
    <t>24*12.00R12 87/98A4 K3014R</t>
    <phoneticPr fontId="1" type="noConversion"/>
  </si>
  <si>
    <t>096544  06AE15  40A</t>
    <phoneticPr fontId="1" type="noConversion"/>
  </si>
  <si>
    <t>3R403009</t>
    <phoneticPr fontId="1" type="noConversion"/>
  </si>
  <si>
    <t>195/50R13C 104/101N KR500</t>
    <phoneticPr fontId="1" type="noConversion"/>
  </si>
  <si>
    <t>KR03B561</t>
    <phoneticPr fontId="1" type="noConversion"/>
  </si>
  <si>
    <t xml:space="preserve">195/50R15 82V KR203 </t>
    <phoneticPr fontId="1" type="noConversion"/>
  </si>
  <si>
    <t>120554  06AE15  35A</t>
    <phoneticPr fontId="1" type="noConversion"/>
  </si>
  <si>
    <t>3R112064</t>
    <phoneticPr fontId="1" type="noConversion"/>
  </si>
  <si>
    <t>195/50R13C 104/102N KR101</t>
    <phoneticPr fontId="1" type="noConversion"/>
  </si>
  <si>
    <t>104855  06AE15  35A</t>
    <phoneticPr fontId="1" type="noConversion"/>
  </si>
  <si>
    <t>3R142087</t>
    <phoneticPr fontId="1" type="noConversion"/>
  </si>
  <si>
    <t>185/60R12C 104/102N KR101</t>
    <phoneticPr fontId="1" type="noConversion"/>
  </si>
  <si>
    <t>165R13C 96/94N 8PR KR500</t>
    <phoneticPr fontId="1" type="noConversion"/>
  </si>
  <si>
    <t>KR62B354</t>
    <phoneticPr fontId="1" type="noConversion"/>
  </si>
  <si>
    <t>155/80R13 79T KR203</t>
    <phoneticPr fontId="1" type="noConversion"/>
  </si>
  <si>
    <t>104554  06AE15  25A</t>
    <phoneticPr fontId="1" type="noConversion"/>
  </si>
  <si>
    <t>3R633068</t>
    <phoneticPr fontId="1" type="noConversion"/>
  </si>
  <si>
    <t>18R14C 104/102N 8PR KR500</t>
    <phoneticPr fontId="1" type="noConversion"/>
  </si>
  <si>
    <t>113056  06AE15  20D</t>
    <phoneticPr fontId="1" type="noConversion"/>
  </si>
  <si>
    <t>3R603061</t>
    <phoneticPr fontId="1" type="noConversion"/>
  </si>
  <si>
    <t>155R13C 91/89N 8PR KR500</t>
    <phoneticPr fontId="1" type="noConversion"/>
  </si>
  <si>
    <t>104855  06AE15  20D</t>
    <phoneticPr fontId="1" type="noConversion"/>
  </si>
  <si>
    <t>3R962088</t>
    <phoneticPr fontId="1" type="noConversion"/>
  </si>
  <si>
    <t>215R14C 116/114N KR101</t>
    <phoneticPr fontId="1" type="noConversion"/>
  </si>
  <si>
    <t>113266  06AE15  45A</t>
    <phoneticPr fontId="1" type="noConversion"/>
  </si>
  <si>
    <t>3R11B066</t>
    <phoneticPr fontId="1" type="noConversion"/>
  </si>
  <si>
    <t>145/80R10 74N KR209</t>
    <phoneticPr fontId="1" type="noConversion"/>
  </si>
  <si>
    <t>080444  06AE15  35L</t>
    <phoneticPr fontId="1" type="noConversion"/>
  </si>
  <si>
    <t>3R063084</t>
    <phoneticPr fontId="1" type="noConversion"/>
  </si>
  <si>
    <t>175R14C 99/98NKR101</t>
    <phoneticPr fontId="1" type="noConversion"/>
  </si>
  <si>
    <t>112855  06AE15  40A</t>
    <phoneticPr fontId="1" type="noConversion"/>
  </si>
  <si>
    <t>3R952089</t>
    <phoneticPr fontId="1" type="noConversion"/>
  </si>
  <si>
    <t>185R14 104/120N KR101</t>
    <phoneticPr fontId="1" type="noConversion"/>
  </si>
  <si>
    <t>3R212069</t>
    <phoneticPr fontId="1" type="noConversion"/>
  </si>
  <si>
    <t>135/80R13 70N KR209</t>
    <phoneticPr fontId="1" type="noConversion"/>
  </si>
  <si>
    <t>104544  06AE15  30A</t>
    <phoneticPr fontId="1" type="noConversion"/>
  </si>
  <si>
    <t>3R715089</t>
    <phoneticPr fontId="1" type="noConversion"/>
  </si>
  <si>
    <t>185/70R13C 106/104N KR103</t>
    <phoneticPr fontId="1" type="noConversion"/>
  </si>
  <si>
    <t>104866  06AD93  35A</t>
    <phoneticPr fontId="1" type="noConversion"/>
  </si>
  <si>
    <t>3R295032</t>
    <phoneticPr fontId="1" type="noConversion"/>
  </si>
  <si>
    <t>175/75R16C 104/102N KR101</t>
    <phoneticPr fontId="1" type="noConversion"/>
  </si>
  <si>
    <t>128857  06AD93  30A</t>
    <phoneticPr fontId="1" type="noConversion"/>
  </si>
  <si>
    <t>185/70R13C 106/104N 10PR KR500</t>
    <phoneticPr fontId="1" type="noConversion"/>
  </si>
  <si>
    <t>3R6M5006</t>
    <phoneticPr fontId="1" type="noConversion"/>
  </si>
  <si>
    <t>225/40ZR18 92W KR41</t>
    <phoneticPr fontId="1" type="noConversion"/>
  </si>
  <si>
    <t>146155  06A8DR  25A</t>
    <phoneticPr fontId="1" type="noConversion"/>
  </si>
  <si>
    <t>478胶料</t>
  </si>
  <si>
    <t>478胶料</t>
    <phoneticPr fontId="1" type="noConversion"/>
  </si>
  <si>
    <t>KR16B887</t>
    <phoneticPr fontId="1" type="noConversion"/>
  </si>
  <si>
    <t>KR20B873</t>
    <phoneticPr fontId="1" type="noConversion"/>
  </si>
  <si>
    <t>245/40ZR18  97Y  KR41环-75700#</t>
    <phoneticPr fontId="1" type="noConversion"/>
  </si>
  <si>
    <t>245/40ZR18  97Y  KR41</t>
  </si>
  <si>
    <t>146455  06A8DR  30A</t>
    <phoneticPr fontId="1" type="noConversion"/>
  </si>
  <si>
    <t>KR20B832</t>
    <phoneticPr fontId="1" type="noConversion"/>
  </si>
  <si>
    <t>225/45ZR18  95W  KR41环-75700#</t>
    <phoneticPr fontId="3" type="noConversion"/>
  </si>
  <si>
    <t>225/45ZR18  95W  KR41</t>
  </si>
  <si>
    <t>146456  06A8DR  30A</t>
    <phoneticPr fontId="1" type="noConversion"/>
  </si>
  <si>
    <t>KR16B762</t>
    <phoneticPr fontId="1" type="noConversion"/>
  </si>
  <si>
    <t>205/45ZR17  88W  KR41环-75700#</t>
    <phoneticPr fontId="1" type="noConversion"/>
  </si>
  <si>
    <t>205/45ZR17  88W  KR41</t>
  </si>
  <si>
    <t>138155  06A8DR  30A</t>
    <phoneticPr fontId="1" type="noConversion"/>
  </si>
  <si>
    <t>KR91B866</t>
    <phoneticPr fontId="1" type="noConversion"/>
  </si>
  <si>
    <t>235/45ZR18  98Y  KR41环-75700#</t>
    <phoneticPr fontId="1" type="noConversion"/>
  </si>
  <si>
    <t>235/45ZR18  98Y  KR41</t>
  </si>
  <si>
    <t>146456  06A8DR  30A</t>
    <phoneticPr fontId="1" type="noConversion"/>
  </si>
  <si>
    <t>KR10B701</t>
    <phoneticPr fontId="1" type="noConversion"/>
  </si>
  <si>
    <t>225/45ZR17  94Y  KR41环-75700#</t>
    <phoneticPr fontId="1" type="noConversion"/>
  </si>
  <si>
    <t>225/45ZR17  94Y  KR41</t>
  </si>
  <si>
    <t xml:space="preserve">E M+S KENDA  MASTER TRAIL 3G LPAHS 環保油   </t>
  </si>
  <si>
    <t>规格</t>
    <phoneticPr fontId="1" type="noConversion"/>
  </si>
  <si>
    <t>096855  06AE15  35A</t>
    <phoneticPr fontId="1" type="noConversion"/>
  </si>
  <si>
    <t>K013B425</t>
  </si>
  <si>
    <t>155R65R14 79T KR203(上海易如智车）</t>
  </si>
  <si>
    <t>试</t>
  </si>
  <si>
    <t>3R052061</t>
    <phoneticPr fontId="1" type="noConversion"/>
  </si>
  <si>
    <t>195/55R10C 98/96N KR101</t>
    <phoneticPr fontId="1" type="noConversion"/>
  </si>
  <si>
    <t>080855  06AE15  35A</t>
    <phoneticPr fontId="1" type="noConversion"/>
  </si>
  <si>
    <t>215/55R17  94V  KR32</t>
    <phoneticPr fontId="1" type="noConversion"/>
  </si>
  <si>
    <t>KR21B774</t>
    <phoneticPr fontId="1" type="noConversion"/>
  </si>
  <si>
    <t>138456  06AE15  40A</t>
    <phoneticPr fontId="1" type="noConversion"/>
  </si>
  <si>
    <t>205/55ZR16  94W  KR41</t>
    <phoneticPr fontId="1" type="noConversion"/>
  </si>
  <si>
    <t>KR14B699</t>
    <phoneticPr fontId="1" type="noConversion"/>
  </si>
  <si>
    <t>KR11B635</t>
    <phoneticPr fontId="1" type="noConversion"/>
  </si>
  <si>
    <t>215/55ZR16  97W  KR41</t>
    <phoneticPr fontId="1" type="noConversion"/>
  </si>
  <si>
    <t>128555  06A8DR  40D</t>
    <phoneticPr fontId="1" type="noConversion"/>
  </si>
  <si>
    <t>3R585060</t>
    <phoneticPr fontId="1" type="noConversion"/>
  </si>
  <si>
    <t>138455  06A8DR  30A</t>
    <phoneticPr fontId="1" type="noConversion"/>
  </si>
  <si>
    <t>096857  06AD93  35A</t>
    <phoneticPr fontId="1" type="noConversion"/>
  </si>
  <si>
    <t>KR37B607</t>
    <phoneticPr fontId="1" type="noConversion"/>
  </si>
  <si>
    <t>195/55ZR16  91W  KR41</t>
    <phoneticPr fontId="1" type="noConversion"/>
  </si>
  <si>
    <t>128856  06A8DR  35A</t>
    <phoneticPr fontId="1" type="noConversion"/>
  </si>
  <si>
    <t>KR38B762</t>
    <phoneticPr fontId="1" type="noConversion"/>
  </si>
  <si>
    <t>235/55ZR17  103Y  KR41</t>
    <phoneticPr fontId="1" type="noConversion"/>
  </si>
  <si>
    <t>128855  06A8DR  35A</t>
    <phoneticPr fontId="1" type="noConversion"/>
  </si>
  <si>
    <t>138456  06A8DR  20B</t>
    <phoneticPr fontId="1" type="noConversion"/>
  </si>
  <si>
    <t>KR42B677</t>
    <phoneticPr fontId="1" type="noConversion"/>
  </si>
  <si>
    <t>205/55R16 91V KR203</t>
    <phoneticPr fontId="1" type="noConversion"/>
  </si>
  <si>
    <t>KR75B580</t>
    <phoneticPr fontId="1" type="noConversion"/>
  </si>
  <si>
    <t>185/55R15 82V KR203</t>
    <phoneticPr fontId="1" type="noConversion"/>
  </si>
  <si>
    <t>128554  06AE15  35A</t>
    <phoneticPr fontId="1" type="noConversion"/>
  </si>
  <si>
    <t>KR03B538</t>
    <phoneticPr fontId="1" type="noConversion"/>
  </si>
  <si>
    <t xml:space="preserve">195/55R15 85V KR203 </t>
    <phoneticPr fontId="1" type="noConversion"/>
  </si>
  <si>
    <t>120554  06AE15  30A</t>
    <phoneticPr fontId="1" type="noConversion"/>
  </si>
  <si>
    <t>120555  06AE15  35A</t>
    <phoneticPr fontId="1" type="noConversion"/>
  </si>
  <si>
    <t>3R563083</t>
    <phoneticPr fontId="1" type="noConversion"/>
  </si>
  <si>
    <t>195/55R10C  98/96N  KR500</t>
    <phoneticPr fontId="1" type="noConversion"/>
  </si>
  <si>
    <t>080855  06AE15  20D</t>
    <phoneticPr fontId="1" type="noConversion"/>
  </si>
  <si>
    <t>KR322B42</t>
    <phoneticPr fontId="1" type="noConversion"/>
  </si>
  <si>
    <t>185/55R14 80H KR32</t>
    <phoneticPr fontId="1" type="noConversion"/>
  </si>
  <si>
    <t>112554  06AE15  35A</t>
    <phoneticPr fontId="1" type="noConversion"/>
  </si>
  <si>
    <t>KR334B55</t>
    <phoneticPr fontId="1" type="noConversion"/>
  </si>
  <si>
    <t>185/55R15 82V KR32</t>
    <phoneticPr fontId="1" type="noConversion"/>
  </si>
  <si>
    <t>KR169B06</t>
    <phoneticPr fontId="1" type="noConversion"/>
  </si>
  <si>
    <t>P215/65R16 94H KR15</t>
    <phoneticPr fontId="1" type="noConversion"/>
  </si>
  <si>
    <t>KR26B514</t>
    <phoneticPr fontId="1" type="noConversion"/>
  </si>
  <si>
    <t>195/65R15  95H  KR32</t>
    <phoneticPr fontId="1" type="noConversion"/>
  </si>
  <si>
    <t>128856  06AE15  45A</t>
    <phoneticPr fontId="1" type="noConversion"/>
  </si>
  <si>
    <t>3R282062</t>
    <phoneticPr fontId="1" type="noConversion"/>
  </si>
  <si>
    <t>195/65R15  98N  KR209</t>
    <phoneticPr fontId="1" type="noConversion"/>
  </si>
  <si>
    <t>120855  06AE15  45E</t>
    <phoneticPr fontId="1" type="noConversion"/>
  </si>
  <si>
    <t>3R262064</t>
    <phoneticPr fontId="1" type="noConversion"/>
  </si>
  <si>
    <t>185/65R14  93N  KR209</t>
    <phoneticPr fontId="1" type="noConversion"/>
  </si>
  <si>
    <t>120555  06AE15  45E</t>
    <phoneticPr fontId="1" type="noConversion"/>
  </si>
  <si>
    <t>112554  06AE15  40D</t>
    <phoneticPr fontId="1" type="noConversion"/>
  </si>
  <si>
    <t>KR41B421</t>
    <phoneticPr fontId="1" type="noConversion"/>
  </si>
  <si>
    <t>175/65R14 82H KR203</t>
    <phoneticPr fontId="1" type="noConversion"/>
  </si>
  <si>
    <t>KR17B543</t>
    <phoneticPr fontId="1" type="noConversion"/>
  </si>
  <si>
    <t>185/65R15 88H KR203</t>
    <phoneticPr fontId="1" type="noConversion"/>
  </si>
  <si>
    <t>112554  06AE15  35A</t>
    <phoneticPr fontId="1" type="noConversion"/>
  </si>
  <si>
    <t>120555  06AE15  40A</t>
    <phoneticPr fontId="1" type="noConversion"/>
  </si>
  <si>
    <t>KR03B546</t>
    <phoneticPr fontId="1" type="noConversion"/>
  </si>
  <si>
    <t>175/65R15 84H KR203</t>
    <phoneticPr fontId="1" type="noConversion"/>
  </si>
  <si>
    <t>KR320B46</t>
    <phoneticPr fontId="1" type="noConversion"/>
  </si>
  <si>
    <t>175/65R14  82H  KR32</t>
    <phoneticPr fontId="1" type="noConversion"/>
  </si>
  <si>
    <t>120554  06AE15  35A</t>
    <phoneticPr fontId="1" type="noConversion"/>
  </si>
  <si>
    <t>KR24B544</t>
    <phoneticPr fontId="1" type="noConversion"/>
  </si>
  <si>
    <t>195/65R15 91H KR203</t>
    <phoneticPr fontId="1" type="noConversion"/>
  </si>
  <si>
    <t>112554  06AE15  35A</t>
    <phoneticPr fontId="1" type="noConversion"/>
  </si>
  <si>
    <t>120555  06AE15  40A</t>
    <phoneticPr fontId="1" type="noConversion"/>
  </si>
  <si>
    <t>KR150B05</t>
    <phoneticPr fontId="1" type="noConversion"/>
  </si>
  <si>
    <t>P235/75R15 105S KR15</t>
    <phoneticPr fontId="1" type="noConversion"/>
  </si>
  <si>
    <t>120856  06AD93  30A</t>
    <phoneticPr fontId="1" type="noConversion"/>
  </si>
  <si>
    <t>足200条改下</t>
  </si>
  <si>
    <t>3R295033</t>
    <phoneticPr fontId="1" type="noConversion"/>
  </si>
  <si>
    <t>185/60R12C  104/101N  KR16</t>
    <phoneticPr fontId="1" type="noConversion"/>
  </si>
  <si>
    <t>096856  06AE15  35A</t>
    <phoneticPr fontId="1" type="noConversion"/>
  </si>
  <si>
    <t>3R285083</t>
    <phoneticPr fontId="1" type="noConversion"/>
  </si>
  <si>
    <t>155/70R12C  104/101N  KR16</t>
    <phoneticPr fontId="1" type="noConversion"/>
  </si>
  <si>
    <t>3R7A5071</t>
    <phoneticPr fontId="1" type="noConversion"/>
  </si>
  <si>
    <t>185R14C 104N  KR16</t>
    <phoneticPr fontId="1" type="noConversion"/>
  </si>
  <si>
    <t>K225/50R15 84H KR212A 试产基准作业</t>
  </si>
  <si>
    <t>120554  486  40A</t>
    <phoneticPr fontId="1" type="noConversion"/>
  </si>
  <si>
    <t>K225/50R15 84H KR213A 试产基准作业</t>
    <phoneticPr fontId="1" type="noConversion"/>
  </si>
  <si>
    <t>120554  484  40A</t>
    <phoneticPr fontId="1" type="noConversion"/>
  </si>
  <si>
    <t>K165/55R15 69H KR212</t>
    <phoneticPr fontId="1" type="noConversion"/>
  </si>
  <si>
    <t>120554  486  30A</t>
    <phoneticPr fontId="1" type="noConversion"/>
  </si>
  <si>
    <t>K155/65R16 72H KR213</t>
    <phoneticPr fontId="1" type="noConversion"/>
  </si>
  <si>
    <t>128554  484  30A</t>
    <phoneticPr fontId="1" type="noConversion"/>
  </si>
  <si>
    <t>489钢丝胶</t>
  </si>
  <si>
    <t>1R192002</t>
    <phoneticPr fontId="1" type="noConversion"/>
  </si>
  <si>
    <t>145/70R13  M/C  75T  KR23M(AIKAM)</t>
    <phoneticPr fontId="1" type="noConversion"/>
  </si>
  <si>
    <t>3R7B5039</t>
    <phoneticPr fontId="1" type="noConversion"/>
  </si>
  <si>
    <t>185/70R13C  90N  KR16</t>
    <phoneticPr fontId="1" type="noConversion"/>
  </si>
  <si>
    <t>096856  06AD93  20B</t>
    <phoneticPr fontId="1" type="noConversion"/>
  </si>
  <si>
    <t>3R7B5062</t>
    <phoneticPr fontId="1" type="noConversion"/>
  </si>
  <si>
    <t>185/70R13C 106/104N KR16</t>
    <phoneticPr fontId="1" type="noConversion"/>
  </si>
  <si>
    <t>104555  06AD93  40A</t>
    <phoneticPr fontId="1" type="noConversion"/>
  </si>
  <si>
    <t>104866  06AD93  35A</t>
    <phoneticPr fontId="1" type="noConversion"/>
  </si>
  <si>
    <t>3R7C5079</t>
    <phoneticPr fontId="1" type="noConversion"/>
  </si>
  <si>
    <t>195/70R14C 96N KR16</t>
    <phoneticPr fontId="1" type="noConversion"/>
  </si>
  <si>
    <t>104544  F8AE15  15C</t>
    <phoneticPr fontId="1" type="noConversion"/>
  </si>
  <si>
    <t>112857  06AE15  45A</t>
    <phoneticPr fontId="1" type="noConversion"/>
  </si>
  <si>
    <t>3R7FB347</t>
    <phoneticPr fontId="1" type="noConversion"/>
  </si>
  <si>
    <t>165R13C  94N  KR16</t>
    <phoneticPr fontId="1" type="noConversion"/>
  </si>
  <si>
    <t>104855  06AE15  40A</t>
    <phoneticPr fontId="1" type="noConversion"/>
  </si>
  <si>
    <t>3R6N5005</t>
    <phoneticPr fontId="1" type="noConversion"/>
  </si>
  <si>
    <t>104855  06AD93  35A</t>
    <phoneticPr fontId="1" type="noConversion"/>
  </si>
  <si>
    <t>096856  06AD93  25A</t>
    <phoneticPr fontId="1" type="noConversion"/>
  </si>
  <si>
    <t>1R552021</t>
  </si>
  <si>
    <t>剩余</t>
    <phoneticPr fontId="1" type="noConversion"/>
  </si>
  <si>
    <t>1R772001</t>
    <phoneticPr fontId="1" type="noConversion"/>
  </si>
  <si>
    <t>155/60R15 M/C 75T KR20M</t>
    <phoneticPr fontId="1" type="noConversion"/>
  </si>
  <si>
    <t>1R3E1077</t>
    <phoneticPr fontId="1" type="noConversion"/>
  </si>
  <si>
    <t>205/45R16 M/C 77T KR391(BRP)</t>
  </si>
  <si>
    <t>1R3L1070</t>
    <phoneticPr fontId="1" type="noConversion"/>
  </si>
  <si>
    <t>205/55R15 M/C 81T KR393(BRP)</t>
  </si>
  <si>
    <t>1R432076</t>
    <phoneticPr fontId="1" type="noConversion"/>
  </si>
  <si>
    <t>128554  F8AE15  35A</t>
    <phoneticPr fontId="1" type="noConversion"/>
  </si>
  <si>
    <t>145/60R16 M/C 66T KR390(BRP)</t>
  </si>
  <si>
    <t>121054  F8AE15  40A</t>
    <phoneticPr fontId="1" type="noConversion"/>
  </si>
  <si>
    <t>145/60R16 M/C 66T KR392(BRP)</t>
  </si>
  <si>
    <t>1R462064</t>
    <phoneticPr fontId="1" type="noConversion"/>
  </si>
  <si>
    <t>128554  F8AE15 30A</t>
    <phoneticPr fontId="1" type="noConversion"/>
  </si>
  <si>
    <t>128554  F8AE15 30A</t>
    <phoneticPr fontId="1" type="noConversion"/>
  </si>
  <si>
    <t xml:space="preserve"> </t>
    <phoneticPr fontId="1" type="noConversion"/>
  </si>
  <si>
    <t>225/50r15 M/C 84H KR212A(BRP)</t>
  </si>
  <si>
    <t>112857  06AE15  45A</t>
    <phoneticPr fontId="1" type="noConversion"/>
  </si>
  <si>
    <t>120554  06AE15  40A</t>
    <phoneticPr fontId="1" type="noConversion"/>
  </si>
  <si>
    <t xml:space="preserve"> </t>
    <phoneticPr fontId="1" type="noConversion"/>
  </si>
  <si>
    <t>K276B460</t>
  </si>
  <si>
    <t>165/55R14 72V KR203环试产</t>
  </si>
  <si>
    <t>112544  486  25A</t>
    <phoneticPr fontId="1" type="noConversion"/>
  </si>
  <si>
    <t>155/65R14  M/C  75T  KR23</t>
    <phoneticPr fontId="1" type="noConversion"/>
  </si>
  <si>
    <t>120554  F8AE15  30A</t>
    <phoneticPr fontId="1" type="noConversion"/>
  </si>
  <si>
    <t>112554  F8AE15  30A</t>
    <phoneticPr fontId="1" type="noConversion"/>
  </si>
  <si>
    <t>1R4M2002</t>
    <phoneticPr fontId="1" type="noConversion"/>
  </si>
  <si>
    <t>K279B558</t>
  </si>
  <si>
    <t>165/55R15 75V KR203环 试产</t>
  </si>
  <si>
    <t>总加班</t>
    <phoneticPr fontId="1" type="noConversion"/>
  </si>
  <si>
    <t>剩余</t>
    <phoneticPr fontId="1" type="noConversion"/>
  </si>
  <si>
    <t>225/50R15 M/C 84H KR213A(BRP)</t>
  </si>
  <si>
    <t>1R572029</t>
    <phoneticPr fontId="1" type="noConversion"/>
  </si>
  <si>
    <t>120554  06AD93  40A</t>
    <phoneticPr fontId="1" type="noConversion"/>
  </si>
  <si>
    <t>155/65R16 M/C 72H KR213</t>
  </si>
  <si>
    <t>1R562020</t>
    <phoneticPr fontId="1" type="noConversion"/>
  </si>
  <si>
    <t>128554  06AD93  30A</t>
    <phoneticPr fontId="1" type="noConversion"/>
  </si>
  <si>
    <t>KR17B878</t>
    <phoneticPr fontId="1" type="noConversion"/>
  </si>
  <si>
    <t>146456  06A8DR  15B</t>
    <phoneticPr fontId="1" type="noConversion"/>
  </si>
  <si>
    <t>KR25B977</t>
    <phoneticPr fontId="1" type="noConversion"/>
  </si>
  <si>
    <t>154056  06A8DR  25A</t>
    <phoneticPr fontId="1" type="noConversion"/>
  </si>
  <si>
    <t>KR19B785</t>
    <phoneticPr fontId="1" type="noConversion"/>
  </si>
  <si>
    <t>138455  06A8DR  20B</t>
    <phoneticPr fontId="1" type="noConversion"/>
  </si>
  <si>
    <t>KR13B666</t>
    <phoneticPr fontId="1" type="noConversion"/>
  </si>
  <si>
    <t>128555  06A8DR  30A</t>
    <phoneticPr fontId="1" type="noConversion"/>
  </si>
  <si>
    <t>KR21B872</t>
    <phoneticPr fontId="1" type="noConversion"/>
  </si>
  <si>
    <t>146456  06A8DR  30A</t>
    <phoneticPr fontId="1" type="noConversion"/>
  </si>
  <si>
    <t>KR22B505</t>
    <phoneticPr fontId="1" type="noConversion"/>
  </si>
  <si>
    <t>120555  06A8DR  30A</t>
    <phoneticPr fontId="1" type="noConversion"/>
  </si>
  <si>
    <t>KR26B964</t>
    <phoneticPr fontId="1" type="noConversion"/>
  </si>
  <si>
    <t>154656  06A8DR  30A</t>
    <phoneticPr fontId="1" type="noConversion"/>
  </si>
  <si>
    <t xml:space="preserve">195/45R16 84V KR203环 </t>
  </si>
  <si>
    <t>KR69B683</t>
    <phoneticPr fontId="1" type="noConversion"/>
  </si>
  <si>
    <t>128555  06AE15  30A</t>
    <phoneticPr fontId="1" type="noConversion"/>
  </si>
  <si>
    <t>KR10B784</t>
    <phoneticPr fontId="1" type="noConversion"/>
  </si>
  <si>
    <t>138455  06A8DR  30A</t>
    <phoneticPr fontId="1" type="noConversion"/>
  </si>
  <si>
    <t>KR11B734</t>
    <phoneticPr fontId="1" type="noConversion"/>
  </si>
  <si>
    <t>138456  06A8DR  30A</t>
    <phoneticPr fontId="1" type="noConversion"/>
  </si>
  <si>
    <t>KR12B733</t>
    <phoneticPr fontId="1" type="noConversion"/>
  </si>
  <si>
    <t>06A8DR</t>
    <phoneticPr fontId="1" type="noConversion"/>
  </si>
  <si>
    <t>138455  06A8DR  30A</t>
    <phoneticPr fontId="1" type="noConversion"/>
  </si>
  <si>
    <t>KR75B648</t>
    <phoneticPr fontId="1" type="noConversion"/>
  </si>
  <si>
    <t>128555  06AE15  35A</t>
    <phoneticPr fontId="1" type="noConversion"/>
  </si>
  <si>
    <t>KR22B439</t>
    <phoneticPr fontId="1" type="noConversion"/>
  </si>
  <si>
    <t>112554  06AE15  35A</t>
    <phoneticPr fontId="1" type="noConversion"/>
  </si>
  <si>
    <t>195/60R16 89V KR203环</t>
  </si>
  <si>
    <t>KR66B631</t>
    <phoneticPr fontId="1" type="noConversion"/>
  </si>
  <si>
    <t>128855  06AE15  40A</t>
    <phoneticPr fontId="1" type="noConversion"/>
  </si>
  <si>
    <t>KR66B664</t>
    <phoneticPr fontId="1" type="noConversion"/>
  </si>
  <si>
    <t>KR03B637</t>
    <phoneticPr fontId="1" type="noConversion"/>
  </si>
  <si>
    <t>128855  06AE15  40A</t>
    <phoneticPr fontId="1" type="noConversion"/>
  </si>
  <si>
    <t>KR18B633</t>
    <phoneticPr fontId="1" type="noConversion"/>
  </si>
  <si>
    <t>128856  06AE15  40A</t>
    <phoneticPr fontId="1" type="noConversion"/>
  </si>
  <si>
    <t>KR17B550</t>
    <phoneticPr fontId="1" type="noConversion"/>
  </si>
  <si>
    <t>KR77B561</t>
    <phoneticPr fontId="1" type="noConversion"/>
  </si>
  <si>
    <t>120555  06AE15  40A</t>
    <phoneticPr fontId="1" type="noConversion"/>
  </si>
  <si>
    <t>215/65R16 98V KR203环</t>
  </si>
  <si>
    <t>KR25B683</t>
    <phoneticPr fontId="1" type="noConversion"/>
  </si>
  <si>
    <t>120855  06AE15  45A</t>
    <phoneticPr fontId="1" type="noConversion"/>
  </si>
  <si>
    <t>3R4230M2</t>
    <phoneticPr fontId="1" type="noConversion"/>
  </si>
  <si>
    <t>1R542022</t>
  </si>
  <si>
    <t>LT275/70R17 10P KR601试产</t>
  </si>
  <si>
    <t>1387HC  484  65C</t>
    <phoneticPr fontId="1" type="noConversion"/>
  </si>
  <si>
    <t>K230B555</t>
  </si>
  <si>
    <t>165/60R15 77H KR203环试产</t>
  </si>
  <si>
    <t>165/55R15 M/C 69H KR212EUDR</t>
  </si>
  <si>
    <t>KR32B888</t>
    <phoneticPr fontId="1" type="noConversion"/>
  </si>
  <si>
    <t>128856  06AE15  45A</t>
    <phoneticPr fontId="1" type="noConversion"/>
  </si>
  <si>
    <t>KR21B873</t>
    <phoneticPr fontId="1" type="noConversion"/>
  </si>
  <si>
    <t>146455  06AE15  25A</t>
    <phoneticPr fontId="1" type="noConversion"/>
  </si>
  <si>
    <t>KR33B861</t>
    <phoneticPr fontId="1" type="noConversion"/>
  </si>
  <si>
    <t>146455  06AE15  30A</t>
    <phoneticPr fontId="1" type="noConversion"/>
  </si>
  <si>
    <t>KR30B7M2</t>
    <phoneticPr fontId="1" type="noConversion"/>
  </si>
  <si>
    <t>1R552061</t>
    <phoneticPr fontId="1" type="noConversion"/>
  </si>
  <si>
    <t>138455  06AE15  30A</t>
    <phoneticPr fontId="1" type="noConversion"/>
  </si>
  <si>
    <t>KR22B740</t>
    <phoneticPr fontId="1" type="noConversion"/>
  </si>
  <si>
    <t>12884489  06AE15  20B</t>
    <phoneticPr fontId="1" type="noConversion"/>
  </si>
  <si>
    <t>KR34B779</t>
    <phoneticPr fontId="1" type="noConversion"/>
  </si>
  <si>
    <t>138455  06AE15  35A</t>
    <phoneticPr fontId="1" type="noConversion"/>
  </si>
  <si>
    <t>138155  06AE15  35A</t>
    <phoneticPr fontId="1" type="noConversion"/>
  </si>
  <si>
    <t>KR42B779</t>
    <phoneticPr fontId="1" type="noConversion"/>
  </si>
  <si>
    <t>225/60R17  99H  KR32环</t>
  </si>
  <si>
    <t>KR40B763</t>
    <phoneticPr fontId="1" type="noConversion"/>
  </si>
  <si>
    <t>138455  06AE15  40D</t>
    <phoneticPr fontId="1" type="noConversion"/>
  </si>
  <si>
    <t>1R6S2001</t>
    <phoneticPr fontId="1" type="noConversion"/>
  </si>
  <si>
    <t>KR37B357</t>
    <phoneticPr fontId="1" type="noConversion"/>
  </si>
  <si>
    <t>138455  06AE15   45E</t>
    <phoneticPr fontId="1" type="noConversion"/>
  </si>
  <si>
    <t xml:space="preserve">165/70R13 79T KR203环    </t>
  </si>
  <si>
    <t>KR56B338</t>
    <phoneticPr fontId="1" type="noConversion"/>
  </si>
  <si>
    <t>104544  06AE15  30A</t>
    <phoneticPr fontId="1" type="noConversion"/>
  </si>
  <si>
    <t xml:space="preserve">175/70R13 82H KR203环    </t>
  </si>
  <si>
    <t>KR16B352</t>
    <phoneticPr fontId="1" type="noConversion"/>
  </si>
  <si>
    <t>104554  06AE15  35A</t>
    <phoneticPr fontId="1" type="noConversion"/>
  </si>
  <si>
    <t>KR78B423</t>
    <phoneticPr fontId="1" type="noConversion"/>
  </si>
  <si>
    <t>104554  06AE15  35A</t>
    <phoneticPr fontId="1" type="noConversion"/>
  </si>
  <si>
    <t>KR84B383</t>
    <phoneticPr fontId="1" type="noConversion"/>
  </si>
  <si>
    <t>104555  06AE15  40A</t>
    <phoneticPr fontId="1" type="noConversion"/>
  </si>
  <si>
    <t>KR08B468</t>
    <phoneticPr fontId="1" type="noConversion"/>
  </si>
  <si>
    <t>1R5F2006</t>
    <phoneticPr fontId="1" type="noConversion"/>
  </si>
  <si>
    <t>120554  F8AE15  30A</t>
    <phoneticPr fontId="1" type="noConversion"/>
  </si>
  <si>
    <t>112544  F8AE15  25A</t>
    <phoneticPr fontId="1" type="noConversion"/>
  </si>
  <si>
    <t>3R08B525</t>
    <phoneticPr fontId="1" type="noConversion"/>
  </si>
  <si>
    <t>096855  06AD93  40C</t>
    <phoneticPr fontId="1" type="noConversion"/>
  </si>
  <si>
    <t>1210HB  06AD93  50B称重</t>
    <phoneticPr fontId="1" type="noConversion"/>
  </si>
  <si>
    <t>120555  486  30A</t>
    <phoneticPr fontId="1" type="noConversion"/>
  </si>
  <si>
    <t>120554  06AE15  30A</t>
    <phoneticPr fontId="1" type="noConversion"/>
  </si>
  <si>
    <t xml:space="preserve"> </t>
    <phoneticPr fontId="1" type="noConversion"/>
  </si>
  <si>
    <t>KR24B536</t>
    <phoneticPr fontId="1" type="noConversion"/>
  </si>
  <si>
    <t>195/65R15 91V KR203环(2PLY)</t>
  </si>
  <si>
    <t>112555  06AE15  40A</t>
    <phoneticPr fontId="1" type="noConversion"/>
  </si>
  <si>
    <t>实际加班</t>
    <phoneticPr fontId="1" type="noConversion"/>
  </si>
  <si>
    <t>KR18B737</t>
    <phoneticPr fontId="1" type="noConversion"/>
  </si>
  <si>
    <t>138155  06A8DR  25A</t>
    <phoneticPr fontId="1" type="noConversion"/>
  </si>
  <si>
    <t>KR21B642</t>
    <phoneticPr fontId="1" type="noConversion"/>
  </si>
  <si>
    <t>120855  06AE15  40A</t>
    <phoneticPr fontId="1" type="noConversion"/>
  </si>
  <si>
    <t>KR33B796</t>
    <phoneticPr fontId="1" type="noConversion"/>
  </si>
  <si>
    <t>128655  06AE15  35A</t>
    <phoneticPr fontId="1" type="noConversion"/>
  </si>
  <si>
    <t>KR27B880</t>
    <phoneticPr fontId="1" type="noConversion"/>
  </si>
  <si>
    <t>138455  06AE15  40D</t>
    <phoneticPr fontId="1" type="noConversion"/>
  </si>
  <si>
    <t>146456  06A8DR  40D</t>
    <phoneticPr fontId="1" type="noConversion"/>
  </si>
  <si>
    <t>KR24B673</t>
    <phoneticPr fontId="1" type="noConversion"/>
  </si>
  <si>
    <t>205/55R16 91V KR32</t>
    <phoneticPr fontId="1" type="noConversion"/>
  </si>
  <si>
    <t>205/55ZR17  95W  KR41环-76700#</t>
  </si>
  <si>
    <t>KR93B732</t>
    <phoneticPr fontId="1" type="noConversion"/>
  </si>
  <si>
    <t>138155  06A8DR  40D</t>
    <phoneticPr fontId="1" type="noConversion"/>
  </si>
  <si>
    <t>KR15B730</t>
    <phoneticPr fontId="1" type="noConversion"/>
  </si>
  <si>
    <t>138456  06A8DR  40D</t>
    <phoneticPr fontId="1" type="noConversion"/>
  </si>
  <si>
    <t>KR25B572</t>
    <phoneticPr fontId="1" type="noConversion"/>
  </si>
  <si>
    <t>128554  06AE15  40D</t>
    <phoneticPr fontId="1" type="noConversion"/>
  </si>
  <si>
    <t>120555  06AE15  45E</t>
    <phoneticPr fontId="1" type="noConversion"/>
  </si>
  <si>
    <t>215/60R16 95H  KR32E环</t>
  </si>
  <si>
    <t>KR29B685</t>
    <phoneticPr fontId="1" type="noConversion"/>
  </si>
  <si>
    <t>128655  06AE15  40D</t>
    <phoneticPr fontId="1" type="noConversion"/>
  </si>
  <si>
    <t>KR330B53</t>
    <phoneticPr fontId="1" type="noConversion"/>
  </si>
  <si>
    <t>185/65R15 88H KR32</t>
    <phoneticPr fontId="1" type="noConversion"/>
  </si>
  <si>
    <t>120555  06AE15  40D</t>
    <phoneticPr fontId="1" type="noConversion"/>
  </si>
  <si>
    <t>3R222033</t>
    <phoneticPr fontId="1" type="noConversion"/>
  </si>
  <si>
    <t>LT235/75R15  104/101Q 6PR KR601</t>
    <phoneticPr fontId="1" type="noConversion"/>
  </si>
  <si>
    <t>3R252030</t>
    <phoneticPr fontId="1" type="noConversion"/>
  </si>
  <si>
    <t>1208HB  06AD93  50A</t>
    <phoneticPr fontId="1" type="noConversion"/>
  </si>
  <si>
    <t>1290HC  06AD93  55L</t>
    <phoneticPr fontId="1" type="noConversion"/>
  </si>
  <si>
    <t xml:space="preserve"> </t>
    <phoneticPr fontId="1" type="noConversion"/>
  </si>
  <si>
    <t>435钢丝胶484胶料</t>
    <phoneticPr fontId="1" type="noConversion"/>
  </si>
  <si>
    <t>104866  06AD93  35A</t>
    <phoneticPr fontId="1" type="noConversion"/>
  </si>
  <si>
    <t>138455  486  35A</t>
    <phoneticPr fontId="1" type="noConversion"/>
  </si>
  <si>
    <t>KR36B905</t>
    <phoneticPr fontId="1" type="noConversion"/>
  </si>
  <si>
    <t>154055  06A8DR 20B</t>
    <phoneticPr fontId="1" type="noConversion"/>
  </si>
  <si>
    <t>KR18B976</t>
    <phoneticPr fontId="1" type="noConversion"/>
  </si>
  <si>
    <t>154055  06A8DR  20B</t>
    <phoneticPr fontId="1" type="noConversion"/>
  </si>
  <si>
    <t>KR27B850</t>
    <phoneticPr fontId="1" type="noConversion"/>
  </si>
  <si>
    <t>146456  06A8DR  30A</t>
    <phoneticPr fontId="1" type="noConversion"/>
  </si>
  <si>
    <t>KR19B736</t>
    <phoneticPr fontId="1" type="noConversion"/>
  </si>
  <si>
    <t>138455  06A8DR  20B</t>
    <phoneticPr fontId="1" type="noConversion"/>
  </si>
  <si>
    <t>KR46B700</t>
    <phoneticPr fontId="1" type="noConversion"/>
  </si>
  <si>
    <t>138455  06AE15  30A</t>
    <phoneticPr fontId="1" type="noConversion"/>
  </si>
  <si>
    <t>KR324B56</t>
    <phoneticPr fontId="1" type="noConversion"/>
  </si>
  <si>
    <t>195/55R15 85V KR32</t>
    <phoneticPr fontId="1" type="noConversion"/>
  </si>
  <si>
    <t>KR27B597</t>
    <phoneticPr fontId="1" type="noConversion"/>
  </si>
  <si>
    <t>205/65R15 94H KR32</t>
    <phoneticPr fontId="1" type="noConversion"/>
  </si>
  <si>
    <t>120855  06AE15  45E</t>
    <phoneticPr fontId="1" type="noConversion"/>
  </si>
  <si>
    <t>KR28B687</t>
    <phoneticPr fontId="1" type="noConversion"/>
  </si>
  <si>
    <t>215/65R16 98H KR32</t>
    <phoneticPr fontId="1" type="noConversion"/>
  </si>
  <si>
    <t>128655  06AE15  45E</t>
    <phoneticPr fontId="1" type="noConversion"/>
  </si>
  <si>
    <t>175/75R14C 99/96S 10PR KR100Y</t>
    <phoneticPr fontId="1" type="noConversion"/>
  </si>
  <si>
    <t>112867  484  30A</t>
    <phoneticPr fontId="1" type="noConversion"/>
  </si>
  <si>
    <t>276B460</t>
    <phoneticPr fontId="1" type="noConversion"/>
  </si>
  <si>
    <t>165/55R14 72V KR203（环）</t>
    <phoneticPr fontId="1" type="noConversion"/>
  </si>
  <si>
    <t>112544  486  25A</t>
    <phoneticPr fontId="1" type="noConversion"/>
  </si>
  <si>
    <t>K420B899</t>
  </si>
  <si>
    <t>225/45ZRF18 95W KR41RFT试产</t>
  </si>
  <si>
    <t>1464HC  484  30A防爆胎</t>
    <phoneticPr fontId="1" type="noConversion"/>
  </si>
  <si>
    <t>KR20B577</t>
    <phoneticPr fontId="1" type="noConversion"/>
  </si>
  <si>
    <t>120855  06AE15  40A</t>
    <phoneticPr fontId="1" type="noConversion"/>
  </si>
  <si>
    <t>KR22B625</t>
    <phoneticPr fontId="1" type="noConversion"/>
  </si>
  <si>
    <t>128655  06AE15  45E</t>
    <phoneticPr fontId="1" type="noConversion"/>
  </si>
  <si>
    <t>235/55ZR19 101Y KR41环-75700#</t>
  </si>
  <si>
    <t>KR94B962</t>
    <phoneticPr fontId="1" type="noConversion"/>
  </si>
  <si>
    <t>KR35B679</t>
    <phoneticPr fontId="1" type="noConversion"/>
  </si>
  <si>
    <t>128855  06AE15  40D</t>
    <phoneticPr fontId="1" type="noConversion"/>
  </si>
  <si>
    <t>KR23B657</t>
    <phoneticPr fontId="1" type="noConversion"/>
  </si>
  <si>
    <t>KR23B632</t>
    <phoneticPr fontId="1" type="noConversion"/>
  </si>
  <si>
    <t>128856  06AE15  35A</t>
    <phoneticPr fontId="1" type="noConversion"/>
  </si>
  <si>
    <t>235/50ZR18 101Y  KR41环-75700#</t>
  </si>
  <si>
    <t>KR47B803</t>
    <phoneticPr fontId="1" type="noConversion"/>
  </si>
  <si>
    <t>154656  06A8DR  25A</t>
    <phoneticPr fontId="1" type="noConversion"/>
  </si>
  <si>
    <t>KR12B667</t>
    <phoneticPr fontId="1" type="noConversion"/>
  </si>
  <si>
    <t>146456  06A8DR  25A</t>
    <phoneticPr fontId="1" type="noConversion"/>
  </si>
  <si>
    <t>KR92B634</t>
    <phoneticPr fontId="1" type="noConversion"/>
  </si>
  <si>
    <t>128855  06A8DR  35A</t>
    <phoneticPr fontId="1" type="noConversion"/>
  </si>
  <si>
    <t>KR27B679</t>
    <phoneticPr fontId="1" type="noConversion"/>
  </si>
  <si>
    <t>128554  486  35A</t>
    <phoneticPr fontId="1" type="noConversion"/>
  </si>
  <si>
    <t>128855  06AE15  35A</t>
    <phoneticPr fontId="1" type="noConversion"/>
  </si>
  <si>
    <t>KR23B888</t>
    <phoneticPr fontId="1" type="noConversion"/>
  </si>
  <si>
    <t>128554  06AE15  35A</t>
    <phoneticPr fontId="1" type="noConversion"/>
  </si>
  <si>
    <t>128555  06A8DR  30A</t>
    <phoneticPr fontId="1" type="noConversion"/>
  </si>
  <si>
    <t>245/45ZR17  99W  KR41环-75700#</t>
  </si>
  <si>
    <t>KR17B761</t>
    <phoneticPr fontId="1" type="noConversion"/>
  </si>
  <si>
    <t>146456  06A8DR  35A</t>
    <phoneticPr fontId="1" type="noConversion"/>
  </si>
  <si>
    <t>KR21B704</t>
    <phoneticPr fontId="1" type="noConversion"/>
  </si>
  <si>
    <t>138456  06A8DR  30A</t>
    <phoneticPr fontId="1" type="noConversion"/>
  </si>
  <si>
    <t>KR19B777</t>
    <phoneticPr fontId="1" type="noConversion"/>
  </si>
  <si>
    <t>138456  06A8DR  20B</t>
    <phoneticPr fontId="1" type="noConversion"/>
  </si>
  <si>
    <t>KR18B760</t>
    <phoneticPr fontId="1" type="noConversion"/>
  </si>
  <si>
    <t>138455  06A8DR  30A</t>
    <phoneticPr fontId="1" type="noConversion"/>
  </si>
  <si>
    <t>KR22B863</t>
    <phoneticPr fontId="1" type="noConversion"/>
  </si>
  <si>
    <t>138155  06A8DR  25A</t>
    <phoneticPr fontId="1" type="noConversion"/>
  </si>
  <si>
    <t>KR27B983</t>
    <phoneticPr fontId="1" type="noConversion"/>
  </si>
  <si>
    <t>146456  06A8DR  20B</t>
    <phoneticPr fontId="1" type="noConversion"/>
  </si>
  <si>
    <t>154055  06A8DR  25A</t>
    <phoneticPr fontId="1" type="noConversion"/>
  </si>
  <si>
    <t>K927B412</t>
    <phoneticPr fontId="1" type="noConversion"/>
  </si>
  <si>
    <t>185/65R14 86H KR203（环保油）台湾专用</t>
    <phoneticPr fontId="1" type="noConversion"/>
  </si>
  <si>
    <t>112554  486  40A</t>
    <phoneticPr fontId="1" type="noConversion"/>
  </si>
  <si>
    <t>K397B505</t>
    <phoneticPr fontId="1" type="noConversion"/>
  </si>
  <si>
    <t xml:space="preserve">215/65R15 100H KR203环  </t>
    <phoneticPr fontId="3" type="noConversion"/>
  </si>
  <si>
    <t>120856  486  45A</t>
    <phoneticPr fontId="1" type="noConversion"/>
  </si>
  <si>
    <t>K926B512</t>
    <phoneticPr fontId="1" type="noConversion"/>
  </si>
  <si>
    <t>195/60R15 88V KR203(环）</t>
    <phoneticPr fontId="1" type="noConversion"/>
  </si>
  <si>
    <t>120555  486  40A</t>
    <phoneticPr fontId="1" type="noConversion"/>
  </si>
  <si>
    <t>K922B417</t>
    <phoneticPr fontId="1" type="noConversion"/>
  </si>
  <si>
    <t xml:space="preserve">185/60R14 82H KR203环  </t>
    <phoneticPr fontId="1" type="noConversion"/>
  </si>
  <si>
    <t>112554  486  35A</t>
    <phoneticPr fontId="1" type="noConversion"/>
  </si>
  <si>
    <t>K923B565</t>
    <phoneticPr fontId="1" type="noConversion"/>
  </si>
  <si>
    <t>185/60R15 84H KR203</t>
    <phoneticPr fontId="1" type="noConversion"/>
  </si>
  <si>
    <t>120555  486  35A</t>
    <phoneticPr fontId="1" type="noConversion"/>
  </si>
  <si>
    <t>K209B700</t>
    <phoneticPr fontId="1" type="noConversion"/>
  </si>
  <si>
    <t xml:space="preserve">215/55R17 94V KR203环   </t>
    <phoneticPr fontId="1" type="noConversion"/>
  </si>
  <si>
    <t>138455  486  35A</t>
    <phoneticPr fontId="1" type="noConversion"/>
  </si>
  <si>
    <t>K642B606</t>
    <phoneticPr fontId="1" type="noConversion"/>
  </si>
  <si>
    <t>205/55R16 91V KR203</t>
    <phoneticPr fontId="1" type="noConversion"/>
  </si>
  <si>
    <t>K756B766</t>
    <phoneticPr fontId="1" type="noConversion"/>
  </si>
  <si>
    <t xml:space="preserve">205/50R17 93V KR203环    </t>
    <phoneticPr fontId="3" type="noConversion"/>
  </si>
  <si>
    <t>138455  486  30A</t>
    <phoneticPr fontId="1" type="noConversion"/>
  </si>
  <si>
    <t>K669B639</t>
    <phoneticPr fontId="1" type="noConversion"/>
  </si>
  <si>
    <t xml:space="preserve">195/45R16 84V KR203环 </t>
    <phoneticPr fontId="1" type="noConversion"/>
  </si>
  <si>
    <t>128555  486  30A</t>
    <phoneticPr fontId="1" type="noConversion"/>
  </si>
  <si>
    <t xml:space="preserve">E-MARK LPAHS 環保油   </t>
  </si>
  <si>
    <t>235/65R16C 121/119S KR108(华创新能源) 试作</t>
  </si>
  <si>
    <t>K951B074</t>
    <phoneticPr fontId="1" type="noConversion"/>
  </si>
  <si>
    <t>245/45ZR20 103W KR616EV</t>
    <phoneticPr fontId="1" type="noConversion"/>
  </si>
  <si>
    <t>162756  486  35A</t>
    <phoneticPr fontId="1" type="noConversion"/>
  </si>
  <si>
    <t>LT285/65R18 121/118R 8PR KR608</t>
    <phoneticPr fontId="1" type="noConversion"/>
  </si>
  <si>
    <t>1467HC  484  50A</t>
    <phoneticPr fontId="1" type="noConversion"/>
  </si>
  <si>
    <t>K216B719</t>
  </si>
  <si>
    <t>215/55R17 94V KR216BEV试做</t>
  </si>
  <si>
    <t>K616B038</t>
  </si>
  <si>
    <t>255/40ZR20 101W KR616EV试产</t>
  </si>
  <si>
    <t>162756  486  30A</t>
  </si>
  <si>
    <t>K616B046</t>
  </si>
  <si>
    <t>245/50ZR20 102V KR616EV试产</t>
  </si>
  <si>
    <t>162756  486  35A</t>
  </si>
  <si>
    <t>K616B806</t>
  </si>
  <si>
    <t>235/45ZR18 98Y KR616EV试产</t>
  </si>
  <si>
    <t>K616B989</t>
    <phoneticPr fontId="1" type="noConversion"/>
  </si>
  <si>
    <t>154656  486  30A</t>
    <phoneticPr fontId="1" type="noConversion"/>
  </si>
  <si>
    <t>245/45ZR19 102W KR616EV</t>
    <phoneticPr fontId="1" type="noConversion"/>
  </si>
  <si>
    <t>146756  486  30A</t>
    <phoneticPr fontId="1" type="noConversion"/>
  </si>
  <si>
    <t>K616B971</t>
  </si>
  <si>
    <t>235/55R19 105V KR616EV试产</t>
  </si>
  <si>
    <t>154666  486  35A</t>
    <phoneticPr fontId="1" type="noConversion"/>
  </si>
  <si>
    <t>K616B955</t>
  </si>
  <si>
    <t>245/50ZR19 105W KR16EV试产</t>
  </si>
  <si>
    <t>K616B963</t>
  </si>
  <si>
    <t>235/50R19 103V KR616EV试产</t>
  </si>
  <si>
    <t>154656  486  30A</t>
    <phoneticPr fontId="1" type="noConversion"/>
  </si>
  <si>
    <t>154656  486  35A</t>
    <phoneticPr fontId="1" type="noConversion"/>
  </si>
  <si>
    <t xml:space="preserve">E-MARK R117 內外銷共用 LPAHS 環保油   </t>
  </si>
  <si>
    <t>OE
内销</t>
  </si>
  <si>
    <t>175/60R13 77H KR20环</t>
    <phoneticPr fontId="1" type="noConversion"/>
  </si>
  <si>
    <t>KR20B840</t>
  </si>
  <si>
    <t>225/45ZR18  95W  KR41环-76700#</t>
  </si>
  <si>
    <t>146456  06A8DR  30A</t>
  </si>
  <si>
    <t>KR17B746</t>
  </si>
  <si>
    <t>138456  06A8DR  30A</t>
  </si>
  <si>
    <t>KR11B783</t>
  </si>
  <si>
    <t>KR15B722</t>
  </si>
  <si>
    <t xml:space="preserve">225/50ZR17  98W  KR41环-76700# </t>
  </si>
  <si>
    <t>138456  06A8DR  35A</t>
  </si>
  <si>
    <t>KR10B792</t>
  </si>
  <si>
    <t>138455  06A8DR  30A</t>
  </si>
  <si>
    <t>KR92B642</t>
  </si>
  <si>
    <t>128555  06A8DR  30A</t>
  </si>
  <si>
    <t>KR12B634</t>
  </si>
  <si>
    <t>128855  06A8DR  35A</t>
  </si>
  <si>
    <t>KR28B905</t>
  </si>
  <si>
    <t>235/55R19 101V KR41环-75700#</t>
  </si>
  <si>
    <t>LT285/70R18 10P KR608试做</t>
  </si>
  <si>
    <t>1467HC  484  55L</t>
  </si>
  <si>
    <t>KR26B931</t>
    <phoneticPr fontId="1" type="noConversion"/>
  </si>
  <si>
    <t>154656  06A8DR  25A</t>
    <phoneticPr fontId="1" type="noConversion"/>
  </si>
  <si>
    <t>KR14B665</t>
    <phoneticPr fontId="1" type="noConversion"/>
  </si>
  <si>
    <t>154656  06A8DR  30A</t>
    <phoneticPr fontId="1" type="noConversion"/>
  </si>
  <si>
    <t>KR13B641</t>
    <phoneticPr fontId="1" type="noConversion"/>
  </si>
  <si>
    <t>128856  06A8DR  40D</t>
    <phoneticPr fontId="1" type="noConversion"/>
  </si>
  <si>
    <t>KR12B730</t>
    <phoneticPr fontId="1" type="noConversion"/>
  </si>
  <si>
    <t>138456  06A8DR  35A</t>
    <phoneticPr fontId="1" type="noConversion"/>
  </si>
  <si>
    <t>K616B814</t>
    <phoneticPr fontId="1" type="noConversion"/>
  </si>
  <si>
    <t>235/60R18 107V KR616EV环</t>
    <phoneticPr fontId="1" type="noConversion"/>
  </si>
  <si>
    <t>146756  486  40A</t>
    <phoneticPr fontId="1" type="noConversion"/>
  </si>
  <si>
    <t>LT255/65R17 114/110S 8PR KR608环</t>
    <phoneticPr fontId="1" type="noConversion"/>
  </si>
  <si>
    <t>1387HC  484  50A</t>
    <phoneticPr fontId="1" type="noConversion"/>
  </si>
  <si>
    <t>215/65R16C 113/111S KR100试做</t>
  </si>
  <si>
    <t>KD</t>
  </si>
  <si>
    <t xml:space="preserve">XL E-MARK LPAHS 環保油   </t>
  </si>
  <si>
    <t>154666  486  30A</t>
    <phoneticPr fontId="1" type="noConversion"/>
  </si>
  <si>
    <t>K279B524</t>
    <phoneticPr fontId="1" type="noConversion"/>
  </si>
  <si>
    <t>165/55R15 75V KR203</t>
    <phoneticPr fontId="1" type="noConversion"/>
  </si>
  <si>
    <t>120554  486  25A</t>
    <phoneticPr fontId="1" type="noConversion"/>
  </si>
  <si>
    <t>KR36B962</t>
    <phoneticPr fontId="1" type="noConversion"/>
  </si>
  <si>
    <t>225/35ZR19  88Y  KR41-767,EUDR</t>
    <phoneticPr fontId="1" type="noConversion"/>
  </si>
  <si>
    <t>128855  06A8DR  40D</t>
    <phoneticPr fontId="1" type="noConversion"/>
  </si>
  <si>
    <t>154055  06A8DR  20B</t>
    <phoneticPr fontId="1" type="noConversion"/>
  </si>
  <si>
    <t>KR27B934</t>
    <phoneticPr fontId="1" type="noConversion"/>
  </si>
  <si>
    <t>245/35ZR19 93W KR41</t>
    <phoneticPr fontId="1" type="noConversion"/>
  </si>
  <si>
    <t>KR22B848</t>
    <phoneticPr fontId="1" type="noConversion"/>
  </si>
  <si>
    <t>154055  06A8DR  25A</t>
    <phoneticPr fontId="1" type="noConversion"/>
  </si>
  <si>
    <t>265/35ZR18    97Y  KR41环-75700#</t>
  </si>
  <si>
    <t>KR24B853</t>
    <phoneticPr fontId="1" type="noConversion"/>
  </si>
  <si>
    <t>146456  06A8DR  20B</t>
    <phoneticPr fontId="1" type="noConversion"/>
  </si>
  <si>
    <t>KR25B936</t>
    <phoneticPr fontId="1" type="noConversion"/>
  </si>
  <si>
    <t>146456  06A8DR  30A</t>
    <phoneticPr fontId="1" type="noConversion"/>
  </si>
  <si>
    <t>KR13B633</t>
    <phoneticPr fontId="1" type="noConversion"/>
  </si>
  <si>
    <t>154056  06A8DR  25A</t>
    <phoneticPr fontId="1" type="noConversion"/>
  </si>
  <si>
    <t>128855  06A8DR  30A</t>
    <phoneticPr fontId="1" type="noConversion"/>
  </si>
  <si>
    <t>195/45R15  78V  KR41环-76700#</t>
  </si>
  <si>
    <t>KR22B539</t>
    <phoneticPr fontId="1" type="noConversion"/>
  </si>
  <si>
    <t xml:space="preserve">215/55R17  94V KR203环  </t>
  </si>
  <si>
    <t>KR07B724</t>
    <phoneticPr fontId="1" type="noConversion"/>
  </si>
  <si>
    <t>120555  06A8DR  30A</t>
    <phoneticPr fontId="1" type="noConversion"/>
  </si>
  <si>
    <t>KR37B649</t>
    <phoneticPr fontId="1" type="noConversion"/>
  </si>
  <si>
    <t>128855  06A8DR  35A</t>
    <phoneticPr fontId="1" type="noConversion"/>
  </si>
  <si>
    <t>KR23B545</t>
    <phoneticPr fontId="1" type="noConversion"/>
  </si>
  <si>
    <t>138455  06AE15  35A</t>
    <phoneticPr fontId="1" type="noConversion"/>
  </si>
  <si>
    <t>120555  06AE15  35A</t>
    <phoneticPr fontId="1" type="noConversion"/>
  </si>
  <si>
    <t>2025年</t>
    <phoneticPr fontId="3" type="noConversion"/>
  </si>
  <si>
    <t xml:space="preserve"> </t>
    <phoneticPr fontId="1" type="noConversion"/>
  </si>
  <si>
    <t>K926B554</t>
    <phoneticPr fontId="1" type="noConversion"/>
  </si>
  <si>
    <t>120555  486  40A</t>
    <phoneticPr fontId="1" type="noConversion"/>
  </si>
  <si>
    <t>195/60R15 88V KR203(环）泰国专用</t>
    <phoneticPr fontId="1" type="noConversion"/>
  </si>
  <si>
    <t>K297B829</t>
    <phoneticPr fontId="1" type="noConversion"/>
  </si>
  <si>
    <t>146466  486  40A</t>
    <phoneticPr fontId="1" type="noConversion"/>
  </si>
  <si>
    <t>K203B516</t>
    <phoneticPr fontId="1" type="noConversion"/>
  </si>
  <si>
    <t>255/50R18 106V KR20A(环）泰国专用</t>
    <phoneticPr fontId="1" type="noConversion"/>
  </si>
  <si>
    <t>195/50R15 82V KR203 (环)泰国专用</t>
    <phoneticPr fontId="1" type="noConversion"/>
  </si>
  <si>
    <t>120554  486  35A</t>
    <phoneticPr fontId="1" type="noConversion"/>
  </si>
  <si>
    <t>K542B871</t>
    <phoneticPr fontId="1" type="noConversion"/>
  </si>
  <si>
    <t>146757  486  45A</t>
    <phoneticPr fontId="1" type="noConversion"/>
  </si>
  <si>
    <t>K331B511</t>
    <phoneticPr fontId="1" type="noConversion"/>
  </si>
  <si>
    <t>255/55R18 109V KR20A环  泰国专用</t>
    <phoneticPr fontId="1" type="noConversion"/>
  </si>
  <si>
    <t>185/60R15 84H KR32（环）泰国专用</t>
    <phoneticPr fontId="1" type="noConversion"/>
  </si>
  <si>
    <t>120554  486  40D</t>
    <phoneticPr fontId="1" type="noConversion"/>
  </si>
  <si>
    <t>K414B727</t>
    <phoneticPr fontId="1" type="noConversion"/>
  </si>
  <si>
    <t>138455  478  35A</t>
    <phoneticPr fontId="1" type="noConversion"/>
  </si>
  <si>
    <t>K321B620</t>
  </si>
  <si>
    <t>K781B989</t>
  </si>
  <si>
    <t>K924B556</t>
    <phoneticPr fontId="1" type="noConversion"/>
  </si>
  <si>
    <t>215/50ZR17 95W KR41(环）泰国专用</t>
    <phoneticPr fontId="1" type="noConversion"/>
  </si>
  <si>
    <t>195/65R15 91V KR203环泰国专用</t>
    <phoneticPr fontId="1" type="noConversion"/>
  </si>
  <si>
    <t>120855  486  40A</t>
    <phoneticPr fontId="1" type="noConversion"/>
  </si>
  <si>
    <t>K013B491</t>
  </si>
  <si>
    <t>205/60R14 88H KR203环  试做</t>
  </si>
  <si>
    <t>112854  486  30A</t>
  </si>
  <si>
    <t>255/55R19 111V KR616EV 试产</t>
  </si>
  <si>
    <t>154666  486  40A</t>
  </si>
  <si>
    <t>185/55R16 83H KR32环泰国</t>
    <phoneticPr fontId="1" type="noConversion"/>
  </si>
  <si>
    <t>128655  486  35A</t>
    <phoneticPr fontId="1" type="noConversion"/>
  </si>
  <si>
    <t>K416B725</t>
    <phoneticPr fontId="1" type="noConversion"/>
  </si>
  <si>
    <t>205/45ZR17 88W KR41</t>
    <phoneticPr fontId="1" type="noConversion"/>
  </si>
  <si>
    <t>138155  478  30A</t>
    <phoneticPr fontId="1" type="noConversion"/>
  </si>
  <si>
    <t>K412BB729</t>
    <phoneticPr fontId="1" type="noConversion"/>
  </si>
  <si>
    <t>215/45ZR17 91W KR41</t>
    <phoneticPr fontId="1" type="noConversion"/>
  </si>
  <si>
    <t>138455  478  30A</t>
    <phoneticPr fontId="1" type="noConversion"/>
  </si>
  <si>
    <t>K324B5W8</t>
    <phoneticPr fontId="1" type="noConversion"/>
  </si>
  <si>
    <t>195/55R15 85V KR32</t>
    <phoneticPr fontId="1" type="noConversion"/>
  </si>
  <si>
    <t>120555  486  35A</t>
    <phoneticPr fontId="1" type="noConversion"/>
  </si>
  <si>
    <t>K324B619</t>
    <phoneticPr fontId="1" type="noConversion"/>
  </si>
  <si>
    <t>205/55R16 91V KR32</t>
    <phoneticPr fontId="1" type="noConversion"/>
  </si>
  <si>
    <t>128554  486  40D</t>
    <phoneticPr fontId="1" type="noConversion"/>
  </si>
  <si>
    <t>K712B750</t>
    <phoneticPr fontId="1" type="noConversion"/>
  </si>
  <si>
    <t>215/55ZR17 94W KR41</t>
    <phoneticPr fontId="1" type="noConversion"/>
  </si>
  <si>
    <t>138456  478  35A</t>
    <phoneticPr fontId="1" type="noConversion"/>
  </si>
  <si>
    <t>K415B7W6</t>
    <phoneticPr fontId="1" type="noConversion"/>
  </si>
  <si>
    <t>225/55ZR17 101W KR41</t>
    <phoneticPr fontId="1" type="noConversion"/>
  </si>
  <si>
    <t>138456  478  40D</t>
    <phoneticPr fontId="1" type="noConversion"/>
  </si>
  <si>
    <t>K157B620</t>
    <phoneticPr fontId="1" type="noConversion"/>
  </si>
  <si>
    <t>P245/70R16 107S KR15</t>
    <phoneticPr fontId="1" type="noConversion"/>
  </si>
  <si>
    <t>128856  484  30A</t>
    <phoneticPr fontId="1" type="noConversion"/>
  </si>
  <si>
    <t>K616B020</t>
    <phoneticPr fontId="1" type="noConversion"/>
  </si>
  <si>
    <t>162756  486 25A</t>
    <phoneticPr fontId="1" type="noConversion"/>
  </si>
  <si>
    <t>K707B046</t>
    <phoneticPr fontId="1" type="noConversion"/>
  </si>
  <si>
    <t>162766  486  35A</t>
    <phoneticPr fontId="1" type="noConversion"/>
  </si>
  <si>
    <t>KR20B487</t>
    <phoneticPr fontId="1" type="noConversion"/>
  </si>
  <si>
    <t>185/70R14 88H KR32</t>
    <phoneticPr fontId="1" type="noConversion"/>
  </si>
  <si>
    <t>KR26B506</t>
    <phoneticPr fontId="1" type="noConversion"/>
  </si>
  <si>
    <t>195/65R15 91V KR32</t>
    <phoneticPr fontId="1" type="noConversion"/>
  </si>
  <si>
    <t>KR24B528</t>
    <phoneticPr fontId="1" type="noConversion"/>
  </si>
  <si>
    <t>KR24B577</t>
    <phoneticPr fontId="1" type="noConversion"/>
  </si>
  <si>
    <t>KR03B579</t>
    <phoneticPr fontId="1" type="noConversion"/>
  </si>
  <si>
    <t>KR17B535</t>
    <phoneticPr fontId="1" type="noConversion"/>
  </si>
  <si>
    <t>112555  06AE15  40A</t>
    <phoneticPr fontId="1" type="noConversion"/>
  </si>
  <si>
    <t>120855  06AE15  45E</t>
    <phoneticPr fontId="1" type="noConversion"/>
  </si>
  <si>
    <t>120855  06AE15  40A</t>
    <phoneticPr fontId="1" type="noConversion"/>
  </si>
  <si>
    <t>120555  06AE15  40A</t>
    <phoneticPr fontId="1" type="noConversion"/>
  </si>
  <si>
    <t>120554  06AE15  35A</t>
    <phoneticPr fontId="1" type="noConversion"/>
  </si>
  <si>
    <t>185/60R15 84H KR32（环）泰国专用</t>
  </si>
  <si>
    <t>KR331B51</t>
    <phoneticPr fontId="1" type="noConversion"/>
  </si>
  <si>
    <t>120555  06AE15  40A</t>
    <phoneticPr fontId="1" type="noConversion"/>
  </si>
  <si>
    <t>120554  06AE15  40D</t>
    <phoneticPr fontId="1" type="noConversion"/>
  </si>
  <si>
    <t>KR39B761</t>
    <phoneticPr fontId="1" type="noConversion"/>
  </si>
  <si>
    <t>235/55R17 99V KR41</t>
    <phoneticPr fontId="1" type="noConversion"/>
  </si>
  <si>
    <t>KR26B605</t>
    <phoneticPr fontId="1" type="noConversion"/>
  </si>
  <si>
    <t>195/50R16 88V KR32</t>
    <phoneticPr fontId="1" type="noConversion"/>
  </si>
  <si>
    <t>KR48B802</t>
    <phoneticPr fontId="1" type="noConversion"/>
  </si>
  <si>
    <t>138456  06A8D  20B</t>
    <phoneticPr fontId="1" type="noConversion"/>
  </si>
  <si>
    <t>KR47B845</t>
    <phoneticPr fontId="1" type="noConversion"/>
  </si>
  <si>
    <t>146456  06A8DR  25A</t>
    <phoneticPr fontId="1" type="noConversion"/>
  </si>
  <si>
    <t>KR48B836</t>
    <phoneticPr fontId="1" type="noConversion"/>
  </si>
  <si>
    <t>KR26B760</t>
    <phoneticPr fontId="1" type="noConversion"/>
  </si>
  <si>
    <t>KR26B778</t>
    <phoneticPr fontId="1" type="noConversion"/>
  </si>
  <si>
    <t>138456  06A8DR  40D</t>
    <phoneticPr fontId="1" type="noConversion"/>
  </si>
  <si>
    <t>138456  06A8DR  40D</t>
    <phoneticPr fontId="1" type="noConversion"/>
  </si>
  <si>
    <t>KR29B743</t>
    <phoneticPr fontId="1" type="noConversion"/>
  </si>
  <si>
    <t>138455  06A8DR  30A</t>
    <phoneticPr fontId="1" type="noConversion"/>
  </si>
  <si>
    <t>215/45R17 91V  KR32</t>
    <phoneticPr fontId="1" type="noConversion"/>
  </si>
  <si>
    <t>205/45ZR16 87W KR32E环</t>
  </si>
  <si>
    <t>KR28B6S4</t>
    <phoneticPr fontId="1" type="noConversion"/>
  </si>
  <si>
    <t>KR37B776</t>
    <phoneticPr fontId="1" type="noConversion"/>
  </si>
  <si>
    <t>128555  06AE15  30A</t>
    <phoneticPr fontId="1" type="noConversion"/>
  </si>
  <si>
    <t>138155  06AE15  30A</t>
    <phoneticPr fontId="1" type="noConversion"/>
  </si>
  <si>
    <t xml:space="preserve">195/55R10C 98/96N KR101 TL    </t>
  </si>
  <si>
    <t>1387HB  484   50A</t>
    <phoneticPr fontId="1" type="noConversion"/>
  </si>
  <si>
    <t>128856  486   40A</t>
    <phoneticPr fontId="3" type="noConversion"/>
  </si>
  <si>
    <t>KR28B248</t>
    <phoneticPr fontId="1" type="noConversion"/>
  </si>
  <si>
    <t>146456  06A8DR  25A</t>
    <phoneticPr fontId="1" type="noConversion"/>
  </si>
  <si>
    <t>KR17B860</t>
    <phoneticPr fontId="1" type="noConversion"/>
  </si>
  <si>
    <t>162056  06A8DR  20B</t>
    <phoneticPr fontId="1" type="noConversion"/>
  </si>
  <si>
    <t>KR19B744</t>
    <phoneticPr fontId="1" type="noConversion"/>
  </si>
  <si>
    <t>146456  06A8DR  15B</t>
    <phoneticPr fontId="1" type="noConversion"/>
  </si>
  <si>
    <t>KR20B824</t>
    <phoneticPr fontId="1" type="noConversion"/>
  </si>
  <si>
    <t>138455  06A8DR  30A</t>
    <phoneticPr fontId="1" type="noConversion"/>
  </si>
  <si>
    <t>KR99B900</t>
    <phoneticPr fontId="1" type="noConversion"/>
  </si>
  <si>
    <t>146455  06A8DR  30A</t>
    <phoneticPr fontId="1" type="noConversion"/>
  </si>
  <si>
    <t>KR21B738</t>
    <phoneticPr fontId="1" type="noConversion"/>
  </si>
  <si>
    <t>154656  06A8DR  35A</t>
    <phoneticPr fontId="1" type="noConversion"/>
  </si>
  <si>
    <t>138456  06A8DR  20B</t>
    <phoneticPr fontId="1" type="noConversion"/>
  </si>
  <si>
    <t>K412B729</t>
    <phoneticPr fontId="1" type="noConversion"/>
  </si>
  <si>
    <t>215/45ZR19 91W KR41</t>
    <phoneticPr fontId="1" type="noConversion"/>
  </si>
  <si>
    <t>138455  478  30A</t>
    <phoneticPr fontId="1" type="noConversion"/>
  </si>
  <si>
    <t>K616B103</t>
    <phoneticPr fontId="1" type="noConversion"/>
  </si>
  <si>
    <t>265/45ZR21 108W KR616EV(环）</t>
    <phoneticPr fontId="1" type="noConversion"/>
  </si>
  <si>
    <t>170666  486  30A</t>
    <phoneticPr fontId="1" type="noConversion"/>
  </si>
  <si>
    <t>K094B668</t>
    <phoneticPr fontId="1" type="noConversion"/>
  </si>
  <si>
    <t>205/60R16 92H KR203(台湾专用）</t>
    <phoneticPr fontId="1" type="noConversion"/>
  </si>
  <si>
    <t>128855  486  40A</t>
    <phoneticPr fontId="1" type="noConversion"/>
  </si>
  <si>
    <t>K919B652</t>
    <phoneticPr fontId="1" type="noConversion"/>
  </si>
  <si>
    <t>K917B513</t>
    <phoneticPr fontId="1" type="noConversion"/>
  </si>
  <si>
    <t>215/60R16 95V KR203(台湾专用）</t>
    <phoneticPr fontId="1" type="noConversion"/>
  </si>
  <si>
    <t>120555  486  40A</t>
    <phoneticPr fontId="1" type="noConversion"/>
  </si>
  <si>
    <t>K084B313</t>
    <phoneticPr fontId="1" type="noConversion"/>
  </si>
  <si>
    <t>185/70R13 86H KR203环(台湾专用）</t>
    <phoneticPr fontId="1" type="noConversion"/>
  </si>
  <si>
    <t>104555  486  40A</t>
    <phoneticPr fontId="1" type="noConversion"/>
  </si>
  <si>
    <t>K094B402</t>
    <phoneticPr fontId="1" type="noConversion"/>
  </si>
  <si>
    <t>185/65R15 88H KR203(台湾专用）</t>
    <phoneticPr fontId="1" type="noConversion"/>
  </si>
  <si>
    <t>185/70R14 88H KR203(台湾专用）</t>
    <phoneticPr fontId="1" type="noConversion"/>
  </si>
  <si>
    <t>112555  486  40A</t>
    <phoneticPr fontId="1" type="noConversion"/>
  </si>
  <si>
    <t>205/50R15  89V  KR26环</t>
  </si>
  <si>
    <t>KR77B539</t>
    <phoneticPr fontId="1" type="noConversion"/>
  </si>
  <si>
    <t>128554  06AE15  40D</t>
    <phoneticPr fontId="1" type="noConversion"/>
  </si>
  <si>
    <t>KR14B633</t>
    <phoneticPr fontId="1" type="noConversion"/>
  </si>
  <si>
    <t>205/55R16 91V KR41(KR41)</t>
    <phoneticPr fontId="1" type="noConversion"/>
  </si>
  <si>
    <t>128555  06A8DR  40D</t>
    <phoneticPr fontId="1" type="noConversion"/>
  </si>
  <si>
    <t>KR64B526</t>
    <phoneticPr fontId="1" type="noConversion"/>
  </si>
  <si>
    <t>120555  06AE15  30A</t>
    <phoneticPr fontId="1" type="noConversion"/>
  </si>
  <si>
    <t>120555  06AE15  40A</t>
    <phoneticPr fontId="1" type="noConversion"/>
  </si>
  <si>
    <t>KR20B429</t>
    <phoneticPr fontId="1" type="noConversion"/>
  </si>
  <si>
    <t>P205/70R15 96S KR15环</t>
  </si>
  <si>
    <t>KR51B035</t>
    <phoneticPr fontId="1" type="noConversion"/>
  </si>
  <si>
    <t>112554  06AE15  40A</t>
    <phoneticPr fontId="1" type="noConversion"/>
  </si>
  <si>
    <t>120855  06AE15  45A</t>
    <phoneticPr fontId="1" type="noConversion"/>
  </si>
  <si>
    <t xml:space="preserve">155/80R13 84 N KR209 TL E M+S </t>
  </si>
  <si>
    <t>连上足60条改下</t>
  </si>
  <si>
    <t xml:space="preserve">205/55R16 91 V KR203 TL       </t>
  </si>
  <si>
    <t xml:space="preserve">XL LPAHS 環保油   </t>
  </si>
  <si>
    <t xml:space="preserve">10P TL RWL          </t>
  </si>
  <si>
    <t>C+S+H</t>
    <phoneticPr fontId="1" type="noConversion"/>
  </si>
  <si>
    <t>C+S+K</t>
    <phoneticPr fontId="1" type="noConversion"/>
  </si>
  <si>
    <t>C+S+P</t>
    <phoneticPr fontId="1" type="noConversion"/>
  </si>
  <si>
    <t>自定义命令</t>
    <phoneticPr fontId="1" type="noConversion"/>
  </si>
  <si>
    <t>C+S+O</t>
    <phoneticPr fontId="1" type="noConversion"/>
  </si>
  <si>
    <t>中間製品代號</t>
    <phoneticPr fontId="1" type="noConversion"/>
  </si>
  <si>
    <t>預定數</t>
    <phoneticPr fontId="3" type="noConversion"/>
  </si>
  <si>
    <t>内外销</t>
    <phoneticPr fontId="1" type="noConversion"/>
  </si>
  <si>
    <t>完成數</t>
    <phoneticPr fontId="3" type="noConversion"/>
  </si>
  <si>
    <t>完成數</t>
    <phoneticPr fontId="3" type="noConversion"/>
  </si>
  <si>
    <t>中間製品代號</t>
    <phoneticPr fontId="1" type="noConversion"/>
  </si>
  <si>
    <t>完成數</t>
    <phoneticPr fontId="3" type="noConversion"/>
  </si>
  <si>
    <t>預定數</t>
    <phoneticPr fontId="3" type="noConversion"/>
  </si>
  <si>
    <t>内外销</t>
    <phoneticPr fontId="1" type="noConversion"/>
  </si>
  <si>
    <t>完成數</t>
    <phoneticPr fontId="3" type="noConversion"/>
  </si>
  <si>
    <t>K275B502</t>
    <phoneticPr fontId="1" type="noConversion"/>
  </si>
  <si>
    <t>120554  486  30A</t>
    <phoneticPr fontId="1" type="noConversion"/>
  </si>
  <si>
    <t>K094B501</t>
    <phoneticPr fontId="1" type="noConversion"/>
  </si>
  <si>
    <t>185/55R15 82V KR203台湾专用</t>
    <phoneticPr fontId="1" type="noConversion"/>
  </si>
  <si>
    <t>120554  486  35A</t>
    <phoneticPr fontId="1" type="noConversion"/>
  </si>
  <si>
    <t>K641B441</t>
    <phoneticPr fontId="1" type="noConversion"/>
  </si>
  <si>
    <t>175/65R15 84H KR203台湾专用</t>
    <phoneticPr fontId="1" type="noConversion"/>
  </si>
  <si>
    <t>175/65R14 82H KR203台湾专用</t>
    <phoneticPr fontId="1" type="noConversion"/>
  </si>
  <si>
    <t>112554  486  35A</t>
    <phoneticPr fontId="1" type="noConversion"/>
  </si>
  <si>
    <t>K403B910</t>
    <phoneticPr fontId="1" type="noConversion"/>
  </si>
  <si>
    <t>245/55R19 103V KR616V海绵静音</t>
    <phoneticPr fontId="1" type="noConversion"/>
  </si>
  <si>
    <t>154656  486  35A</t>
    <phoneticPr fontId="1" type="noConversion"/>
  </si>
  <si>
    <t>C+S+Y</t>
    <phoneticPr fontId="1" type="noConversion"/>
  </si>
  <si>
    <t>C+S+T</t>
    <phoneticPr fontId="1" type="noConversion"/>
  </si>
  <si>
    <t xml:space="preserve">E M+S KENDA MASTER TRAIL 3G LPAHS 環保油   </t>
  </si>
  <si>
    <t>足400条</t>
  </si>
  <si>
    <t>早班删除少于20的数量规格</t>
    <phoneticPr fontId="1" type="noConversion"/>
  </si>
  <si>
    <t>更新内外销，各机台分钟内外销底色，删除无用</t>
    <phoneticPr fontId="1" type="noConversion"/>
  </si>
  <si>
    <t>如果一个数据都没有就会报错退出</t>
    <phoneticPr fontId="1" type="noConversion"/>
  </si>
  <si>
    <t>备注</t>
    <phoneticPr fontId="1" type="noConversion"/>
  </si>
  <si>
    <t>C+S+J</t>
    <phoneticPr fontId="1" type="noConversion"/>
  </si>
  <si>
    <t>C+S+L</t>
    <phoneticPr fontId="1" type="noConversion"/>
  </si>
  <si>
    <t>年休总40</t>
    <phoneticPr fontId="1" type="noConversion"/>
  </si>
  <si>
    <t>早夜排产合并汇总，加结束列，整理格式并排序</t>
    <phoneticPr fontId="1" type="noConversion"/>
  </si>
  <si>
    <t>足200条</t>
  </si>
  <si>
    <t xml:space="preserve">275/70R16 114 S KR22 TL       </t>
  </si>
  <si>
    <t xml:space="preserve">OWL GSO專用          </t>
  </si>
  <si>
    <t>晚班排产删除早班各机台数据并添加早班机台总产+夜班</t>
    <phoneticPr fontId="1" type="noConversion"/>
  </si>
  <si>
    <t>C+S+M</t>
    <phoneticPr fontId="1" type="noConversion"/>
  </si>
  <si>
    <t>夜班打印成型3+2，胎圈指令1-8</t>
    <phoneticPr fontId="1" type="noConversion"/>
  </si>
  <si>
    <t>早班排产加减栏，打印区域并打印当前成型4+1，排产指令1-8</t>
    <phoneticPr fontId="1" type="noConversion"/>
  </si>
  <si>
    <t>K924B506</t>
  </si>
  <si>
    <t>195/65R15 91H KR203环台湾</t>
    <phoneticPr fontId="1" type="noConversion"/>
  </si>
  <si>
    <t>120555  486  40A</t>
    <phoneticPr fontId="1" type="noConversion"/>
  </si>
  <si>
    <t>足80条改下</t>
  </si>
  <si>
    <t xml:space="preserve">OWL          </t>
  </si>
  <si>
    <t>K275B510</t>
  </si>
  <si>
    <t>K377B591</t>
  </si>
  <si>
    <t>K699B675</t>
  </si>
  <si>
    <t>K919B579</t>
  </si>
  <si>
    <t>K416B866</t>
  </si>
  <si>
    <t>K155B052</t>
  </si>
  <si>
    <t>12884489  486  20B</t>
  </si>
  <si>
    <t>245/40ZR20 99Y KR616EV</t>
    <phoneticPr fontId="1" type="noConversion"/>
  </si>
  <si>
    <t>K297B845</t>
    <phoneticPr fontId="1" type="noConversion"/>
  </si>
  <si>
    <t>235/45ZR18 94W KR20A</t>
    <phoneticPr fontId="1" type="noConversion"/>
  </si>
  <si>
    <t>146455  486  30A</t>
    <phoneticPr fontId="1" type="noConversion"/>
  </si>
  <si>
    <t>K410B771</t>
    <phoneticPr fontId="1" type="noConversion"/>
  </si>
  <si>
    <t>225/45ZR17 94W KR41</t>
    <phoneticPr fontId="1" type="noConversion"/>
  </si>
  <si>
    <t>138455  478  30A</t>
    <phoneticPr fontId="1" type="noConversion"/>
  </si>
  <si>
    <t>K791B812</t>
    <phoneticPr fontId="1" type="noConversion"/>
  </si>
  <si>
    <t>235/45ZR18 98Y KR41</t>
    <phoneticPr fontId="1" type="noConversion"/>
  </si>
  <si>
    <t>146456  478  30A</t>
    <phoneticPr fontId="1" type="noConversion"/>
  </si>
  <si>
    <t>138456   478   35A</t>
    <phoneticPr fontId="1" type="noConversion"/>
  </si>
  <si>
    <t>K094B569</t>
    <phoneticPr fontId="1" type="noConversion"/>
  </si>
  <si>
    <t>195/55R15 85V KR203(环）</t>
    <phoneticPr fontId="1" type="noConversion"/>
  </si>
  <si>
    <t>120555  486  35A</t>
    <phoneticPr fontId="1" type="noConversion"/>
  </si>
  <si>
    <t>K377B517</t>
    <phoneticPr fontId="1" type="noConversion"/>
  </si>
  <si>
    <t>205/65R15 94H KR203环</t>
    <phoneticPr fontId="1" type="noConversion"/>
  </si>
  <si>
    <t>120855  486  45A</t>
    <phoneticPr fontId="1" type="noConversion"/>
  </si>
  <si>
    <t>185/55R15 82H KR2003环泰国</t>
  </si>
  <si>
    <t>120554  486  30A</t>
    <phoneticPr fontId="1" type="noConversion"/>
  </si>
  <si>
    <t>215/55R16 97V KR203环泰国</t>
    <phoneticPr fontId="1" type="noConversion"/>
  </si>
  <si>
    <t>128855  486  35A</t>
    <phoneticPr fontId="1" type="noConversion"/>
  </si>
  <si>
    <t>225/40ZR18 91W KR41环767泰国</t>
    <phoneticPr fontId="1" type="noConversion"/>
  </si>
  <si>
    <t>146455  478  25A</t>
    <phoneticPr fontId="1" type="noConversion"/>
  </si>
  <si>
    <t>215/60R16 95V KR203环泰国</t>
    <phoneticPr fontId="1" type="noConversion"/>
  </si>
  <si>
    <t>128855  486  40A</t>
    <phoneticPr fontId="1" type="noConversion"/>
  </si>
  <si>
    <t>205/65R15 94H KR203环泰国</t>
    <phoneticPr fontId="1" type="noConversion"/>
  </si>
  <si>
    <t>120855  486  45A</t>
    <phoneticPr fontId="1" type="noConversion"/>
  </si>
  <si>
    <t>P265/70R16 112S KR15环泰国</t>
    <phoneticPr fontId="1" type="noConversion"/>
  </si>
  <si>
    <t>1288HB  484  35C</t>
    <phoneticPr fontId="1" type="noConversion"/>
  </si>
  <si>
    <t>225/50ZR17 98W KR41</t>
    <phoneticPr fontId="1" type="noConversion"/>
  </si>
  <si>
    <t>138456  478  35A</t>
    <phoneticPr fontId="1" type="noConversion"/>
  </si>
  <si>
    <t>K417B849</t>
    <phoneticPr fontId="1" type="noConversion"/>
  </si>
  <si>
    <t>235/40ZF18 95W KR41</t>
    <phoneticPr fontId="1" type="noConversion"/>
  </si>
  <si>
    <t>146456  478  15B</t>
    <phoneticPr fontId="1" type="noConversion"/>
  </si>
  <si>
    <t>K411B746</t>
    <phoneticPr fontId="1" type="noConversion"/>
  </si>
  <si>
    <t>235/45ZR17 97W KR41</t>
    <phoneticPr fontId="1" type="noConversion"/>
  </si>
  <si>
    <t>138456  478  30A</t>
    <phoneticPr fontId="1" type="noConversion"/>
  </si>
  <si>
    <t>LT265/65R17 120/117Q 10PR KR601 POR</t>
    <phoneticPr fontId="1" type="noConversion"/>
  </si>
  <si>
    <t>1386HD  484  50A</t>
    <phoneticPr fontId="1" type="noConversion"/>
  </si>
  <si>
    <t>K357B876</t>
    <phoneticPr fontId="1" type="noConversion"/>
  </si>
  <si>
    <t>225/45R18 91V KR203</t>
    <phoneticPr fontId="1" type="noConversion"/>
  </si>
  <si>
    <t>146456  486  30A</t>
    <phoneticPr fontId="1" type="noConversion"/>
  </si>
  <si>
    <t>K026B777</t>
    <phoneticPr fontId="1" type="noConversion"/>
  </si>
  <si>
    <t/>
  </si>
  <si>
    <t>清空成型看板数据</t>
    <phoneticPr fontId="1" type="noConversion"/>
  </si>
  <si>
    <t>添加并隐藏成型看板无用数据</t>
    <phoneticPr fontId="1" type="noConversion"/>
  </si>
  <si>
    <t>结束</t>
    <phoneticPr fontId="1" type="noConversion"/>
  </si>
  <si>
    <t>编号</t>
    <phoneticPr fontId="1" type="noConversion"/>
  </si>
  <si>
    <t>结束</t>
  </si>
  <si>
    <t>LT265/70R16 6P KR601环POR泰国</t>
    <phoneticPr fontId="1" type="noConversion"/>
  </si>
  <si>
    <t>1290HC  484  55L</t>
    <phoneticPr fontId="1" type="noConversion"/>
  </si>
  <si>
    <t>K423B841</t>
  </si>
  <si>
    <t>255/45ZR18 103W   KR41环</t>
    <phoneticPr fontId="1" type="noConversion"/>
  </si>
  <si>
    <t>146456  478  35A</t>
    <phoneticPr fontId="1" type="noConversion"/>
  </si>
  <si>
    <t>K212B820</t>
    <phoneticPr fontId="1" type="noConversion"/>
  </si>
  <si>
    <t>245/45ZR18 96W KR20A</t>
    <phoneticPr fontId="1" type="noConversion"/>
  </si>
  <si>
    <t>146455  486  30A</t>
    <phoneticPr fontId="1" type="noConversion"/>
  </si>
  <si>
    <t>K421B835</t>
    <phoneticPr fontId="1" type="noConversion"/>
  </si>
  <si>
    <t>245/45ZR18 100W KR41</t>
    <phoneticPr fontId="1" type="noConversion"/>
  </si>
  <si>
    <t>146456  478  30A</t>
    <phoneticPr fontId="1" type="noConversion"/>
  </si>
  <si>
    <t>K848B822</t>
    <phoneticPr fontId="1" type="noConversion"/>
  </si>
  <si>
    <t>235/50R18 97V KR41</t>
    <phoneticPr fontId="1" type="noConversion"/>
  </si>
  <si>
    <t>146456  478  25A</t>
    <phoneticPr fontId="1" type="noConversion"/>
  </si>
  <si>
    <t xml:space="preserve">E-MARK 客戶專用模 LPAHS 環保油   </t>
  </si>
  <si>
    <t xml:space="preserve">XL #76700耐磨 LPAHS 環保油   </t>
  </si>
  <si>
    <t xml:space="preserve">225/45ZR18 95 W KR41   TL     </t>
  </si>
  <si>
    <t xml:space="preserve">XL E-MARK #76700耐磨 LPAHS 環保油   </t>
  </si>
  <si>
    <t xml:space="preserve">195/50R13C 104/102 N KR101 TL </t>
  </si>
  <si>
    <t xml:space="preserve">175/75R14C 99/96 S KR100Y     </t>
  </si>
  <si>
    <t xml:space="preserve">10PR TL          </t>
  </si>
  <si>
    <t>连上足400条改下</t>
  </si>
  <si>
    <t xml:space="preserve">LT265/75R16 123 Q KR29 10P TL </t>
  </si>
  <si>
    <t xml:space="preserve">123/120Q E4 OWL 3-PLY          </t>
  </si>
  <si>
    <t>夜班排產</t>
    <phoneticPr fontId="1" type="noConversion"/>
  </si>
  <si>
    <t>C+S+V</t>
    <phoneticPr fontId="1" type="noConversion"/>
  </si>
  <si>
    <t>C+S+B</t>
    <phoneticPr fontId="1" type="noConversion"/>
  </si>
  <si>
    <t>C+S+N</t>
    <phoneticPr fontId="1" type="noConversion"/>
  </si>
  <si>
    <t>夜班产量汇总去早班库存</t>
    <phoneticPr fontId="1" type="noConversion"/>
  </si>
  <si>
    <t>打印胎圈机台1-8（打印预排使用）夜班排行页备份及清除</t>
    <phoneticPr fontId="1" type="noConversion"/>
  </si>
  <si>
    <t>早班数量减库存加总</t>
    <phoneticPr fontId="1" type="noConversion"/>
  </si>
  <si>
    <t>排产减库存</t>
    <phoneticPr fontId="1" type="noConversion"/>
  </si>
  <si>
    <t>185/70R13 106/104F KR103</t>
    <phoneticPr fontId="1" type="noConversion"/>
  </si>
  <si>
    <t>104866  484  35A</t>
    <phoneticPr fontId="1" type="noConversion"/>
  </si>
  <si>
    <t>3R755007</t>
    <phoneticPr fontId="1" type="noConversion"/>
  </si>
  <si>
    <t>185/70R13 106/104F KR103</t>
    <phoneticPr fontId="1" type="noConversion"/>
  </si>
  <si>
    <t>104866  06AD93  35A</t>
    <phoneticPr fontId="1" type="noConversion"/>
  </si>
  <si>
    <t>A</t>
    <phoneticPr fontId="1" type="noConversion"/>
  </si>
  <si>
    <t xml:space="preserve">中國專用2 PLY LPAHS 環保油   </t>
  </si>
  <si>
    <t xml:space="preserve">165R13C 96/94 N KR101   TL    </t>
  </si>
  <si>
    <t xml:space="preserve">WINTER E R117STUDDABLE客戶專用 LPAHS 環保油   </t>
  </si>
  <si>
    <t xml:space="preserve">TL          </t>
  </si>
  <si>
    <t>连上足300条改下</t>
  </si>
  <si>
    <t>154666  484  45A</t>
  </si>
  <si>
    <t>12055489  486  30A</t>
  </si>
  <si>
    <t>12855589  486  40A</t>
  </si>
  <si>
    <t>137954  486  35A</t>
  </si>
  <si>
    <t>138757  484  50A</t>
  </si>
  <si>
    <t>1387HB  484  50A</t>
  </si>
  <si>
    <t>146756  486  40A</t>
  </si>
  <si>
    <t>154656  486  35A</t>
  </si>
  <si>
    <t xml:space="preserve"> </t>
    <phoneticPr fontId="1" type="noConversion"/>
  </si>
  <si>
    <t xml:space="preserve">  </t>
    <phoneticPr fontId="1" type="noConversion"/>
  </si>
  <si>
    <t>162756  486  30A</t>
    <phoneticPr fontId="1" type="noConversion"/>
  </si>
  <si>
    <t xml:space="preserve">185/70R13 93 N KR209 TL E M+S </t>
  </si>
  <si>
    <t xml:space="preserve">175/70R13 86 N KR209 TL E M+S </t>
  </si>
  <si>
    <t xml:space="preserve">185/70R14 88 H KR203   TL     </t>
  </si>
  <si>
    <t xml:space="preserve">#76700 內外銷共用 LPAHS 環保油   </t>
  </si>
  <si>
    <t xml:space="preserve">台灣地區專用結構 LPAHS 環保油   </t>
  </si>
  <si>
    <t xml:space="preserve">E-MARK R117 S2WR2 LPAHS 環保油   </t>
  </si>
  <si>
    <t>K642B606</t>
  </si>
  <si>
    <t>1208HB  484  30A</t>
  </si>
  <si>
    <t>128856  486   40A</t>
  </si>
  <si>
    <t>1387HB  484   50A</t>
  </si>
  <si>
    <t>146756  486  30A</t>
  </si>
  <si>
    <t>154666  486  35A</t>
  </si>
  <si>
    <t>162756  486 25A</t>
  </si>
  <si>
    <t>162766  486  35A</t>
  </si>
  <si>
    <t>足300条</t>
  </si>
  <si>
    <t>1290HD  484  45C</t>
    <phoneticPr fontId="104" type="noConversion"/>
  </si>
  <si>
    <t>888888  486  35A</t>
    <phoneticPr fontId="104" type="noConversion"/>
  </si>
  <si>
    <t>K712B742</t>
    <phoneticPr fontId="1" type="noConversion"/>
  </si>
  <si>
    <t>215/55ZR17 98W KR41-75700#(环）</t>
    <phoneticPr fontId="1" type="noConversion"/>
  </si>
  <si>
    <t>138456  478  35A</t>
    <phoneticPr fontId="1" type="noConversion"/>
  </si>
  <si>
    <t>185/70R13C 106/104F KR500(环保油)</t>
    <phoneticPr fontId="1" type="noConversion"/>
  </si>
  <si>
    <t>104866  484  35A</t>
    <phoneticPr fontId="1" type="noConversion"/>
  </si>
  <si>
    <t>3R745008</t>
    <phoneticPr fontId="1" type="noConversion"/>
  </si>
  <si>
    <t>185/70R13C 106/104F KR500(EUDR)</t>
    <phoneticPr fontId="1" type="noConversion"/>
  </si>
  <si>
    <t>2025.3.26</t>
  </si>
  <si>
    <t>2025.3.26</t>
    <phoneticPr fontId="1" type="noConversion"/>
  </si>
  <si>
    <t>K642B622</t>
    <phoneticPr fontId="1" type="noConversion"/>
  </si>
  <si>
    <t>205/55R16 91H KR203环</t>
    <phoneticPr fontId="1" type="noConversion"/>
  </si>
  <si>
    <t>128554  486  35A</t>
    <phoneticPr fontId="1" type="noConversion"/>
  </si>
  <si>
    <t>2025.3.27</t>
    <phoneticPr fontId="1" type="noConversion"/>
  </si>
  <si>
    <t>LT245/70R16 106/103Q 6PR KR601 POR(环保油）泰国专用</t>
    <phoneticPr fontId="1" type="noConversion"/>
  </si>
  <si>
    <t>1288HB  484  50A</t>
    <phoneticPr fontId="1" type="noConversion"/>
  </si>
  <si>
    <t>K203B590</t>
    <phoneticPr fontId="1" type="noConversion"/>
  </si>
  <si>
    <t>195/55R15 85V KR203(环）泰国专用</t>
    <phoneticPr fontId="1" type="noConversion"/>
  </si>
  <si>
    <t>120555  486  35A</t>
    <phoneticPr fontId="1" type="noConversion"/>
  </si>
  <si>
    <t>4月</t>
    <phoneticPr fontId="1" type="noConversion"/>
  </si>
  <si>
    <t>animal</t>
    <phoneticPr fontId="104" type="noConversion"/>
  </si>
  <si>
    <t>dog</t>
    <phoneticPr fontId="104" type="noConversion"/>
  </si>
  <si>
    <t>cat</t>
    <phoneticPr fontId="104" type="noConversion"/>
  </si>
  <si>
    <t>fish</t>
    <phoneticPr fontId="104" type="noConversion"/>
  </si>
  <si>
    <t>bird</t>
    <phoneticPr fontId="104" type="noConversion"/>
  </si>
  <si>
    <t>cow</t>
    <phoneticPr fontId="104" type="noConversion"/>
  </si>
  <si>
    <t>pig</t>
    <phoneticPr fontId="104" type="noConversion"/>
  </si>
  <si>
    <t>mouse</t>
    <phoneticPr fontId="104" type="noConversion"/>
  </si>
  <si>
    <t>horse</t>
    <phoneticPr fontId="104" type="noConversion"/>
  </si>
  <si>
    <t>wing</t>
    <phoneticPr fontId="104" type="noConversion"/>
  </si>
  <si>
    <t>transportation</t>
    <phoneticPr fontId="104" type="noConversion"/>
  </si>
  <si>
    <t>train</t>
    <phoneticPr fontId="104" type="noConversion"/>
  </si>
  <si>
    <t>plane</t>
    <phoneticPr fontId="104" type="noConversion"/>
  </si>
  <si>
    <t>car</t>
    <phoneticPr fontId="104" type="noConversion"/>
  </si>
  <si>
    <t>truck</t>
    <phoneticPr fontId="104" type="noConversion"/>
  </si>
  <si>
    <t>bicycle</t>
    <phoneticPr fontId="104" type="noConversion"/>
  </si>
  <si>
    <t>bus</t>
    <phoneticPr fontId="104" type="noConversion"/>
  </si>
  <si>
    <t>boat</t>
    <phoneticPr fontId="104" type="noConversion"/>
  </si>
  <si>
    <t>ship</t>
    <phoneticPr fontId="104" type="noConversion"/>
  </si>
  <si>
    <t>tire</t>
    <phoneticPr fontId="104" type="noConversion"/>
  </si>
  <si>
    <t>gasoline</t>
    <phoneticPr fontId="104" type="noConversion"/>
  </si>
  <si>
    <t>engine</t>
    <phoneticPr fontId="104" type="noConversion"/>
  </si>
  <si>
    <t>ticket</t>
    <phoneticPr fontId="104" type="noConversion"/>
  </si>
  <si>
    <t>location</t>
    <phoneticPr fontId="104" type="noConversion"/>
  </si>
  <si>
    <t>city</t>
    <phoneticPr fontId="104" type="noConversion"/>
  </si>
  <si>
    <t>house</t>
    <phoneticPr fontId="104" type="noConversion"/>
  </si>
  <si>
    <t>apartment</t>
    <phoneticPr fontId="104" type="noConversion"/>
  </si>
  <si>
    <t>street</t>
    <phoneticPr fontId="104" type="noConversion"/>
  </si>
  <si>
    <t>road</t>
    <phoneticPr fontId="104" type="noConversion"/>
  </si>
  <si>
    <t>airport</t>
    <phoneticPr fontId="104" type="noConversion"/>
  </si>
  <si>
    <t>train station</t>
    <phoneticPr fontId="104" type="noConversion"/>
  </si>
  <si>
    <t>bridge</t>
    <phoneticPr fontId="104" type="noConversion"/>
  </si>
  <si>
    <t>hotel</t>
    <phoneticPr fontId="104" type="noConversion"/>
  </si>
  <si>
    <t>restaurant</t>
    <phoneticPr fontId="104" type="noConversion"/>
  </si>
  <si>
    <t>farm</t>
    <phoneticPr fontId="104" type="noConversion"/>
  </si>
  <si>
    <t>court</t>
    <phoneticPr fontId="104" type="noConversion"/>
  </si>
  <si>
    <t>school</t>
    <phoneticPr fontId="104" type="noConversion"/>
  </si>
  <si>
    <t>office</t>
    <phoneticPr fontId="104" type="noConversion"/>
  </si>
  <si>
    <t>room</t>
    <phoneticPr fontId="104" type="noConversion"/>
  </si>
  <si>
    <t>town</t>
    <phoneticPr fontId="104" type="noConversion"/>
  </si>
  <si>
    <t>university</t>
    <phoneticPr fontId="104" type="noConversion"/>
  </si>
  <si>
    <t>club</t>
    <phoneticPr fontId="104" type="noConversion"/>
  </si>
  <si>
    <t>bar</t>
    <phoneticPr fontId="104" type="noConversion"/>
  </si>
  <si>
    <t>park</t>
    <phoneticPr fontId="104" type="noConversion"/>
  </si>
  <si>
    <t>camp</t>
    <phoneticPr fontId="104" type="noConversion"/>
  </si>
  <si>
    <t>store</t>
    <phoneticPr fontId="104" type="noConversion"/>
  </si>
  <si>
    <t>shop</t>
    <phoneticPr fontId="104" type="noConversion"/>
  </si>
  <si>
    <t>theater</t>
    <phoneticPr fontId="104" type="noConversion"/>
  </si>
  <si>
    <t>library</t>
    <phoneticPr fontId="104" type="noConversion"/>
  </si>
  <si>
    <t>hospital</t>
    <phoneticPr fontId="104" type="noConversion"/>
  </si>
  <si>
    <t>church</t>
    <phoneticPr fontId="104" type="noConversion"/>
  </si>
  <si>
    <t>market</t>
    <phoneticPr fontId="104" type="noConversion"/>
  </si>
  <si>
    <t>country</t>
    <phoneticPr fontId="104" type="noConversion"/>
  </si>
  <si>
    <t>building</t>
    <phoneticPr fontId="104" type="noConversion"/>
  </si>
  <si>
    <t>ground</t>
    <phoneticPr fontId="104" type="noConversion"/>
  </si>
  <si>
    <t>space</t>
    <phoneticPr fontId="104" type="noConversion"/>
  </si>
  <si>
    <t>bank</t>
    <phoneticPr fontId="104" type="noConversion"/>
  </si>
  <si>
    <t>clothing</t>
    <phoneticPr fontId="104" type="noConversion"/>
  </si>
  <si>
    <t>hat</t>
    <phoneticPr fontId="104" type="noConversion"/>
  </si>
  <si>
    <t>dress</t>
    <phoneticPr fontId="104" type="noConversion"/>
  </si>
  <si>
    <t>suit</t>
    <phoneticPr fontId="104" type="noConversion"/>
  </si>
  <si>
    <t>skirt</t>
    <phoneticPr fontId="104" type="noConversion"/>
  </si>
  <si>
    <t>shirt</t>
    <phoneticPr fontId="104" type="noConversion"/>
  </si>
  <si>
    <t>t-shirt</t>
    <phoneticPr fontId="104" type="noConversion"/>
  </si>
  <si>
    <t>pants</t>
    <phoneticPr fontId="104" type="noConversion"/>
  </si>
  <si>
    <t>shoes</t>
    <phoneticPr fontId="104" type="noConversion"/>
  </si>
  <si>
    <t>pocket</t>
    <phoneticPr fontId="104" type="noConversion"/>
  </si>
  <si>
    <t>coat</t>
    <phoneticPr fontId="104" type="noConversion"/>
  </si>
  <si>
    <t>stain</t>
    <phoneticPr fontId="104" type="noConversion"/>
  </si>
  <si>
    <t>color</t>
    <phoneticPr fontId="104" type="noConversion"/>
  </si>
  <si>
    <t>red</t>
    <phoneticPr fontId="104" type="noConversion"/>
  </si>
  <si>
    <t>green</t>
    <phoneticPr fontId="104" type="noConversion"/>
  </si>
  <si>
    <t>blue</t>
    <phoneticPr fontId="104" type="noConversion"/>
  </si>
  <si>
    <t>yellow</t>
    <phoneticPr fontId="104" type="noConversion"/>
  </si>
  <si>
    <t>brown</t>
    <phoneticPr fontId="104" type="noConversion"/>
  </si>
  <si>
    <t>pink</t>
    <phoneticPr fontId="104" type="noConversion"/>
  </si>
  <si>
    <t>orange</t>
    <phoneticPr fontId="104" type="noConversion"/>
  </si>
  <si>
    <t>black</t>
    <phoneticPr fontId="104" type="noConversion"/>
  </si>
  <si>
    <t>white</t>
    <phoneticPr fontId="104" type="noConversion"/>
  </si>
  <si>
    <t>gray</t>
    <phoneticPr fontId="104" type="noConversion"/>
  </si>
  <si>
    <t>light</t>
    <phoneticPr fontId="104" type="noConversion"/>
  </si>
  <si>
    <t>dark</t>
    <phoneticPr fontId="104" type="noConversion"/>
  </si>
  <si>
    <t>people</t>
    <phoneticPr fontId="104" type="noConversion"/>
  </si>
  <si>
    <t>son</t>
    <phoneticPr fontId="104" type="noConversion"/>
  </si>
  <si>
    <t>daughter</t>
    <phoneticPr fontId="104" type="noConversion"/>
  </si>
  <si>
    <t>mother</t>
    <phoneticPr fontId="104" type="noConversion"/>
  </si>
  <si>
    <t>father</t>
    <phoneticPr fontId="104" type="noConversion"/>
  </si>
  <si>
    <t>parent</t>
    <phoneticPr fontId="104" type="noConversion"/>
  </si>
  <si>
    <t>baby</t>
    <phoneticPr fontId="104" type="noConversion"/>
  </si>
  <si>
    <t>man</t>
    <phoneticPr fontId="104" type="noConversion"/>
  </si>
  <si>
    <t>woman</t>
    <phoneticPr fontId="104" type="noConversion"/>
  </si>
  <si>
    <t>brother</t>
    <phoneticPr fontId="104" type="noConversion"/>
  </si>
  <si>
    <t>sister</t>
    <phoneticPr fontId="104" type="noConversion"/>
  </si>
  <si>
    <t>family</t>
    <phoneticPr fontId="104" type="noConversion"/>
  </si>
  <si>
    <t>grandfather</t>
    <phoneticPr fontId="104" type="noConversion"/>
  </si>
  <si>
    <t>grandmother</t>
    <phoneticPr fontId="104" type="noConversion"/>
  </si>
  <si>
    <t>husband</t>
    <phoneticPr fontId="104" type="noConversion"/>
  </si>
  <si>
    <t>wife</t>
    <phoneticPr fontId="104" type="noConversion"/>
  </si>
  <si>
    <t>king</t>
    <phoneticPr fontId="104" type="noConversion"/>
  </si>
  <si>
    <t>queen</t>
    <phoneticPr fontId="104" type="noConversion"/>
  </si>
  <si>
    <t>president</t>
    <phoneticPr fontId="104" type="noConversion"/>
  </si>
  <si>
    <t>neighbor</t>
    <phoneticPr fontId="104" type="noConversion"/>
  </si>
  <si>
    <t>boy</t>
    <phoneticPr fontId="104" type="noConversion"/>
  </si>
  <si>
    <t>girl</t>
    <phoneticPr fontId="104" type="noConversion"/>
  </si>
  <si>
    <t>child</t>
    <phoneticPr fontId="104" type="noConversion"/>
  </si>
  <si>
    <t>adult</t>
    <phoneticPr fontId="104" type="noConversion"/>
  </si>
  <si>
    <t>human</t>
    <phoneticPr fontId="104" type="noConversion"/>
  </si>
  <si>
    <t>victim</t>
    <phoneticPr fontId="104" type="noConversion"/>
  </si>
  <si>
    <t>player</t>
    <phoneticPr fontId="104" type="noConversion"/>
  </si>
  <si>
    <t>fan</t>
    <phoneticPr fontId="104" type="noConversion"/>
  </si>
  <si>
    <t>crowd</t>
    <phoneticPr fontId="104" type="noConversion"/>
  </si>
  <si>
    <t>person</t>
    <phoneticPr fontId="104" type="noConversion"/>
  </si>
  <si>
    <t>job</t>
    <phoneticPr fontId="104" type="noConversion"/>
  </si>
  <si>
    <t>teacher</t>
    <phoneticPr fontId="104" type="noConversion"/>
  </si>
  <si>
    <t>student</t>
    <phoneticPr fontId="104" type="noConversion"/>
  </si>
  <si>
    <t>lawyer</t>
    <phoneticPr fontId="104" type="noConversion"/>
  </si>
  <si>
    <t>doctor</t>
    <phoneticPr fontId="104" type="noConversion"/>
  </si>
  <si>
    <t>patient</t>
    <phoneticPr fontId="104" type="noConversion"/>
  </si>
  <si>
    <t>waiter</t>
    <phoneticPr fontId="104" type="noConversion"/>
  </si>
  <si>
    <t>secretary</t>
    <phoneticPr fontId="104" type="noConversion"/>
  </si>
  <si>
    <t>priest</t>
    <phoneticPr fontId="104" type="noConversion"/>
  </si>
  <si>
    <t>police</t>
    <phoneticPr fontId="104" type="noConversion"/>
  </si>
  <si>
    <t>army</t>
    <phoneticPr fontId="104" type="noConversion"/>
  </si>
  <si>
    <t>soldier</t>
    <phoneticPr fontId="104" type="noConversion"/>
  </si>
  <si>
    <t>artist</t>
    <phoneticPr fontId="104" type="noConversion"/>
  </si>
  <si>
    <t>author</t>
    <phoneticPr fontId="104" type="noConversion"/>
  </si>
  <si>
    <t>manager</t>
    <phoneticPr fontId="104" type="noConversion"/>
  </si>
  <si>
    <t>reporter</t>
    <phoneticPr fontId="104" type="noConversion"/>
  </si>
  <si>
    <t>actor</t>
    <phoneticPr fontId="104" type="noConversion"/>
  </si>
  <si>
    <t>society</t>
    <phoneticPr fontId="104" type="noConversion"/>
  </si>
  <si>
    <t>religion</t>
    <phoneticPr fontId="104" type="noConversion"/>
  </si>
  <si>
    <t>heaven</t>
    <phoneticPr fontId="104" type="noConversion"/>
  </si>
  <si>
    <t>hell</t>
    <phoneticPr fontId="104" type="noConversion"/>
  </si>
  <si>
    <t>death</t>
    <phoneticPr fontId="104" type="noConversion"/>
  </si>
  <si>
    <t>medicine</t>
    <phoneticPr fontId="104" type="noConversion"/>
  </si>
  <si>
    <t>money</t>
    <phoneticPr fontId="104" type="noConversion"/>
  </si>
  <si>
    <t>dollar</t>
    <phoneticPr fontId="104" type="noConversion"/>
  </si>
  <si>
    <t>bill</t>
    <phoneticPr fontId="104" type="noConversion"/>
  </si>
  <si>
    <t>marriage</t>
    <phoneticPr fontId="104" type="noConversion"/>
  </si>
  <si>
    <t>wedding</t>
    <phoneticPr fontId="104" type="noConversion"/>
  </si>
  <si>
    <t>team</t>
    <phoneticPr fontId="104" type="noConversion"/>
  </si>
  <si>
    <t>race</t>
    <phoneticPr fontId="104" type="noConversion"/>
  </si>
  <si>
    <t>sex</t>
    <phoneticPr fontId="104" type="noConversion"/>
  </si>
  <si>
    <t>gender</t>
    <phoneticPr fontId="104" type="noConversion"/>
  </si>
  <si>
    <t>murder</t>
    <phoneticPr fontId="104" type="noConversion"/>
  </si>
  <si>
    <t>prison</t>
    <phoneticPr fontId="104" type="noConversion"/>
  </si>
  <si>
    <t>technology</t>
    <phoneticPr fontId="104" type="noConversion"/>
  </si>
  <si>
    <t>energy</t>
    <phoneticPr fontId="104" type="noConversion"/>
  </si>
  <si>
    <t>vwar</t>
    <phoneticPr fontId="104" type="noConversion"/>
  </si>
  <si>
    <t>peace</t>
    <phoneticPr fontId="104" type="noConversion"/>
  </si>
  <si>
    <t>attack</t>
    <phoneticPr fontId="104" type="noConversion"/>
  </si>
  <si>
    <t>election</t>
    <phoneticPr fontId="104" type="noConversion"/>
  </si>
  <si>
    <t>magazine</t>
    <phoneticPr fontId="104" type="noConversion"/>
  </si>
  <si>
    <t>newspaper</t>
    <phoneticPr fontId="104" type="noConversion"/>
  </si>
  <si>
    <t>poison</t>
    <phoneticPr fontId="104" type="noConversion"/>
  </si>
  <si>
    <t>gun</t>
    <phoneticPr fontId="104" type="noConversion"/>
  </si>
  <si>
    <t>sport</t>
    <phoneticPr fontId="104" type="noConversion"/>
  </si>
  <si>
    <t>exercise</t>
    <phoneticPr fontId="104" type="noConversion"/>
  </si>
  <si>
    <t>sign</t>
    <phoneticPr fontId="104" type="noConversion"/>
  </si>
  <si>
    <t>science</t>
    <phoneticPr fontId="104" type="noConversion"/>
  </si>
  <si>
    <t>god</t>
    <phoneticPr fontId="104" type="noConversion"/>
  </si>
  <si>
    <t>art</t>
    <phoneticPr fontId="104" type="noConversion"/>
  </si>
  <si>
    <t>band</t>
    <phoneticPr fontId="104" type="noConversion"/>
  </si>
  <si>
    <t>song</t>
    <phoneticPr fontId="104" type="noConversion"/>
  </si>
  <si>
    <t>instrument</t>
    <phoneticPr fontId="104" type="noConversion"/>
  </si>
  <si>
    <t>music</t>
    <phoneticPr fontId="104" type="noConversion"/>
  </si>
  <si>
    <t>movie</t>
    <phoneticPr fontId="104" type="noConversion"/>
  </si>
  <si>
    <t>beverages</t>
    <phoneticPr fontId="104" type="noConversion"/>
  </si>
  <si>
    <t>coffee</t>
    <phoneticPr fontId="104" type="noConversion"/>
  </si>
  <si>
    <t>tea</t>
    <phoneticPr fontId="104" type="noConversion"/>
  </si>
  <si>
    <t>wine</t>
    <phoneticPr fontId="104" type="noConversion"/>
  </si>
  <si>
    <t>beer</t>
    <phoneticPr fontId="104" type="noConversion"/>
  </si>
  <si>
    <t>juice</t>
    <phoneticPr fontId="104" type="noConversion"/>
  </si>
  <si>
    <t>water</t>
    <phoneticPr fontId="104" type="noConversion"/>
  </si>
  <si>
    <t>milk</t>
    <phoneticPr fontId="104" type="noConversion"/>
  </si>
  <si>
    <t>food</t>
    <phoneticPr fontId="104" type="noConversion"/>
  </si>
  <si>
    <t>egg</t>
    <phoneticPr fontId="104" type="noConversion"/>
  </si>
  <si>
    <t>cheese</t>
    <phoneticPr fontId="104" type="noConversion"/>
  </si>
  <si>
    <t>bread</t>
    <phoneticPr fontId="104" type="noConversion"/>
  </si>
  <si>
    <t>soup</t>
    <phoneticPr fontId="104" type="noConversion"/>
  </si>
  <si>
    <t>cake</t>
    <phoneticPr fontId="104" type="noConversion"/>
  </si>
  <si>
    <t>chicken</t>
    <phoneticPr fontId="104" type="noConversion"/>
  </si>
  <si>
    <t>pork</t>
    <phoneticPr fontId="104" type="noConversion"/>
  </si>
  <si>
    <t>beef</t>
    <phoneticPr fontId="104" type="noConversion"/>
  </si>
  <si>
    <t>apple</t>
    <phoneticPr fontId="104" type="noConversion"/>
  </si>
  <si>
    <t>banana</t>
    <phoneticPr fontId="104" type="noConversion"/>
  </si>
  <si>
    <t>orange</t>
    <phoneticPr fontId="104" type="noConversion"/>
  </si>
  <si>
    <t>lemon</t>
    <phoneticPr fontId="104" type="noConversion"/>
  </si>
  <si>
    <t>corn</t>
    <phoneticPr fontId="104" type="noConversion"/>
  </si>
  <si>
    <t>rice</t>
    <phoneticPr fontId="104" type="noConversion"/>
  </si>
  <si>
    <t>oil</t>
    <phoneticPr fontId="104" type="noConversion"/>
  </si>
  <si>
    <t>seed</t>
    <phoneticPr fontId="104" type="noConversion"/>
  </si>
  <si>
    <t>knife</t>
    <phoneticPr fontId="104" type="noConversion"/>
  </si>
  <si>
    <t>spoon</t>
    <phoneticPr fontId="104" type="noConversion"/>
  </si>
  <si>
    <t>fork</t>
    <phoneticPr fontId="104" type="noConversion"/>
  </si>
  <si>
    <t>plate</t>
    <phoneticPr fontId="104" type="noConversion"/>
  </si>
  <si>
    <t>cup</t>
    <phoneticPr fontId="104" type="noConversion"/>
  </si>
  <si>
    <t>breakfast</t>
    <phoneticPr fontId="104" type="noConversion"/>
  </si>
  <si>
    <t>lunch</t>
    <phoneticPr fontId="104" type="noConversion"/>
  </si>
  <si>
    <t>dinner</t>
    <phoneticPr fontId="104" type="noConversion"/>
  </si>
  <si>
    <t>sugar</t>
    <phoneticPr fontId="104" type="noConversion"/>
  </si>
  <si>
    <t>salt</t>
    <phoneticPr fontId="104" type="noConversion"/>
  </si>
  <si>
    <t>bottle</t>
    <phoneticPr fontId="104" type="noConversion"/>
  </si>
  <si>
    <t>home</t>
    <phoneticPr fontId="104" type="noConversion"/>
  </si>
  <si>
    <t>table</t>
    <phoneticPr fontId="104" type="noConversion"/>
  </si>
  <si>
    <t>chair</t>
    <phoneticPr fontId="104" type="noConversion"/>
  </si>
  <si>
    <t>bed</t>
    <phoneticPr fontId="104" type="noConversion"/>
  </si>
  <si>
    <t>dream</t>
    <phoneticPr fontId="104" type="noConversion"/>
  </si>
  <si>
    <t>window</t>
    <phoneticPr fontId="104" type="noConversion"/>
  </si>
  <si>
    <t>door</t>
    <phoneticPr fontId="104" type="noConversion"/>
  </si>
  <si>
    <t>bedroom</t>
    <phoneticPr fontId="104" type="noConversion"/>
  </si>
  <si>
    <t>kitchen</t>
    <phoneticPr fontId="104" type="noConversion"/>
  </si>
  <si>
    <t>bathroom</t>
    <phoneticPr fontId="104" type="noConversion"/>
  </si>
  <si>
    <t>pencil</t>
    <phoneticPr fontId="104" type="noConversion"/>
  </si>
  <si>
    <t>pen</t>
    <phoneticPr fontId="104" type="noConversion"/>
  </si>
  <si>
    <t>photograph</t>
    <phoneticPr fontId="104" type="noConversion"/>
  </si>
  <si>
    <t>soap</t>
    <phoneticPr fontId="104" type="noConversion"/>
  </si>
  <si>
    <t>book</t>
    <phoneticPr fontId="104" type="noConversion"/>
  </si>
  <si>
    <t>page</t>
    <phoneticPr fontId="104" type="noConversion"/>
  </si>
  <si>
    <t>key</t>
    <phoneticPr fontId="104" type="noConversion"/>
  </si>
  <si>
    <t>paint</t>
    <phoneticPr fontId="104" type="noConversion"/>
  </si>
  <si>
    <t>letter</t>
    <phoneticPr fontId="104" type="noConversion"/>
  </si>
  <si>
    <t>note</t>
    <phoneticPr fontId="104" type="noConversion"/>
  </si>
  <si>
    <t>wall</t>
    <phoneticPr fontId="104" type="noConversion"/>
  </si>
  <si>
    <t>paper</t>
    <phoneticPr fontId="104" type="noConversion"/>
  </si>
  <si>
    <t>floor</t>
    <phoneticPr fontId="104" type="noConversion"/>
  </si>
  <si>
    <t>ceiling</t>
    <phoneticPr fontId="104" type="noConversion"/>
  </si>
  <si>
    <t>roof</t>
    <phoneticPr fontId="104" type="noConversion"/>
  </si>
  <si>
    <t>pool</t>
    <phoneticPr fontId="104" type="noConversion"/>
  </si>
  <si>
    <t>lock</t>
    <phoneticPr fontId="104" type="noConversion"/>
  </si>
  <si>
    <t>telephone</t>
    <phoneticPr fontId="104" type="noConversion"/>
  </si>
  <si>
    <t>garden</t>
    <phoneticPr fontId="104" type="noConversion"/>
  </si>
  <si>
    <t>yard</t>
    <phoneticPr fontId="104" type="noConversion"/>
  </si>
  <si>
    <t>needle</t>
    <phoneticPr fontId="104" type="noConversion"/>
  </si>
  <si>
    <t>bag</t>
    <phoneticPr fontId="104" type="noConversion"/>
  </si>
  <si>
    <t>box</t>
    <phoneticPr fontId="104" type="noConversion"/>
  </si>
  <si>
    <t>gift</t>
    <phoneticPr fontId="104" type="noConversion"/>
  </si>
  <si>
    <t>card</t>
    <phoneticPr fontId="104" type="noConversion"/>
  </si>
  <si>
    <t>ring</t>
    <phoneticPr fontId="104" type="noConversion"/>
  </si>
  <si>
    <t>tool</t>
    <phoneticPr fontId="104" type="noConversion"/>
  </si>
  <si>
    <t>electronics</t>
    <phoneticPr fontId="104" type="noConversion"/>
  </si>
  <si>
    <t>clock</t>
    <phoneticPr fontId="104" type="noConversion"/>
  </si>
  <si>
    <t>lamp</t>
    <phoneticPr fontId="104" type="noConversion"/>
  </si>
  <si>
    <t>fan</t>
    <phoneticPr fontId="104" type="noConversion"/>
  </si>
  <si>
    <t>cell phone</t>
    <phoneticPr fontId="104" type="noConversion"/>
  </si>
  <si>
    <t>network</t>
    <phoneticPr fontId="104" type="noConversion"/>
  </si>
  <si>
    <t>computer</t>
    <phoneticPr fontId="104" type="noConversion"/>
  </si>
  <si>
    <t>program</t>
    <phoneticPr fontId="104" type="noConversion"/>
  </si>
  <si>
    <t>laptop</t>
    <phoneticPr fontId="104" type="noConversion"/>
  </si>
  <si>
    <t>screen</t>
    <phoneticPr fontId="104" type="noConversion"/>
  </si>
  <si>
    <t>camera</t>
    <phoneticPr fontId="104" type="noConversion"/>
  </si>
  <si>
    <t>television</t>
    <phoneticPr fontId="104" type="noConversion"/>
  </si>
  <si>
    <t>radio</t>
    <phoneticPr fontId="104" type="noConversion"/>
  </si>
  <si>
    <t>body</t>
    <phoneticPr fontId="104" type="noConversion"/>
  </si>
  <si>
    <t>head</t>
    <phoneticPr fontId="104" type="noConversion"/>
  </si>
  <si>
    <t>neck</t>
    <phoneticPr fontId="104" type="noConversion"/>
  </si>
  <si>
    <t>face</t>
    <phoneticPr fontId="104" type="noConversion"/>
  </si>
  <si>
    <t>beard</t>
    <phoneticPr fontId="104" type="noConversion"/>
  </si>
  <si>
    <t>hair</t>
    <phoneticPr fontId="104" type="noConversion"/>
  </si>
  <si>
    <t>eye</t>
    <phoneticPr fontId="104" type="noConversion"/>
  </si>
  <si>
    <t>mouth</t>
    <phoneticPr fontId="104" type="noConversion"/>
  </si>
  <si>
    <t>lip</t>
    <phoneticPr fontId="104" type="noConversion"/>
  </si>
  <si>
    <t>nose</t>
    <phoneticPr fontId="104" type="noConversion"/>
  </si>
  <si>
    <t>tooth</t>
    <phoneticPr fontId="104" type="noConversion"/>
  </si>
  <si>
    <t>ear</t>
    <phoneticPr fontId="104" type="noConversion"/>
  </si>
  <si>
    <t>tear</t>
    <phoneticPr fontId="104" type="noConversion"/>
  </si>
  <si>
    <t>tongue</t>
    <phoneticPr fontId="104" type="noConversion"/>
  </si>
  <si>
    <t>back</t>
    <phoneticPr fontId="104" type="noConversion"/>
  </si>
  <si>
    <t>toe</t>
    <phoneticPr fontId="104" type="noConversion"/>
  </si>
  <si>
    <t>finger</t>
    <phoneticPr fontId="104" type="noConversion"/>
  </si>
  <si>
    <t>foot</t>
    <phoneticPr fontId="104" type="noConversion"/>
  </si>
  <si>
    <t>hand</t>
    <phoneticPr fontId="104" type="noConversion"/>
  </si>
  <si>
    <t>leg</t>
    <phoneticPr fontId="104" type="noConversion"/>
  </si>
  <si>
    <t>arm</t>
    <phoneticPr fontId="104" type="noConversion"/>
  </si>
  <si>
    <t>shoulder</t>
    <phoneticPr fontId="104" type="noConversion"/>
  </si>
  <si>
    <t>heart</t>
    <phoneticPr fontId="104" type="noConversion"/>
  </si>
  <si>
    <t>blood</t>
    <phoneticPr fontId="104" type="noConversion"/>
  </si>
  <si>
    <t>brain</t>
    <phoneticPr fontId="104" type="noConversion"/>
  </si>
  <si>
    <t>knee</t>
    <phoneticPr fontId="104" type="noConversion"/>
  </si>
  <si>
    <t>sweat</t>
    <phoneticPr fontId="104" type="noConversion"/>
  </si>
  <si>
    <t>disease</t>
    <phoneticPr fontId="104" type="noConversion"/>
  </si>
  <si>
    <t>bone</t>
    <phoneticPr fontId="104" type="noConversion"/>
  </si>
  <si>
    <t>voice</t>
    <phoneticPr fontId="104" type="noConversion"/>
  </si>
  <si>
    <t>skin</t>
    <phoneticPr fontId="104" type="noConversion"/>
  </si>
  <si>
    <t>nature</t>
    <phoneticPr fontId="104" type="noConversion"/>
  </si>
  <si>
    <t>sea</t>
    <phoneticPr fontId="104" type="noConversion"/>
  </si>
  <si>
    <t>ocean</t>
    <phoneticPr fontId="104" type="noConversion"/>
  </si>
  <si>
    <t>river</t>
    <phoneticPr fontId="104" type="noConversion"/>
  </si>
  <si>
    <t>mountain</t>
    <phoneticPr fontId="104" type="noConversion"/>
  </si>
  <si>
    <t>rain</t>
    <phoneticPr fontId="104" type="noConversion"/>
  </si>
  <si>
    <t>snow</t>
    <phoneticPr fontId="104" type="noConversion"/>
  </si>
  <si>
    <t>tree</t>
    <phoneticPr fontId="104" type="noConversion"/>
  </si>
  <si>
    <t>sun</t>
    <phoneticPr fontId="104" type="noConversion"/>
  </si>
  <si>
    <t>moon</t>
    <phoneticPr fontId="104" type="noConversion"/>
  </si>
  <si>
    <t>world</t>
    <phoneticPr fontId="104" type="noConversion"/>
  </si>
  <si>
    <t>earth</t>
    <phoneticPr fontId="104" type="noConversion"/>
  </si>
  <si>
    <t>forest</t>
    <phoneticPr fontId="104" type="noConversion"/>
  </si>
  <si>
    <t>sky</t>
    <phoneticPr fontId="104" type="noConversion"/>
  </si>
  <si>
    <t>plant</t>
    <phoneticPr fontId="104" type="noConversion"/>
  </si>
  <si>
    <t>wind</t>
    <phoneticPr fontId="104" type="noConversion"/>
  </si>
  <si>
    <t>soil</t>
    <phoneticPr fontId="104" type="noConversion"/>
  </si>
  <si>
    <t>flower</t>
    <phoneticPr fontId="104" type="noConversion"/>
  </si>
  <si>
    <t>valley</t>
    <phoneticPr fontId="104" type="noConversion"/>
  </si>
  <si>
    <t>root</t>
    <phoneticPr fontId="104" type="noConversion"/>
  </si>
  <si>
    <t>lake</t>
    <phoneticPr fontId="104" type="noConversion"/>
  </si>
  <si>
    <t>star</t>
    <phoneticPr fontId="104" type="noConversion"/>
  </si>
  <si>
    <t>grass</t>
    <phoneticPr fontId="104" type="noConversion"/>
  </si>
  <si>
    <t>leaf</t>
    <phoneticPr fontId="104" type="noConversion"/>
  </si>
  <si>
    <t>air</t>
    <phoneticPr fontId="104" type="noConversion"/>
  </si>
  <si>
    <t>sand</t>
    <phoneticPr fontId="104" type="noConversion"/>
  </si>
  <si>
    <t>beach</t>
    <phoneticPr fontId="104" type="noConversion"/>
  </si>
  <si>
    <t>wave</t>
    <phoneticPr fontId="104" type="noConversion"/>
  </si>
  <si>
    <t>fire</t>
    <phoneticPr fontId="104" type="noConversion"/>
  </si>
  <si>
    <t>ice</t>
    <phoneticPr fontId="104" type="noConversion"/>
  </si>
  <si>
    <t>lsland</t>
    <phoneticPr fontId="104" type="noConversion"/>
  </si>
  <si>
    <t>hill</t>
    <phoneticPr fontId="104" type="noConversion"/>
  </si>
  <si>
    <t>heat</t>
    <phoneticPr fontId="104" type="noConversion"/>
  </si>
  <si>
    <t>materials</t>
    <phoneticPr fontId="104" type="noConversion"/>
  </si>
  <si>
    <t>glass</t>
    <phoneticPr fontId="104" type="noConversion"/>
  </si>
  <si>
    <t>metal</t>
    <phoneticPr fontId="104" type="noConversion"/>
  </si>
  <si>
    <t>plastic</t>
    <phoneticPr fontId="104" type="noConversion"/>
  </si>
  <si>
    <t>wood</t>
    <phoneticPr fontId="104" type="noConversion"/>
  </si>
  <si>
    <t>stone</t>
    <phoneticPr fontId="104" type="noConversion"/>
  </si>
  <si>
    <t>diamond</t>
    <phoneticPr fontId="104" type="noConversion"/>
  </si>
  <si>
    <t>clay</t>
    <phoneticPr fontId="104" type="noConversion"/>
  </si>
  <si>
    <t>dust</t>
    <phoneticPr fontId="104" type="noConversion"/>
  </si>
  <si>
    <t>gold</t>
    <phoneticPr fontId="104" type="noConversion"/>
  </si>
  <si>
    <t>copper</t>
    <phoneticPr fontId="104" type="noConversion"/>
  </si>
  <si>
    <t>silver</t>
    <phoneticPr fontId="104" type="noConversion"/>
  </si>
  <si>
    <t>math</t>
    <phoneticPr fontId="104" type="noConversion"/>
  </si>
  <si>
    <t>measurements</t>
    <phoneticPr fontId="104" type="noConversion"/>
  </si>
  <si>
    <t>meter</t>
    <phoneticPr fontId="104" type="noConversion"/>
  </si>
  <si>
    <t>centimeter</t>
    <phoneticPr fontId="104" type="noConversion"/>
  </si>
  <si>
    <t>kilogram</t>
    <phoneticPr fontId="104" type="noConversion"/>
  </si>
  <si>
    <t>foot</t>
    <phoneticPr fontId="104" type="noConversion"/>
  </si>
  <si>
    <t>inch</t>
    <phoneticPr fontId="104" type="noConversion"/>
  </si>
  <si>
    <t>pound</t>
    <phoneticPr fontId="104" type="noConversion"/>
  </si>
  <si>
    <t>half</t>
    <phoneticPr fontId="104" type="noConversion"/>
  </si>
  <si>
    <t>circle</t>
    <phoneticPr fontId="104" type="noConversion"/>
  </si>
  <si>
    <t>square</t>
    <phoneticPr fontId="104" type="noConversion"/>
  </si>
  <si>
    <t>temperature</t>
    <phoneticPr fontId="104" type="noConversion"/>
  </si>
  <si>
    <t>date</t>
    <phoneticPr fontId="104" type="noConversion"/>
  </si>
  <si>
    <t>weight</t>
    <phoneticPr fontId="104" type="noConversion"/>
  </si>
  <si>
    <t>edge</t>
    <phoneticPr fontId="104" type="noConversion"/>
  </si>
  <si>
    <t>corner</t>
    <phoneticPr fontId="104" type="noConversion"/>
  </si>
  <si>
    <t>map</t>
    <phoneticPr fontId="104" type="noConversion"/>
  </si>
  <si>
    <t>dot</t>
    <phoneticPr fontId="104" type="noConversion"/>
  </si>
  <si>
    <t>consonant</t>
    <phoneticPr fontId="104" type="noConversion"/>
  </si>
  <si>
    <t>vowel</t>
    <phoneticPr fontId="104" type="noConversion"/>
  </si>
  <si>
    <t>light</t>
    <phoneticPr fontId="104" type="noConversion"/>
  </si>
  <si>
    <t>sound</t>
    <phoneticPr fontId="104" type="noConversion"/>
  </si>
  <si>
    <t>yes</t>
    <phoneticPr fontId="104" type="noConversion"/>
  </si>
  <si>
    <t>no</t>
    <phoneticPr fontId="104" type="noConversion"/>
  </si>
  <si>
    <t>piece</t>
    <phoneticPr fontId="104" type="noConversion"/>
  </si>
  <si>
    <t>pain</t>
    <phoneticPr fontId="104" type="noConversion"/>
  </si>
  <si>
    <t>injury</t>
    <phoneticPr fontId="104" type="noConversion"/>
  </si>
  <si>
    <t>hole</t>
    <phoneticPr fontId="104" type="noConversion"/>
  </si>
  <si>
    <t>image</t>
    <phoneticPr fontId="104" type="noConversion"/>
  </si>
  <si>
    <t>pattern</t>
    <phoneticPr fontId="104" type="noConversion"/>
  </si>
  <si>
    <t>directions</t>
    <phoneticPr fontId="104" type="noConversion"/>
  </si>
  <si>
    <t>top</t>
    <phoneticPr fontId="104" type="noConversion"/>
  </si>
  <si>
    <t>bottom</t>
    <phoneticPr fontId="104" type="noConversion"/>
  </si>
  <si>
    <t>side</t>
    <phoneticPr fontId="104" type="noConversion"/>
  </si>
  <si>
    <t>front</t>
    <phoneticPr fontId="104" type="noConversion"/>
  </si>
  <si>
    <t>back</t>
    <phoneticPr fontId="104" type="noConversion"/>
  </si>
  <si>
    <t>outside</t>
    <phoneticPr fontId="104" type="noConversion"/>
  </si>
  <si>
    <t>inside</t>
    <phoneticPr fontId="104" type="noConversion"/>
  </si>
  <si>
    <t>up</t>
    <phoneticPr fontId="104" type="noConversion"/>
  </si>
  <si>
    <t>down</t>
    <phoneticPr fontId="104" type="noConversion"/>
  </si>
  <si>
    <t>left</t>
    <phoneticPr fontId="104" type="noConversion"/>
  </si>
  <si>
    <t>right</t>
    <phoneticPr fontId="104" type="noConversion"/>
  </si>
  <si>
    <t>straight</t>
    <phoneticPr fontId="104" type="noConversion"/>
  </si>
  <si>
    <t>north</t>
    <phoneticPr fontId="104" type="noConversion"/>
  </si>
  <si>
    <t>south</t>
    <phoneticPr fontId="104" type="noConversion"/>
  </si>
  <si>
    <t>east</t>
    <phoneticPr fontId="104" type="noConversion"/>
  </si>
  <si>
    <t>west</t>
    <phoneticPr fontId="104" type="noConversion"/>
  </si>
  <si>
    <t>seasons</t>
    <phoneticPr fontId="104" type="noConversion"/>
  </si>
  <si>
    <t>summer</t>
    <phoneticPr fontId="104" type="noConversion"/>
  </si>
  <si>
    <t>spring</t>
    <phoneticPr fontId="104" type="noConversion"/>
  </si>
  <si>
    <t>winter</t>
    <phoneticPr fontId="104" type="noConversion"/>
  </si>
  <si>
    <t>fall</t>
    <phoneticPr fontId="104" type="noConversion"/>
  </si>
  <si>
    <t>numbers</t>
    <phoneticPr fontId="104" type="noConversion"/>
  </si>
  <si>
    <t>million</t>
    <phoneticPr fontId="104" type="noConversion"/>
  </si>
  <si>
    <t>一百万</t>
    <phoneticPr fontId="104" type="noConversion"/>
  </si>
  <si>
    <t>billion</t>
    <phoneticPr fontId="104" type="noConversion"/>
  </si>
  <si>
    <t>十亿</t>
    <phoneticPr fontId="104" type="noConversion"/>
  </si>
  <si>
    <t>months</t>
    <phoneticPr fontId="104" type="noConversion"/>
  </si>
  <si>
    <t>january</t>
    <phoneticPr fontId="104" type="noConversion"/>
  </si>
  <si>
    <t>february</t>
    <phoneticPr fontId="104" type="noConversion"/>
  </si>
  <si>
    <t>march</t>
    <phoneticPr fontId="104" type="noConversion"/>
  </si>
  <si>
    <t>april</t>
    <phoneticPr fontId="104" type="noConversion"/>
  </si>
  <si>
    <t>may</t>
    <phoneticPr fontId="104" type="noConversion"/>
  </si>
  <si>
    <t>june</t>
    <phoneticPr fontId="104" type="noConversion"/>
  </si>
  <si>
    <t>july</t>
    <phoneticPr fontId="104" type="noConversion"/>
  </si>
  <si>
    <t>august</t>
    <phoneticPr fontId="104" type="noConversion"/>
  </si>
  <si>
    <t>september</t>
    <phoneticPr fontId="104" type="noConversion"/>
  </si>
  <si>
    <t>october</t>
    <phoneticPr fontId="104" type="noConversion"/>
  </si>
  <si>
    <t>november</t>
    <phoneticPr fontId="104" type="noConversion"/>
  </si>
  <si>
    <t>december</t>
    <phoneticPr fontId="104" type="noConversion"/>
  </si>
  <si>
    <t>Monday</t>
    <phoneticPr fontId="104" type="noConversion"/>
  </si>
  <si>
    <t>Tuesday</t>
    <phoneticPr fontId="104" type="noConversion"/>
  </si>
  <si>
    <t>Wednesday</t>
    <phoneticPr fontId="104" type="noConversion"/>
  </si>
  <si>
    <t>Thursday</t>
    <phoneticPr fontId="104" type="noConversion"/>
  </si>
  <si>
    <t>Friday</t>
    <phoneticPr fontId="104" type="noConversion"/>
  </si>
  <si>
    <t>Saturday</t>
    <phoneticPr fontId="104" type="noConversion"/>
  </si>
  <si>
    <t>Sunday</t>
    <phoneticPr fontId="104" type="noConversion"/>
  </si>
  <si>
    <t>time</t>
    <phoneticPr fontId="104" type="noConversion"/>
  </si>
  <si>
    <t>year</t>
    <phoneticPr fontId="104" type="noConversion"/>
  </si>
  <si>
    <t>month</t>
    <phoneticPr fontId="104" type="noConversion"/>
  </si>
  <si>
    <t>week</t>
    <phoneticPr fontId="104" type="noConversion"/>
  </si>
  <si>
    <t>day</t>
    <phoneticPr fontId="104" type="noConversion"/>
  </si>
  <si>
    <t>hour</t>
    <phoneticPr fontId="104" type="noConversion"/>
  </si>
  <si>
    <t>minute</t>
    <phoneticPr fontId="104" type="noConversion"/>
  </si>
  <si>
    <t>second</t>
    <phoneticPr fontId="104" type="noConversion"/>
  </si>
  <si>
    <t>morning</t>
    <phoneticPr fontId="104" type="noConversion"/>
  </si>
  <si>
    <t>afternoon</t>
    <phoneticPr fontId="104" type="noConversion"/>
  </si>
  <si>
    <t>evening</t>
    <phoneticPr fontId="104" type="noConversion"/>
  </si>
  <si>
    <t>night</t>
    <phoneticPr fontId="104" type="noConversion"/>
  </si>
  <si>
    <t>work</t>
    <phoneticPr fontId="104" type="noConversion"/>
  </si>
  <si>
    <t>play</t>
    <phoneticPr fontId="104" type="noConversion"/>
  </si>
  <si>
    <t>walk</t>
    <phoneticPr fontId="104" type="noConversion"/>
  </si>
  <si>
    <t>run</t>
    <phoneticPr fontId="104" type="noConversion"/>
  </si>
  <si>
    <t>drive</t>
    <phoneticPr fontId="104" type="noConversion"/>
  </si>
  <si>
    <t>fly</t>
    <phoneticPr fontId="104" type="noConversion"/>
  </si>
  <si>
    <t>swim</t>
    <phoneticPr fontId="104" type="noConversion"/>
  </si>
  <si>
    <t>go</t>
    <phoneticPr fontId="104" type="noConversion"/>
  </si>
  <si>
    <t>stop</t>
    <phoneticPr fontId="104" type="noConversion"/>
  </si>
  <si>
    <t>follow</t>
    <phoneticPr fontId="104" type="noConversion"/>
  </si>
  <si>
    <t>think</t>
    <phoneticPr fontId="104" type="noConversion"/>
  </si>
  <si>
    <t>speak</t>
    <phoneticPr fontId="104" type="noConversion"/>
  </si>
  <si>
    <t>say</t>
    <phoneticPr fontId="104" type="noConversion"/>
  </si>
  <si>
    <t>eat</t>
    <phoneticPr fontId="104" type="noConversion"/>
  </si>
  <si>
    <t>drink</t>
    <phoneticPr fontId="104" type="noConversion"/>
  </si>
  <si>
    <t>kill</t>
    <phoneticPr fontId="104" type="noConversion"/>
  </si>
  <si>
    <t>die</t>
    <phoneticPr fontId="104" type="noConversion"/>
  </si>
  <si>
    <t>smile</t>
    <phoneticPr fontId="104" type="noConversion"/>
  </si>
  <si>
    <t>laugh</t>
    <phoneticPr fontId="104" type="noConversion"/>
  </si>
  <si>
    <t>cry</t>
    <phoneticPr fontId="104" type="noConversion"/>
  </si>
  <si>
    <t>buy</t>
    <phoneticPr fontId="104" type="noConversion"/>
  </si>
  <si>
    <t>pay</t>
    <phoneticPr fontId="104" type="noConversion"/>
  </si>
  <si>
    <t>sell</t>
    <phoneticPr fontId="104" type="noConversion"/>
  </si>
  <si>
    <t>shoot</t>
    <phoneticPr fontId="104" type="noConversion"/>
  </si>
  <si>
    <t>learn</t>
    <phoneticPr fontId="104" type="noConversion"/>
  </si>
  <si>
    <t>jump</t>
    <phoneticPr fontId="104" type="noConversion"/>
  </si>
  <si>
    <t>smell</t>
    <phoneticPr fontId="104" type="noConversion"/>
  </si>
  <si>
    <t>hear</t>
    <phoneticPr fontId="104" type="noConversion"/>
  </si>
  <si>
    <t>listen</t>
    <phoneticPr fontId="104" type="noConversion"/>
  </si>
  <si>
    <t>touch</t>
    <phoneticPr fontId="104" type="noConversion"/>
  </si>
  <si>
    <t>see</t>
    <phoneticPr fontId="104" type="noConversion"/>
  </si>
  <si>
    <t>watch</t>
    <phoneticPr fontId="104" type="noConversion"/>
  </si>
  <si>
    <t>kiss</t>
    <phoneticPr fontId="104" type="noConversion"/>
  </si>
  <si>
    <t>burn</t>
    <phoneticPr fontId="104" type="noConversion"/>
  </si>
  <si>
    <t>melt</t>
    <phoneticPr fontId="104" type="noConversion"/>
  </si>
  <si>
    <t>dig</t>
    <phoneticPr fontId="104" type="noConversion"/>
  </si>
  <si>
    <t>explode</t>
    <phoneticPr fontId="104" type="noConversion"/>
  </si>
  <si>
    <t>sit</t>
    <phoneticPr fontId="104" type="noConversion"/>
  </si>
  <si>
    <t>stand</t>
    <phoneticPr fontId="104" type="noConversion"/>
  </si>
  <si>
    <t>love</t>
    <phoneticPr fontId="104" type="noConversion"/>
  </si>
  <si>
    <t>pass by</t>
    <phoneticPr fontId="104" type="noConversion"/>
  </si>
  <si>
    <t>cut</t>
    <phoneticPr fontId="104" type="noConversion"/>
  </si>
  <si>
    <t>fight</t>
    <phoneticPr fontId="104" type="noConversion"/>
  </si>
  <si>
    <t>lie down</t>
    <phoneticPr fontId="104" type="noConversion"/>
  </si>
  <si>
    <t>dance</t>
    <phoneticPr fontId="104" type="noConversion"/>
  </si>
  <si>
    <t>sleep</t>
    <phoneticPr fontId="104" type="noConversion"/>
  </si>
  <si>
    <t>wake up</t>
    <phoneticPr fontId="104" type="noConversion"/>
  </si>
  <si>
    <t>sing</t>
    <phoneticPr fontId="104" type="noConversion"/>
  </si>
  <si>
    <t>count</t>
    <phoneticPr fontId="104" type="noConversion"/>
  </si>
  <si>
    <t>marry</t>
    <phoneticPr fontId="104" type="noConversion"/>
  </si>
  <si>
    <t>pray</t>
    <phoneticPr fontId="104" type="noConversion"/>
  </si>
  <si>
    <t>win</t>
    <phoneticPr fontId="104" type="noConversion"/>
  </si>
  <si>
    <t>lose</t>
    <phoneticPr fontId="104" type="noConversion"/>
  </si>
  <si>
    <t>mix</t>
    <phoneticPr fontId="104" type="noConversion"/>
  </si>
  <si>
    <t>bend</t>
    <phoneticPr fontId="104" type="noConversion"/>
  </si>
  <si>
    <t>wash</t>
    <phoneticPr fontId="104" type="noConversion"/>
  </si>
  <si>
    <t>cook</t>
    <phoneticPr fontId="104" type="noConversion"/>
  </si>
  <si>
    <t>open</t>
    <phoneticPr fontId="104" type="noConversion"/>
  </si>
  <si>
    <t>close</t>
    <phoneticPr fontId="104" type="noConversion"/>
  </si>
  <si>
    <t>write</t>
    <phoneticPr fontId="104" type="noConversion"/>
  </si>
  <si>
    <t>call</t>
    <phoneticPr fontId="104" type="noConversion"/>
  </si>
  <si>
    <t>turn</t>
    <phoneticPr fontId="104" type="noConversion"/>
  </si>
  <si>
    <t>build</t>
    <phoneticPr fontId="104" type="noConversion"/>
  </si>
  <si>
    <t>teach</t>
    <phoneticPr fontId="104" type="noConversion"/>
  </si>
  <si>
    <t>grow</t>
    <phoneticPr fontId="104" type="noConversion"/>
  </si>
  <si>
    <t>draw</t>
    <phoneticPr fontId="104" type="noConversion"/>
  </si>
  <si>
    <t>feed</t>
    <phoneticPr fontId="104" type="noConversion"/>
  </si>
  <si>
    <t>catch</t>
    <phoneticPr fontId="104" type="noConversion"/>
  </si>
  <si>
    <t>throw</t>
    <phoneticPr fontId="104" type="noConversion"/>
  </si>
  <si>
    <t>clean</t>
    <phoneticPr fontId="104" type="noConversion"/>
  </si>
  <si>
    <t>find</t>
    <phoneticPr fontId="104" type="noConversion"/>
  </si>
  <si>
    <t>fall</t>
    <phoneticPr fontId="104" type="noConversion"/>
  </si>
  <si>
    <t>push</t>
    <phoneticPr fontId="104" type="noConversion"/>
  </si>
  <si>
    <t>pull</t>
    <phoneticPr fontId="104" type="noConversion"/>
  </si>
  <si>
    <t>carry</t>
    <phoneticPr fontId="104" type="noConversion"/>
  </si>
  <si>
    <t>break</t>
    <phoneticPr fontId="104" type="noConversion"/>
  </si>
  <si>
    <t>wear</t>
    <phoneticPr fontId="104" type="noConversion"/>
  </si>
  <si>
    <t>hang</t>
    <phoneticPr fontId="104" type="noConversion"/>
  </si>
  <si>
    <t>shake</t>
    <phoneticPr fontId="104" type="noConversion"/>
  </si>
  <si>
    <t>sign</t>
    <phoneticPr fontId="104" type="noConversion"/>
  </si>
  <si>
    <t>beat</t>
    <phoneticPr fontId="104" type="noConversion"/>
  </si>
  <si>
    <t>lift</t>
    <phoneticPr fontId="104" type="noConversion"/>
  </si>
  <si>
    <t>long</t>
    <phoneticPr fontId="104" type="noConversion"/>
  </si>
  <si>
    <t>形容词</t>
    <phoneticPr fontId="104" type="noConversion"/>
  </si>
  <si>
    <t>short</t>
    <phoneticPr fontId="104" type="noConversion"/>
  </si>
  <si>
    <t>tall</t>
    <phoneticPr fontId="104" type="noConversion"/>
  </si>
  <si>
    <t>短，矮</t>
    <phoneticPr fontId="104" type="noConversion"/>
  </si>
  <si>
    <t>wide</t>
    <phoneticPr fontId="104" type="noConversion"/>
  </si>
  <si>
    <t>narrow</t>
    <phoneticPr fontId="104" type="noConversion"/>
  </si>
  <si>
    <t>big</t>
    <phoneticPr fontId="104" type="noConversion"/>
  </si>
  <si>
    <t>large</t>
    <phoneticPr fontId="104" type="noConversion"/>
  </si>
  <si>
    <t>small</t>
    <phoneticPr fontId="104" type="noConversion"/>
  </si>
  <si>
    <t>little</t>
    <phoneticPr fontId="104" type="noConversion"/>
  </si>
  <si>
    <t>slow</t>
    <phoneticPr fontId="104" type="noConversion"/>
  </si>
  <si>
    <t>fast</t>
    <phoneticPr fontId="104" type="noConversion"/>
  </si>
  <si>
    <t>hot</t>
    <phoneticPr fontId="104" type="noConversion"/>
  </si>
  <si>
    <t>cold</t>
    <phoneticPr fontId="104" type="noConversion"/>
  </si>
  <si>
    <t>warm</t>
    <phoneticPr fontId="104" type="noConversion"/>
  </si>
  <si>
    <t>cool</t>
    <phoneticPr fontId="104" type="noConversion"/>
  </si>
  <si>
    <t>new</t>
    <phoneticPr fontId="104" type="noConversion"/>
  </si>
  <si>
    <t>old</t>
    <phoneticPr fontId="104" type="noConversion"/>
  </si>
  <si>
    <t>young</t>
    <phoneticPr fontId="104" type="noConversion"/>
  </si>
  <si>
    <t>good</t>
    <phoneticPr fontId="104" type="noConversion"/>
  </si>
  <si>
    <t>bad</t>
    <phoneticPr fontId="104" type="noConversion"/>
  </si>
  <si>
    <t>wet</t>
    <phoneticPr fontId="104" type="noConversion"/>
  </si>
  <si>
    <t>dry</t>
    <phoneticPr fontId="104" type="noConversion"/>
  </si>
  <si>
    <t>sick</t>
    <phoneticPr fontId="104" type="noConversion"/>
  </si>
  <si>
    <t>healthy</t>
    <phoneticPr fontId="104" type="noConversion"/>
  </si>
  <si>
    <t>loud</t>
    <phoneticPr fontId="104" type="noConversion"/>
  </si>
  <si>
    <t>quiet</t>
    <phoneticPr fontId="104" type="noConversion"/>
  </si>
  <si>
    <t>happy</t>
    <phoneticPr fontId="104" type="noConversion"/>
  </si>
  <si>
    <t>sad</t>
    <phoneticPr fontId="104" type="noConversion"/>
  </si>
  <si>
    <t>beautiful</t>
    <phoneticPr fontId="104" type="noConversion"/>
  </si>
  <si>
    <t>ugly</t>
    <phoneticPr fontId="104" type="noConversion"/>
  </si>
  <si>
    <t>deaf</t>
    <phoneticPr fontId="104" type="noConversion"/>
  </si>
  <si>
    <t>blind</t>
    <phoneticPr fontId="104" type="noConversion"/>
  </si>
  <si>
    <t>nice</t>
    <phoneticPr fontId="104" type="noConversion"/>
  </si>
  <si>
    <t>mean</t>
    <phoneticPr fontId="104" type="noConversion"/>
  </si>
  <si>
    <t>刻薄</t>
    <phoneticPr fontId="104" type="noConversion"/>
  </si>
  <si>
    <t>rich</t>
    <phoneticPr fontId="104" type="noConversion"/>
  </si>
  <si>
    <t>poor</t>
    <phoneticPr fontId="104" type="noConversion"/>
  </si>
  <si>
    <t>thick</t>
    <phoneticPr fontId="104" type="noConversion"/>
  </si>
  <si>
    <t>thin</t>
    <phoneticPr fontId="104" type="noConversion"/>
  </si>
  <si>
    <t>expensive</t>
    <phoneticPr fontId="104" type="noConversion"/>
  </si>
  <si>
    <t>cheap</t>
    <phoneticPr fontId="104" type="noConversion"/>
  </si>
  <si>
    <t>flat</t>
    <phoneticPr fontId="104" type="noConversion"/>
  </si>
  <si>
    <t>curved</t>
    <phoneticPr fontId="104" type="noConversion"/>
  </si>
  <si>
    <t>male</t>
    <phoneticPr fontId="104" type="noConversion"/>
  </si>
  <si>
    <t>female</t>
    <phoneticPr fontId="104" type="noConversion"/>
  </si>
  <si>
    <t>tight</t>
    <phoneticPr fontId="104" type="noConversion"/>
  </si>
  <si>
    <t>loose</t>
    <phoneticPr fontId="104" type="noConversion"/>
  </si>
  <si>
    <t>high</t>
    <phoneticPr fontId="104" type="noConversion"/>
  </si>
  <si>
    <t>low</t>
    <phoneticPr fontId="104" type="noConversion"/>
  </si>
  <si>
    <t>soft</t>
    <phoneticPr fontId="104" type="noConversion"/>
  </si>
  <si>
    <t>hard</t>
    <phoneticPr fontId="104" type="noConversion"/>
  </si>
  <si>
    <t>deep</t>
    <phoneticPr fontId="104" type="noConversion"/>
  </si>
  <si>
    <t>shallow</t>
    <phoneticPr fontId="104" type="noConversion"/>
  </si>
  <si>
    <t>clean</t>
    <phoneticPr fontId="104" type="noConversion"/>
  </si>
  <si>
    <t>dirty</t>
    <phoneticPr fontId="104" type="noConversion"/>
  </si>
  <si>
    <t>strong</t>
    <phoneticPr fontId="104" type="noConversion"/>
  </si>
  <si>
    <t>weak</t>
    <phoneticPr fontId="104" type="noConversion"/>
  </si>
  <si>
    <t>dead</t>
    <phoneticPr fontId="104" type="noConversion"/>
  </si>
  <si>
    <t>alive</t>
    <phoneticPr fontId="104" type="noConversion"/>
  </si>
  <si>
    <t>heavy</t>
    <phoneticPr fontId="104" type="noConversion"/>
  </si>
  <si>
    <t>light</t>
    <phoneticPr fontId="104" type="noConversion"/>
  </si>
  <si>
    <t>dark</t>
    <phoneticPr fontId="104" type="noConversion"/>
  </si>
  <si>
    <t>light</t>
    <phoneticPr fontId="104" type="noConversion"/>
  </si>
  <si>
    <t>nuclear</t>
    <phoneticPr fontId="104" type="noConversion"/>
  </si>
  <si>
    <t>famous</t>
    <phoneticPr fontId="104" type="noConversion"/>
  </si>
  <si>
    <t>动物</t>
    <phoneticPr fontId="104" type="noConversion"/>
  </si>
  <si>
    <t>狗</t>
    <phoneticPr fontId="104" type="noConversion"/>
  </si>
  <si>
    <t>猫</t>
    <phoneticPr fontId="104" type="noConversion"/>
  </si>
  <si>
    <t>鱼</t>
    <phoneticPr fontId="104" type="noConversion"/>
  </si>
  <si>
    <t>鸟</t>
    <phoneticPr fontId="104" type="noConversion"/>
  </si>
  <si>
    <t>牛</t>
    <phoneticPr fontId="104" type="noConversion"/>
  </si>
  <si>
    <t>猪</t>
    <phoneticPr fontId="104" type="noConversion"/>
  </si>
  <si>
    <t>老鼠</t>
    <phoneticPr fontId="104" type="noConversion"/>
  </si>
  <si>
    <t>马</t>
    <phoneticPr fontId="104" type="noConversion"/>
  </si>
  <si>
    <t>翅膀</t>
    <phoneticPr fontId="104" type="noConversion"/>
  </si>
  <si>
    <t>交通</t>
    <phoneticPr fontId="104" type="noConversion"/>
  </si>
  <si>
    <t>火车</t>
    <phoneticPr fontId="104" type="noConversion"/>
  </si>
  <si>
    <t>飞机</t>
    <phoneticPr fontId="104" type="noConversion"/>
  </si>
  <si>
    <t>汽车</t>
    <phoneticPr fontId="104" type="noConversion"/>
  </si>
  <si>
    <t>卡车</t>
    <phoneticPr fontId="104" type="noConversion"/>
  </si>
  <si>
    <t>自行车</t>
    <phoneticPr fontId="104" type="noConversion"/>
  </si>
  <si>
    <t>公交车</t>
    <phoneticPr fontId="104" type="noConversion"/>
  </si>
  <si>
    <t>小艇</t>
    <phoneticPr fontId="104" type="noConversion"/>
  </si>
  <si>
    <t>船</t>
    <phoneticPr fontId="104" type="noConversion"/>
  </si>
  <si>
    <t>轮胎</t>
    <phoneticPr fontId="104" type="noConversion"/>
  </si>
  <si>
    <t>汽油</t>
    <phoneticPr fontId="104" type="noConversion"/>
  </si>
  <si>
    <t>引擎</t>
    <phoneticPr fontId="104" type="noConversion"/>
  </si>
  <si>
    <t>票</t>
    <phoneticPr fontId="104" type="noConversion"/>
  </si>
  <si>
    <t>地点</t>
    <phoneticPr fontId="104" type="noConversion"/>
  </si>
  <si>
    <t>城市</t>
    <phoneticPr fontId="104" type="noConversion"/>
  </si>
  <si>
    <t>住宅</t>
    <phoneticPr fontId="104" type="noConversion"/>
  </si>
  <si>
    <t>公寓</t>
    <phoneticPr fontId="104" type="noConversion"/>
  </si>
  <si>
    <t>街道</t>
    <phoneticPr fontId="104" type="noConversion"/>
  </si>
  <si>
    <t>道路</t>
    <phoneticPr fontId="104" type="noConversion"/>
  </si>
  <si>
    <t>机场</t>
    <phoneticPr fontId="104" type="noConversion"/>
  </si>
  <si>
    <t>火车站</t>
    <phoneticPr fontId="104" type="noConversion"/>
  </si>
  <si>
    <t>桥</t>
    <phoneticPr fontId="104" type="noConversion"/>
  </si>
  <si>
    <t>酒店</t>
    <phoneticPr fontId="104" type="noConversion"/>
  </si>
  <si>
    <t>餐厅</t>
    <phoneticPr fontId="104" type="noConversion"/>
  </si>
  <si>
    <t>农场</t>
    <phoneticPr fontId="104" type="noConversion"/>
  </si>
  <si>
    <t>法院</t>
    <phoneticPr fontId="104" type="noConversion"/>
  </si>
  <si>
    <t>学校</t>
    <phoneticPr fontId="104" type="noConversion"/>
  </si>
  <si>
    <t>办公室</t>
    <phoneticPr fontId="104" type="noConversion"/>
  </si>
  <si>
    <t>房间</t>
    <phoneticPr fontId="104" type="noConversion"/>
  </si>
  <si>
    <t>城镇</t>
    <phoneticPr fontId="104" type="noConversion"/>
  </si>
  <si>
    <t>大学</t>
    <phoneticPr fontId="104" type="noConversion"/>
  </si>
  <si>
    <t>俱乐部</t>
    <phoneticPr fontId="104" type="noConversion"/>
  </si>
  <si>
    <t>酒吧</t>
    <phoneticPr fontId="104" type="noConversion"/>
  </si>
  <si>
    <t>公园</t>
    <phoneticPr fontId="104" type="noConversion"/>
  </si>
  <si>
    <t>营地</t>
    <phoneticPr fontId="104" type="noConversion"/>
  </si>
  <si>
    <t>商场</t>
    <phoneticPr fontId="104" type="noConversion"/>
  </si>
  <si>
    <t>商店</t>
    <phoneticPr fontId="104" type="noConversion"/>
  </si>
  <si>
    <t>剧院</t>
    <phoneticPr fontId="104" type="noConversion"/>
  </si>
  <si>
    <t>图书馆</t>
    <phoneticPr fontId="104" type="noConversion"/>
  </si>
  <si>
    <t>医院</t>
    <phoneticPr fontId="104" type="noConversion"/>
  </si>
  <si>
    <t>教堂</t>
    <phoneticPr fontId="104" type="noConversion"/>
  </si>
  <si>
    <t>市场</t>
    <phoneticPr fontId="104" type="noConversion"/>
  </si>
  <si>
    <t>国家</t>
    <phoneticPr fontId="104" type="noConversion"/>
  </si>
  <si>
    <t>建筑</t>
    <phoneticPr fontId="104" type="noConversion"/>
  </si>
  <si>
    <t>地面</t>
    <phoneticPr fontId="104" type="noConversion"/>
  </si>
  <si>
    <t>太空</t>
    <phoneticPr fontId="104" type="noConversion"/>
  </si>
  <si>
    <t>银行</t>
    <phoneticPr fontId="104" type="noConversion"/>
  </si>
  <si>
    <t>服装</t>
    <phoneticPr fontId="104" type="noConversion"/>
  </si>
  <si>
    <t>帽子</t>
    <phoneticPr fontId="104" type="noConversion"/>
  </si>
  <si>
    <t>连衣裙</t>
    <phoneticPr fontId="104" type="noConversion"/>
  </si>
  <si>
    <t>西装</t>
    <phoneticPr fontId="104" type="noConversion"/>
  </si>
  <si>
    <t>裙子</t>
    <phoneticPr fontId="104" type="noConversion"/>
  </si>
  <si>
    <t>衬衫</t>
    <phoneticPr fontId="104" type="noConversion"/>
  </si>
  <si>
    <t>t-恤</t>
    <phoneticPr fontId="104" type="noConversion"/>
  </si>
  <si>
    <t>裤子</t>
    <phoneticPr fontId="104" type="noConversion"/>
  </si>
  <si>
    <t>鞋子</t>
    <phoneticPr fontId="104" type="noConversion"/>
  </si>
  <si>
    <t>口袋</t>
    <phoneticPr fontId="104" type="noConversion"/>
  </si>
  <si>
    <t>外套</t>
    <phoneticPr fontId="104" type="noConversion"/>
  </si>
  <si>
    <t>污渍</t>
    <phoneticPr fontId="104" type="noConversion"/>
  </si>
  <si>
    <t>颜色</t>
    <phoneticPr fontId="104" type="noConversion"/>
  </si>
  <si>
    <t>红色</t>
    <phoneticPr fontId="104" type="noConversion"/>
  </si>
  <si>
    <t>蓝色</t>
    <phoneticPr fontId="104" type="noConversion"/>
  </si>
  <si>
    <t>绿色</t>
    <phoneticPr fontId="104" type="noConversion"/>
  </si>
  <si>
    <t>黄色</t>
    <phoneticPr fontId="104" type="noConversion"/>
  </si>
  <si>
    <t>棕色</t>
    <phoneticPr fontId="104" type="noConversion"/>
  </si>
  <si>
    <t>粉红色</t>
    <phoneticPr fontId="104" type="noConversion"/>
  </si>
  <si>
    <t>橙色</t>
    <phoneticPr fontId="104" type="noConversion"/>
  </si>
  <si>
    <t>黑色</t>
    <phoneticPr fontId="104" type="noConversion"/>
  </si>
  <si>
    <t>白色</t>
    <phoneticPr fontId="104" type="noConversion"/>
  </si>
  <si>
    <t>灰色</t>
    <phoneticPr fontId="104" type="noConversion"/>
  </si>
  <si>
    <t>浅色</t>
    <phoneticPr fontId="104" type="noConversion"/>
  </si>
  <si>
    <t>深</t>
    <phoneticPr fontId="104" type="noConversion"/>
  </si>
  <si>
    <t>人物</t>
    <phoneticPr fontId="104" type="noConversion"/>
  </si>
  <si>
    <t>儿子</t>
    <phoneticPr fontId="104" type="noConversion"/>
  </si>
  <si>
    <t>女儿</t>
    <phoneticPr fontId="104" type="noConversion"/>
  </si>
  <si>
    <t>母亲</t>
    <phoneticPr fontId="104" type="noConversion"/>
  </si>
  <si>
    <t>父亲</t>
    <phoneticPr fontId="104" type="noConversion"/>
  </si>
  <si>
    <t>父母</t>
    <phoneticPr fontId="104" type="noConversion"/>
  </si>
  <si>
    <t>婴儿</t>
    <phoneticPr fontId="104" type="noConversion"/>
  </si>
  <si>
    <t>男人</t>
    <phoneticPr fontId="104" type="noConversion"/>
  </si>
  <si>
    <t>女人</t>
    <phoneticPr fontId="104" type="noConversion"/>
  </si>
  <si>
    <t>兄弟</t>
    <phoneticPr fontId="104" type="noConversion"/>
  </si>
  <si>
    <t>姐妹</t>
    <phoneticPr fontId="104" type="noConversion"/>
  </si>
  <si>
    <t>家庭</t>
    <phoneticPr fontId="104" type="noConversion"/>
  </si>
  <si>
    <t>祖父</t>
    <phoneticPr fontId="104" type="noConversion"/>
  </si>
  <si>
    <t>祖母</t>
    <phoneticPr fontId="104" type="noConversion"/>
  </si>
  <si>
    <t>丈夫</t>
    <phoneticPr fontId="104" type="noConversion"/>
  </si>
  <si>
    <t>妻子</t>
    <phoneticPr fontId="104" type="noConversion"/>
  </si>
  <si>
    <t>国王</t>
    <phoneticPr fontId="104" type="noConversion"/>
  </si>
  <si>
    <t>女王</t>
    <phoneticPr fontId="104" type="noConversion"/>
  </si>
  <si>
    <t>总统</t>
    <phoneticPr fontId="104" type="noConversion"/>
  </si>
  <si>
    <t>邻居</t>
    <phoneticPr fontId="104" type="noConversion"/>
  </si>
  <si>
    <t>男孩</t>
    <phoneticPr fontId="104" type="noConversion"/>
  </si>
  <si>
    <t>女孩</t>
    <phoneticPr fontId="104" type="noConversion"/>
  </si>
  <si>
    <t>孩子</t>
    <phoneticPr fontId="104" type="noConversion"/>
  </si>
  <si>
    <t>成人</t>
    <phoneticPr fontId="104" type="noConversion"/>
  </si>
  <si>
    <t>人类</t>
    <phoneticPr fontId="104" type="noConversion"/>
  </si>
  <si>
    <t>friend</t>
    <phoneticPr fontId="104" type="noConversion"/>
  </si>
  <si>
    <t>朋友</t>
    <phoneticPr fontId="104" type="noConversion"/>
  </si>
  <si>
    <t>受害者</t>
    <phoneticPr fontId="104" type="noConversion"/>
  </si>
  <si>
    <t>玩家</t>
    <phoneticPr fontId="104" type="noConversion"/>
  </si>
  <si>
    <t>粉丝</t>
    <phoneticPr fontId="104" type="noConversion"/>
  </si>
  <si>
    <t>人群</t>
    <phoneticPr fontId="104" type="noConversion"/>
  </si>
  <si>
    <t>人物</t>
    <phoneticPr fontId="104" type="noConversion"/>
  </si>
  <si>
    <t>工作</t>
    <phoneticPr fontId="104" type="noConversion"/>
  </si>
  <si>
    <t>老师</t>
    <phoneticPr fontId="104" type="noConversion"/>
  </si>
  <si>
    <t>学生</t>
    <phoneticPr fontId="104" type="noConversion"/>
  </si>
  <si>
    <t>律师</t>
    <phoneticPr fontId="104" type="noConversion"/>
  </si>
  <si>
    <t>医生</t>
    <phoneticPr fontId="104" type="noConversion"/>
  </si>
  <si>
    <t>病人</t>
    <phoneticPr fontId="104" type="noConversion"/>
  </si>
  <si>
    <t>服务员</t>
    <phoneticPr fontId="104" type="noConversion"/>
  </si>
  <si>
    <t>秘书</t>
    <phoneticPr fontId="104" type="noConversion"/>
  </si>
  <si>
    <t>牧师</t>
    <phoneticPr fontId="104" type="noConversion"/>
  </si>
  <si>
    <t>警察</t>
    <phoneticPr fontId="104" type="noConversion"/>
  </si>
  <si>
    <t>军队</t>
    <phoneticPr fontId="104" type="noConversion"/>
  </si>
  <si>
    <t>军人</t>
    <phoneticPr fontId="104" type="noConversion"/>
  </si>
  <si>
    <t>艺术家</t>
    <phoneticPr fontId="104" type="noConversion"/>
  </si>
  <si>
    <t>作者</t>
    <phoneticPr fontId="104" type="noConversion"/>
  </si>
  <si>
    <t>经理</t>
    <phoneticPr fontId="104" type="noConversion"/>
  </si>
  <si>
    <t>记者</t>
    <phoneticPr fontId="104" type="noConversion"/>
  </si>
  <si>
    <t>演员</t>
    <phoneticPr fontId="104" type="noConversion"/>
  </si>
  <si>
    <t>社会</t>
    <phoneticPr fontId="104" type="noConversion"/>
  </si>
  <si>
    <t>宗教</t>
    <phoneticPr fontId="104" type="noConversion"/>
  </si>
  <si>
    <t>天堂</t>
    <phoneticPr fontId="104" type="noConversion"/>
  </si>
  <si>
    <t>地狱</t>
    <phoneticPr fontId="104" type="noConversion"/>
  </si>
  <si>
    <t>死亡</t>
    <phoneticPr fontId="104" type="noConversion"/>
  </si>
  <si>
    <t>医学</t>
    <phoneticPr fontId="104" type="noConversion"/>
  </si>
  <si>
    <t>金钱</t>
    <phoneticPr fontId="104" type="noConversion"/>
  </si>
  <si>
    <t>美元</t>
    <phoneticPr fontId="104" type="noConversion"/>
  </si>
  <si>
    <t>账单</t>
    <phoneticPr fontId="104" type="noConversion"/>
  </si>
  <si>
    <t>婚姻</t>
    <phoneticPr fontId="104" type="noConversion"/>
  </si>
  <si>
    <t>婚礼</t>
    <phoneticPr fontId="104" type="noConversion"/>
  </si>
  <si>
    <t>团队</t>
    <phoneticPr fontId="104" type="noConversion"/>
  </si>
  <si>
    <t>种族</t>
    <phoneticPr fontId="104" type="noConversion"/>
  </si>
  <si>
    <t>性行为</t>
    <phoneticPr fontId="104" type="noConversion"/>
  </si>
  <si>
    <t>性别</t>
    <phoneticPr fontId="104" type="noConversion"/>
  </si>
  <si>
    <t>谋杀</t>
    <phoneticPr fontId="104" type="noConversion"/>
  </si>
  <si>
    <t>监狱</t>
    <phoneticPr fontId="104" type="noConversion"/>
  </si>
  <si>
    <t>科技</t>
    <phoneticPr fontId="104" type="noConversion"/>
  </si>
  <si>
    <t>能源</t>
    <phoneticPr fontId="104" type="noConversion"/>
  </si>
  <si>
    <t>战争</t>
    <phoneticPr fontId="104" type="noConversion"/>
  </si>
  <si>
    <t>和平</t>
    <phoneticPr fontId="104" type="noConversion"/>
  </si>
  <si>
    <t>攻击</t>
    <phoneticPr fontId="104" type="noConversion"/>
  </si>
  <si>
    <t>选举</t>
    <phoneticPr fontId="104" type="noConversion"/>
  </si>
  <si>
    <t>杂志</t>
    <phoneticPr fontId="104" type="noConversion"/>
  </si>
  <si>
    <t>报纸</t>
    <phoneticPr fontId="104" type="noConversion"/>
  </si>
  <si>
    <t>毒药</t>
    <phoneticPr fontId="104" type="noConversion"/>
  </si>
  <si>
    <t>枪支</t>
    <phoneticPr fontId="104" type="noConversion"/>
  </si>
  <si>
    <t>体育</t>
    <phoneticPr fontId="104" type="noConversion"/>
  </si>
  <si>
    <t>赛跑</t>
    <phoneticPr fontId="104" type="noConversion"/>
  </si>
  <si>
    <t>运动</t>
    <phoneticPr fontId="104" type="noConversion"/>
  </si>
  <si>
    <t>迹象</t>
    <phoneticPr fontId="104" type="noConversion"/>
  </si>
  <si>
    <t>科学</t>
    <phoneticPr fontId="104" type="noConversion"/>
  </si>
  <si>
    <t>上帝</t>
    <phoneticPr fontId="104" type="noConversion"/>
  </si>
  <si>
    <t>艺术</t>
    <phoneticPr fontId="104" type="noConversion"/>
  </si>
  <si>
    <t>乐队</t>
    <phoneticPr fontId="104" type="noConversion"/>
  </si>
  <si>
    <t>歌曲</t>
    <phoneticPr fontId="104" type="noConversion"/>
  </si>
  <si>
    <t>乐器</t>
    <phoneticPr fontId="104" type="noConversion"/>
  </si>
  <si>
    <t>音乐</t>
    <phoneticPr fontId="104" type="noConversion"/>
  </si>
  <si>
    <t>电影</t>
    <phoneticPr fontId="104" type="noConversion"/>
  </si>
  <si>
    <t>饮料</t>
    <phoneticPr fontId="104" type="noConversion"/>
  </si>
  <si>
    <t>咖啡</t>
    <phoneticPr fontId="104" type="noConversion"/>
  </si>
  <si>
    <t>茶</t>
    <phoneticPr fontId="104" type="noConversion"/>
  </si>
  <si>
    <t>葡萄酒</t>
    <phoneticPr fontId="104" type="noConversion"/>
  </si>
  <si>
    <t>啤酒</t>
    <phoneticPr fontId="104" type="noConversion"/>
  </si>
  <si>
    <t>果汁</t>
    <phoneticPr fontId="104" type="noConversion"/>
  </si>
  <si>
    <t>水</t>
    <phoneticPr fontId="104" type="noConversion"/>
  </si>
  <si>
    <t>牛奶</t>
    <phoneticPr fontId="104" type="noConversion"/>
  </si>
  <si>
    <t>蛋</t>
    <phoneticPr fontId="104" type="noConversion"/>
  </si>
  <si>
    <t>奶酪</t>
    <phoneticPr fontId="104" type="noConversion"/>
  </si>
  <si>
    <t>面包</t>
    <phoneticPr fontId="104" type="noConversion"/>
  </si>
  <si>
    <t>汤</t>
    <phoneticPr fontId="104" type="noConversion"/>
  </si>
  <si>
    <t>蛋糕</t>
    <phoneticPr fontId="104" type="noConversion"/>
  </si>
  <si>
    <t>鸡肉</t>
    <phoneticPr fontId="104" type="noConversion"/>
  </si>
  <si>
    <t>猪肉</t>
    <phoneticPr fontId="104" type="noConversion"/>
  </si>
  <si>
    <t>牛肉</t>
    <phoneticPr fontId="104" type="noConversion"/>
  </si>
  <si>
    <t>苹果</t>
    <phoneticPr fontId="104" type="noConversion"/>
  </si>
  <si>
    <t>香蕉</t>
    <phoneticPr fontId="104" type="noConversion"/>
  </si>
  <si>
    <t>橘子</t>
    <phoneticPr fontId="104" type="noConversion"/>
  </si>
  <si>
    <t>柠檬</t>
    <phoneticPr fontId="104" type="noConversion"/>
  </si>
  <si>
    <t>玉米</t>
    <phoneticPr fontId="104" type="noConversion"/>
  </si>
  <si>
    <t>大米</t>
    <phoneticPr fontId="104" type="noConversion"/>
  </si>
  <si>
    <t>油</t>
    <phoneticPr fontId="104" type="noConversion"/>
  </si>
  <si>
    <t>种子</t>
    <phoneticPr fontId="104" type="noConversion"/>
  </si>
  <si>
    <t>刀子</t>
    <phoneticPr fontId="104" type="noConversion"/>
  </si>
  <si>
    <t>食物</t>
    <phoneticPr fontId="104" type="noConversion"/>
  </si>
  <si>
    <t>勺子</t>
    <phoneticPr fontId="104" type="noConversion"/>
  </si>
  <si>
    <t>叉子</t>
    <phoneticPr fontId="104" type="noConversion"/>
  </si>
  <si>
    <t>盘子</t>
    <phoneticPr fontId="104" type="noConversion"/>
  </si>
  <si>
    <t>杯子</t>
    <phoneticPr fontId="104" type="noConversion"/>
  </si>
  <si>
    <t>早餐</t>
    <phoneticPr fontId="104" type="noConversion"/>
  </si>
  <si>
    <t>午餐</t>
    <phoneticPr fontId="104" type="noConversion"/>
  </si>
  <si>
    <t>晚餐</t>
    <phoneticPr fontId="104" type="noConversion"/>
  </si>
  <si>
    <t>食糖</t>
    <phoneticPr fontId="104" type="noConversion"/>
  </si>
  <si>
    <t>盐</t>
    <phoneticPr fontId="104" type="noConversion"/>
  </si>
  <si>
    <t>瓶子</t>
    <phoneticPr fontId="104" type="noConversion"/>
  </si>
  <si>
    <t>家内</t>
    <phoneticPr fontId="104" type="noConversion"/>
  </si>
  <si>
    <t>桌子</t>
    <phoneticPr fontId="104" type="noConversion"/>
  </si>
  <si>
    <t>椅子</t>
    <phoneticPr fontId="104" type="noConversion"/>
  </si>
  <si>
    <t>床</t>
    <phoneticPr fontId="104" type="noConversion"/>
  </si>
  <si>
    <t>梦</t>
    <phoneticPr fontId="104" type="noConversion"/>
  </si>
  <si>
    <t>窗口</t>
    <phoneticPr fontId="104" type="noConversion"/>
  </si>
  <si>
    <t>门</t>
    <phoneticPr fontId="104" type="noConversion"/>
  </si>
  <si>
    <t>卧室</t>
    <phoneticPr fontId="104" type="noConversion"/>
  </si>
  <si>
    <t>厨房</t>
    <phoneticPr fontId="104" type="noConversion"/>
  </si>
  <si>
    <t>浴室</t>
    <phoneticPr fontId="104" type="noConversion"/>
  </si>
  <si>
    <t>铅笔</t>
    <phoneticPr fontId="104" type="noConversion"/>
  </si>
  <si>
    <t>笔</t>
    <phoneticPr fontId="104" type="noConversion"/>
  </si>
  <si>
    <t>相片</t>
    <phoneticPr fontId="104" type="noConversion"/>
  </si>
  <si>
    <t>肥皂</t>
    <phoneticPr fontId="104" type="noConversion"/>
  </si>
  <si>
    <t>书</t>
    <phoneticPr fontId="104" type="noConversion"/>
  </si>
  <si>
    <t>页面</t>
    <phoneticPr fontId="104" type="noConversion"/>
  </si>
  <si>
    <t>钥匙</t>
    <phoneticPr fontId="104" type="noConversion"/>
  </si>
  <si>
    <t>油漆</t>
    <phoneticPr fontId="104" type="noConversion"/>
  </si>
  <si>
    <t>信件</t>
    <phoneticPr fontId="104" type="noConversion"/>
  </si>
  <si>
    <t>笔记</t>
    <phoneticPr fontId="104" type="noConversion"/>
  </si>
  <si>
    <t>墙壁</t>
    <phoneticPr fontId="104" type="noConversion"/>
  </si>
  <si>
    <t>纸张</t>
    <phoneticPr fontId="104" type="noConversion"/>
  </si>
  <si>
    <t>地板</t>
    <phoneticPr fontId="104" type="noConversion"/>
  </si>
  <si>
    <t>天花板</t>
    <phoneticPr fontId="104" type="noConversion"/>
  </si>
  <si>
    <t>屋顶</t>
    <phoneticPr fontId="104" type="noConversion"/>
  </si>
  <si>
    <t>游泳池</t>
    <phoneticPr fontId="104" type="noConversion"/>
  </si>
  <si>
    <t>锁</t>
    <phoneticPr fontId="104" type="noConversion"/>
  </si>
  <si>
    <t>电话</t>
    <phoneticPr fontId="104" type="noConversion"/>
  </si>
  <si>
    <t>花园</t>
    <phoneticPr fontId="104" type="noConversion"/>
  </si>
  <si>
    <t>院子</t>
    <phoneticPr fontId="104" type="noConversion"/>
  </si>
  <si>
    <t>针</t>
    <phoneticPr fontId="104" type="noConversion"/>
  </si>
  <si>
    <t>包</t>
    <phoneticPr fontId="104" type="noConversion"/>
  </si>
  <si>
    <t>盒子</t>
    <phoneticPr fontId="104" type="noConversion"/>
  </si>
  <si>
    <t>礼物</t>
    <phoneticPr fontId="104" type="noConversion"/>
  </si>
  <si>
    <t>卡片</t>
    <phoneticPr fontId="104" type="noConversion"/>
  </si>
  <si>
    <t>戒指</t>
    <phoneticPr fontId="104" type="noConversion"/>
  </si>
  <si>
    <t>工具</t>
    <phoneticPr fontId="104" type="noConversion"/>
  </si>
  <si>
    <t>电子产品</t>
    <phoneticPr fontId="104" type="noConversion"/>
  </si>
  <si>
    <t>时钟</t>
    <phoneticPr fontId="104" type="noConversion"/>
  </si>
  <si>
    <t>电灯</t>
    <phoneticPr fontId="104" type="noConversion"/>
  </si>
  <si>
    <t>风扇</t>
    <phoneticPr fontId="104" type="noConversion"/>
  </si>
  <si>
    <t>手机</t>
    <phoneticPr fontId="104" type="noConversion"/>
  </si>
  <si>
    <t>网络</t>
    <phoneticPr fontId="104" type="noConversion"/>
  </si>
  <si>
    <t>电脑</t>
    <phoneticPr fontId="104" type="noConversion"/>
  </si>
  <si>
    <t>笔记本电脑</t>
    <phoneticPr fontId="104" type="noConversion"/>
  </si>
  <si>
    <t>电脑程序</t>
    <phoneticPr fontId="104" type="noConversion"/>
  </si>
  <si>
    <t>屏幕</t>
    <phoneticPr fontId="104" type="noConversion"/>
  </si>
  <si>
    <t>照相机</t>
    <phoneticPr fontId="104" type="noConversion"/>
  </si>
  <si>
    <t>电视机</t>
    <phoneticPr fontId="104" type="noConversion"/>
  </si>
  <si>
    <t>收音机</t>
    <phoneticPr fontId="104" type="noConversion"/>
  </si>
  <si>
    <t>身体</t>
    <phoneticPr fontId="104" type="noConversion"/>
  </si>
  <si>
    <t>头</t>
    <phoneticPr fontId="104" type="noConversion"/>
  </si>
  <si>
    <t>脖子</t>
    <phoneticPr fontId="104" type="noConversion"/>
  </si>
  <si>
    <t>脸</t>
    <phoneticPr fontId="104" type="noConversion"/>
  </si>
  <si>
    <t>胡子</t>
    <phoneticPr fontId="104" type="noConversion"/>
  </si>
  <si>
    <t>头发</t>
    <phoneticPr fontId="104" type="noConversion"/>
  </si>
  <si>
    <t>眼睛</t>
    <phoneticPr fontId="104" type="noConversion"/>
  </si>
  <si>
    <t>嘴巴</t>
    <phoneticPr fontId="104" type="noConversion"/>
  </si>
  <si>
    <t>嘴唇</t>
    <phoneticPr fontId="104" type="noConversion"/>
  </si>
  <si>
    <t>鼻子</t>
    <phoneticPr fontId="104" type="noConversion"/>
  </si>
  <si>
    <t>牙齿</t>
    <phoneticPr fontId="104" type="noConversion"/>
  </si>
  <si>
    <t>耳朵</t>
    <phoneticPr fontId="104" type="noConversion"/>
  </si>
  <si>
    <t>眼泪</t>
    <phoneticPr fontId="104" type="noConversion"/>
  </si>
  <si>
    <t>舌头</t>
    <phoneticPr fontId="104" type="noConversion"/>
  </si>
  <si>
    <t>背部</t>
    <phoneticPr fontId="104" type="noConversion"/>
  </si>
  <si>
    <t>脚趾头</t>
    <phoneticPr fontId="104" type="noConversion"/>
  </si>
  <si>
    <t>手指</t>
    <phoneticPr fontId="104" type="noConversion"/>
  </si>
  <si>
    <t>足</t>
    <phoneticPr fontId="104" type="noConversion"/>
  </si>
  <si>
    <t>手</t>
    <phoneticPr fontId="104" type="noConversion"/>
  </si>
  <si>
    <t>脚</t>
    <phoneticPr fontId="104" type="noConversion"/>
  </si>
  <si>
    <t>手臂</t>
    <phoneticPr fontId="104" type="noConversion"/>
  </si>
  <si>
    <t>肩膀</t>
    <phoneticPr fontId="104" type="noConversion"/>
  </si>
  <si>
    <t>心脏</t>
    <phoneticPr fontId="104" type="noConversion"/>
  </si>
  <si>
    <t>血液</t>
    <phoneticPr fontId="104" type="noConversion"/>
  </si>
  <si>
    <t>大脑</t>
    <phoneticPr fontId="104" type="noConversion"/>
  </si>
  <si>
    <t>膝盖</t>
    <phoneticPr fontId="104" type="noConversion"/>
  </si>
  <si>
    <t>汗液</t>
    <phoneticPr fontId="104" type="noConversion"/>
  </si>
  <si>
    <t>疾病</t>
    <phoneticPr fontId="104" type="noConversion"/>
  </si>
  <si>
    <t>骨头</t>
    <phoneticPr fontId="104" type="noConversion"/>
  </si>
  <si>
    <t>声音</t>
    <phoneticPr fontId="104" type="noConversion"/>
  </si>
  <si>
    <t>皮肤</t>
    <phoneticPr fontId="104" type="noConversion"/>
  </si>
  <si>
    <t>大自然</t>
    <phoneticPr fontId="104" type="noConversion"/>
  </si>
  <si>
    <t>海</t>
    <phoneticPr fontId="104" type="noConversion"/>
  </si>
  <si>
    <t>海洋</t>
    <phoneticPr fontId="104" type="noConversion"/>
  </si>
  <si>
    <t>河</t>
    <phoneticPr fontId="104" type="noConversion"/>
  </si>
  <si>
    <t>山</t>
    <phoneticPr fontId="104" type="noConversion"/>
  </si>
  <si>
    <t>雨</t>
    <phoneticPr fontId="104" type="noConversion"/>
  </si>
  <si>
    <t>雪</t>
    <phoneticPr fontId="104" type="noConversion"/>
  </si>
  <si>
    <t>树</t>
    <phoneticPr fontId="104" type="noConversion"/>
  </si>
  <si>
    <t>夏天</t>
    <phoneticPr fontId="104" type="noConversion"/>
  </si>
  <si>
    <t>太阳</t>
    <phoneticPr fontId="104" type="noConversion"/>
  </si>
  <si>
    <t>月亮</t>
    <phoneticPr fontId="104" type="noConversion"/>
  </si>
  <si>
    <t>世界</t>
    <phoneticPr fontId="104" type="noConversion"/>
  </si>
  <si>
    <t>地球</t>
    <phoneticPr fontId="104" type="noConversion"/>
  </si>
  <si>
    <t>树林</t>
    <phoneticPr fontId="104" type="noConversion"/>
  </si>
  <si>
    <t>天空</t>
    <phoneticPr fontId="104" type="noConversion"/>
  </si>
  <si>
    <t>植物</t>
    <phoneticPr fontId="104" type="noConversion"/>
  </si>
  <si>
    <t>风扇</t>
    <phoneticPr fontId="104" type="noConversion"/>
  </si>
  <si>
    <t>土地</t>
    <phoneticPr fontId="104" type="noConversion"/>
  </si>
  <si>
    <t>山谷</t>
    <phoneticPr fontId="104" type="noConversion"/>
  </si>
  <si>
    <t>花</t>
    <phoneticPr fontId="104" type="noConversion"/>
  </si>
  <si>
    <t>根</t>
    <phoneticPr fontId="104" type="noConversion"/>
  </si>
  <si>
    <t>湖</t>
    <phoneticPr fontId="104" type="noConversion"/>
  </si>
  <si>
    <t>星星</t>
    <phoneticPr fontId="104" type="noConversion"/>
  </si>
  <si>
    <t>草</t>
    <phoneticPr fontId="104" type="noConversion"/>
  </si>
  <si>
    <t>叶子</t>
    <phoneticPr fontId="104" type="noConversion"/>
  </si>
  <si>
    <t>空气</t>
    <phoneticPr fontId="104" type="noConversion"/>
  </si>
  <si>
    <t>沙子</t>
    <phoneticPr fontId="104" type="noConversion"/>
  </si>
  <si>
    <t>海滩</t>
    <phoneticPr fontId="104" type="noConversion"/>
  </si>
  <si>
    <t>波浪</t>
    <phoneticPr fontId="104" type="noConversion"/>
  </si>
  <si>
    <t>火</t>
    <phoneticPr fontId="104" type="noConversion"/>
  </si>
  <si>
    <t>冰</t>
    <phoneticPr fontId="104" type="noConversion"/>
  </si>
  <si>
    <t>岛屿</t>
    <phoneticPr fontId="104" type="noConversion"/>
  </si>
  <si>
    <t>山丘</t>
    <phoneticPr fontId="104" type="noConversion"/>
  </si>
  <si>
    <t>热量</t>
    <phoneticPr fontId="104" type="noConversion"/>
  </si>
  <si>
    <t>材料</t>
    <phoneticPr fontId="104" type="noConversion"/>
  </si>
  <si>
    <t>玻璃</t>
    <phoneticPr fontId="104" type="noConversion"/>
  </si>
  <si>
    <t>金属</t>
    <phoneticPr fontId="104" type="noConversion"/>
  </si>
  <si>
    <t>塑料</t>
    <phoneticPr fontId="104" type="noConversion"/>
  </si>
  <si>
    <t>木材</t>
    <phoneticPr fontId="104" type="noConversion"/>
  </si>
  <si>
    <t>石头</t>
    <phoneticPr fontId="104" type="noConversion"/>
  </si>
  <si>
    <t>钻石</t>
    <phoneticPr fontId="104" type="noConversion"/>
  </si>
  <si>
    <t>粘土</t>
    <phoneticPr fontId="104" type="noConversion"/>
  </si>
  <si>
    <t>灰尘</t>
    <phoneticPr fontId="104" type="noConversion"/>
  </si>
  <si>
    <t>金</t>
    <phoneticPr fontId="104" type="noConversion"/>
  </si>
  <si>
    <t>铜</t>
    <phoneticPr fontId="104" type="noConversion"/>
  </si>
  <si>
    <t>银行</t>
    <phoneticPr fontId="104" type="noConversion"/>
  </si>
  <si>
    <t>数学</t>
    <phoneticPr fontId="104" type="noConversion"/>
  </si>
  <si>
    <t>测量</t>
    <phoneticPr fontId="104" type="noConversion"/>
  </si>
  <si>
    <t>米</t>
    <phoneticPr fontId="104" type="noConversion"/>
  </si>
  <si>
    <t>厘米</t>
    <phoneticPr fontId="104" type="noConversion"/>
  </si>
  <si>
    <t>公斤</t>
    <phoneticPr fontId="104" type="noConversion"/>
  </si>
  <si>
    <t>英寸</t>
    <phoneticPr fontId="104" type="noConversion"/>
  </si>
  <si>
    <t>英尺</t>
    <phoneticPr fontId="104" type="noConversion"/>
  </si>
  <si>
    <t>磅</t>
    <phoneticPr fontId="104" type="noConversion"/>
  </si>
  <si>
    <t>一半</t>
    <phoneticPr fontId="104" type="noConversion"/>
  </si>
  <si>
    <t>圆形</t>
    <phoneticPr fontId="104" type="noConversion"/>
  </si>
  <si>
    <t>正方形</t>
    <phoneticPr fontId="104" type="noConversion"/>
  </si>
  <si>
    <t>温度</t>
    <phoneticPr fontId="104" type="noConversion"/>
  </si>
  <si>
    <t>日期</t>
    <phoneticPr fontId="104" type="noConversion"/>
  </si>
  <si>
    <t>重量</t>
    <phoneticPr fontId="104" type="noConversion"/>
  </si>
  <si>
    <t>边缘</t>
    <phoneticPr fontId="104" type="noConversion"/>
  </si>
  <si>
    <t>角落</t>
    <phoneticPr fontId="104" type="noConversion"/>
  </si>
  <si>
    <t>其他名词</t>
    <phoneticPr fontId="104" type="noConversion"/>
  </si>
  <si>
    <t>地图</t>
    <phoneticPr fontId="104" type="noConversion"/>
  </si>
  <si>
    <t>点</t>
    <phoneticPr fontId="104" type="noConversion"/>
  </si>
  <si>
    <t>辅音</t>
    <phoneticPr fontId="104" type="noConversion"/>
  </si>
  <si>
    <t>元音</t>
    <phoneticPr fontId="104" type="noConversion"/>
  </si>
  <si>
    <t>光</t>
    <phoneticPr fontId="104" type="noConversion"/>
  </si>
  <si>
    <t>声音</t>
    <phoneticPr fontId="104" type="noConversion"/>
  </si>
  <si>
    <t>是</t>
    <phoneticPr fontId="104" type="noConversion"/>
  </si>
  <si>
    <t>不是</t>
    <phoneticPr fontId="104" type="noConversion"/>
  </si>
  <si>
    <t>一块</t>
    <phoneticPr fontId="104" type="noConversion"/>
  </si>
  <si>
    <t>疼痛</t>
    <phoneticPr fontId="104" type="noConversion"/>
  </si>
  <si>
    <t>伤害</t>
    <phoneticPr fontId="104" type="noConversion"/>
  </si>
  <si>
    <t>洞</t>
    <phoneticPr fontId="104" type="noConversion"/>
  </si>
  <si>
    <t>图像</t>
    <phoneticPr fontId="104" type="noConversion"/>
  </si>
  <si>
    <t>花样</t>
    <phoneticPr fontId="104" type="noConversion"/>
  </si>
  <si>
    <t>方向</t>
    <phoneticPr fontId="104" type="noConversion"/>
  </si>
  <si>
    <t>顶部</t>
    <phoneticPr fontId="104" type="noConversion"/>
  </si>
  <si>
    <t>底部</t>
    <phoneticPr fontId="104" type="noConversion"/>
  </si>
  <si>
    <t>侧面</t>
    <phoneticPr fontId="104" type="noConversion"/>
  </si>
  <si>
    <t>前面</t>
    <phoneticPr fontId="104" type="noConversion"/>
  </si>
  <si>
    <t>后面</t>
    <phoneticPr fontId="104" type="noConversion"/>
  </si>
  <si>
    <t>外面</t>
    <phoneticPr fontId="104" type="noConversion"/>
  </si>
  <si>
    <t>里面</t>
    <phoneticPr fontId="104" type="noConversion"/>
  </si>
  <si>
    <t>上面</t>
    <phoneticPr fontId="104" type="noConversion"/>
  </si>
  <si>
    <t>下面</t>
    <phoneticPr fontId="104" type="noConversion"/>
  </si>
  <si>
    <t>左边</t>
    <phoneticPr fontId="104" type="noConversion"/>
  </si>
  <si>
    <t>右边</t>
    <phoneticPr fontId="104" type="noConversion"/>
  </si>
  <si>
    <t>直</t>
    <phoneticPr fontId="104" type="noConversion"/>
  </si>
  <si>
    <t>北部</t>
    <phoneticPr fontId="104" type="noConversion"/>
  </si>
  <si>
    <t>南部</t>
    <phoneticPr fontId="104" type="noConversion"/>
  </si>
  <si>
    <t>东部</t>
    <phoneticPr fontId="104" type="noConversion"/>
  </si>
  <si>
    <t>西部</t>
    <phoneticPr fontId="104" type="noConversion"/>
  </si>
  <si>
    <t>季节</t>
    <phoneticPr fontId="104" type="noConversion"/>
  </si>
  <si>
    <t>春天</t>
    <phoneticPr fontId="104" type="noConversion"/>
  </si>
  <si>
    <t>秋天</t>
    <phoneticPr fontId="104" type="noConversion"/>
  </si>
  <si>
    <t>冬天</t>
    <phoneticPr fontId="104" type="noConversion"/>
  </si>
  <si>
    <t>月份</t>
    <phoneticPr fontId="104" type="noConversion"/>
  </si>
  <si>
    <t>一月</t>
    <phoneticPr fontId="104" type="noConversion"/>
  </si>
  <si>
    <t>二月</t>
    <phoneticPr fontId="104" type="noConversion"/>
  </si>
  <si>
    <t>三月</t>
    <phoneticPr fontId="104" type="noConversion"/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</si>
  <si>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</si>
  <si>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</si>
  <si>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</si>
  <si>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</si>
  <si>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</si>
  <si>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</si>
  <si>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</si>
  <si>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</si>
  <si>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</si>
  <si>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星期一</t>
    <phoneticPr fontId="104" type="noConversion"/>
  </si>
  <si>
    <t>星期二</t>
  </si>
  <si>
    <t>星期三</t>
  </si>
  <si>
    <t>星期四</t>
  </si>
  <si>
    <t>星期五</t>
  </si>
  <si>
    <t>星期六</t>
  </si>
  <si>
    <t>星期日</t>
  </si>
  <si>
    <t>年</t>
    <phoneticPr fontId="104" type="noConversion"/>
  </si>
  <si>
    <t>月</t>
    <phoneticPr fontId="104" type="noConversion"/>
  </si>
  <si>
    <t>周</t>
    <phoneticPr fontId="104" type="noConversion"/>
  </si>
  <si>
    <t>天</t>
    <phoneticPr fontId="104" type="noConversion"/>
  </si>
  <si>
    <t>小时</t>
    <phoneticPr fontId="104" type="noConversion"/>
  </si>
  <si>
    <t>时期</t>
    <phoneticPr fontId="104" type="noConversion"/>
  </si>
  <si>
    <t>分钟</t>
    <phoneticPr fontId="104" type="noConversion"/>
  </si>
  <si>
    <t>秒</t>
    <phoneticPr fontId="104" type="noConversion"/>
  </si>
  <si>
    <t>早晨</t>
    <phoneticPr fontId="104" type="noConversion"/>
  </si>
  <si>
    <t>晚上</t>
    <phoneticPr fontId="104" type="noConversion"/>
  </si>
  <si>
    <t>傍晚</t>
    <phoneticPr fontId="104" type="noConversion"/>
  </si>
  <si>
    <t>下午</t>
    <phoneticPr fontId="104" type="noConversion"/>
  </si>
  <si>
    <t>玩耍</t>
    <phoneticPr fontId="104" type="noConversion"/>
  </si>
  <si>
    <t>走路</t>
    <phoneticPr fontId="104" type="noConversion"/>
  </si>
  <si>
    <t>跑步</t>
    <phoneticPr fontId="104" type="noConversion"/>
  </si>
  <si>
    <t>驾驶</t>
    <phoneticPr fontId="104" type="noConversion"/>
  </si>
  <si>
    <t>飞行</t>
    <phoneticPr fontId="104" type="noConversion"/>
  </si>
  <si>
    <t>游泳池</t>
    <phoneticPr fontId="104" type="noConversion"/>
  </si>
  <si>
    <t>去</t>
    <phoneticPr fontId="104" type="noConversion"/>
  </si>
  <si>
    <t>停</t>
    <phoneticPr fontId="104" type="noConversion"/>
  </si>
  <si>
    <t>跟随</t>
    <phoneticPr fontId="104" type="noConversion"/>
  </si>
  <si>
    <t>想</t>
    <phoneticPr fontId="104" type="noConversion"/>
  </si>
  <si>
    <t>讲</t>
    <phoneticPr fontId="104" type="noConversion"/>
  </si>
  <si>
    <t>说</t>
    <phoneticPr fontId="104" type="noConversion"/>
  </si>
  <si>
    <t>吃</t>
    <phoneticPr fontId="104" type="noConversion"/>
  </si>
  <si>
    <t>喝</t>
    <phoneticPr fontId="104" type="noConversion"/>
  </si>
  <si>
    <t>杀</t>
    <phoneticPr fontId="104" type="noConversion"/>
  </si>
  <si>
    <t>动词</t>
    <phoneticPr fontId="104" type="noConversion"/>
  </si>
  <si>
    <t>死</t>
    <phoneticPr fontId="104" type="noConversion"/>
  </si>
  <si>
    <t>微笑</t>
    <phoneticPr fontId="104" type="noConversion"/>
  </si>
  <si>
    <t>笑</t>
    <phoneticPr fontId="104" type="noConversion"/>
  </si>
  <si>
    <t>哭</t>
    <phoneticPr fontId="104" type="noConversion"/>
  </si>
  <si>
    <t>买</t>
    <phoneticPr fontId="104" type="noConversion"/>
  </si>
  <si>
    <t>付费</t>
    <phoneticPr fontId="104" type="noConversion"/>
  </si>
  <si>
    <t>卖</t>
    <phoneticPr fontId="104" type="noConversion"/>
  </si>
  <si>
    <t>射抢</t>
    <phoneticPr fontId="104" type="noConversion"/>
  </si>
  <si>
    <t>学习</t>
    <phoneticPr fontId="104" type="noConversion"/>
  </si>
  <si>
    <t>跳跃</t>
    <phoneticPr fontId="104" type="noConversion"/>
  </si>
  <si>
    <t>闻</t>
    <phoneticPr fontId="104" type="noConversion"/>
  </si>
  <si>
    <t>倾听</t>
    <phoneticPr fontId="104" type="noConversion"/>
  </si>
  <si>
    <t>听</t>
    <phoneticPr fontId="104" type="noConversion"/>
  </si>
  <si>
    <t>触摸</t>
    <phoneticPr fontId="104" type="noConversion"/>
  </si>
  <si>
    <t>观鸟</t>
    <phoneticPr fontId="104" type="noConversion"/>
  </si>
  <si>
    <t>观看电视</t>
    <phoneticPr fontId="104" type="noConversion"/>
  </si>
  <si>
    <t>亲吻</t>
    <phoneticPr fontId="104" type="noConversion"/>
  </si>
  <si>
    <t>燃烧</t>
    <phoneticPr fontId="104" type="noConversion"/>
  </si>
  <si>
    <t>溶化</t>
    <phoneticPr fontId="104" type="noConversion"/>
  </si>
  <si>
    <t>挖掘</t>
    <phoneticPr fontId="104" type="noConversion"/>
  </si>
  <si>
    <t>爆炸</t>
    <phoneticPr fontId="104" type="noConversion"/>
  </si>
  <si>
    <t>坐</t>
    <phoneticPr fontId="104" type="noConversion"/>
  </si>
  <si>
    <t>站</t>
    <phoneticPr fontId="104" type="noConversion"/>
  </si>
  <si>
    <t>爱</t>
    <phoneticPr fontId="104" type="noConversion"/>
  </si>
  <si>
    <t>路过</t>
    <phoneticPr fontId="104" type="noConversion"/>
  </si>
  <si>
    <t>切割</t>
    <phoneticPr fontId="104" type="noConversion"/>
  </si>
  <si>
    <t>战斗</t>
    <phoneticPr fontId="104" type="noConversion"/>
  </si>
  <si>
    <t>躺下</t>
    <phoneticPr fontId="104" type="noConversion"/>
  </si>
  <si>
    <t>跳舞</t>
    <phoneticPr fontId="104" type="noConversion"/>
  </si>
  <si>
    <t>睡觉</t>
    <phoneticPr fontId="104" type="noConversion"/>
  </si>
  <si>
    <t>醒来</t>
    <phoneticPr fontId="104" type="noConversion"/>
  </si>
  <si>
    <t>唱歌</t>
    <phoneticPr fontId="104" type="noConversion"/>
  </si>
  <si>
    <t>计算</t>
    <phoneticPr fontId="104" type="noConversion"/>
  </si>
  <si>
    <t>结婚</t>
    <phoneticPr fontId="104" type="noConversion"/>
  </si>
  <si>
    <t>祈祷</t>
    <phoneticPr fontId="104" type="noConversion"/>
  </si>
  <si>
    <t>获胜</t>
    <phoneticPr fontId="104" type="noConversion"/>
  </si>
  <si>
    <t>失败</t>
    <phoneticPr fontId="104" type="noConversion"/>
  </si>
  <si>
    <t>混合</t>
    <phoneticPr fontId="104" type="noConversion"/>
  </si>
  <si>
    <t>弯身</t>
    <phoneticPr fontId="104" type="noConversion"/>
  </si>
  <si>
    <t>清洗</t>
    <phoneticPr fontId="104" type="noConversion"/>
  </si>
  <si>
    <t>烹饪</t>
    <phoneticPr fontId="104" type="noConversion"/>
  </si>
  <si>
    <t>打开</t>
    <phoneticPr fontId="104" type="noConversion"/>
  </si>
  <si>
    <t>关闭</t>
    <phoneticPr fontId="104" type="noConversion"/>
  </si>
  <si>
    <t>写作</t>
    <phoneticPr fontId="104" type="noConversion"/>
  </si>
  <si>
    <t>呼叫</t>
    <phoneticPr fontId="104" type="noConversion"/>
  </si>
  <si>
    <t>转动</t>
    <phoneticPr fontId="104" type="noConversion"/>
  </si>
  <si>
    <t>建造</t>
    <phoneticPr fontId="104" type="noConversion"/>
  </si>
  <si>
    <t>教导</t>
    <phoneticPr fontId="104" type="noConversion"/>
  </si>
  <si>
    <t>生长</t>
    <phoneticPr fontId="104" type="noConversion"/>
  </si>
  <si>
    <t>绘画</t>
    <phoneticPr fontId="104" type="noConversion"/>
  </si>
  <si>
    <t>喂食</t>
    <phoneticPr fontId="104" type="noConversion"/>
  </si>
  <si>
    <t>抓</t>
    <phoneticPr fontId="104" type="noConversion"/>
  </si>
  <si>
    <t>扔</t>
    <phoneticPr fontId="104" type="noConversion"/>
  </si>
  <si>
    <t>清理</t>
    <phoneticPr fontId="104" type="noConversion"/>
  </si>
  <si>
    <t>寻找</t>
    <phoneticPr fontId="104" type="noConversion"/>
  </si>
  <si>
    <t>摔倒</t>
    <phoneticPr fontId="104" type="noConversion"/>
  </si>
  <si>
    <t>推</t>
    <phoneticPr fontId="104" type="noConversion"/>
  </si>
  <si>
    <t>拉</t>
    <phoneticPr fontId="104" type="noConversion"/>
  </si>
  <si>
    <t>携带</t>
    <phoneticPr fontId="104" type="noConversion"/>
  </si>
  <si>
    <t>打破</t>
    <phoneticPr fontId="104" type="noConversion"/>
  </si>
  <si>
    <t>穿</t>
    <phoneticPr fontId="104" type="noConversion"/>
  </si>
  <si>
    <t>挂</t>
    <phoneticPr fontId="104" type="noConversion"/>
  </si>
  <si>
    <t>摇晃</t>
    <phoneticPr fontId="104" type="noConversion"/>
  </si>
  <si>
    <t>签</t>
    <phoneticPr fontId="104" type="noConversion"/>
  </si>
  <si>
    <t>打</t>
    <phoneticPr fontId="104" type="noConversion"/>
  </si>
  <si>
    <t>抬</t>
    <phoneticPr fontId="104" type="noConversion"/>
  </si>
  <si>
    <t>长</t>
    <phoneticPr fontId="104" type="noConversion"/>
  </si>
  <si>
    <t>高</t>
    <phoneticPr fontId="104" type="noConversion"/>
  </si>
  <si>
    <t>宽</t>
    <phoneticPr fontId="104" type="noConversion"/>
  </si>
  <si>
    <t>窄</t>
    <phoneticPr fontId="104" type="noConversion"/>
  </si>
  <si>
    <t>大</t>
    <phoneticPr fontId="104" type="noConversion"/>
  </si>
  <si>
    <t>大</t>
    <phoneticPr fontId="104" type="noConversion"/>
  </si>
  <si>
    <t>小</t>
    <phoneticPr fontId="104" type="noConversion"/>
  </si>
  <si>
    <t>小</t>
    <phoneticPr fontId="104" type="noConversion"/>
  </si>
  <si>
    <t>慢</t>
    <phoneticPr fontId="104" type="noConversion"/>
  </si>
  <si>
    <t>快</t>
    <phoneticPr fontId="104" type="noConversion"/>
  </si>
  <si>
    <t>冷</t>
    <phoneticPr fontId="104" type="noConversion"/>
  </si>
  <si>
    <t>温</t>
    <phoneticPr fontId="104" type="noConversion"/>
  </si>
  <si>
    <t>凉爽</t>
    <phoneticPr fontId="104" type="noConversion"/>
  </si>
  <si>
    <t>新</t>
    <phoneticPr fontId="104" type="noConversion"/>
  </si>
  <si>
    <t>旧</t>
    <phoneticPr fontId="104" type="noConversion"/>
  </si>
  <si>
    <t>年轻</t>
    <phoneticPr fontId="104" type="noConversion"/>
  </si>
  <si>
    <t>老</t>
    <phoneticPr fontId="104" type="noConversion"/>
  </si>
  <si>
    <t>好</t>
    <phoneticPr fontId="104" type="noConversion"/>
  </si>
  <si>
    <t>坏</t>
    <phoneticPr fontId="104" type="noConversion"/>
  </si>
  <si>
    <t>湿</t>
    <phoneticPr fontId="104" type="noConversion"/>
  </si>
  <si>
    <t>干</t>
    <phoneticPr fontId="104" type="noConversion"/>
  </si>
  <si>
    <t>病人</t>
    <phoneticPr fontId="104" type="noConversion"/>
  </si>
  <si>
    <t>健康</t>
    <phoneticPr fontId="104" type="noConversion"/>
  </si>
  <si>
    <t>响亮</t>
    <phoneticPr fontId="104" type="noConversion"/>
  </si>
  <si>
    <t>安静</t>
    <phoneticPr fontId="104" type="noConversion"/>
  </si>
  <si>
    <t>开心</t>
    <phoneticPr fontId="104" type="noConversion"/>
  </si>
  <si>
    <t>伤心</t>
    <phoneticPr fontId="104" type="noConversion"/>
  </si>
  <si>
    <t>美丽</t>
    <phoneticPr fontId="104" type="noConversion"/>
  </si>
  <si>
    <t>丑陋</t>
    <phoneticPr fontId="104" type="noConversion"/>
  </si>
  <si>
    <t>聋哑</t>
    <phoneticPr fontId="104" type="noConversion"/>
  </si>
  <si>
    <t>失明</t>
    <phoneticPr fontId="104" type="noConversion"/>
  </si>
  <si>
    <t>友好</t>
    <phoneticPr fontId="104" type="noConversion"/>
  </si>
  <si>
    <t>富有</t>
    <phoneticPr fontId="104" type="noConversion"/>
  </si>
  <si>
    <t>贫穷</t>
    <phoneticPr fontId="104" type="noConversion"/>
  </si>
  <si>
    <t>厚</t>
    <phoneticPr fontId="104" type="noConversion"/>
  </si>
  <si>
    <t>薄</t>
    <phoneticPr fontId="104" type="noConversion"/>
  </si>
  <si>
    <t>昂贵</t>
    <phoneticPr fontId="104" type="noConversion"/>
  </si>
  <si>
    <t>便宜</t>
    <phoneticPr fontId="104" type="noConversion"/>
  </si>
  <si>
    <t>平</t>
    <phoneticPr fontId="104" type="noConversion"/>
  </si>
  <si>
    <t>弯曲</t>
    <phoneticPr fontId="104" type="noConversion"/>
  </si>
  <si>
    <t>雄</t>
    <phoneticPr fontId="104" type="noConversion"/>
  </si>
  <si>
    <t>雌</t>
    <phoneticPr fontId="104" type="noConversion"/>
  </si>
  <si>
    <t>紧</t>
    <phoneticPr fontId="104" type="noConversion"/>
  </si>
  <si>
    <t>松</t>
    <phoneticPr fontId="104" type="noConversion"/>
  </si>
  <si>
    <t>高</t>
    <phoneticPr fontId="104" type="noConversion"/>
  </si>
  <si>
    <t>低</t>
    <phoneticPr fontId="104" type="noConversion"/>
  </si>
  <si>
    <t>软</t>
    <phoneticPr fontId="104" type="noConversion"/>
  </si>
  <si>
    <t>硬</t>
    <phoneticPr fontId="104" type="noConversion"/>
  </si>
  <si>
    <t>深</t>
    <phoneticPr fontId="104" type="noConversion"/>
  </si>
  <si>
    <t>浅色</t>
    <phoneticPr fontId="104" type="noConversion"/>
  </si>
  <si>
    <t>干净</t>
    <phoneticPr fontId="104" type="noConversion"/>
  </si>
  <si>
    <t>肮脏</t>
    <phoneticPr fontId="104" type="noConversion"/>
  </si>
  <si>
    <t>强大</t>
    <phoneticPr fontId="104" type="noConversion"/>
  </si>
  <si>
    <t>软弱</t>
    <phoneticPr fontId="104" type="noConversion"/>
  </si>
  <si>
    <t>死</t>
    <phoneticPr fontId="104" type="noConversion"/>
  </si>
  <si>
    <t>活</t>
    <phoneticPr fontId="104" type="noConversion"/>
  </si>
  <si>
    <t>重量</t>
    <phoneticPr fontId="104" type="noConversion"/>
  </si>
  <si>
    <t>轻</t>
    <phoneticPr fontId="104" type="noConversion"/>
  </si>
  <si>
    <t>暗</t>
    <phoneticPr fontId="104" type="noConversion"/>
  </si>
  <si>
    <t>亮</t>
    <phoneticPr fontId="104" type="noConversion"/>
  </si>
  <si>
    <t>核能</t>
    <phoneticPr fontId="104" type="noConversion"/>
  </si>
  <si>
    <t>著名</t>
    <phoneticPr fontId="104" type="noConversion"/>
  </si>
  <si>
    <t>/ˈænɪml/</t>
  </si>
  <si>
    <t>/dɒɡ/</t>
  </si>
  <si>
    <t>/kæt/</t>
  </si>
  <si>
    <t>/fɪʃ/</t>
  </si>
  <si>
    <t>/bɜːd/</t>
  </si>
  <si>
    <t>/kaʊ/</t>
  </si>
  <si>
    <t>/pɪɡ/</t>
  </si>
  <si>
    <t>/maʊs/</t>
  </si>
  <si>
    <t>/hɔːs/</t>
  </si>
  <si>
    <t>/wɪŋ/</t>
  </si>
  <si>
    <t>/ˌtrænspɔːˈteɪʃn/</t>
  </si>
  <si>
    <t>/treɪn/</t>
  </si>
  <si>
    <t>/pleɪn/</t>
  </si>
  <si>
    <t>/kɑːr/</t>
  </si>
  <si>
    <t>/trʌk/</t>
  </si>
  <si>
    <t>/ˈbaɪsɪkl/</t>
  </si>
  <si>
    <t>/bʌs/</t>
  </si>
  <si>
    <t>/bəʊt/</t>
  </si>
  <si>
    <t>/ʃɪp/</t>
  </si>
  <si>
    <t>/ˈtaɪər/</t>
  </si>
  <si>
    <t>/ˈɡæsəliːn/</t>
  </si>
  <si>
    <t>/ˈendʒɪn/</t>
  </si>
  <si>
    <t>/ˈtɪkɪt/</t>
  </si>
  <si>
    <t>/ləʊˈkeɪʃn/</t>
  </si>
  <si>
    <t>/ˈsɪti/</t>
  </si>
  <si>
    <t>/haʊs/</t>
  </si>
  <si>
    <t>/əˈpɑːtmənt/</t>
  </si>
  <si>
    <t>/striːt/</t>
  </si>
  <si>
    <t>/rəʊd/</t>
  </si>
  <si>
    <t>/ˈeəpɔːrt/</t>
  </si>
  <si>
    <t>/ˈtreɪn steɪʃn/</t>
  </si>
  <si>
    <t>/brɪdʒ/</t>
  </si>
  <si>
    <t>/həʊˈtel/</t>
  </si>
  <si>
    <t>/ˈrestrɒnt/</t>
  </si>
  <si>
    <t>/fɑːrm/</t>
  </si>
  <si>
    <t>/kɔːrt/</t>
  </si>
  <si>
    <t>/skuːl/</t>
  </si>
  <si>
    <t>/ˈɒfɪs/</t>
  </si>
  <si>
    <t>/ruːm/</t>
  </si>
  <si>
    <t>/taʊn/</t>
  </si>
  <si>
    <t>/ˌjuːnɪˈvɜːrsəti/</t>
  </si>
  <si>
    <t>/klʌb/</t>
  </si>
  <si>
    <t>/bɑːr/</t>
  </si>
  <si>
    <t>/pɑːrk/</t>
  </si>
  <si>
    <t>/kæmp/</t>
  </si>
  <si>
    <t>/stɔːr/</t>
  </si>
  <si>
    <t>/ʃɒp/</t>
  </si>
  <si>
    <t>/ˈθiːətər/</t>
  </si>
  <si>
    <t>/ˈlaɪbrəri/</t>
  </si>
  <si>
    <t>/ˈhɒspɪtl/</t>
  </si>
  <si>
    <t>/tʃɜːrtʃ/</t>
  </si>
  <si>
    <t>/ˈmɑːrkɪt/</t>
  </si>
  <si>
    <t>/ˈkʌntri/</t>
  </si>
  <si>
    <t>/ˈbɪldɪŋ/</t>
  </si>
  <si>
    <t>/ɡraʊnd/</t>
  </si>
  <si>
    <t>/speɪs/</t>
  </si>
  <si>
    <t>/bæŋk/</t>
  </si>
  <si>
    <t>/ˈkləʊðɪŋ/</t>
  </si>
  <si>
    <t>/hæt/</t>
  </si>
  <si>
    <t>/dres/</t>
  </si>
  <si>
    <t>/suːt/</t>
  </si>
  <si>
    <t>/skɜːrt/</t>
  </si>
  <si>
    <t>/ʃɜːrt/</t>
  </si>
  <si>
    <t>/ˈtiː ʃɜːrt/</t>
  </si>
  <si>
    <t>/pænts/</t>
  </si>
  <si>
    <t>/ʃuːz/</t>
  </si>
  <si>
    <t>/ˈpɒkɪt/</t>
  </si>
  <si>
    <t>/kəʊt/</t>
  </si>
  <si>
    <t>/steɪn/</t>
  </si>
  <si>
    <t>/ˈkʌlər/</t>
  </si>
  <si>
    <t>/red/</t>
  </si>
  <si>
    <t>/ɡriːn/</t>
  </si>
  <si>
    <t>/bluː/</t>
  </si>
  <si>
    <t>/ˈjeləʊ/</t>
  </si>
  <si>
    <t>/braʊn/</t>
  </si>
  <si>
    <t>/pɪŋk/</t>
  </si>
  <si>
    <t>/ˈɒrɪndʒ/</t>
  </si>
  <si>
    <t>/blæk/</t>
  </si>
  <si>
    <t>/waɪt/</t>
  </si>
  <si>
    <t>/ɡreɪ/</t>
  </si>
  <si>
    <t>/laɪt/</t>
  </si>
  <si>
    <t>/dɑːrk/</t>
  </si>
  <si>
    <t>/ˈpiːpl/</t>
  </si>
  <si>
    <t>/sʌn/</t>
  </si>
  <si>
    <t>/ˈdɔːtər/</t>
  </si>
  <si>
    <t>/ˈmʌðər/</t>
  </si>
  <si>
    <t>/ˈfɑːðər/</t>
  </si>
  <si>
    <t>/ˈpeərənt/</t>
  </si>
  <si>
    <t>/ˈbeɪbi/</t>
  </si>
  <si>
    <t>/mæn/</t>
  </si>
  <si>
    <t>/ˈwʊmən/</t>
  </si>
  <si>
    <t>/ˈbrʌðər/</t>
  </si>
  <si>
    <t>/ˈsɪstər/</t>
  </si>
  <si>
    <t>/ˈfæməli/</t>
  </si>
  <si>
    <t>/ˈɡrænfɑːðər/</t>
  </si>
  <si>
    <t>/ˈɡrænmʌðər/</t>
  </si>
  <si>
    <t>/ˈhʌzbənd/</t>
  </si>
  <si>
    <t>/ˈwaɪf/</t>
  </si>
  <si>
    <t>/kɪŋ/</t>
  </si>
  <si>
    <t>/kwiːn/</t>
  </si>
  <si>
    <t>/ˈprezɪdənt/</t>
  </si>
  <si>
    <t>/ˈneɪbər/</t>
  </si>
  <si>
    <t>/bɔɪ/</t>
  </si>
  <si>
    <t>/ɡɜːrl/</t>
  </si>
  <si>
    <t>/tʃaɪld/</t>
  </si>
  <si>
    <t>/ˈædʌlt/</t>
  </si>
  <si>
    <t>/ˈhjuːmən/</t>
  </si>
  <si>
    <t>/frend/</t>
  </si>
  <si>
    <t>/ˈvɪktɪm/</t>
  </si>
  <si>
    <t>/ˈpleɪər/</t>
  </si>
  <si>
    <t>/fæn/</t>
  </si>
  <si>
    <t>/kraʊd/</t>
  </si>
  <si>
    <t>/ˈpɜːrsn/</t>
  </si>
  <si>
    <t>/dʒɒb/</t>
  </si>
  <si>
    <t>/ˈtiːtʃər/</t>
  </si>
  <si>
    <t>/ˈstuːdnt/</t>
  </si>
  <si>
    <t>/ˈlɔːjər/</t>
  </si>
  <si>
    <t>/ˈdɒktər/</t>
  </si>
  <si>
    <t>/ˈpeɪʃnt/</t>
  </si>
  <si>
    <t>/ˈweɪtər/</t>
  </si>
  <si>
    <t>/ˈsekrəteri/</t>
  </si>
  <si>
    <t>/priːst/</t>
  </si>
  <si>
    <t>/pəˈliːs/</t>
  </si>
  <si>
    <t>/ˈɑːrmi/</t>
  </si>
  <si>
    <t>/ˈsəʊldʒər/</t>
  </si>
  <si>
    <t>/ˈɑːrtɪst/</t>
  </si>
  <si>
    <t>/ˈɔːθər/</t>
  </si>
  <si>
    <t>/ˈmænɪdʒər/</t>
  </si>
  <si>
    <t>/rɪˈpɔːrtər/</t>
  </si>
  <si>
    <t>/ˈæktər/</t>
  </si>
  <si>
    <t>/səˈsaɪəti/</t>
  </si>
  <si>
    <t>/rɪˈlɪdʒən/</t>
  </si>
  <si>
    <t>/ˈhevən/</t>
  </si>
  <si>
    <t>/hɛl/</t>
  </si>
  <si>
    <t>/dɛθ/</t>
  </si>
  <si>
    <t>/ˈmɛdəsɪn/</t>
  </si>
  <si>
    <t>/ˈmʌni/</t>
  </si>
  <si>
    <t>/ˈdɑlər/</t>
  </si>
  <si>
    <t>/bɪl/</t>
  </si>
  <si>
    <t>/ˈmærɪdʒ/</t>
  </si>
  <si>
    <t>/ˈwɛdɪŋ/</t>
  </si>
  <si>
    <t>/tim/</t>
  </si>
  <si>
    <t>/reɪs/</t>
  </si>
  <si>
    <t>/sɛks/</t>
  </si>
  <si>
    <t>/ˈdʒɛndər/</t>
  </si>
  <si>
    <t>/ˈmɜrdər/</t>
  </si>
  <si>
    <t>/ˈprɪzən/</t>
  </si>
  <si>
    <t>/tɛkˈnɑlədʒi/</t>
  </si>
  <si>
    <t>/ˈɛnərdʒi/</t>
  </si>
  <si>
    <t>/wɔr/</t>
  </si>
  <si>
    <t>/pis/</t>
  </si>
  <si>
    <t>/əˈtæk/</t>
  </si>
  <si>
    <t>/ɪˈlɛkʃən/</t>
  </si>
  <si>
    <t>/ˌmægəˈzin/</t>
  </si>
  <si>
    <t>/ˈnuzˌpeɪpər/</t>
  </si>
  <si>
    <t>/ˈpɔɪzən/</t>
  </si>
  <si>
    <t>/ɡʌn/</t>
  </si>
  <si>
    <t>/spɔrt/</t>
  </si>
  <si>
    <t>/ˈɛksərsaɪz/</t>
  </si>
  <si>
    <t>/saɪn/</t>
  </si>
  <si>
    <t>/ˈsaɪəns/</t>
  </si>
  <si>
    <t>/ɡɑd/</t>
  </si>
  <si>
    <t>/ɑrt/</t>
  </si>
  <si>
    <t>/bænd/</t>
  </si>
  <si>
    <t>/sɔŋ/</t>
  </si>
  <si>
    <t>/ˈɪnstrəmənt/</t>
  </si>
  <si>
    <t>/ˈmjuzɪk/</t>
  </si>
  <si>
    <t>/ˈmuvie/</t>
  </si>
  <si>
    <t>/ˈbɛvərɪdʒɪz/</t>
  </si>
  <si>
    <t>/ˈkɔfi/</t>
  </si>
  <si>
    <t>/ti/</t>
  </si>
  <si>
    <t>/waɪn/</t>
  </si>
  <si>
    <t>/bɪr/</t>
  </si>
  <si>
    <t>/dʒus/</t>
  </si>
  <si>
    <t>/ˈwɔtər/</t>
  </si>
  <si>
    <t>/mɪlk/</t>
  </si>
  <si>
    <t>/fud/</t>
  </si>
  <si>
    <t>/ɛɡ/</t>
  </si>
  <si>
    <t>/tʃiz/</t>
  </si>
  <si>
    <t>/brɛd/</t>
  </si>
  <si>
    <t>/sup/</t>
  </si>
  <si>
    <t>/keɪk/</t>
  </si>
  <si>
    <t>/ˈtʃɪkən/</t>
  </si>
  <si>
    <t>/pɔrk/</t>
  </si>
  <si>
    <t>/bif/</t>
  </si>
  <si>
    <t>/ˈæpəl/</t>
  </si>
  <si>
    <t>/bəˈnænə/</t>
  </si>
  <si>
    <t>/ˈɔrɪndʒ/</t>
  </si>
  <si>
    <t>/ˈlɛmən/</t>
  </si>
  <si>
    <t>/kɔrn/</t>
  </si>
  <si>
    <t>/raɪs/</t>
  </si>
  <si>
    <t>/ɔɪl/</t>
  </si>
  <si>
    <t>/sid/</t>
  </si>
  <si>
    <t>/naɪf/</t>
  </si>
  <si>
    <t>/spun/</t>
  </si>
  <si>
    <t>/fɔrk/</t>
  </si>
  <si>
    <t>/pleɪt/</t>
  </si>
  <si>
    <t>/kʌp/</t>
  </si>
  <si>
    <t>/ˈbrɛkfəst/</t>
  </si>
  <si>
    <t>/lʌntʃ/</t>
  </si>
  <si>
    <t>/ˈdɪnər/</t>
  </si>
  <si>
    <t>/ˈʃʊɡər/</t>
  </si>
  <si>
    <t>/sɔlt/</t>
  </si>
  <si>
    <t>/ˈbɑtəl/</t>
  </si>
  <si>
    <t>/breɪn/</t>
  </si>
  <si>
    <t>/ni/</t>
  </si>
  <si>
    <t>/swɛt/</t>
  </si>
  <si>
    <t>/dɪˈziz/</t>
  </si>
  <si>
    <t>/boʊn/</t>
  </si>
  <si>
    <t>/vɔɪs/</t>
  </si>
  <si>
    <t>/skɪn/</t>
  </si>
  <si>
    <t>/ˈneɪtʃər/</t>
  </si>
  <si>
    <t>/si/</t>
  </si>
  <si>
    <t>/ˈoʊʃən/</t>
  </si>
  <si>
    <t>/ˈrɪvər/</t>
  </si>
  <si>
    <t>/ˈmaʊntən/</t>
  </si>
  <si>
    <t>/reɪn/</t>
  </si>
  <si>
    <t>/snoʊ/</t>
  </si>
  <si>
    <t>/tri/</t>
  </si>
  <si>
    <t>/mun/</t>
  </si>
  <si>
    <t>/wɜrld/</t>
  </si>
  <si>
    <t>/ɜrθ/</t>
  </si>
  <si>
    <t>/ˈfɔrɪst/</t>
  </si>
  <si>
    <t>/skaɪ/</t>
  </si>
  <si>
    <t>/plænt/</t>
  </si>
  <si>
    <t>/wɪnd/</t>
  </si>
  <si>
    <t>/sɔɪl/</t>
  </si>
  <si>
    <t>/ˈflaʊər/</t>
  </si>
  <si>
    <t>/ˈvæli/</t>
  </si>
  <si>
    <t>/rut/</t>
  </si>
  <si>
    <t>/leɪk/</t>
  </si>
  <si>
    <t>/stɑr/</t>
  </si>
  <si>
    <t>/ɡræs/</t>
  </si>
  <si>
    <t>/lif/</t>
  </si>
  <si>
    <t>/ɛr/</t>
  </si>
  <si>
    <t>/sænd/</t>
  </si>
  <si>
    <t>/bitʃ/</t>
  </si>
  <si>
    <t>/weɪv/</t>
  </si>
  <si>
    <t>/ˈfaɪər/</t>
  </si>
  <si>
    <t>/aɪs/</t>
  </si>
  <si>
    <t>/ˈaɪlənd/</t>
  </si>
  <si>
    <t>/hɪl/</t>
  </si>
  <si>
    <t>/hit/</t>
  </si>
  <si>
    <t>/məˈtɪriəlz/</t>
  </si>
  <si>
    <t>/ɡlæs/</t>
  </si>
  <si>
    <t>/ˈmɛtəl/</t>
  </si>
  <si>
    <t>/ˈplæstɪk/</t>
  </si>
  <si>
    <t>/wʊd/</t>
  </si>
  <si>
    <t>/stoʊn/</t>
  </si>
  <si>
    <t>/ˈdaɪəmənd/</t>
  </si>
  <si>
    <t>/kleɪ/</t>
  </si>
  <si>
    <t>/dʌst/</t>
  </si>
  <si>
    <t>/ɡoʊld/</t>
  </si>
  <si>
    <t>/ˈkɑpər/</t>
  </si>
  <si>
    <t>/ˈsɪlvər/</t>
  </si>
  <si>
    <t>/mæθ/</t>
  </si>
  <si>
    <t>/ˈmɛʒərmənts/</t>
  </si>
  <si>
    <t>/ˈmitər/</t>
  </si>
  <si>
    <t>/ˈsɛntəˌmitər/</t>
  </si>
  <si>
    <t>/ˈkɪləˌɡræm/</t>
  </si>
  <si>
    <t>/ɪntʃ/</t>
  </si>
  <si>
    <t>/fʊt/</t>
  </si>
  <si>
    <t>/paʊnd/</t>
  </si>
  <si>
    <t>/hæf/</t>
  </si>
  <si>
    <t>/ˈsɜrkəl/</t>
  </si>
  <si>
    <t>/skwɛr/</t>
  </si>
  <si>
    <t>/ˈtɛmprətʃər/</t>
  </si>
  <si>
    <t>/deɪt/</t>
  </si>
  <si>
    <t>/weɪt/</t>
  </si>
  <si>
    <t>/ɛdʒ/</t>
  </si>
  <si>
    <t>/ˈkɔrnər/</t>
  </si>
  <si>
    <t>/mæp/</t>
  </si>
  <si>
    <t>/dɑt/</t>
  </si>
  <si>
    <t>/ˈkɑnsənənt/</t>
  </si>
  <si>
    <t>/ˈvaʊəl/</t>
  </si>
  <si>
    <t>/saʊnd/</t>
  </si>
  <si>
    <t>/jɛs/</t>
  </si>
  <si>
    <t>/noʊ/</t>
  </si>
  <si>
    <t>/peɪn/</t>
  </si>
  <si>
    <t>/ˈɪndʒəri/</t>
  </si>
  <si>
    <t>/hoʊl/</t>
  </si>
  <si>
    <t>/ˈɪmɪdʒ/</t>
  </si>
  <si>
    <t>/ˈpætərn/</t>
  </si>
  <si>
    <t>/dɪˈrɛkʃənz/</t>
  </si>
  <si>
    <t>/tɑp/</t>
  </si>
  <si>
    <t>/ˈbɑtəm/</t>
  </si>
  <si>
    <t>/saɪd/</t>
  </si>
  <si>
    <t>/frʌnt/</t>
  </si>
  <si>
    <t>/bæk/</t>
  </si>
  <si>
    <t>/ˌaʊtˈsaɪd/</t>
  </si>
  <si>
    <t>/ˌɪnˈsaɪd/</t>
  </si>
  <si>
    <t>/ʌp/</t>
  </si>
  <si>
    <t>/daʊn/</t>
  </si>
  <si>
    <t>/lɛft/</t>
  </si>
  <si>
    <t>/raɪt/</t>
  </si>
  <si>
    <t>/streɪt/</t>
  </si>
  <si>
    <t>/nɔrθ/</t>
  </si>
  <si>
    <t>/saʊθ/</t>
  </si>
  <si>
    <t>/ist/</t>
  </si>
  <si>
    <t>/wɛst/</t>
  </si>
  <si>
    <t>/ˈsizənz/</t>
  </si>
  <si>
    <t>/ˈsʌmər/</t>
  </si>
  <si>
    <t>/sprɪŋ/</t>
  </si>
  <si>
    <t>/ˈwɪntər/</t>
  </si>
  <si>
    <t>/fɔl/</t>
  </si>
  <si>
    <t>/ˈnʌmbərz/</t>
  </si>
  <si>
    <t>/ˈmɪljən/</t>
  </si>
  <si>
    <t>/ˈbɪljən/</t>
  </si>
  <si>
    <t>/mʌnθs/</t>
  </si>
  <si>
    <t>/ˈdʒænjuˌɛri/</t>
  </si>
  <si>
    <t>/ˈfɛbruˌɛri/</t>
  </si>
  <si>
    <t>/mɑrtʃ/</t>
  </si>
  <si>
    <t>/ˈeɪprəl/</t>
  </si>
  <si>
    <t>/meɪ/</t>
  </si>
  <si>
    <t>/dʒun/</t>
  </si>
  <si>
    <t>/dʒuˈlaɪ/</t>
  </si>
  <si>
    <t>/ˈɔɡəst/</t>
  </si>
  <si>
    <t>/sɛpˈtɛmbər/</t>
  </si>
  <si>
    <t>/ɑkˈtoʊbər/</t>
  </si>
  <si>
    <t>/noʊˈvɛmbər/</t>
  </si>
  <si>
    <t>/dɪˈsɛmbər/</t>
  </si>
  <si>
    <t>/ˈmʌndeɪ/</t>
  </si>
  <si>
    <t>/ˈtuzdeɪ/</t>
  </si>
  <si>
    <t>/ˈwɛnzdeɪ/</t>
  </si>
  <si>
    <t>/ˈθɜrzdeɪ/</t>
  </si>
  <si>
    <t>/ˈfraɪdeɪ/</t>
  </si>
  <si>
    <t>/ˈsætərdeɪ/</t>
  </si>
  <si>
    <t>/ˈsʌndeɪ/</t>
  </si>
  <si>
    <t>/taɪm/</t>
  </si>
  <si>
    <t>/jɪr/</t>
  </si>
  <si>
    <t>/mʌnθ/</t>
  </si>
  <si>
    <t>/wik/</t>
  </si>
  <si>
    <t>/deɪ/</t>
  </si>
  <si>
    <t>/ˈaʊər/</t>
  </si>
  <si>
    <t>/ˈmɪnɪt/</t>
  </si>
  <si>
    <t>/ˈsɛkənd/</t>
  </si>
  <si>
    <t>/ˈmɔrnɪŋ/</t>
  </si>
  <si>
    <t>/ˌæftərˈnun/</t>
  </si>
  <si>
    <t>/ˈivnɪŋ/</t>
  </si>
  <si>
    <t>/naɪt/</t>
  </si>
  <si>
    <t>/wɜrk/</t>
  </si>
  <si>
    <t>/pleɪ/</t>
  </si>
  <si>
    <t>/wɔk/</t>
  </si>
  <si>
    <t>/rʌn/</t>
  </si>
  <si>
    <t>/draɪv/</t>
  </si>
  <si>
    <t>/flaɪ/</t>
  </si>
  <si>
    <t>/swɪm/</t>
  </si>
  <si>
    <t>/ɡoʊ/</t>
  </si>
  <si>
    <t>/stɑp/</t>
  </si>
  <si>
    <t>/ˈfɑloʊ/</t>
  </si>
  <si>
    <t>/θɪŋk/</t>
  </si>
  <si>
    <t>/spik/</t>
  </si>
  <si>
    <t>/hoʊm/</t>
  </si>
  <si>
    <t>/ˈteɪbəl/</t>
  </si>
  <si>
    <t>/tʃer/</t>
  </si>
  <si>
    <t>/bɛd/</t>
  </si>
  <si>
    <t>/drim/</t>
  </si>
  <si>
    <t>/ˈwɪndoʊ/</t>
  </si>
  <si>
    <t>/dɔr/</t>
  </si>
  <si>
    <t>/ˈbɛdruːm/</t>
  </si>
  <si>
    <t>/ˈkɪtʃən/</t>
  </si>
  <si>
    <t>/ˈbæθrum/</t>
  </si>
  <si>
    <t>/ˈpɛnsəl/</t>
  </si>
  <si>
    <t>/pɛn/</t>
  </si>
  <si>
    <t>/ˈfoʊtəɡræf/</t>
  </si>
  <si>
    <t>/soʊp/</t>
  </si>
  <si>
    <t>/bʊk/</t>
  </si>
  <si>
    <t>/peɪdʒ/</t>
  </si>
  <si>
    <t>/ki/</t>
  </si>
  <si>
    <t>/peɪnt/</t>
  </si>
  <si>
    <t>/ˈlɛtər/</t>
  </si>
  <si>
    <t>/noʊt/</t>
  </si>
  <si>
    <t>/wɔl/</t>
  </si>
  <si>
    <t>/ˈpeɪpər/</t>
  </si>
  <si>
    <t>/flɔr/</t>
  </si>
  <si>
    <t>/ˈsilɪŋ/</t>
  </si>
  <si>
    <t>/ruf/</t>
  </si>
  <si>
    <t>/pul/</t>
  </si>
  <si>
    <t>/lɑk/</t>
  </si>
  <si>
    <t>/ˈtɛləfoʊn/</t>
  </si>
  <si>
    <t>/ˈɡɑrdn/</t>
  </si>
  <si>
    <t>/jɑrd/</t>
  </si>
  <si>
    <t>/ˈnidl/</t>
  </si>
  <si>
    <t>/bæɡ/</t>
  </si>
  <si>
    <t>/bɑks/</t>
  </si>
  <si>
    <t>/ɡɪft/</t>
  </si>
  <si>
    <t>/kɑrd/</t>
  </si>
  <si>
    <t>/rɪŋ/</t>
  </si>
  <si>
    <t>/tul/</t>
  </si>
  <si>
    <t>/ɪˌlɛkˈtrɑnɪks/</t>
  </si>
  <si>
    <t>/klɑk/</t>
  </si>
  <si>
    <t>/læmp/</t>
  </si>
  <si>
    <t>phone</t>
  </si>
  <si>
    <t>/ˈnɛtwərk/</t>
  </si>
  <si>
    <t>/kəmˈpjutər/</t>
  </si>
  <si>
    <t>/ˈproʊɡræm/</t>
  </si>
  <si>
    <t>/ˈlæpˌtɑp/</t>
  </si>
  <si>
    <t>/skrin/</t>
  </si>
  <si>
    <t>/ˈkæmərə/</t>
  </si>
  <si>
    <t>/ˈtɛləvɪʒən/</t>
  </si>
  <si>
    <t>/ˈreɪdioʊ/</t>
  </si>
  <si>
    <t>/ˈbɑdi/</t>
  </si>
  <si>
    <t>/hɛd/</t>
  </si>
  <si>
    <t>/nɛk/</t>
  </si>
  <si>
    <t>/feɪs/</t>
  </si>
  <si>
    <t>/bɪrd/</t>
  </si>
  <si>
    <t>/hɛr/</t>
  </si>
  <si>
    <t>/aɪ/</t>
  </si>
  <si>
    <t>/maʊθ/</t>
  </si>
  <si>
    <t>/lɪp/</t>
  </si>
  <si>
    <t>/noʊz/</t>
  </si>
  <si>
    <t>/tuθ/</t>
  </si>
  <si>
    <t>/ɪr/</t>
  </si>
  <si>
    <t>/tɪr/</t>
  </si>
  <si>
    <t>/tʌŋ/</t>
  </si>
  <si>
    <t>/toʊ/</t>
  </si>
  <si>
    <t>/ˈfɪŋɡər/</t>
  </si>
  <si>
    <t>/hænd/</t>
  </si>
  <si>
    <t>/lɛɡ/</t>
  </si>
  <si>
    <t>/ɑrm/</t>
  </si>
  <si>
    <t>/ˈʃoʊldər/</t>
  </si>
  <si>
    <t>/hɑrt/</t>
  </si>
  <si>
    <t>/blʌd/</t>
  </si>
  <si>
    <t>品尝</t>
    <phoneticPr fontId="104" type="noConversion"/>
  </si>
  <si>
    <t>taste</t>
  </si>
  <si>
    <t>/seɪ/</t>
  </si>
  <si>
    <t>/it/</t>
  </si>
  <si>
    <t>/drɪŋk/</t>
  </si>
  <si>
    <t>/kɪl/</t>
  </si>
  <si>
    <t>/daɪ/</t>
  </si>
  <si>
    <t>/smaɪl/</t>
  </si>
  <si>
    <t>/læf/</t>
  </si>
  <si>
    <t>/kraɪ/</t>
  </si>
  <si>
    <t>/baɪ/</t>
  </si>
  <si>
    <t>/peɪ/</t>
  </si>
  <si>
    <t>/sɛl/</t>
  </si>
  <si>
    <t>/ʃut/</t>
  </si>
  <si>
    <t>/lɜrn/</t>
  </si>
  <si>
    <t>/dʒʌmp/</t>
  </si>
  <si>
    <t>/smɛl/</t>
  </si>
  <si>
    <t>/hɪr/</t>
  </si>
  <si>
    <t>/ˈlɪsən/</t>
  </si>
  <si>
    <t>/teɪst/）</t>
  </si>
  <si>
    <t>/tʌtʃ/</t>
  </si>
  <si>
    <t>/wɑtʃ/</t>
  </si>
  <si>
    <t>/kɪs/</t>
  </si>
  <si>
    <t>/bɜrn/</t>
  </si>
  <si>
    <t>/mɛlt/</t>
  </si>
  <si>
    <t>/dɪɡ/</t>
  </si>
  <si>
    <t>/ɪkˈsploʊd/</t>
  </si>
  <si>
    <t>/sɪt/</t>
  </si>
  <si>
    <t>/stænd/</t>
  </si>
  <si>
    <t>/lʌv/</t>
  </si>
  <si>
    <t>/kʌt/</t>
  </si>
  <si>
    <t>/faɪt/</t>
  </si>
  <si>
    <t>/dæns/</t>
  </si>
  <si>
    <t>/slip/</t>
  </si>
  <si>
    <t>/sɪŋ/</t>
  </si>
  <si>
    <t>/kaʊnt/</t>
  </si>
  <si>
    <t>/ˈmæri/</t>
  </si>
  <si>
    <t>/preɪ/</t>
  </si>
  <si>
    <t>/wɪn/</t>
  </si>
  <si>
    <t>/luz/</t>
  </si>
  <si>
    <t>/mɪks/</t>
  </si>
  <si>
    <t>/bɛnd/</t>
  </si>
  <si>
    <t>/wɑʃ/</t>
  </si>
  <si>
    <t>/kʊk/</t>
  </si>
  <si>
    <t>/ˈoʊpən/</t>
  </si>
  <si>
    <t>/kloʊz/</t>
  </si>
  <si>
    <t>/kɔl/</t>
  </si>
  <si>
    <t>/tɜrn/</t>
  </si>
  <si>
    <t>/bɪld/</t>
  </si>
  <si>
    <t>/titʃ/</t>
  </si>
  <si>
    <t>/ɡroʊ/</t>
  </si>
  <si>
    <t>/drɔ/</t>
  </si>
  <si>
    <t>/fid/</t>
  </si>
  <si>
    <t>/kætʃ/</t>
  </si>
  <si>
    <t>/θroʊ/</t>
  </si>
  <si>
    <t>/klin/</t>
  </si>
  <si>
    <t>/faɪnd/</t>
  </si>
  <si>
    <t>/pʊʃ/</t>
  </si>
  <si>
    <t>/pʊl/</t>
  </si>
  <si>
    <t>/ˈkæri/</t>
  </si>
  <si>
    <t>/breɪk/</t>
  </si>
  <si>
    <t>/wɛr/</t>
  </si>
  <si>
    <t>/hæŋ/</t>
  </si>
  <si>
    <t>/ʃeɪk/</t>
  </si>
  <si>
    <t>/bit/</t>
  </si>
  <si>
    <t>/lɪft/</t>
  </si>
  <si>
    <t>/lɔŋ/</t>
  </si>
  <si>
    <t>/ʃɔrt/</t>
  </si>
  <si>
    <t>/tɔl/</t>
  </si>
  <si>
    <t>/waɪd/</t>
  </si>
  <si>
    <t>/ˈnæroʊ/</t>
  </si>
  <si>
    <t>/bɪɡ/</t>
  </si>
  <si>
    <t>/lɑrdʒ/</t>
  </si>
  <si>
    <t>/smɔl/</t>
  </si>
  <si>
    <t>/ˈlɪtəl/</t>
  </si>
  <si>
    <t>/sloʊ/</t>
  </si>
  <si>
    <t>/fæst/</t>
  </si>
  <si>
    <t>/hɑt/</t>
  </si>
  <si>
    <t>/koʊld/</t>
  </si>
  <si>
    <t>/wɔrm/</t>
  </si>
  <si>
    <t>/kul/</t>
  </si>
  <si>
    <t>/nu/</t>
  </si>
  <si>
    <t>/oʊld/</t>
  </si>
  <si>
    <t>/jʌŋ/</t>
  </si>
  <si>
    <t>/ɡʊd/</t>
  </si>
  <si>
    <t>/bæd/</t>
  </si>
  <si>
    <t>/wɛt/</t>
  </si>
  <si>
    <t>/draɪ/</t>
  </si>
  <si>
    <t>/sɪk/</t>
  </si>
  <si>
    <t>/ˈhɛlθi/</t>
  </si>
  <si>
    <t>/laʊd/</t>
  </si>
  <si>
    <t>/ˈkwaɪət/</t>
  </si>
  <si>
    <t>/ˈhæpi/</t>
  </si>
  <si>
    <t>/sæd/</t>
  </si>
  <si>
    <t>/ˈbjuːtəfəl/</t>
  </si>
  <si>
    <t>/ˈʌɡli/</t>
  </si>
  <si>
    <t>/dɛf/</t>
  </si>
  <si>
    <t>/blaɪnd/</t>
  </si>
  <si>
    <t>/naɪs/</t>
  </si>
  <si>
    <t>/min/</t>
  </si>
  <si>
    <t>/rɪtʃ/</t>
  </si>
  <si>
    <t>/pʊr/</t>
  </si>
  <si>
    <t>/θɪk/</t>
  </si>
  <si>
    <t>/θɪn/</t>
  </si>
  <si>
    <t>/ɪkˈspɛnsɪv/</t>
  </si>
  <si>
    <t>/tʃip/</t>
  </si>
  <si>
    <t>/flæt/</t>
  </si>
  <si>
    <t>/kɜrvd/</t>
  </si>
  <si>
    <t>/meɪl/</t>
  </si>
  <si>
    <t>/ˈfimel/</t>
  </si>
  <si>
    <t>/taɪt/</t>
  </si>
  <si>
    <t>/lus/</t>
  </si>
  <si>
    <t>/haɪ/</t>
  </si>
  <si>
    <t>/loʊ/</t>
  </si>
  <si>
    <t>/sɔft/</t>
  </si>
  <si>
    <t>/hɑrd/</t>
  </si>
  <si>
    <t>/dip/</t>
  </si>
  <si>
    <t>/ˈʃæloʊ/</t>
  </si>
  <si>
    <t>/ˈdɜrti/</t>
  </si>
  <si>
    <t>/strɔŋ/</t>
  </si>
  <si>
    <t>/dɛd/</t>
  </si>
  <si>
    <t>/əˈlaɪv/</t>
  </si>
  <si>
    <t>/ˈhɛvi/</t>
  </si>
  <si>
    <t>/dɑrk/</t>
  </si>
  <si>
    <t>/ˈnukliər/</t>
  </si>
  <si>
    <t>/ˈfeməs/</t>
  </si>
  <si>
    <t>/pæsbaɪ/</t>
  </si>
  <si>
    <t>/laɪdaʊn/</t>
  </si>
  <si>
    <t>/weɪkʌp/</t>
  </si>
  <si>
    <t>数字</t>
    <phoneticPr fontId="104" type="noConversion"/>
  </si>
  <si>
    <t xml:space="preserve">155/70R12C 104/101 N KR500 TL </t>
  </si>
  <si>
    <t xml:space="preserve">175/70R13 82 H KR203   TL     </t>
  </si>
  <si>
    <t xml:space="preserve">E-MARK R117 3C LPAHS 環保油   </t>
  </si>
  <si>
    <t xml:space="preserve">175/70R14 84 H KR203   TL     </t>
  </si>
  <si>
    <t xml:space="preserve">195/65R15 98 N KR209 TL E M+S </t>
  </si>
  <si>
    <t xml:space="preserve">195/55R15 85 V KR203   TL     </t>
  </si>
  <si>
    <t xml:space="preserve">215/65R16 98 H KR203   TL     </t>
  </si>
  <si>
    <t xml:space="preserve">145/60R16 M/C 66 T KR390 TL   </t>
  </si>
  <si>
    <t xml:space="preserve">I-MARK BRP專用XPS牌 LPAHS 環保油   </t>
  </si>
  <si>
    <t xml:space="preserve">205/50R17 93 V KR203   TL     </t>
  </si>
  <si>
    <t xml:space="preserve">205/50ZR17  93 W KR41   TL    </t>
  </si>
  <si>
    <t xml:space="preserve">225/45R17  94 H KR20   TL     </t>
  </si>
  <si>
    <t xml:space="preserve">FROM225/45ZR17 E4 S-MARK          </t>
  </si>
  <si>
    <t xml:space="preserve">225/45ZR17 94 W KR41   TL     </t>
  </si>
  <si>
    <t xml:space="preserve">225/45ZR17  94 Y KR41   TL    </t>
  </si>
  <si>
    <t xml:space="preserve">195/50R13C 104/101 N KR500 TL </t>
  </si>
  <si>
    <t xml:space="preserve">WINTER E R117 STUDDABLE LPAHS 環保油   </t>
  </si>
  <si>
    <t xml:space="preserve">185R14C 104/102N KR101 TL     </t>
  </si>
  <si>
    <t xml:space="preserve">OWL #77500          </t>
  </si>
  <si>
    <t xml:space="preserve">6P TL 3-PLY LPAHS 環保油   </t>
  </si>
  <si>
    <t>31*10.50R15LT 109 Q KR29 6P TL</t>
  </si>
  <si>
    <t xml:space="preserve">OWL E4          </t>
  </si>
  <si>
    <t xml:space="preserve">7.00R15 KR12  12P TL          </t>
  </si>
  <si>
    <t xml:space="preserve">114/112L E-MARK S-MARK          </t>
  </si>
  <si>
    <t xml:space="preserve">275/70R16 114 S KR22   TL     </t>
  </si>
  <si>
    <t xml:space="preserve">OWL E-MARK          </t>
  </si>
  <si>
    <t>足400条改下
欠货再产</t>
  </si>
  <si>
    <t xml:space="preserve">LT235/85R16 120 Q KR29 10P TL </t>
  </si>
  <si>
    <t xml:space="preserve">LT245/65R17 111/108Q KR601    </t>
  </si>
  <si>
    <t xml:space="preserve">8P TL 字框白字 LPAHS 環保油   </t>
  </si>
  <si>
    <t>LT265/70R17 121 Q KR28  10P TL</t>
  </si>
  <si>
    <t xml:space="preserve">3-PLY 121/118Q OWL          </t>
  </si>
  <si>
    <t>连上足150条改下</t>
  </si>
  <si>
    <t>1R3E1077</t>
  </si>
  <si>
    <t>K0000266</t>
  </si>
  <si>
    <t>K0000224</t>
  </si>
  <si>
    <t>K0000208</t>
  </si>
  <si>
    <t>K0000167</t>
  </si>
  <si>
    <t>104544  486  20C</t>
  </si>
  <si>
    <t>128554  F8AE15 30A</t>
  </si>
  <si>
    <t xml:space="preserve"> K0000232</t>
    <phoneticPr fontId="1" type="noConversion"/>
  </si>
  <si>
    <t>245/40ZR20 99Y KR616EV(环）</t>
    <phoneticPr fontId="1" type="noConversion"/>
  </si>
  <si>
    <t>1162756  486  25A</t>
    <phoneticPr fontId="1" type="noConversion"/>
  </si>
  <si>
    <t>K0000133</t>
    <phoneticPr fontId="1" type="noConversion"/>
  </si>
  <si>
    <t>235/45ZR18 98Y KR616V(环）</t>
    <phoneticPr fontId="1" type="noConversion"/>
  </si>
  <si>
    <t>146756  486  30A</t>
    <phoneticPr fontId="1" type="noConversion"/>
  </si>
  <si>
    <t>K0000169</t>
    <phoneticPr fontId="1" type="noConversion"/>
  </si>
  <si>
    <t>245/45ZR19 102W KR616EV（环）</t>
    <phoneticPr fontId="1" type="noConversion"/>
  </si>
  <si>
    <t>154656  486  30A</t>
    <phoneticPr fontId="1" type="noConversion"/>
  </si>
  <si>
    <t>K0000183</t>
    <phoneticPr fontId="1" type="noConversion"/>
  </si>
  <si>
    <t>245/50ZR19 105W KR616EV（环）</t>
    <phoneticPr fontId="1" type="noConversion"/>
  </si>
  <si>
    <t>154656  486  35A</t>
    <phoneticPr fontId="1" type="noConversion"/>
  </si>
  <si>
    <t>K0000191</t>
    <phoneticPr fontId="1" type="noConversion"/>
  </si>
  <si>
    <t>245/55R19 103V KR616V(环）</t>
    <phoneticPr fontId="1" type="noConversion"/>
  </si>
  <si>
    <t>245/45ZR19 102W KR616EV环</t>
  </si>
  <si>
    <t>255/40ZR20 101W KR616EV环结束</t>
  </si>
  <si>
    <t xml:space="preserve">255/50R20 109V KR616EV环 </t>
  </si>
  <si>
    <t>3051A5A9</t>
  </si>
  <si>
    <t>LT235/75R15 6P KR05OBL结束</t>
  </si>
  <si>
    <t>1210HB  486  50A</t>
    <phoneticPr fontId="1" type="noConversion"/>
  </si>
  <si>
    <t>未</t>
  </si>
  <si>
    <t>未</t>
    <phoneticPr fontId="1" type="noConversion"/>
  </si>
  <si>
    <t>申</t>
  </si>
  <si>
    <t>申</t>
    <phoneticPr fontId="1" type="noConversion"/>
  </si>
  <si>
    <t>酉</t>
  </si>
  <si>
    <t>戌</t>
  </si>
  <si>
    <t>亥</t>
  </si>
  <si>
    <t>子</t>
  </si>
  <si>
    <t>丑</t>
  </si>
  <si>
    <t>寅</t>
  </si>
  <si>
    <t>卯</t>
  </si>
  <si>
    <t>辰</t>
  </si>
  <si>
    <t>巳</t>
  </si>
  <si>
    <t>午</t>
  </si>
  <si>
    <t>235/55R19 105V KR616EV环明结600</t>
  </si>
  <si>
    <t>K0000274</t>
    <phoneticPr fontId="1" type="noConversion"/>
  </si>
  <si>
    <t>170666  486  30A</t>
    <phoneticPr fontId="1" type="noConversion"/>
  </si>
  <si>
    <t>K0000159</t>
    <phoneticPr fontId="1" type="noConversion"/>
  </si>
  <si>
    <t>265/45ZR21 108W KR616EV(环）</t>
    <phoneticPr fontId="1" type="noConversion"/>
  </si>
  <si>
    <t>255/45ZR19 104W KR616EV (环）</t>
    <phoneticPr fontId="1" type="noConversion"/>
  </si>
  <si>
    <t>154666  486  30A</t>
    <phoneticPr fontId="1" type="noConversion"/>
  </si>
  <si>
    <t>K0000258</t>
    <phoneticPr fontId="1" type="noConversion"/>
  </si>
  <si>
    <t>245/50R20   102V KR616E(环）</t>
    <phoneticPr fontId="1" type="noConversion"/>
  </si>
  <si>
    <t>162756  486  35A</t>
    <phoneticPr fontId="1" type="noConversion"/>
  </si>
  <si>
    <t>K0000175</t>
    <phoneticPr fontId="1" type="noConversion"/>
  </si>
  <si>
    <t>154656  486  30A</t>
    <phoneticPr fontId="1" type="noConversion"/>
  </si>
  <si>
    <t>K0000216</t>
    <phoneticPr fontId="1" type="noConversion"/>
  </si>
  <si>
    <t>235/50R19 103V KR616EV(环)</t>
    <phoneticPr fontId="1" type="noConversion"/>
  </si>
  <si>
    <t>255/55R19 111V KR616EV(环)</t>
    <phoneticPr fontId="1" type="noConversion"/>
  </si>
  <si>
    <t>154666  486  40A</t>
    <phoneticPr fontId="1" type="noConversion"/>
  </si>
  <si>
    <t>足800条</t>
  </si>
  <si>
    <t>足500条改下</t>
  </si>
  <si>
    <t xml:space="preserve">165/70R13 79 N KR209 TL E M+S </t>
  </si>
  <si>
    <t xml:space="preserve">175/65R14 82 H KR203   TL     </t>
  </si>
  <si>
    <t xml:space="preserve">195/70R14 98 N KR209 TL E M+S </t>
  </si>
  <si>
    <t>连上足600条</t>
  </si>
  <si>
    <t>连上足1300条改下</t>
  </si>
  <si>
    <t>连上足500条改下</t>
  </si>
  <si>
    <t xml:space="preserve">155/60R15 M/C 75T KR20M   TL  </t>
  </si>
  <si>
    <t xml:space="preserve">165/60R15 77 H KR203 TL       </t>
  </si>
  <si>
    <t xml:space="preserve">T145/90R16 106 M K801A  TL    </t>
  </si>
  <si>
    <t xml:space="preserve">南京馬自達專用          </t>
  </si>
  <si>
    <t>215/65R16C 113/110S KR100  12P</t>
  </si>
  <si>
    <t xml:space="preserve">245/45ZRF18 96W KR41 TL       </t>
  </si>
  <si>
    <t xml:space="preserve">RFT失壓續跑胎          </t>
  </si>
  <si>
    <t>足1000条</t>
  </si>
  <si>
    <t xml:space="preserve">245/50ZRF18 100W KR41 TL      </t>
  </si>
  <si>
    <t xml:space="preserve">225/45ZRF18 95W KR41 TL       </t>
  </si>
  <si>
    <t xml:space="preserve">XL RFT失壓續跑胎開發          </t>
  </si>
  <si>
    <t xml:space="preserve">连上足300条改下 </t>
  </si>
  <si>
    <t xml:space="preserve">连上足300条 </t>
  </si>
  <si>
    <t>连上足800条</t>
  </si>
  <si>
    <t>连上足1000条</t>
  </si>
  <si>
    <t>连上足200条改下</t>
  </si>
  <si>
    <t xml:space="preserve">215/55ZR18 99W KR41   TL      </t>
  </si>
  <si>
    <t>195/50R13C 104/101 N KR16   TL</t>
  </si>
  <si>
    <t xml:space="preserve">M+S E11 R117 S2WR2 LPAHS 環保油   </t>
  </si>
  <si>
    <t xml:space="preserve">205/65R16C LT 107/105 R KR06  </t>
  </si>
  <si>
    <t>内销72
外销
日本 40</t>
  </si>
  <si>
    <t>连上足400条</t>
  </si>
  <si>
    <t xml:space="preserve">LT235/75R15 104/101 Q KR601   </t>
  </si>
  <si>
    <t>外销70
内销</t>
  </si>
  <si>
    <t xml:space="preserve">LT235/75R15 104 Q KR29 6P TL  </t>
  </si>
  <si>
    <t xml:space="preserve">104/101Q E4 OWL          </t>
  </si>
  <si>
    <t xml:space="preserve">P275/70R16 114 T KR28   TL    </t>
  </si>
  <si>
    <t xml:space="preserve">P235/70R16 106 S KR28   TL    </t>
  </si>
  <si>
    <t xml:space="preserve">OWL E4 S-MARK 商檢TW GSO          </t>
  </si>
  <si>
    <t xml:space="preserve">120/116Q E4 POR LPAHS 環保油   </t>
  </si>
  <si>
    <t xml:space="preserve">120/116Q 3-PLY E4 OWL          </t>
  </si>
  <si>
    <t xml:space="preserve">LT265/75R16 123 Q KR28 10P TL </t>
  </si>
  <si>
    <t xml:space="preserve">123/120Q OWL #77500          </t>
  </si>
  <si>
    <t xml:space="preserve">LT265/70R16 117/114 N KR29 TL </t>
  </si>
  <si>
    <t xml:space="preserve">LT235/70R16 104/101 Q KR601   </t>
  </si>
  <si>
    <t xml:space="preserve">LT285/70R17 121/118 Q KR601   </t>
  </si>
  <si>
    <t xml:space="preserve">TL 凸黑字 LPAHS 環保油   </t>
  </si>
  <si>
    <t xml:space="preserve">LT265/65R17 120/117 R KR608   </t>
  </si>
  <si>
    <t xml:space="preserve">P225/65R17 102 T KR28   TL    </t>
  </si>
  <si>
    <t>LT265/70R17 121/118 Q KR601 TL</t>
  </si>
  <si>
    <t xml:space="preserve">OWL框白字 LPAHS 環保油   </t>
  </si>
  <si>
    <t xml:space="preserve">LT265/70R17 121 Q KR29 10P TL </t>
  </si>
  <si>
    <t xml:space="preserve">121/118Q E4 OWL          </t>
  </si>
  <si>
    <t xml:space="preserve">LT275/70R17 121/118 R KR608   </t>
  </si>
  <si>
    <t xml:space="preserve">LT275/70R17 121/118Q KR601 TL </t>
  </si>
  <si>
    <t xml:space="preserve">265/55R19 113 H KR608 TL XL   </t>
  </si>
  <si>
    <t>K294B827</t>
  </si>
  <si>
    <t>K421B823</t>
  </si>
  <si>
    <t>307J8028</t>
  </si>
  <si>
    <t>日期</t>
    <phoneticPr fontId="1" type="noConversion"/>
  </si>
  <si>
    <t>K223B869</t>
    <phoneticPr fontId="1" type="noConversion"/>
  </si>
  <si>
    <t>146455  486  35A</t>
    <phoneticPr fontId="1" type="noConversion"/>
  </si>
  <si>
    <t>K221B837</t>
    <phoneticPr fontId="1" type="noConversion"/>
  </si>
  <si>
    <t>275/40ZR18 99W KR20A(环保油)</t>
    <phoneticPr fontId="1" type="noConversion"/>
  </si>
  <si>
    <t>265/40ZR18 97W KR20A(环保油)</t>
    <phoneticPr fontId="1" type="noConversion"/>
  </si>
  <si>
    <t>146456  486  30A</t>
    <phoneticPr fontId="1" type="noConversion"/>
  </si>
  <si>
    <t>K266B628</t>
    <phoneticPr fontId="1" type="noConversion"/>
  </si>
  <si>
    <t>195/60R16 89H KR203(环)</t>
    <phoneticPr fontId="1" type="noConversion"/>
  </si>
  <si>
    <t>128855  486  40A</t>
    <phoneticPr fontId="1" type="noConversion"/>
  </si>
  <si>
    <t>146155  475  35A</t>
    <phoneticPr fontId="1" type="noConversion"/>
  </si>
  <si>
    <t>早班：10：00-11：30
          17：00-18：30
夜班：21：00-23：00</t>
    <phoneticPr fontId="1" type="noConversion"/>
  </si>
  <si>
    <t>146T1008</t>
    <phoneticPr fontId="1" type="noConversion"/>
  </si>
  <si>
    <t>145R2001</t>
    <phoneticPr fontId="1" type="noConversion"/>
  </si>
  <si>
    <t>K212B820</t>
  </si>
  <si>
    <t>结</t>
  </si>
  <si>
    <t>096856  484  25A</t>
  </si>
  <si>
    <t>K792B621</t>
    <phoneticPr fontId="1" type="noConversion"/>
  </si>
  <si>
    <t>195/50R16 88V KR41(环)</t>
    <phoneticPr fontId="1" type="noConversion"/>
  </si>
  <si>
    <t>128555  478  30A</t>
    <phoneticPr fontId="1" type="noConversion"/>
  </si>
  <si>
    <t>K321B729</t>
    <phoneticPr fontId="1" type="noConversion"/>
  </si>
  <si>
    <t>215/55R17 94V KR32</t>
    <phoneticPr fontId="1" type="noConversion"/>
  </si>
  <si>
    <t>138456  486  40A</t>
    <phoneticPr fontId="1" type="noConversion"/>
  </si>
  <si>
    <t>K414B644</t>
    <phoneticPr fontId="1" type="noConversion"/>
  </si>
  <si>
    <t>205/55ZR16 94W KR41（环)</t>
    <phoneticPr fontId="1" type="noConversion"/>
  </si>
  <si>
    <t>128855  478  40D</t>
    <phoneticPr fontId="1" type="noConversion"/>
  </si>
  <si>
    <t>K411B621</t>
    <phoneticPr fontId="1" type="noConversion"/>
  </si>
  <si>
    <t>215/55ZR16 97W KR41(环)</t>
    <phoneticPr fontId="1" type="noConversion"/>
  </si>
  <si>
    <t>128856  478  35A</t>
    <phoneticPr fontId="1" type="noConversion"/>
  </si>
  <si>
    <t>K327B559</t>
    <phoneticPr fontId="1" type="noConversion"/>
  </si>
  <si>
    <t>205/65R15 94H KR32</t>
    <phoneticPr fontId="1" type="noConversion"/>
  </si>
  <si>
    <t>120855  486  45E</t>
    <phoneticPr fontId="1" type="noConversion"/>
  </si>
  <si>
    <t>LT225/75R15 102/99Q 6PR KR601 POR环</t>
    <phoneticPr fontId="1" type="noConversion"/>
  </si>
  <si>
    <t>1208HB  484  50A</t>
    <phoneticPr fontId="1" type="noConversion"/>
  </si>
  <si>
    <t xml:space="preserve">145/70R12 69Q KR23E TL        </t>
  </si>
  <si>
    <t xml:space="preserve">四輪電動車專用 LPAHS 環保油   </t>
  </si>
  <si>
    <t xml:space="preserve">185/60R12C 104/102N KR101 TL  </t>
  </si>
  <si>
    <t>连上足1000条改下</t>
  </si>
  <si>
    <t xml:space="preserve">155R12C 88/86 R KR33  8P TL   </t>
  </si>
  <si>
    <t xml:space="preserve">155R12C KR06  8P TL           </t>
  </si>
  <si>
    <t xml:space="preserve">88/86N E11 S-MARK I-MARK          </t>
  </si>
  <si>
    <t xml:space="preserve">内销400
KD </t>
  </si>
  <si>
    <t xml:space="preserve">195/60R12C 108/106N KR101 TL  </t>
  </si>
  <si>
    <t xml:space="preserve">145R10C 84/82N KR101 TL       </t>
  </si>
  <si>
    <t>足1000条改下
欠货再产</t>
  </si>
  <si>
    <t xml:space="preserve">145/80R13 75 N KR209 TL E M+S </t>
  </si>
  <si>
    <t>内销1500外销</t>
  </si>
  <si>
    <t>连上足1400条改下</t>
  </si>
  <si>
    <t xml:space="preserve">155/65R13 73 T KR203   TL     </t>
  </si>
  <si>
    <t>日本30
内销</t>
  </si>
  <si>
    <t xml:space="preserve">165/70R13 79T KR203 TL        </t>
  </si>
  <si>
    <t>外销250
内销</t>
  </si>
  <si>
    <t xml:space="preserve">135/80R13 70 N KR209 TL E M+S </t>
  </si>
  <si>
    <t xml:space="preserve">185/70R13C 106/104N KR500 TL  </t>
  </si>
  <si>
    <t xml:space="preserve">WINTER E R117 STUDDABLE客戶用 LPAHS 環保油   </t>
  </si>
  <si>
    <t>足900条</t>
  </si>
  <si>
    <t xml:space="preserve">185/70R13C 106/104N KR103 TL  </t>
  </si>
  <si>
    <t xml:space="preserve">E M+S LPAHS 環保油   </t>
  </si>
  <si>
    <t>内销144
外销</t>
  </si>
  <si>
    <t>连上足1600条改下</t>
  </si>
  <si>
    <t xml:space="preserve">185/65R14 93 N KR209 TL E M+S </t>
  </si>
  <si>
    <t>足1100条</t>
  </si>
  <si>
    <t xml:space="preserve">165/60R14  75 H KR23   TL     </t>
  </si>
  <si>
    <t xml:space="preserve">E4 SW-MARK R117 LPAHS 環保油   </t>
  </si>
  <si>
    <t xml:space="preserve">165/55R14 72 V KR203 TL       </t>
  </si>
  <si>
    <t>足600条</t>
  </si>
  <si>
    <t>连上足1100条改下</t>
  </si>
  <si>
    <t xml:space="preserve">175R14C 99/97 S KR100  8P TL  </t>
  </si>
  <si>
    <t>连上足1900条改下</t>
  </si>
  <si>
    <t xml:space="preserve">195/60R14  86 H KR26   TL     </t>
  </si>
  <si>
    <t>足550条改下</t>
  </si>
  <si>
    <t xml:space="preserve">6.00R14 KR51  10P TL          </t>
  </si>
  <si>
    <t>连上足1700条改下</t>
  </si>
  <si>
    <t xml:space="preserve">205/65R15 94 H KR203   TL     </t>
  </si>
  <si>
    <t>外销
日本80</t>
  </si>
  <si>
    <t xml:space="preserve">195/65R15 91 H KR203   TL     </t>
  </si>
  <si>
    <t>足650条</t>
  </si>
  <si>
    <t xml:space="preserve">185/60R15 84 H KR203   TL     </t>
  </si>
  <si>
    <t xml:space="preserve">185/65R15 88 H KR203   TL     </t>
  </si>
  <si>
    <t>连上足800条改下</t>
  </si>
  <si>
    <t xml:space="preserve">175/55R15 77 T KR203   TL     </t>
  </si>
  <si>
    <t>外销
日本100</t>
  </si>
  <si>
    <t xml:space="preserve">185/55R15 82 V KR203   TL     </t>
  </si>
  <si>
    <t xml:space="preserve">E-MARK 內外銷共用 LPAHS 環保油   </t>
  </si>
  <si>
    <t xml:space="preserve">195/50R15 82 V KR203   TL     </t>
  </si>
  <si>
    <t>连上足1600条改下
3/28 出货</t>
  </si>
  <si>
    <t xml:space="preserve">175/65R15 84 H KR203   TL     </t>
  </si>
  <si>
    <t xml:space="preserve">195/45R16 84 V KR26   TL      </t>
  </si>
  <si>
    <t xml:space="preserve">E,S,I-MARK LPAHS 環保油   </t>
  </si>
  <si>
    <t xml:space="preserve">195/45R16 84 V KR203   TL     </t>
  </si>
  <si>
    <t xml:space="preserve">XL E-MARK R117 S2WR2 LPAHS 環保油   </t>
  </si>
  <si>
    <t xml:space="preserve">205/65R16 95 H KR201   TL     </t>
  </si>
  <si>
    <t xml:space="preserve">215/65R16 98 H KR201   TL     </t>
  </si>
  <si>
    <t xml:space="preserve">185/65R16 93 M KR23X  TL      </t>
  </si>
  <si>
    <t xml:space="preserve">165/45R16 74 V KR23A   TL     </t>
  </si>
  <si>
    <t xml:space="preserve">(日本K-CAR專用)          </t>
  </si>
  <si>
    <t xml:space="preserve">165/50R16 77 V KR23A   TL     </t>
  </si>
  <si>
    <t>连上足2000条改下</t>
  </si>
  <si>
    <t xml:space="preserve">205/55R16 91 V KR203   TL     </t>
  </si>
  <si>
    <t xml:space="preserve">215/60R16 95 V KR203   TL     </t>
  </si>
  <si>
    <t xml:space="preserve">195/60R16 89 V KR203   TL     </t>
  </si>
  <si>
    <t xml:space="preserve">225/55ZR16 99 W KR41   TL     </t>
  </si>
  <si>
    <t xml:space="preserve">205/60R16  96 H KR32   TL     </t>
  </si>
  <si>
    <t xml:space="preserve">XL E-MARK S-MARK R117 LPAHS 環保油   </t>
  </si>
  <si>
    <t xml:space="preserve">足300条 </t>
  </si>
  <si>
    <t xml:space="preserve">205/60R16 92 H KR203   TL     </t>
  </si>
  <si>
    <t>连山足1000条改下</t>
  </si>
  <si>
    <t>外销400
内销</t>
  </si>
  <si>
    <t xml:space="preserve">205/65R16 95 H KR203   TL     </t>
  </si>
  <si>
    <t xml:space="preserve">连上足500条 </t>
  </si>
  <si>
    <t xml:space="preserve">205/55ZR17 95 W KR41   TL     </t>
  </si>
  <si>
    <t xml:space="preserve">XL E-MARK R117 LPAHS 環保油   </t>
  </si>
  <si>
    <t xml:space="preserve">205/45ZR17 88 W KR20 TL       </t>
  </si>
  <si>
    <t xml:space="preserve">E4 S-MARK 3C          </t>
  </si>
  <si>
    <t xml:space="preserve">205/50ZR17 93 W KR41   TL     </t>
  </si>
  <si>
    <t xml:space="preserve">215/45ZR17 91 W KR41   TL     </t>
  </si>
  <si>
    <t xml:space="preserve">235/55ZR17 103 W KR41   TL    </t>
  </si>
  <si>
    <t xml:space="preserve">215/55ZR17 94 W KR41 TL       </t>
  </si>
  <si>
    <t xml:space="preserve">215/50ZR17  95 W KR41   TL    </t>
  </si>
  <si>
    <t xml:space="preserve">XL E-MARK 結構歐洲專用 LPAHS 環保油   </t>
  </si>
  <si>
    <t xml:space="preserve">245/40ZR17  91 W KR20   TL    </t>
  </si>
  <si>
    <t xml:space="preserve">E-MARK S-MARK          </t>
  </si>
  <si>
    <t>足150条</t>
  </si>
  <si>
    <t xml:space="preserve">245/45ZR18 96 W KR20A TL      </t>
  </si>
  <si>
    <t xml:space="preserve">E-MARK R117 STREET#78400TIS LPAHS 環保油   </t>
  </si>
  <si>
    <t>连上足450条改下</t>
  </si>
  <si>
    <t>外销
泰国</t>
  </si>
  <si>
    <t xml:space="preserve">T155/85R18 115 M K9001   TL   </t>
  </si>
  <si>
    <t xml:space="preserve">215/45ZR18 89 W KR32   TL     </t>
  </si>
  <si>
    <t xml:space="preserve">225/40ZR18 92 W KR20 TL       </t>
  </si>
  <si>
    <t xml:space="preserve">E,S-MARK REINFORCED 3C          </t>
  </si>
  <si>
    <t xml:space="preserve">265/35ZR18  97 Y KR41   TL    </t>
  </si>
  <si>
    <t>连上足500条</t>
  </si>
  <si>
    <t xml:space="preserve">205/35R18  81 H KR20   TL     </t>
  </si>
  <si>
    <t xml:space="preserve">E,I-MARK          </t>
  </si>
  <si>
    <t>足60条改下
4/21 出货</t>
  </si>
  <si>
    <t xml:space="preserve">245/45ZR18 100 W KR41   TL    </t>
  </si>
  <si>
    <t>连上足1500条</t>
  </si>
  <si>
    <t>连上1200条改下</t>
  </si>
  <si>
    <t xml:space="preserve">155R13C 91/89 N KR500  8P TL  </t>
  </si>
  <si>
    <t>足2200条</t>
  </si>
  <si>
    <t xml:space="preserve">185R14C 104 N KR16   TL       </t>
  </si>
  <si>
    <t xml:space="preserve">E11,S-MARK R117 M+S S2WR2 LPAHS 環保油   </t>
  </si>
  <si>
    <t>足70条改下</t>
  </si>
  <si>
    <t>185R14C 104/102 N KR500  8P TL</t>
  </si>
  <si>
    <t>足1200条</t>
  </si>
  <si>
    <t xml:space="preserve">205R14C 109/107N KR101 TL     </t>
  </si>
  <si>
    <t xml:space="preserve">225/70R15C 116/114 N KR101 TL </t>
  </si>
  <si>
    <t>足170条改下</t>
  </si>
  <si>
    <t xml:space="preserve">195/70R15C 104/101 S KR100    </t>
  </si>
  <si>
    <t>连上足2400条改下</t>
  </si>
  <si>
    <t xml:space="preserve">215/75R16C 112/109 S KR100    </t>
  </si>
  <si>
    <t>外销30
内销</t>
  </si>
  <si>
    <t xml:space="preserve">195/75R16C 102/99 S KR100     </t>
  </si>
  <si>
    <t xml:space="preserve">8P TL          </t>
  </si>
  <si>
    <t>外销24
内销</t>
  </si>
  <si>
    <t xml:space="preserve">7.00R15 KR12  10P TL          </t>
  </si>
  <si>
    <t xml:space="preserve">111/109L E-MARK S-MARK          </t>
  </si>
  <si>
    <t>31*10.50R15LT 109Q KR601 6P TL</t>
  </si>
  <si>
    <t xml:space="preserve">3-PLY LPAHS 環保油   </t>
  </si>
  <si>
    <t>内销34
外销</t>
  </si>
  <si>
    <t xml:space="preserve">LT225/75R15 102/99 Q KR601    </t>
  </si>
  <si>
    <t>KD 12
内销</t>
  </si>
  <si>
    <t>自4/13 起生产足3250条</t>
  </si>
  <si>
    <t>连上足260条改下</t>
  </si>
  <si>
    <t>连上足250条改下</t>
  </si>
  <si>
    <t>LT235/70R16 110/107 S KR29  8P</t>
  </si>
  <si>
    <t>连上足1200条</t>
  </si>
  <si>
    <t xml:space="preserve">P285/65R17 116 T KR28   TL    </t>
  </si>
  <si>
    <t>连上足900条</t>
  </si>
  <si>
    <t>K377B561</t>
  </si>
  <si>
    <t>K919B665</t>
  </si>
  <si>
    <t>K266B631</t>
  </si>
  <si>
    <t>14645689  484  30A</t>
  </si>
  <si>
    <t>516周4-21-4.30</t>
    <phoneticPr fontId="1" type="noConversion"/>
  </si>
  <si>
    <t>195/70R15C 104/101S 10PR KR100Y</t>
    <phoneticPr fontId="1" type="noConversion"/>
  </si>
  <si>
    <t>1210HB  484  30A</t>
    <phoneticPr fontId="1" type="noConversion"/>
  </si>
  <si>
    <t>K0000240</t>
    <phoneticPr fontId="1" type="noConversion"/>
  </si>
  <si>
    <t>245/45ZR20 103W KR616EV环</t>
    <phoneticPr fontId="1" type="noConversion"/>
  </si>
  <si>
    <t>162756  486  35A</t>
    <phoneticPr fontId="1" type="noConversion"/>
  </si>
  <si>
    <t>K013B508</t>
    <phoneticPr fontId="1" type="noConversion"/>
  </si>
  <si>
    <t>165/65R15 81H KR203(环保油)</t>
    <phoneticPr fontId="1" type="noConversion"/>
  </si>
  <si>
    <t>120554  486  30A</t>
    <phoneticPr fontId="1" type="noConversion"/>
  </si>
  <si>
    <t>154666  486  30A</t>
  </si>
  <si>
    <t>外</t>
  </si>
  <si>
    <t>K923B545</t>
    <phoneticPr fontId="1" type="noConversion"/>
  </si>
  <si>
    <t>大换15</t>
    <phoneticPr fontId="1" type="noConversion"/>
  </si>
  <si>
    <t>195/60R16 93V KR216EV试做</t>
    <phoneticPr fontId="1" type="noConversion"/>
  </si>
  <si>
    <t>K216B644</t>
    <phoneticPr fontId="1" type="noConversion"/>
  </si>
  <si>
    <t>205/60R16 96H KR32环结束</t>
    <phoneticPr fontId="1" type="noConversion"/>
  </si>
  <si>
    <t>K336B678</t>
    <phoneticPr fontId="1" type="noConversion"/>
  </si>
  <si>
    <t>内</t>
  </si>
  <si>
    <t>205/55R16 91V KR203环  2P</t>
    <phoneticPr fontId="1" type="noConversion"/>
  </si>
  <si>
    <t>245/45RRF18 96W KR41环RFT 明结60</t>
    <phoneticPr fontId="1" type="noConversion"/>
  </si>
  <si>
    <t>245/50ZRF18 100W KR41RFT结束</t>
    <phoneticPr fontId="1" type="noConversion"/>
  </si>
  <si>
    <t>新</t>
    <phoneticPr fontId="1" type="noConversion"/>
  </si>
  <si>
    <t>245/55R19 103 V KR616EV环明结60</t>
    <phoneticPr fontId="1" type="noConversion"/>
  </si>
  <si>
    <t>LT265/70R17 10P KR601环结束</t>
    <phoneticPr fontId="1" type="noConversion"/>
  </si>
  <si>
    <t>18#</t>
    <phoneticPr fontId="1" type="noConversion"/>
  </si>
  <si>
    <t>LT265/65R17 10P KR601环</t>
    <phoneticPr fontId="1" type="noConversion"/>
  </si>
  <si>
    <t>3808B509</t>
    <phoneticPr fontId="1" type="noConversion"/>
  </si>
  <si>
    <t xml:space="preserve">155/80R13 84N KR209环 </t>
    <phoneticPr fontId="1" type="noConversion"/>
  </si>
  <si>
    <t>195/50R13C 104/102N KR101环</t>
  </si>
  <si>
    <t>165R13C 96/94N KR101环</t>
  </si>
  <si>
    <t>316M5006</t>
    <phoneticPr fontId="1" type="noConversion"/>
  </si>
  <si>
    <t>外</t>
    <phoneticPr fontId="1" type="noConversion"/>
  </si>
  <si>
    <t>K230B555</t>
    <phoneticPr fontId="1" type="noConversion"/>
  </si>
  <si>
    <t>195/70R15C 10P KR100</t>
    <phoneticPr fontId="1" type="noConversion"/>
  </si>
  <si>
    <t>319N4002</t>
    <phoneticPr fontId="1" type="noConversion"/>
  </si>
  <si>
    <t>K262B460</t>
    <phoneticPr fontId="1" type="noConversion"/>
  </si>
  <si>
    <t>215/75R16C 10P KR100明结840</t>
    <phoneticPr fontId="1" type="noConversion"/>
  </si>
  <si>
    <t>K875B600</t>
    <phoneticPr fontId="1" type="noConversion"/>
  </si>
  <si>
    <t>185/70R13C 106/104N KR103环</t>
    <phoneticPr fontId="1" type="noConversion"/>
  </si>
  <si>
    <t>185/70R13 93 NKR209环</t>
  </si>
  <si>
    <t>K410B743</t>
    <phoneticPr fontId="1" type="noConversion"/>
  </si>
  <si>
    <t>3#</t>
  </si>
  <si>
    <t>185R14C 104/102N KR500环</t>
    <phoneticPr fontId="1" type="noConversion"/>
  </si>
  <si>
    <t>195/55R10C 98/96N KR101环</t>
  </si>
  <si>
    <t>145R10C 84/82N KR101环</t>
    <phoneticPr fontId="1" type="noConversion"/>
  </si>
  <si>
    <t>不开</t>
    <phoneticPr fontId="1" type="noConversion"/>
  </si>
  <si>
    <t xml:space="preserve">44# </t>
    <phoneticPr fontId="3" type="noConversion"/>
  </si>
  <si>
    <t>14寸</t>
    <phoneticPr fontId="1" type="noConversion"/>
  </si>
  <si>
    <t>275/70R16 114S KR22-GSO</t>
    <phoneticPr fontId="1" type="noConversion"/>
  </si>
  <si>
    <t>13寸</t>
    <phoneticPr fontId="1" type="noConversion"/>
  </si>
  <si>
    <t>内</t>
    <phoneticPr fontId="1" type="noConversion"/>
  </si>
  <si>
    <t>215/75R16C 10P KR100结束</t>
    <phoneticPr fontId="1" type="noConversion"/>
  </si>
  <si>
    <t xml:space="preserve">155/80R13 84N KR209环    </t>
    <phoneticPr fontId="1" type="noConversion"/>
  </si>
  <si>
    <t>15寸</t>
    <phoneticPr fontId="1" type="noConversion"/>
  </si>
  <si>
    <t>10寸</t>
    <phoneticPr fontId="1" type="noConversion"/>
  </si>
  <si>
    <t>195/60R12C 108/106N KR101环</t>
    <phoneticPr fontId="1" type="noConversion"/>
  </si>
  <si>
    <t>155R12C 8P KR06</t>
    <phoneticPr fontId="1" type="noConversion"/>
  </si>
  <si>
    <t>3063D224</t>
    <phoneticPr fontId="1" type="noConversion"/>
  </si>
  <si>
    <t>155R12C 88/86R KR33环结束</t>
    <phoneticPr fontId="1" type="noConversion"/>
  </si>
  <si>
    <t>304230M2</t>
    <phoneticPr fontId="1" type="noConversion"/>
  </si>
  <si>
    <t>K276B460</t>
    <phoneticPr fontId="1" type="noConversion"/>
  </si>
  <si>
    <t>T145/90R16 106M KR801</t>
  </si>
  <si>
    <t>185R14C 104/102N KR101环</t>
  </si>
  <si>
    <t>185/65R14 93N KR209环</t>
  </si>
  <si>
    <t>185R14C 104/102N KR500环</t>
  </si>
  <si>
    <t>175/75R14C 10P KR100Y</t>
  </si>
  <si>
    <t>225/45ZR17 94W KR41环767</t>
  </si>
  <si>
    <t>/</t>
  </si>
  <si>
    <t>185/70R13C 106/104N KR103环</t>
  </si>
  <si>
    <t>205/65R16C 107/105R KR06</t>
  </si>
  <si>
    <t>215/75R16C 10P KR100明结840</t>
  </si>
  <si>
    <t>6.00R14 10P KR51明结180</t>
  </si>
  <si>
    <t>175R14C 8P KR100</t>
  </si>
  <si>
    <t>195/60R14 86H KR26环明结300</t>
  </si>
  <si>
    <t>195/70R15C 10P KR100</t>
  </si>
  <si>
    <t>165/60R15 77H KR203环明结160</t>
  </si>
  <si>
    <t>155R13C 8P KR500环</t>
  </si>
  <si>
    <t xml:space="preserve">155/80R13 84N KR209环 </t>
  </si>
  <si>
    <t>LT265/75R16 10P KR29</t>
  </si>
  <si>
    <t xml:space="preserve">外 </t>
  </si>
  <si>
    <t>LT235/75R15 6P KR29明结400</t>
  </si>
  <si>
    <t>LT265/65R17 10P KR601环</t>
  </si>
  <si>
    <t>LT285/70R17 10P KR601环</t>
  </si>
  <si>
    <t>265/55R19 113H KR608结束</t>
  </si>
  <si>
    <t>K0000159</t>
  </si>
  <si>
    <t>K0000191</t>
  </si>
  <si>
    <t>215/50ZR17 95W KR41环757明结180</t>
  </si>
  <si>
    <t>245/50ZRF18 100W KR41RFT结束</t>
  </si>
  <si>
    <t>225/45ZRF18 95W KR41环RFT明结340</t>
  </si>
  <si>
    <t>205/55R16 91V KR203环  2P</t>
  </si>
  <si>
    <t>205/60R16 96H KR32环结束</t>
  </si>
  <si>
    <t>13寸</t>
  </si>
  <si>
    <t>不开</t>
  </si>
  <si>
    <t>15寸</t>
  </si>
  <si>
    <t xml:space="preserve">165/55R14 72V KR203环 </t>
  </si>
  <si>
    <t>165/70R13 79N KR209环</t>
  </si>
  <si>
    <t>14寸</t>
  </si>
  <si>
    <t>155R12C 88/86R KR33环结束</t>
  </si>
  <si>
    <t>185/60R12C 104/102N KR101环</t>
  </si>
  <si>
    <t>195/60R12C 108/106N KR101环</t>
  </si>
  <si>
    <t>10寸</t>
  </si>
  <si>
    <t xml:space="preserve">155/80R13 84N KR209环    </t>
  </si>
  <si>
    <t>215/75R16C 10P KR100结束</t>
  </si>
  <si>
    <t>275/70R16 114S KR22-GSO</t>
  </si>
  <si>
    <t>P235/70R16 106S KR28R明结120</t>
  </si>
  <si>
    <t>145R10C 84/82N KR101环</t>
  </si>
  <si>
    <t>165/45R16 74V KR23A结束</t>
  </si>
  <si>
    <t>K012B327</t>
  </si>
  <si>
    <t>175/55R16 80H KR41环试做</t>
  </si>
  <si>
    <t>185R14C 104N KR16环结束</t>
  </si>
  <si>
    <t>165/70R13 79T KR203环明结180</t>
  </si>
  <si>
    <t>165/50R16 77V KR23A环明结640</t>
  </si>
  <si>
    <t>175/65R15 84H KR203环明结540</t>
  </si>
  <si>
    <t>185/70R13C 106/104N KR500环明结440</t>
  </si>
  <si>
    <t>LT235/70R16 6P KR601环</t>
  </si>
  <si>
    <t>LT265/70R16 8P KR29结束</t>
  </si>
  <si>
    <t>LT31*10.5R15 6P KR601环结束</t>
  </si>
  <si>
    <t>LT31*10.5R15 6P KR29明结80</t>
  </si>
  <si>
    <t>LT265/65R17 10P KR608</t>
  </si>
  <si>
    <t>LT265/70R17 10P KR601环结束</t>
  </si>
  <si>
    <t>245/55R19 103 V KR616EV环明结60</t>
  </si>
  <si>
    <t>255/45ZR19 104 W KR616EV环结束</t>
  </si>
  <si>
    <t>245/45RRF18 96W KR41环RFT 明结60</t>
  </si>
  <si>
    <t>K216B644</t>
  </si>
  <si>
    <t>195/60R16 93V KR216EV试做</t>
  </si>
  <si>
    <t>大换15</t>
  </si>
  <si>
    <t>185/60R15 84H KR203环结束</t>
  </si>
  <si>
    <t>155R12C 8P KR06</t>
  </si>
  <si>
    <t>16.5GG  A489  08B</t>
    <phoneticPr fontId="1" type="noConversion"/>
  </si>
  <si>
    <t>早</t>
    <phoneticPr fontId="1" type="noConversion"/>
  </si>
  <si>
    <t>185/60R15 84H KR203环结束</t>
    <phoneticPr fontId="1" type="noConversion"/>
  </si>
  <si>
    <t>205/65R16 95H KR203环明结700</t>
    <phoneticPr fontId="1" type="noConversion"/>
  </si>
  <si>
    <t>K638B699</t>
    <phoneticPr fontId="1" type="noConversion"/>
  </si>
  <si>
    <t>大换16</t>
    <phoneticPr fontId="1" type="noConversion"/>
  </si>
  <si>
    <t>195/65R15 91H KR203环明结400</t>
    <phoneticPr fontId="1" type="noConversion"/>
  </si>
  <si>
    <t>K924B544</t>
    <phoneticPr fontId="1" type="noConversion"/>
  </si>
  <si>
    <t>185/60R15 84H KR203环结束</t>
    <phoneticPr fontId="1" type="noConversion"/>
  </si>
  <si>
    <t>24#</t>
    <phoneticPr fontId="1" type="noConversion"/>
  </si>
  <si>
    <t>225/45ZRF18 95W KR41环RFT明结220</t>
    <phoneticPr fontId="1" type="noConversion"/>
  </si>
  <si>
    <t>K420B899</t>
    <phoneticPr fontId="1" type="noConversion"/>
  </si>
  <si>
    <t>245/50ZRF18 100W KR41RFT结束</t>
    <phoneticPr fontId="1" type="noConversion"/>
  </si>
  <si>
    <t>单人</t>
    <phoneticPr fontId="1" type="noConversion"/>
  </si>
  <si>
    <t>225/45ZRF18 95W KR41环RFT明结340</t>
    <phoneticPr fontId="1" type="noConversion"/>
  </si>
  <si>
    <t>K420B899</t>
    <phoneticPr fontId="1" type="noConversion"/>
  </si>
  <si>
    <t>23#</t>
    <phoneticPr fontId="1" type="noConversion"/>
  </si>
  <si>
    <t>215/50ZR17 95W KR41环757结束</t>
    <phoneticPr fontId="1" type="noConversion"/>
  </si>
  <si>
    <t>K414B798</t>
    <phoneticPr fontId="1" type="noConversion"/>
  </si>
  <si>
    <t>205/55ZR17 95W KR41环757明结180</t>
    <phoneticPr fontId="1" type="noConversion"/>
  </si>
  <si>
    <t>K793B765</t>
    <phoneticPr fontId="1" type="noConversion"/>
  </si>
  <si>
    <t>新</t>
    <phoneticPr fontId="1" type="noConversion"/>
  </si>
  <si>
    <t>22#</t>
    <phoneticPr fontId="1" type="noConversion"/>
  </si>
  <si>
    <t>215/50ZR17 95W KR41环757明结180</t>
    <phoneticPr fontId="1" type="noConversion"/>
  </si>
  <si>
    <t>K414B798</t>
    <phoneticPr fontId="1" type="noConversion"/>
  </si>
  <si>
    <t>22#</t>
    <phoneticPr fontId="1" type="noConversion"/>
  </si>
  <si>
    <t>21#</t>
    <phoneticPr fontId="1" type="noConversion"/>
  </si>
  <si>
    <t>255/45ZR19 104 W KR616EV环结束</t>
    <phoneticPr fontId="1" type="noConversion"/>
  </si>
  <si>
    <t>K0000159</t>
    <phoneticPr fontId="1" type="noConversion"/>
  </si>
  <si>
    <t>245/55R19 103 V KR616EV环结束</t>
    <phoneticPr fontId="1" type="noConversion"/>
  </si>
  <si>
    <t>K0000191</t>
    <phoneticPr fontId="1" type="noConversion"/>
  </si>
  <si>
    <t>265/55R19 113H KR608结束</t>
    <phoneticPr fontId="1" type="noConversion"/>
  </si>
  <si>
    <t>K680B951</t>
    <phoneticPr fontId="1" type="noConversion"/>
  </si>
  <si>
    <t>255/45ZR19 104 W KR616EV环结束</t>
    <phoneticPr fontId="1" type="noConversion"/>
  </si>
  <si>
    <t>20#</t>
    <phoneticPr fontId="1" type="noConversion"/>
  </si>
  <si>
    <t>19#</t>
    <phoneticPr fontId="1" type="noConversion"/>
  </si>
  <si>
    <t>LT285/70R17 10P KR601环</t>
    <phoneticPr fontId="1" type="noConversion"/>
  </si>
  <si>
    <t>LT265/70R17 10P KR601环结束</t>
    <phoneticPr fontId="1" type="noConversion"/>
  </si>
  <si>
    <t>18#</t>
    <phoneticPr fontId="1" type="noConversion"/>
  </si>
  <si>
    <t>LT285/70R17 10P KR601环</t>
    <phoneticPr fontId="1" type="noConversion"/>
  </si>
  <si>
    <t>LT265/65R17 10P KR608</t>
    <phoneticPr fontId="1" type="noConversion"/>
  </si>
  <si>
    <t>17#</t>
    <phoneticPr fontId="1" type="noConversion"/>
  </si>
  <si>
    <t>LT265/65R17 10P KR601环</t>
    <phoneticPr fontId="1" type="noConversion"/>
  </si>
  <si>
    <t>LT235/75R15 6P KR29明结280</t>
    <phoneticPr fontId="1" type="noConversion"/>
  </si>
  <si>
    <t>3808B509</t>
    <phoneticPr fontId="1" type="noConversion"/>
  </si>
  <si>
    <t>▲</t>
    <phoneticPr fontId="1" type="noConversion"/>
  </si>
  <si>
    <t>LT31*10.5R15 6P KR601环结束</t>
    <phoneticPr fontId="1" type="noConversion"/>
  </si>
  <si>
    <t xml:space="preserve">外 </t>
    <phoneticPr fontId="1" type="noConversion"/>
  </si>
  <si>
    <t>LT31*10.5R15 6P KR29明结80</t>
    <phoneticPr fontId="1" type="noConversion"/>
  </si>
  <si>
    <t>3810B505</t>
    <phoneticPr fontId="1" type="noConversion"/>
  </si>
  <si>
    <t>LT235/75R15 6P KR29明结400</t>
    <phoneticPr fontId="1" type="noConversion"/>
  </si>
  <si>
    <t>16#</t>
    <phoneticPr fontId="1" type="noConversion"/>
  </si>
  <si>
    <t xml:space="preserve">LT31*10.5R15 6P KR29 </t>
    <phoneticPr fontId="1" type="noConversion"/>
  </si>
  <si>
    <t>3810B505</t>
    <phoneticPr fontId="1" type="noConversion"/>
  </si>
  <si>
    <t>16#</t>
    <phoneticPr fontId="1" type="noConversion"/>
  </si>
  <si>
    <t>LT265/75R16 10P KR29</t>
    <phoneticPr fontId="1" type="noConversion"/>
  </si>
  <si>
    <t>3801B605</t>
    <phoneticPr fontId="1" type="noConversion"/>
  </si>
  <si>
    <t>LT265/70R16 8P KR29结束</t>
    <phoneticPr fontId="1" type="noConversion"/>
  </si>
  <si>
    <t>LT235/70R16 6P KR601环</t>
    <phoneticPr fontId="1" type="noConversion"/>
  </si>
  <si>
    <t>15#</t>
    <phoneticPr fontId="1" type="noConversion"/>
  </si>
  <si>
    <t>15#</t>
    <phoneticPr fontId="1" type="noConversion"/>
  </si>
  <si>
    <t>14#</t>
    <phoneticPr fontId="3" type="noConversion"/>
  </si>
  <si>
    <t>异常可补</t>
    <phoneticPr fontId="1" type="noConversion"/>
  </si>
  <si>
    <t>异常可补</t>
    <phoneticPr fontId="1" type="noConversion"/>
  </si>
  <si>
    <t>185/65R14 93N KR209环</t>
    <phoneticPr fontId="1" type="noConversion"/>
  </si>
  <si>
    <t>13#</t>
    <phoneticPr fontId="3" type="noConversion"/>
  </si>
  <si>
    <t xml:space="preserve">155/80R13 84N KR209环 </t>
    <phoneticPr fontId="1" type="noConversion"/>
  </si>
  <si>
    <t>155R13C 8P KR500环</t>
    <phoneticPr fontId="1" type="noConversion"/>
  </si>
  <si>
    <t>155R13C 8P KR500环</t>
    <phoneticPr fontId="1" type="noConversion"/>
  </si>
  <si>
    <t>12#</t>
    <phoneticPr fontId="1" type="noConversion"/>
  </si>
  <si>
    <t>11#</t>
    <phoneticPr fontId="3" type="noConversion"/>
  </si>
  <si>
    <t>外</t>
    <phoneticPr fontId="1" type="noConversion"/>
  </si>
  <si>
    <t>185/70R13C 106/104N KR103环</t>
    <phoneticPr fontId="1" type="noConversion"/>
  </si>
  <si>
    <t>165/70R13 79T KR203环明结180</t>
    <phoneticPr fontId="1" type="noConversion"/>
  </si>
  <si>
    <t>K056B338</t>
    <phoneticPr fontId="1" type="noConversion"/>
  </si>
  <si>
    <t>185/70R13C 106/104N KR500环明结320</t>
    <phoneticPr fontId="1" type="noConversion"/>
  </si>
  <si>
    <t>316M5006</t>
    <phoneticPr fontId="1" type="noConversion"/>
  </si>
  <si>
    <t>185/70R13C 106/104N KR500环明结440</t>
    <phoneticPr fontId="1" type="noConversion"/>
  </si>
  <si>
    <t>10#</t>
    <phoneticPr fontId="1" type="noConversion"/>
  </si>
  <si>
    <t>175/65R15 84H KR203环明结420</t>
    <phoneticPr fontId="1" type="noConversion"/>
  </si>
  <si>
    <t>K203B546</t>
    <phoneticPr fontId="1" type="noConversion"/>
  </si>
  <si>
    <t>165/60R15 77H KR203环结束</t>
    <phoneticPr fontId="1" type="noConversion"/>
  </si>
  <si>
    <t>175/65R15 84H KR203环明结540</t>
    <phoneticPr fontId="1" type="noConversion"/>
  </si>
  <si>
    <t>195/70R15C 10P KR100</t>
    <phoneticPr fontId="1" type="noConversion"/>
  </si>
  <si>
    <t>9#</t>
    <phoneticPr fontId="3" type="noConversion"/>
  </si>
  <si>
    <t>165/60R15 77H KR203环明结160</t>
    <phoneticPr fontId="1" type="noConversion"/>
  </si>
  <si>
    <t>K230B555</t>
    <phoneticPr fontId="1" type="noConversion"/>
  </si>
  <si>
    <t>175R14C 8P KR100</t>
    <phoneticPr fontId="1" type="noConversion"/>
  </si>
  <si>
    <t>6.00R14 10P KR51明结180</t>
    <phoneticPr fontId="1" type="noConversion"/>
  </si>
  <si>
    <t>319N4002</t>
    <phoneticPr fontId="1" type="noConversion"/>
  </si>
  <si>
    <t>195/60R14 86H KR26环明结180</t>
    <phoneticPr fontId="1" type="noConversion"/>
  </si>
  <si>
    <t>K262B460</t>
    <phoneticPr fontId="1" type="noConversion"/>
  </si>
  <si>
    <t>195/60R14 86H KR26环明结300</t>
    <phoneticPr fontId="1" type="noConversion"/>
  </si>
  <si>
    <t>8#</t>
    <phoneticPr fontId="1" type="noConversion"/>
  </si>
  <si>
    <t>215/75R16C 10P KR100明结660</t>
    <phoneticPr fontId="1" type="noConversion"/>
  </si>
  <si>
    <t>165/45R16 74V KR23A结束</t>
    <phoneticPr fontId="1" type="noConversion"/>
  </si>
  <si>
    <t>K874B601</t>
    <phoneticPr fontId="1" type="noConversion"/>
  </si>
  <si>
    <t>205/65R16C 107/105R KR06</t>
    <phoneticPr fontId="1" type="noConversion"/>
  </si>
  <si>
    <t>307J8028</t>
    <phoneticPr fontId="1" type="noConversion"/>
  </si>
  <si>
    <t>165/45R16 74V KR23A结束</t>
    <phoneticPr fontId="1" type="noConversion"/>
  </si>
  <si>
    <t>K874B601</t>
    <phoneticPr fontId="1" type="noConversion"/>
  </si>
  <si>
    <t>7#</t>
    <phoneticPr fontId="3" type="noConversion"/>
  </si>
  <si>
    <t>205/65R16C 107/105R KR06</t>
    <phoneticPr fontId="1" type="noConversion"/>
  </si>
  <si>
    <t>外</t>
    <phoneticPr fontId="1" type="noConversion"/>
  </si>
  <si>
    <t>外</t>
    <phoneticPr fontId="1" type="noConversion"/>
  </si>
  <si>
    <t>6#</t>
    <phoneticPr fontId="1" type="noConversion"/>
  </si>
  <si>
    <t>185/70R13C 106/104N KR103环</t>
    <phoneticPr fontId="1" type="noConversion"/>
  </si>
  <si>
    <t>5#</t>
    <phoneticPr fontId="1" type="noConversion"/>
  </si>
  <si>
    <t>5#</t>
    <phoneticPr fontId="1" type="noConversion"/>
  </si>
  <si>
    <t>搭配3#</t>
    <phoneticPr fontId="1" type="noConversion"/>
  </si>
  <si>
    <t>T155/85R18 115M K9001环明结120</t>
    <phoneticPr fontId="1" type="noConversion"/>
  </si>
  <si>
    <t>K649B860</t>
    <phoneticPr fontId="1" type="noConversion"/>
  </si>
  <si>
    <t>4#</t>
    <phoneticPr fontId="1" type="noConversion"/>
  </si>
  <si>
    <t xml:space="preserve">T155/85R18 115M K9001环 </t>
    <phoneticPr fontId="1" type="noConversion"/>
  </si>
  <si>
    <t>K649B860</t>
    <phoneticPr fontId="1" type="noConversion"/>
  </si>
  <si>
    <t>4#</t>
    <phoneticPr fontId="1" type="noConversion"/>
  </si>
  <si>
    <t>225/45ZR17 94W KR41环767</t>
    <phoneticPr fontId="1" type="noConversion"/>
  </si>
  <si>
    <t>K410B743</t>
    <phoneticPr fontId="1" type="noConversion"/>
  </si>
  <si>
    <t>225/45ZR17 94W KR41环767</t>
    <phoneticPr fontId="1" type="noConversion"/>
  </si>
  <si>
    <t>185R14C 104/102N KR101环</t>
    <phoneticPr fontId="1" type="noConversion"/>
  </si>
  <si>
    <t>6.00R14 10P KR51明结60</t>
    <phoneticPr fontId="1" type="noConversion"/>
  </si>
  <si>
    <t>185R14C 104/102N KR101环</t>
    <phoneticPr fontId="1" type="noConversion"/>
  </si>
  <si>
    <t>175/75R14C 10P KR100Y</t>
    <phoneticPr fontId="1" type="noConversion"/>
  </si>
  <si>
    <t>▲</t>
    <phoneticPr fontId="1" type="noConversion"/>
  </si>
  <si>
    <t>185R14C 104N KR16环结束</t>
    <phoneticPr fontId="1" type="noConversion"/>
  </si>
  <si>
    <t>317A5071</t>
    <phoneticPr fontId="1" type="noConversion"/>
  </si>
  <si>
    <t>185R14C 104/102N KR500环</t>
    <phoneticPr fontId="1" type="noConversion"/>
  </si>
  <si>
    <t>2#</t>
    <phoneticPr fontId="1" type="noConversion"/>
  </si>
  <si>
    <t>175/75R14C 10P KR100Y</t>
    <phoneticPr fontId="1" type="noConversion"/>
  </si>
  <si>
    <t>185/65R16 93M KR23X环</t>
    <phoneticPr fontId="1" type="noConversion"/>
  </si>
  <si>
    <t>K873B602</t>
    <phoneticPr fontId="1" type="noConversion"/>
  </si>
  <si>
    <t>165/50R16 77V KR23A环明结460</t>
    <phoneticPr fontId="1" type="noConversion"/>
  </si>
  <si>
    <t>K875B600</t>
    <phoneticPr fontId="1" type="noConversion"/>
  </si>
  <si>
    <t>175/55R16 80H KR41环试做</t>
    <phoneticPr fontId="1" type="noConversion"/>
  </si>
  <si>
    <t>K012B327</t>
    <phoneticPr fontId="1" type="noConversion"/>
  </si>
  <si>
    <t>T145/90R16 106M KR801</t>
    <phoneticPr fontId="1" type="noConversion"/>
  </si>
  <si>
    <t>K809B601</t>
    <phoneticPr fontId="1" type="noConversion"/>
  </si>
  <si>
    <t>165/50R16 77V KR23A环明结640</t>
    <phoneticPr fontId="1" type="noConversion"/>
  </si>
  <si>
    <t>185/65R16 93M KR23X环</t>
    <phoneticPr fontId="1" type="noConversion"/>
  </si>
  <si>
    <t>1#</t>
    <phoneticPr fontId="1" type="noConversion"/>
  </si>
  <si>
    <t>T145/90R16 106M KR801</t>
    <phoneticPr fontId="1" type="noConversion"/>
  </si>
  <si>
    <t>K809B601</t>
    <phoneticPr fontId="1" type="noConversion"/>
  </si>
  <si>
    <t>1#</t>
    <phoneticPr fontId="1" type="noConversion"/>
  </si>
  <si>
    <t>实产</t>
    <phoneticPr fontId="1" type="noConversion"/>
  </si>
  <si>
    <t>预产</t>
    <phoneticPr fontId="1" type="noConversion"/>
  </si>
  <si>
    <t>内/外</t>
    <phoneticPr fontId="1" type="noConversion"/>
  </si>
  <si>
    <t>规格</t>
    <phoneticPr fontId="1" type="noConversion"/>
  </si>
  <si>
    <t>成代</t>
    <phoneticPr fontId="1" type="noConversion"/>
  </si>
  <si>
    <t>機臺</t>
    <phoneticPr fontId="3" type="noConversion"/>
  </si>
  <si>
    <t>备注</t>
    <phoneticPr fontId="1" type="noConversion"/>
  </si>
  <si>
    <t>预产</t>
    <phoneticPr fontId="1" type="noConversion"/>
  </si>
  <si>
    <t>内/外</t>
    <phoneticPr fontId="1" type="noConversion"/>
  </si>
  <si>
    <t>规格</t>
    <phoneticPr fontId="1" type="noConversion"/>
  </si>
  <si>
    <t>成代</t>
    <phoneticPr fontId="1" type="noConversion"/>
  </si>
  <si>
    <t>4/26晚</t>
    <phoneticPr fontId="1" type="noConversion"/>
  </si>
  <si>
    <t>▲</t>
    <phoneticPr fontId="1" type="noConversion"/>
  </si>
  <si>
    <t>4/26早</t>
    <phoneticPr fontId="1" type="noConversion"/>
  </si>
  <si>
    <t>搭配28，优先44#</t>
    <phoneticPr fontId="1" type="noConversion"/>
  </si>
  <si>
    <t>14寸</t>
    <phoneticPr fontId="1" type="noConversion"/>
  </si>
  <si>
    <t>P235/70R16 106S KR28R结束</t>
    <phoneticPr fontId="1" type="noConversion"/>
  </si>
  <si>
    <t>P235/70R16 106S KR28R明结120</t>
    <phoneticPr fontId="1" type="noConversion"/>
  </si>
  <si>
    <t>42#</t>
    <phoneticPr fontId="1" type="noConversion"/>
  </si>
  <si>
    <t>14寸</t>
    <phoneticPr fontId="1" type="noConversion"/>
  </si>
  <si>
    <t>41#</t>
    <phoneticPr fontId="3" type="noConversion"/>
  </si>
  <si>
    <t>不开</t>
    <phoneticPr fontId="1" type="noConversion"/>
  </si>
  <si>
    <t>38#</t>
    <phoneticPr fontId="1" type="noConversion"/>
  </si>
  <si>
    <t xml:space="preserve">155/80R13 84N KR209环    </t>
    <phoneticPr fontId="1" type="noConversion"/>
  </si>
  <si>
    <t>37#</t>
    <phoneticPr fontId="1" type="noConversion"/>
  </si>
  <si>
    <t>15寸</t>
    <phoneticPr fontId="1" type="noConversion"/>
  </si>
  <si>
    <t>10寸</t>
    <phoneticPr fontId="1" type="noConversion"/>
  </si>
  <si>
    <t>内280</t>
    <phoneticPr fontId="1" type="noConversion"/>
  </si>
  <si>
    <t xml:space="preserve">内 </t>
    <phoneticPr fontId="1" type="noConversion"/>
  </si>
  <si>
    <t>3063D224</t>
    <phoneticPr fontId="1" type="noConversion"/>
  </si>
  <si>
    <t>195/60R12C 108/106N KR101环</t>
    <phoneticPr fontId="1" type="noConversion"/>
  </si>
  <si>
    <t>185/60R12C 104/102N KR101环</t>
    <phoneticPr fontId="1" type="noConversion"/>
  </si>
  <si>
    <t>185/60R12C 104/102N KR101环</t>
    <phoneticPr fontId="1" type="noConversion"/>
  </si>
  <si>
    <t>155R12C 8P KR06</t>
    <phoneticPr fontId="1" type="noConversion"/>
  </si>
  <si>
    <t>32#</t>
    <phoneticPr fontId="3" type="noConversion"/>
  </si>
  <si>
    <t>不开</t>
    <phoneticPr fontId="1" type="noConversion"/>
  </si>
  <si>
    <t>14寸</t>
    <phoneticPr fontId="1" type="noConversion"/>
  </si>
  <si>
    <t>15寸</t>
    <phoneticPr fontId="1" type="noConversion"/>
  </si>
  <si>
    <t>165/70R13 79T KR203环结束</t>
    <phoneticPr fontId="1" type="noConversion"/>
  </si>
  <si>
    <t>搭配27#，优先28#</t>
    <phoneticPr fontId="1" type="noConversion"/>
  </si>
  <si>
    <t>165/70R13 79N KR209环</t>
    <phoneticPr fontId="1" type="noConversion"/>
  </si>
  <si>
    <t>28#</t>
    <phoneticPr fontId="1" type="noConversion"/>
  </si>
  <si>
    <t>165/70R13 79N KR209环</t>
    <phoneticPr fontId="1" type="noConversion"/>
  </si>
  <si>
    <t>165/55R14 72V KR203环明结180</t>
    <phoneticPr fontId="1" type="noConversion"/>
  </si>
  <si>
    <t>27#</t>
    <phoneticPr fontId="3" type="noConversion"/>
  </si>
  <si>
    <t xml:space="preserve">165/55R14 72V KR203环 </t>
    <phoneticPr fontId="1" type="noConversion"/>
  </si>
  <si>
    <t>27#</t>
    <phoneticPr fontId="3" type="noConversion"/>
  </si>
  <si>
    <t>15寸</t>
    <phoneticPr fontId="1" type="noConversion"/>
  </si>
  <si>
    <t>26#</t>
    <phoneticPr fontId="1" type="noConversion"/>
  </si>
  <si>
    <t>不开</t>
    <phoneticPr fontId="1" type="noConversion"/>
  </si>
  <si>
    <t>26#</t>
    <phoneticPr fontId="1" type="noConversion"/>
  </si>
  <si>
    <t>13寸</t>
    <phoneticPr fontId="1" type="noConversion"/>
  </si>
  <si>
    <t>25#</t>
    <phoneticPr fontId="1" type="noConversion"/>
  </si>
  <si>
    <t xml:space="preserve">T155/85R18 115M K9001环 </t>
  </si>
  <si>
    <t xml:space="preserve">LT31*10.5R15 6P KR29 </t>
  </si>
  <si>
    <t>205/55ZR17 95W KR41环757明结180</t>
  </si>
  <si>
    <t>搭配27#，优先28#</t>
  </si>
  <si>
    <t xml:space="preserve">内 </t>
  </si>
  <si>
    <t>165/50R16 77V KR23A环明结460</t>
  </si>
  <si>
    <t>6.00R14 10P KR51明结60</t>
  </si>
  <si>
    <t>T155/85R18 115M K9001环明结120</t>
  </si>
  <si>
    <t>搭配3#</t>
  </si>
  <si>
    <t>215/75R16C 10P KR100明结660</t>
  </si>
  <si>
    <t>195/60R14 86H KR26环明结180</t>
  </si>
  <si>
    <t>165/60R15 77H KR203环结束</t>
  </si>
  <si>
    <t>175/65R15 84H KR203环明结420</t>
  </si>
  <si>
    <t>185/70R13C 106/104N KR500环明结320</t>
  </si>
  <si>
    <t>异常可补</t>
  </si>
  <si>
    <t>LT235/75R15 6P KR29明结280</t>
  </si>
  <si>
    <t>245/55R19 103 V KR616EV环结束</t>
  </si>
  <si>
    <t>215/50ZR17 95W KR41环757结束</t>
  </si>
  <si>
    <t>225/45ZRF18 95W KR41环RFT明结220</t>
  </si>
  <si>
    <t>195/65R15 91H KR203环明结400</t>
  </si>
  <si>
    <t>大换16</t>
  </si>
  <si>
    <t>205/65R16 95H KR203环明结700</t>
  </si>
  <si>
    <t>165/55R14 72V KR203环明结180</t>
  </si>
  <si>
    <t>165/70R13 79T KR203环结束</t>
  </si>
  <si>
    <t>内280</t>
  </si>
  <si>
    <t>P235/70R16 106S KR28R结束</t>
  </si>
  <si>
    <t>BEAD</t>
  </si>
  <si>
    <t>END</t>
  </si>
  <si>
    <t>KC</t>
  </si>
  <si>
    <t>PC</t>
  </si>
  <si>
    <t>JJ</t>
  </si>
  <si>
    <t>YP</t>
  </si>
  <si>
    <t>结</t>
    <phoneticPr fontId="104" type="noConversion"/>
  </si>
  <si>
    <t>结</t>
    <phoneticPr fontId="104" type="noConversion"/>
  </si>
  <si>
    <t>结</t>
    <phoneticPr fontId="10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</si>
</sst>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dd"/>
  </numFmts>
  <fonts count="110">
    <font>
      <sz val="12"/>
      <color theme="1"/>
      <name val="宋体"/>
      <family val="2"/>
      <scheme val="minor"/>
    </font>
    <font>
      <sz val="9"/>
      <name val="宋体"/>
      <family val="3"/>
      <charset val="136"/>
      <scheme val="minor"/>
    </font>
    <font>
      <b/>
      <sz val="12"/>
      <color theme="1"/>
      <name val="宋体"/>
      <family val="1"/>
      <charset val="136"/>
      <scheme val="minor"/>
    </font>
    <font>
      <sz val="9"/>
      <name val="新細明體"/>
      <family val="1"/>
      <charset val="136"/>
    </font>
    <font>
      <sz val="11"/>
      <name val="新細明體"/>
      <family val="1"/>
      <charset val="136"/>
    </font>
    <font>
      <b/>
      <sz val="16"/>
      <name val="新細明體"/>
      <family val="1"/>
      <charset val="136"/>
    </font>
    <font>
      <b/>
      <sz val="12"/>
      <name val="新細明體"/>
      <family val="1"/>
      <charset val="136"/>
    </font>
    <font>
      <b/>
      <sz val="11"/>
      <name val="新細明體"/>
      <family val="1"/>
      <charset val="136"/>
    </font>
    <font>
      <b/>
      <sz val="10"/>
      <name val="新細明體"/>
      <family val="1"/>
      <charset val="136"/>
    </font>
    <font>
      <b/>
      <sz val="11"/>
      <color theme="1"/>
      <name val="宋体"/>
      <family val="1"/>
      <charset val="136"/>
      <scheme val="major"/>
    </font>
    <font>
      <sz val="10"/>
      <color theme="1"/>
      <name val="宋体"/>
      <family val="1"/>
      <charset val="136"/>
      <scheme val="major"/>
    </font>
    <font>
      <sz val="10"/>
      <name val="宋体"/>
      <family val="1"/>
      <charset val="136"/>
      <scheme val="major"/>
    </font>
    <font>
      <b/>
      <sz val="18"/>
      <name val="標楷體"/>
      <family val="4"/>
      <charset val="136"/>
    </font>
    <font>
      <sz val="10"/>
      <color theme="1"/>
      <name val="標楷體"/>
      <family val="4"/>
      <charset val="136"/>
    </font>
    <font>
      <sz val="14"/>
      <color theme="1"/>
      <name val="宋体"/>
      <family val="1"/>
      <charset val="136"/>
      <scheme val="major"/>
    </font>
    <font>
      <b/>
      <sz val="10"/>
      <color theme="1"/>
      <name val="宋体"/>
      <family val="1"/>
      <charset val="136"/>
      <scheme val="minor"/>
    </font>
    <font>
      <b/>
      <sz val="10"/>
      <color theme="1"/>
      <name val="宋体"/>
      <family val="1"/>
      <charset val="136"/>
      <scheme val="major"/>
    </font>
    <font>
      <sz val="10"/>
      <color theme="1"/>
      <name val="宋体"/>
      <family val="1"/>
      <charset val="136"/>
      <scheme val="minor"/>
    </font>
    <font>
      <sz val="10"/>
      <color indexed="10"/>
      <name val="宋体"/>
      <family val="1"/>
      <charset val="136"/>
      <scheme val="major"/>
    </font>
    <font>
      <b/>
      <sz val="10"/>
      <color rgb="FFFF0000"/>
      <name val="宋体"/>
      <family val="1"/>
      <charset val="136"/>
      <scheme val="minor"/>
    </font>
    <font>
      <sz val="9"/>
      <color theme="1"/>
      <name val="宋体"/>
      <family val="1"/>
      <charset val="136"/>
      <scheme val="major"/>
    </font>
    <font>
      <sz val="14"/>
      <color theme="1"/>
      <name val="宋体"/>
      <family val="1"/>
      <charset val="136"/>
      <scheme val="minor"/>
    </font>
    <font>
      <b/>
      <sz val="9"/>
      <color theme="1"/>
      <name val="宋体"/>
      <family val="1"/>
      <charset val="136"/>
      <scheme val="minor"/>
    </font>
    <font>
      <sz val="9"/>
      <color theme="1"/>
      <name val="宋体"/>
      <family val="1"/>
      <charset val="136"/>
      <scheme val="minor"/>
    </font>
    <font>
      <sz val="9"/>
      <name val="宋体"/>
      <family val="1"/>
      <charset val="136"/>
      <scheme val="major"/>
    </font>
    <font>
      <sz val="9"/>
      <color indexed="10"/>
      <name val="宋体"/>
      <family val="1"/>
      <charset val="136"/>
      <scheme val="major"/>
    </font>
    <font>
      <sz val="10"/>
      <color rgb="FFFF0000"/>
      <name val="宋体"/>
      <family val="1"/>
      <charset val="136"/>
      <scheme val="major"/>
    </font>
    <font>
      <sz val="10"/>
      <color rgb="FFFF0000"/>
      <name val="宋体"/>
      <family val="1"/>
      <charset val="136"/>
      <scheme val="minor"/>
    </font>
    <font>
      <b/>
      <sz val="11"/>
      <name val="標楷體"/>
      <family val="4"/>
      <charset val="136"/>
    </font>
    <font>
      <b/>
      <sz val="16"/>
      <name val="標楷體"/>
      <family val="4"/>
      <charset val="136"/>
    </font>
    <font>
      <b/>
      <sz val="12"/>
      <name val="標楷體"/>
      <family val="4"/>
      <charset val="136"/>
    </font>
    <font>
      <b/>
      <sz val="10"/>
      <name val="標楷體"/>
      <family val="4"/>
      <charset val="136"/>
    </font>
    <font>
      <b/>
      <sz val="14"/>
      <name val="標楷體"/>
      <family val="4"/>
      <charset val="136"/>
    </font>
    <font>
      <b/>
      <sz val="13"/>
      <name val="新細明體"/>
      <family val="1"/>
      <charset val="136"/>
    </font>
    <font>
      <b/>
      <sz val="13"/>
      <name val="標楷體"/>
      <family val="4"/>
      <charset val="136"/>
    </font>
    <font>
      <sz val="18"/>
      <color theme="1"/>
      <name val="標楷體"/>
      <family val="4"/>
      <charset val="136"/>
    </font>
    <font>
      <sz val="12"/>
      <color theme="1"/>
      <name val="宋体"/>
      <family val="1"/>
      <charset val="136"/>
      <scheme val="minor"/>
    </font>
    <font>
      <b/>
      <sz val="14"/>
      <name val="宋体"/>
      <family val="1"/>
      <charset val="136"/>
      <scheme val="minor"/>
    </font>
    <font>
      <b/>
      <sz val="13"/>
      <name val="宋体"/>
      <family val="1"/>
      <charset val="136"/>
      <scheme val="minor"/>
    </font>
    <font>
      <b/>
      <sz val="12"/>
      <name val="宋体"/>
      <family val="1"/>
      <charset val="136"/>
      <scheme val="minor"/>
    </font>
    <font>
      <b/>
      <sz val="11"/>
      <name val="宋体"/>
      <family val="1"/>
      <charset val="136"/>
      <scheme val="minor"/>
    </font>
    <font>
      <sz val="10"/>
      <name val="宋体"/>
      <family val="1"/>
      <charset val="136"/>
      <scheme val="minor"/>
    </font>
    <font>
      <b/>
      <sz val="11"/>
      <color theme="1"/>
      <name val="宋体"/>
      <family val="1"/>
      <charset val="136"/>
      <scheme val="minor"/>
    </font>
    <font>
      <sz val="14"/>
      <color rgb="FFFF0000"/>
      <name val="宋体"/>
      <family val="1"/>
      <charset val="136"/>
      <scheme val="minor"/>
    </font>
    <font>
      <sz val="12"/>
      <color rgb="FFFF0000"/>
      <name val="宋体"/>
      <family val="1"/>
      <charset val="136"/>
      <scheme val="minor"/>
    </font>
    <font>
      <b/>
      <sz val="12"/>
      <color theme="1"/>
      <name val="宋体"/>
      <family val="1"/>
      <charset val="136"/>
      <scheme val="major"/>
    </font>
    <font>
      <b/>
      <sz val="12"/>
      <color rgb="FFFF0000"/>
      <name val="宋体"/>
      <family val="1"/>
      <charset val="136"/>
      <scheme val="minor"/>
    </font>
    <font>
      <b/>
      <sz val="12"/>
      <color rgb="FFFF0000"/>
      <name val="新細明體"/>
      <family val="1"/>
      <charset val="136"/>
    </font>
    <font>
      <b/>
      <sz val="14"/>
      <color theme="1"/>
      <name val="宋体"/>
      <family val="1"/>
      <charset val="136"/>
      <scheme val="minor"/>
    </font>
    <font>
      <sz val="12"/>
      <color rgb="FFFF0000"/>
      <name val="宋体"/>
      <family val="2"/>
      <scheme val="minor"/>
    </font>
    <font>
      <b/>
      <sz val="12"/>
      <color theme="1"/>
      <name val="宋体"/>
      <family val="2"/>
      <scheme val="minor"/>
    </font>
    <font>
      <sz val="12"/>
      <color theme="1"/>
      <name val="宋体"/>
      <family val="1"/>
      <charset val="136"/>
      <scheme val="major"/>
    </font>
    <font>
      <b/>
      <sz val="12"/>
      <color theme="1"/>
      <name val="新細明體"/>
      <family val="1"/>
      <charset val="136"/>
    </font>
    <font>
      <b/>
      <sz val="14"/>
      <color theme="1"/>
      <name val="標楷體"/>
      <family val="4"/>
      <charset val="136"/>
    </font>
    <font>
      <b/>
      <sz val="11"/>
      <color theme="1"/>
      <name val="標楷體"/>
      <family val="4"/>
      <charset val="136"/>
    </font>
    <font>
      <sz val="12"/>
      <name val="宋体"/>
      <family val="1"/>
      <charset val="136"/>
      <scheme val="minor"/>
    </font>
    <font>
      <sz val="14"/>
      <name val="宋体"/>
      <family val="1"/>
      <charset val="136"/>
      <scheme val="minor"/>
    </font>
    <font>
      <sz val="11"/>
      <color rgb="FFFF0000"/>
      <name val="新細明體"/>
      <family val="1"/>
      <charset val="136"/>
    </font>
    <font>
      <sz val="16"/>
      <color theme="1"/>
      <name val="宋体"/>
      <family val="1"/>
      <charset val="136"/>
      <scheme val="minor"/>
    </font>
    <font>
      <sz val="16"/>
      <color theme="1"/>
      <name val="宋体"/>
      <family val="1"/>
      <charset val="136"/>
      <scheme val="major"/>
    </font>
    <font>
      <sz val="9"/>
      <color rgb="FFFF0000"/>
      <name val="宋体"/>
      <family val="1"/>
      <charset val="136"/>
      <scheme val="major"/>
    </font>
    <font>
      <b/>
      <i/>
      <sz val="11"/>
      <name val="標楷體"/>
      <family val="4"/>
      <charset val="136"/>
    </font>
    <font>
      <sz val="24"/>
      <name val="宋体"/>
      <family val="1"/>
      <charset val="136"/>
      <scheme val="major"/>
    </font>
    <font>
      <sz val="12"/>
      <name val="宋体"/>
      <family val="1"/>
      <charset val="136"/>
      <scheme val="major"/>
    </font>
    <font>
      <sz val="12"/>
      <color indexed="10"/>
      <name val="宋体"/>
      <family val="1"/>
      <charset val="136"/>
      <scheme val="major"/>
    </font>
    <font>
      <sz val="14"/>
      <color rgb="FFFF0000"/>
      <name val="宋体"/>
      <family val="1"/>
      <charset val="136"/>
      <scheme val="major"/>
    </font>
    <font>
      <sz val="10"/>
      <color rgb="FFFF0000"/>
      <name val="標楷體"/>
      <family val="4"/>
      <charset val="136"/>
    </font>
    <font>
      <sz val="16"/>
      <color rgb="FFFF0000"/>
      <name val="宋体"/>
      <family val="1"/>
      <charset val="136"/>
      <scheme val="minor"/>
    </font>
    <font>
      <sz val="16"/>
      <color rgb="FFFF0000"/>
      <name val="宋体"/>
      <family val="1"/>
      <charset val="136"/>
      <scheme val="major"/>
    </font>
    <font>
      <sz val="14"/>
      <color rgb="FFFF0000"/>
      <name val="宋体"/>
      <family val="2"/>
      <scheme val="major"/>
    </font>
    <font>
      <b/>
      <sz val="9"/>
      <color indexed="81"/>
      <name val="Tahoma"/>
      <family val="2"/>
    </font>
    <font>
      <b/>
      <sz val="14"/>
      <color theme="1"/>
      <name val="細明體"/>
      <family val="3"/>
      <charset val="136"/>
    </font>
    <font>
      <sz val="26"/>
      <color theme="1"/>
      <name val="宋体"/>
      <family val="2"/>
      <scheme val="minor"/>
    </font>
    <font>
      <sz val="26"/>
      <color theme="1"/>
      <name val="宋体"/>
      <family val="1"/>
      <charset val="136"/>
      <scheme val="minor"/>
    </font>
    <font>
      <sz val="26"/>
      <name val="宋体"/>
      <family val="1"/>
      <charset val="136"/>
      <scheme val="minor"/>
    </font>
    <font>
      <b/>
      <sz val="12"/>
      <name val="宋体"/>
      <family val="2"/>
      <scheme val="minor"/>
    </font>
    <font>
      <b/>
      <u/>
      <sz val="12"/>
      <name val="宋体"/>
      <family val="1"/>
      <charset val="136"/>
      <scheme val="minor"/>
    </font>
    <font>
      <sz val="12"/>
      <name val="宋体"/>
      <family val="2"/>
      <scheme val="minor"/>
    </font>
    <font>
      <sz val="12"/>
      <name val="新細明體"/>
      <family val="1"/>
      <charset val="136"/>
    </font>
    <font>
      <sz val="18"/>
      <name val="標楷體"/>
      <family val="4"/>
      <charset val="136"/>
    </font>
    <font>
      <sz val="10"/>
      <name val="標楷體"/>
      <family val="4"/>
      <charset val="136"/>
    </font>
    <font>
      <sz val="11"/>
      <name val="標楷體"/>
      <family val="4"/>
      <charset val="136"/>
    </font>
    <font>
      <sz val="11"/>
      <color rgb="FFFF0000"/>
      <name val="宋体"/>
      <family val="1"/>
      <charset val="136"/>
      <scheme val="minor"/>
    </font>
    <font>
      <sz val="11"/>
      <name val="宋体"/>
      <family val="1"/>
      <charset val="136"/>
      <scheme val="minor"/>
    </font>
    <font>
      <sz val="24"/>
      <name val="宋体"/>
      <family val="1"/>
      <charset val="136"/>
      <scheme val="minor"/>
    </font>
    <font>
      <b/>
      <sz val="26"/>
      <name val="宋体"/>
      <family val="1"/>
      <charset val="136"/>
      <scheme val="major"/>
    </font>
    <font>
      <sz val="26"/>
      <name val="宋体"/>
      <family val="1"/>
      <charset val="136"/>
      <scheme val="major"/>
    </font>
    <font>
      <sz val="26"/>
      <name val="微軟正黑體"/>
      <family val="2"/>
      <charset val="136"/>
    </font>
    <font>
      <sz val="22"/>
      <name val="宋体"/>
      <family val="1"/>
      <charset val="136"/>
      <scheme val="minor"/>
    </font>
    <font>
      <sz val="12"/>
      <name val="微軟正黑體"/>
      <family val="2"/>
      <charset val="136"/>
    </font>
    <font>
      <sz val="24"/>
      <name val="微軟正黑體"/>
      <family val="2"/>
      <charset val="136"/>
    </font>
    <font>
      <sz val="20"/>
      <name val="微軟正黑體"/>
      <family val="2"/>
      <charset val="136"/>
    </font>
    <font>
      <sz val="18"/>
      <name val="微軟正黑體"/>
      <family val="2"/>
      <charset val="136"/>
    </font>
    <font>
      <sz val="22"/>
      <name val="微軟正黑體"/>
      <family val="2"/>
      <charset val="136"/>
    </font>
    <font>
      <sz val="14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2"/>
      <name val="宋体"/>
      <scheme val="minor"/>
    </font>
    <font>
      <b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4"/>
      <color rgb="FFFF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26"/>
      <name val="宋体"/>
      <scheme val="minor"/>
    </font>
    <font>
      <sz val="24"/>
      <name val="宋体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1"/>
      <charset val="136"/>
      <scheme val="minor"/>
    </font>
    <font>
      <sz val="8"/>
      <color rgb="FFFF0000"/>
      <name val="宋体"/>
      <family val="1"/>
      <charset val="136"/>
      <scheme val="major"/>
    </font>
    <font>
      <b/>
      <sz val="9"/>
      <name val="宋体"/>
      <family val="1"/>
      <charset val="136"/>
      <scheme val="major"/>
    </font>
    <font>
      <sz val="24"/>
      <color theme="1"/>
      <name val="宋体"/>
      <family val="1"/>
      <charset val="136"/>
      <scheme val="major"/>
    </font>
    <font>
      <sz val="24"/>
      <color rgb="FFFF0000"/>
      <name val="宋体"/>
      <family val="1"/>
      <charset val="136"/>
      <scheme val="maj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rgb="FFFFC000"/>
      </left>
      <right style="dashed">
        <color rgb="FFFFC000"/>
      </right>
      <top style="dashed">
        <color rgb="FFFFC000"/>
      </top>
      <bottom style="dashed">
        <color rgb="FFFFC000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8" fillId="0" borderId="0">
      <alignment vertical="center"/>
    </xf>
  </cellStyleXfs>
  <cellXfs count="953">
    <xf numFmtId="0" fontId="0" fillId="0" borderId="0" xfId="0"/>
    <xf numFmtId="0" fontId="6" fillId="0" borderId="1" xfId="0" applyFont="1" applyBorder="1" applyAlignment="1">
      <alignment vertical="center" wrapText="1" shrinkToFit="1"/>
    </xf>
    <xf numFmtId="0" fontId="9" fillId="2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wrapText="1" shrinkToFit="1"/>
    </xf>
    <xf numFmtId="0" fontId="8" fillId="0" borderId="1" xfId="0" applyFont="1" applyBorder="1" applyAlignment="1">
      <alignment vertical="center" wrapText="1" shrinkToFit="1"/>
    </xf>
    <xf numFmtId="0" fontId="0" fillId="0" borderId="0" xfId="0" applyAlignment="1">
      <alignment horizontal="center" vertical="center" wrapText="1" shrinkToFi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textRotation="255" wrapText="1"/>
    </xf>
    <xf numFmtId="0" fontId="1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NumberFormat="1" applyFont="1" applyFill="1" applyBorder="1" applyAlignment="1">
      <alignment horizontal="center" vertical="center" shrinkToFit="1"/>
    </xf>
    <xf numFmtId="0" fontId="16" fillId="2" borderId="1" xfId="0" applyFont="1" applyFill="1" applyBorder="1" applyAlignment="1">
      <alignment horizontal="center" vertical="center" shrinkToFit="1"/>
    </xf>
    <xf numFmtId="0" fontId="20" fillId="2" borderId="1" xfId="0" applyNumberFormat="1" applyFont="1" applyFill="1" applyBorder="1" applyAlignment="1">
      <alignment horizontal="center" vertical="center" wrapText="1" shrinkToFit="1"/>
    </xf>
    <xf numFmtId="0" fontId="0" fillId="0" borderId="1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14" fillId="0" borderId="1" xfId="0" applyFont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11" fillId="2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center" vertical="center" textRotation="255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 shrinkToFit="1"/>
    </xf>
    <xf numFmtId="0" fontId="30" fillId="0" borderId="1" xfId="0" applyFont="1" applyBorder="1" applyAlignment="1">
      <alignment horizontal="center" vertical="center" wrapText="1" shrinkToFit="1"/>
    </xf>
    <xf numFmtId="0" fontId="31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 shrinkToFit="1"/>
    </xf>
    <xf numFmtId="0" fontId="34" fillId="0" borderId="1" xfId="0" applyFont="1" applyBorder="1" applyAlignment="1">
      <alignment horizontal="right" vertical="center" wrapText="1" shrinkToFit="1"/>
    </xf>
    <xf numFmtId="0" fontId="7" fillId="0" borderId="6" xfId="0" applyFont="1" applyBorder="1" applyAlignment="1">
      <alignment vertical="center" wrapText="1" shrinkToFit="1"/>
    </xf>
    <xf numFmtId="0" fontId="34" fillId="0" borderId="0" xfId="0" applyFont="1" applyAlignment="1">
      <alignment vertical="center"/>
    </xf>
    <xf numFmtId="0" fontId="37" fillId="0" borderId="5" xfId="0" applyFont="1" applyBorder="1" applyAlignment="1">
      <alignment horizontal="center" vertical="center" shrinkToFit="1"/>
    </xf>
    <xf numFmtId="0" fontId="37" fillId="0" borderId="1" xfId="0" applyFont="1" applyBorder="1" applyAlignment="1">
      <alignment horizontal="center" vertical="center" wrapText="1" shrinkToFit="1"/>
    </xf>
    <xf numFmtId="0" fontId="37" fillId="0" borderId="1" xfId="0" applyFont="1" applyFill="1" applyBorder="1" applyAlignment="1">
      <alignment horizontal="center" vertical="center" wrapText="1" shrinkToFit="1"/>
    </xf>
    <xf numFmtId="0" fontId="39" fillId="0" borderId="1" xfId="0" applyFont="1" applyBorder="1" applyAlignment="1">
      <alignment vertical="center" wrapText="1" shrinkToFit="1"/>
    </xf>
    <xf numFmtId="0" fontId="21" fillId="0" borderId="1" xfId="0" applyFont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center"/>
    </xf>
    <xf numFmtId="0" fontId="40" fillId="2" borderId="1" xfId="0" applyFont="1" applyFill="1" applyBorder="1" applyAlignment="1">
      <alignment horizontal="left" vertical="center" wrapText="1" shrinkToFit="1"/>
    </xf>
    <xf numFmtId="0" fontId="39" fillId="0" borderId="1" xfId="0" applyFont="1" applyBorder="1" applyAlignment="1">
      <alignment horizontal="center" vertical="center" wrapText="1" shrinkToFit="1"/>
    </xf>
    <xf numFmtId="0" fontId="39" fillId="0" borderId="1" xfId="0" applyFont="1" applyBorder="1" applyAlignment="1">
      <alignment horizontal="center" vertical="center" wrapText="1"/>
    </xf>
    <xf numFmtId="0" fontId="17" fillId="2" borderId="1" xfId="0" applyNumberFormat="1" applyFont="1" applyFill="1" applyBorder="1" applyAlignment="1">
      <alignment horizontal="left" vertical="center" shrinkToFit="1"/>
    </xf>
    <xf numFmtId="0" fontId="39" fillId="0" borderId="1" xfId="0" applyFont="1" applyFill="1" applyBorder="1" applyAlignment="1">
      <alignment horizontal="center" vertical="center" wrapText="1" shrinkToFit="1"/>
    </xf>
    <xf numFmtId="0" fontId="41" fillId="2" borderId="1" xfId="0" applyNumberFormat="1" applyFont="1" applyFill="1" applyBorder="1" applyAlignment="1">
      <alignment horizontal="left" vertical="center" shrinkToFit="1"/>
    </xf>
    <xf numFmtId="0" fontId="41" fillId="0" borderId="1" xfId="0" applyFont="1" applyFill="1" applyBorder="1" applyAlignment="1">
      <alignment horizontal="left" vertical="center" shrinkToFit="1"/>
    </xf>
    <xf numFmtId="0" fontId="17" fillId="0" borderId="1" xfId="0" applyFont="1" applyFill="1" applyBorder="1" applyAlignment="1">
      <alignment horizontal="center" vertical="center" shrinkToFit="1"/>
    </xf>
    <xf numFmtId="0" fontId="39" fillId="0" borderId="1" xfId="0" applyFont="1" applyFill="1" applyBorder="1" applyAlignment="1">
      <alignment horizontal="center" vertical="center" wrapText="1"/>
    </xf>
    <xf numFmtId="0" fontId="36" fillId="0" borderId="1" xfId="0" applyFont="1" applyBorder="1" applyAlignment="1">
      <alignment vertical="center"/>
    </xf>
    <xf numFmtId="0" fontId="36" fillId="0" borderId="1" xfId="0" applyFont="1" applyBorder="1" applyAlignment="1">
      <alignment horizontal="left" vertical="center" wrapText="1" shrinkToFit="1"/>
    </xf>
    <xf numFmtId="0" fontId="17" fillId="0" borderId="1" xfId="0" applyNumberFormat="1" applyFont="1" applyFill="1" applyBorder="1" applyAlignment="1">
      <alignment horizontal="left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42" fillId="2" borderId="1" xfId="0" applyFont="1" applyFill="1" applyBorder="1" applyAlignment="1">
      <alignment horizontal="left" vertical="center" shrinkToFit="1"/>
    </xf>
    <xf numFmtId="0" fontId="42" fillId="2" borderId="1" xfId="0" applyNumberFormat="1" applyFont="1" applyFill="1" applyBorder="1" applyAlignment="1">
      <alignment horizontal="left" vertical="center" shrinkToFit="1"/>
    </xf>
    <xf numFmtId="0" fontId="39" fillId="0" borderId="1" xfId="0" applyFont="1" applyBorder="1" applyAlignment="1">
      <alignment horizontal="center" vertical="center" textRotation="255" wrapText="1"/>
    </xf>
    <xf numFmtId="0" fontId="36" fillId="0" borderId="1" xfId="0" applyFont="1" applyBorder="1" applyAlignment="1">
      <alignment horizontal="center" vertical="center" wrapText="1" shrinkToFit="1"/>
    </xf>
    <xf numFmtId="176" fontId="39" fillId="2" borderId="1" xfId="0" applyNumberFormat="1" applyFont="1" applyFill="1" applyBorder="1" applyAlignment="1">
      <alignment horizontal="center" vertical="center" wrapText="1" shrinkToFit="1"/>
    </xf>
    <xf numFmtId="0" fontId="27" fillId="2" borderId="1" xfId="0" applyNumberFormat="1" applyFont="1" applyFill="1" applyBorder="1" applyAlignment="1">
      <alignment horizontal="left" vertical="center" shrinkToFit="1"/>
    </xf>
    <xf numFmtId="0" fontId="28" fillId="0" borderId="1" xfId="0" applyNumberFormat="1" applyFont="1" applyFill="1" applyBorder="1" applyAlignment="1">
      <alignment horizontal="center" vertical="center" shrinkToFit="1"/>
    </xf>
    <xf numFmtId="0" fontId="45" fillId="2" borderId="1" xfId="0" applyNumberFormat="1" applyFont="1" applyFill="1" applyBorder="1" applyAlignment="1">
      <alignment horizontal="center" vertical="center" shrinkToFit="1"/>
    </xf>
    <xf numFmtId="0" fontId="46" fillId="0" borderId="1" xfId="0" applyFont="1" applyBorder="1" applyAlignment="1">
      <alignment horizontal="center" vertical="center" wrapText="1" shrinkToFit="1"/>
    </xf>
    <xf numFmtId="0" fontId="46" fillId="0" borderId="1" xfId="0" applyFont="1" applyFill="1" applyBorder="1" applyAlignment="1">
      <alignment horizontal="center" vertical="center" wrapText="1" shrinkToFit="1"/>
    </xf>
    <xf numFmtId="0" fontId="47" fillId="0" borderId="1" xfId="0" applyFont="1" applyBorder="1" applyAlignment="1">
      <alignment horizontal="center" vertical="center" wrapText="1" shrinkToFit="1"/>
    </xf>
    <xf numFmtId="0" fontId="48" fillId="0" borderId="1" xfId="0" applyFont="1" applyBorder="1" applyAlignment="1">
      <alignment vertical="center"/>
    </xf>
    <xf numFmtId="0" fontId="32" fillId="0" borderId="1" xfId="0" applyNumberFormat="1" applyFont="1" applyFill="1" applyBorder="1" applyAlignment="1">
      <alignment horizontal="center" vertical="center" shrinkToFit="1"/>
    </xf>
    <xf numFmtId="0" fontId="46" fillId="0" borderId="1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2" fillId="0" borderId="1" xfId="0" applyFont="1" applyBorder="1" applyAlignment="1">
      <alignment horizontal="center" vertical="center" wrapText="1" shrinkToFit="1"/>
    </xf>
    <xf numFmtId="0" fontId="6" fillId="0" borderId="1" xfId="0" applyFont="1" applyBorder="1" applyAlignment="1">
      <alignment horizontal="center" vertical="center" wrapText="1" shrinkToFit="1"/>
    </xf>
    <xf numFmtId="0" fontId="32" fillId="0" borderId="1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 shrinkToFit="1"/>
    </xf>
    <xf numFmtId="0" fontId="32" fillId="0" borderId="1" xfId="0" applyFont="1" applyBorder="1" applyAlignment="1">
      <alignment horizontal="center" vertical="center" wrapText="1" shrinkToFit="1"/>
    </xf>
    <xf numFmtId="0" fontId="0" fillId="0" borderId="1" xfId="0" applyFill="1" applyBorder="1" applyAlignment="1">
      <alignment vertical="center"/>
    </xf>
    <xf numFmtId="0" fontId="16" fillId="2" borderId="5" xfId="0" applyNumberFormat="1" applyFont="1" applyFill="1" applyBorder="1" applyAlignment="1">
      <alignment horizontal="center" vertical="center" shrinkToFit="1"/>
    </xf>
    <xf numFmtId="0" fontId="23" fillId="2" borderId="0" xfId="0" applyFont="1" applyFill="1" applyBorder="1" applyAlignment="1">
      <alignment vertical="center" shrinkToFit="1"/>
    </xf>
    <xf numFmtId="0" fontId="23" fillId="2" borderId="0" xfId="0" applyFont="1" applyFill="1" applyBorder="1" applyAlignment="1">
      <alignment horizontal="left" vertical="center" shrinkToFit="1"/>
    </xf>
    <xf numFmtId="0" fontId="20" fillId="2" borderId="0" xfId="0" applyNumberFormat="1" applyFont="1" applyFill="1" applyBorder="1" applyAlignment="1">
      <alignment horizontal="center" vertical="center" wrapText="1" shrinkToFit="1"/>
    </xf>
    <xf numFmtId="0" fontId="2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 shrinkToFit="1"/>
    </xf>
    <xf numFmtId="0" fontId="0" fillId="0" borderId="1" xfId="0" applyNumberFormat="1" applyFont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 shrinkToFit="1"/>
    </xf>
    <xf numFmtId="0" fontId="15" fillId="2" borderId="0" xfId="0" applyFont="1" applyFill="1" applyAlignment="1">
      <alignment horizontal="center" vertical="center"/>
    </xf>
    <xf numFmtId="0" fontId="23" fillId="2" borderId="0" xfId="0" applyFont="1" applyFill="1" applyBorder="1" applyAlignment="1">
      <alignment horizontal="center" vertical="center" shrinkToFit="1"/>
    </xf>
    <xf numFmtId="0" fontId="20" fillId="2" borderId="0" xfId="0" applyFont="1" applyFill="1" applyBorder="1" applyAlignment="1">
      <alignment horizontal="center" vertical="center" shrinkToFit="1"/>
    </xf>
    <xf numFmtId="0" fontId="17" fillId="2" borderId="0" xfId="0" applyFont="1" applyFill="1" applyBorder="1" applyAlignment="1">
      <alignment horizontal="left" vertical="center" shrinkToFit="1"/>
    </xf>
    <xf numFmtId="0" fontId="17" fillId="2" borderId="0" xfId="0" applyFont="1" applyFill="1" applyBorder="1" applyAlignment="1">
      <alignment vertical="center" shrinkToFit="1"/>
    </xf>
    <xf numFmtId="0" fontId="18" fillId="2" borderId="0" xfId="0" applyFont="1" applyFill="1" applyBorder="1" applyAlignment="1">
      <alignment horizontal="center" vertical="center" shrinkToFit="1"/>
    </xf>
    <xf numFmtId="0" fontId="17" fillId="2" borderId="0" xfId="0" applyFont="1" applyFill="1" applyBorder="1" applyAlignment="1">
      <alignment horizontal="center" vertical="center" shrinkToFit="1"/>
    </xf>
    <xf numFmtId="0" fontId="15" fillId="2" borderId="0" xfId="0" applyFont="1" applyFill="1" applyBorder="1" applyAlignment="1">
      <alignment vertical="center"/>
    </xf>
    <xf numFmtId="0" fontId="22" fillId="2" borderId="0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0" fontId="11" fillId="2" borderId="0" xfId="0" applyNumberFormat="1" applyFont="1" applyFill="1" applyBorder="1" applyAlignment="1">
      <alignment vertical="center" shrinkToFit="1"/>
    </xf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 shrinkToFit="1"/>
    </xf>
    <xf numFmtId="0" fontId="10" fillId="2" borderId="0" xfId="0" applyFont="1" applyFill="1" applyBorder="1" applyAlignment="1">
      <alignment horizontal="center" vertical="center" shrinkToFit="1"/>
    </xf>
    <xf numFmtId="0" fontId="17" fillId="2" borderId="0" xfId="0" applyFont="1" applyFill="1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7" fillId="0" borderId="0" xfId="0" applyFont="1" applyBorder="1" applyAlignment="1">
      <alignment vertical="center" wrapText="1" shrinkToFit="1"/>
    </xf>
    <xf numFmtId="0" fontId="0" fillId="0" borderId="1" xfId="0" applyFont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 shrinkToFit="1"/>
    </xf>
    <xf numFmtId="0" fontId="44" fillId="0" borderId="1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76" fontId="39" fillId="2" borderId="1" xfId="0" applyNumberFormat="1" applyFont="1" applyFill="1" applyBorder="1" applyAlignment="1">
      <alignment horizontal="center" vertical="center" wrapText="1" shrinkToFit="1"/>
    </xf>
    <xf numFmtId="0" fontId="43" fillId="0" borderId="1" xfId="0" applyFont="1" applyFill="1" applyBorder="1" applyAlignment="1">
      <alignment horizontal="left" vertical="center"/>
    </xf>
    <xf numFmtId="176" fontId="36" fillId="2" borderId="1" xfId="0" applyNumberFormat="1" applyFont="1" applyFill="1" applyBorder="1" applyAlignment="1">
      <alignment horizontal="center" vertical="center" wrapText="1" shrinkToFit="1"/>
    </xf>
    <xf numFmtId="0" fontId="4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53" fillId="0" borderId="1" xfId="0" applyNumberFormat="1" applyFont="1" applyFill="1" applyBorder="1" applyAlignment="1">
      <alignment horizontal="center" vertical="center" shrinkToFit="1"/>
    </xf>
    <xf numFmtId="0" fontId="54" fillId="0" borderId="1" xfId="0" applyNumberFormat="1" applyFont="1" applyFill="1" applyBorder="1" applyAlignment="1">
      <alignment horizontal="center" vertical="center" shrinkToFit="1"/>
    </xf>
    <xf numFmtId="0" fontId="37" fillId="0" borderId="1" xfId="0" applyFont="1" applyBorder="1" applyAlignment="1">
      <alignment horizontal="center" vertical="center" wrapText="1" shrinkToFit="1"/>
    </xf>
    <xf numFmtId="0" fontId="37" fillId="0" borderId="1" xfId="0" applyFont="1" applyBorder="1" applyAlignment="1">
      <alignment horizontal="center" vertical="center" shrinkToFit="1"/>
    </xf>
    <xf numFmtId="0" fontId="0" fillId="0" borderId="1" xfId="0" applyNumberFormat="1" applyFont="1" applyBorder="1" applyAlignment="1">
      <alignment horizontal="center" vertical="center"/>
    </xf>
    <xf numFmtId="0" fontId="52" fillId="0" borderId="1" xfId="0" applyFont="1" applyBorder="1" applyAlignment="1">
      <alignment horizontal="center" vertical="center" wrapText="1"/>
    </xf>
    <xf numFmtId="0" fontId="39" fillId="0" borderId="1" xfId="0" applyFont="1" applyFill="1" applyBorder="1" applyAlignment="1">
      <alignment horizontal="center" vertical="center" wrapText="1" shrinkToFit="1"/>
    </xf>
    <xf numFmtId="0" fontId="0" fillId="0" borderId="1" xfId="0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 shrinkToFit="1"/>
    </xf>
    <xf numFmtId="0" fontId="32" fillId="0" borderId="1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 shrinkToFit="1"/>
    </xf>
    <xf numFmtId="0" fontId="37" fillId="0" borderId="1" xfId="0" applyFont="1" applyBorder="1" applyAlignment="1">
      <alignment horizontal="center" vertical="center" shrinkToFit="1"/>
    </xf>
    <xf numFmtId="0" fontId="39" fillId="0" borderId="1" xfId="0" applyFont="1" applyFill="1" applyBorder="1" applyAlignment="1">
      <alignment horizontal="center" vertical="center" wrapText="1" shrinkToFit="1"/>
    </xf>
    <xf numFmtId="0" fontId="6" fillId="0" borderId="1" xfId="0" applyFont="1" applyBorder="1" applyAlignment="1">
      <alignment horizontal="center" vertical="center" wrapText="1" shrinkToFit="1"/>
    </xf>
    <xf numFmtId="0" fontId="49" fillId="0" borderId="1" xfId="0" applyFont="1" applyBorder="1" applyAlignment="1">
      <alignment horizontal="left" vertical="center"/>
    </xf>
    <xf numFmtId="0" fontId="44" fillId="0" borderId="1" xfId="0" applyNumberFormat="1" applyFont="1" applyBorder="1" applyAlignment="1">
      <alignment horizontal="center" vertical="center"/>
    </xf>
    <xf numFmtId="0" fontId="3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49" fontId="34" fillId="0" borderId="1" xfId="0" applyNumberFormat="1" applyFont="1" applyBorder="1" applyAlignment="1">
      <alignment horizontal="center" vertical="center" wrapText="1" shrinkToFit="1"/>
    </xf>
    <xf numFmtId="0" fontId="32" fillId="0" borderId="1" xfId="0" applyFont="1" applyBorder="1" applyAlignment="1">
      <alignment horizontal="center" vertical="center" wrapText="1" shrinkToFit="1"/>
    </xf>
    <xf numFmtId="0" fontId="32" fillId="0" borderId="1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 shrinkToFit="1"/>
    </xf>
    <xf numFmtId="0" fontId="6" fillId="0" borderId="1" xfId="0" applyFont="1" applyBorder="1" applyAlignment="1">
      <alignment horizontal="center" vertical="center" wrapText="1" shrinkToFit="1"/>
    </xf>
    <xf numFmtId="0" fontId="7" fillId="0" borderId="6" xfId="0" applyFont="1" applyBorder="1" applyAlignment="1">
      <alignment horizontal="center" vertical="center" wrapText="1" shrinkToFit="1"/>
    </xf>
    <xf numFmtId="0" fontId="25" fillId="2" borderId="0" xfId="0" applyFont="1" applyFill="1" applyBorder="1" applyAlignment="1">
      <alignment horizontal="center" vertical="center" shrinkToFit="1"/>
    </xf>
    <xf numFmtId="0" fontId="24" fillId="2" borderId="0" xfId="0" applyFont="1" applyFill="1" applyBorder="1" applyAlignment="1">
      <alignment vertical="center" wrapText="1"/>
    </xf>
    <xf numFmtId="0" fontId="58" fillId="0" borderId="1" xfId="0" applyFont="1" applyFill="1" applyBorder="1" applyAlignment="1">
      <alignment horizontal="left" vertical="center" shrinkToFit="1"/>
    </xf>
    <xf numFmtId="0" fontId="59" fillId="0" borderId="1" xfId="0" applyNumberFormat="1" applyFont="1" applyFill="1" applyBorder="1" applyAlignment="1">
      <alignment horizontal="left" vertical="center" shrinkToFit="1"/>
    </xf>
    <xf numFmtId="0" fontId="58" fillId="0" borderId="1" xfId="0" applyFont="1" applyBorder="1" applyAlignment="1">
      <alignment horizontal="left" vertical="center" wrapText="1" shrinkToFit="1"/>
    </xf>
    <xf numFmtId="0" fontId="59" fillId="2" borderId="1" xfId="0" applyFont="1" applyFill="1" applyBorder="1" applyAlignment="1">
      <alignment horizontal="left" vertical="center" shrinkToFit="1"/>
    </xf>
    <xf numFmtId="0" fontId="59" fillId="2" borderId="1" xfId="0" applyNumberFormat="1" applyFont="1" applyFill="1" applyBorder="1" applyAlignment="1">
      <alignment horizontal="left" vertical="center" shrinkToFit="1"/>
    </xf>
    <xf numFmtId="0" fontId="6" fillId="0" borderId="1" xfId="0" applyFont="1" applyBorder="1" applyAlignment="1">
      <alignment horizontal="center" vertical="center" wrapText="1" shrinkToFit="1"/>
    </xf>
    <xf numFmtId="0" fontId="23" fillId="0" borderId="0" xfId="0" applyFont="1" applyFill="1" applyAlignment="1">
      <alignment horizontal="center" vertical="center" shrinkToFit="1"/>
    </xf>
    <xf numFmtId="0" fontId="23" fillId="0" borderId="12" xfId="0" applyFont="1" applyFill="1" applyBorder="1" applyAlignment="1">
      <alignment horizontal="center" vertical="center" shrinkToFit="1"/>
    </xf>
    <xf numFmtId="0" fontId="23" fillId="0" borderId="13" xfId="0" applyFont="1" applyFill="1" applyBorder="1" applyAlignment="1">
      <alignment vertical="center" shrinkToFit="1"/>
    </xf>
    <xf numFmtId="0" fontId="23" fillId="0" borderId="13" xfId="0" applyFont="1" applyFill="1" applyBorder="1" applyAlignment="1">
      <alignment horizontal="center" vertical="center" shrinkToFit="1"/>
    </xf>
    <xf numFmtId="0" fontId="23" fillId="0" borderId="14" xfId="0" applyFont="1" applyFill="1" applyBorder="1" applyAlignment="1">
      <alignment vertical="center" shrinkToFit="1"/>
    </xf>
    <xf numFmtId="0" fontId="23" fillId="0" borderId="2" xfId="0" applyFont="1" applyFill="1" applyBorder="1" applyAlignment="1">
      <alignment horizontal="left" vertical="center" shrinkToFit="1"/>
    </xf>
    <xf numFmtId="0" fontId="23" fillId="0" borderId="12" xfId="0" applyNumberFormat="1" applyFont="1" applyFill="1" applyBorder="1" applyAlignment="1">
      <alignment horizontal="center" vertical="center" shrinkToFit="1"/>
    </xf>
    <xf numFmtId="0" fontId="23" fillId="0" borderId="4" xfId="0" applyFont="1" applyFill="1" applyBorder="1" applyAlignment="1">
      <alignment horizontal="left" vertical="center" shrinkToFit="1"/>
    </xf>
    <xf numFmtId="0" fontId="23" fillId="0" borderId="2" xfId="0" applyNumberFormat="1" applyFont="1" applyFill="1" applyBorder="1" applyAlignment="1">
      <alignment horizontal="left" vertical="center" shrinkToFit="1"/>
    </xf>
    <xf numFmtId="0" fontId="23" fillId="0" borderId="4" xfId="0" applyNumberFormat="1" applyFont="1" applyFill="1" applyBorder="1" applyAlignment="1">
      <alignment horizontal="left" vertical="center" shrinkToFit="1"/>
    </xf>
    <xf numFmtId="0" fontId="23" fillId="0" borderId="3" xfId="0" applyNumberFormat="1" applyFont="1" applyFill="1" applyBorder="1" applyAlignment="1">
      <alignment horizontal="left" vertical="center" shrinkToFit="1"/>
    </xf>
    <xf numFmtId="0" fontId="23" fillId="0" borderId="4" xfId="0" applyNumberFormat="1" applyFont="1" applyFill="1" applyBorder="1" applyAlignment="1">
      <alignment horizontal="center" vertical="center" shrinkToFit="1"/>
    </xf>
    <xf numFmtId="0" fontId="23" fillId="0" borderId="0" xfId="0" applyNumberFormat="1" applyFont="1" applyFill="1" applyAlignment="1">
      <alignment horizontal="center" vertical="center" shrinkToFit="1"/>
    </xf>
    <xf numFmtId="0" fontId="23" fillId="0" borderId="3" xfId="0" applyFont="1" applyFill="1" applyBorder="1" applyAlignment="1">
      <alignment horizontal="left" vertical="center" shrinkToFit="1"/>
    </xf>
    <xf numFmtId="0" fontId="10" fillId="2" borderId="1" xfId="0" applyFont="1" applyFill="1" applyBorder="1" applyAlignment="1">
      <alignment horizontal="center" vertical="center" shrinkToFit="1"/>
    </xf>
    <xf numFmtId="0" fontId="20" fillId="2" borderId="0" xfId="0" applyFont="1" applyFill="1" applyBorder="1" applyAlignment="1">
      <alignment vertical="center" wrapText="1"/>
    </xf>
    <xf numFmtId="0" fontId="10" fillId="2" borderId="0" xfId="0" applyNumberFormat="1" applyFont="1" applyFill="1" applyBorder="1" applyAlignment="1">
      <alignment vertical="center" shrinkToFit="1"/>
    </xf>
    <xf numFmtId="0" fontId="25" fillId="0" borderId="1" xfId="0" applyFont="1" applyFill="1" applyBorder="1" applyAlignment="1">
      <alignment horizontal="center" vertical="center" shrinkToFit="1"/>
    </xf>
    <xf numFmtId="0" fontId="23" fillId="2" borderId="4" xfId="0" applyFont="1" applyFill="1" applyBorder="1" applyAlignment="1">
      <alignment horizontal="left" vertical="center" shrinkToFit="1"/>
    </xf>
    <xf numFmtId="0" fontId="23" fillId="0" borderId="2" xfId="0" applyFont="1" applyFill="1" applyBorder="1" applyAlignment="1">
      <alignment horizontal="center" vertical="center" shrinkToFit="1"/>
    </xf>
    <xf numFmtId="0" fontId="23" fillId="0" borderId="4" xfId="0" applyFont="1" applyFill="1" applyBorder="1" applyAlignment="1">
      <alignment horizontal="center" vertical="center" shrinkToFit="1"/>
    </xf>
    <xf numFmtId="0" fontId="23" fillId="0" borderId="3" xfId="0" applyFont="1" applyFill="1" applyBorder="1" applyAlignment="1">
      <alignment horizontal="center" vertical="center" shrinkToFit="1"/>
    </xf>
    <xf numFmtId="0" fontId="23" fillId="2" borderId="2" xfId="0" applyFont="1" applyFill="1" applyBorder="1" applyAlignment="1">
      <alignment horizontal="left" vertical="center" shrinkToFit="1"/>
    </xf>
    <xf numFmtId="0" fontId="23" fillId="0" borderId="11" xfId="0" applyFont="1" applyFill="1" applyBorder="1" applyAlignment="1">
      <alignment horizontal="center" vertical="center" shrinkToFit="1"/>
    </xf>
    <xf numFmtId="0" fontId="23" fillId="0" borderId="12" xfId="0" applyNumberFormat="1" applyFont="1" applyFill="1" applyBorder="1" applyAlignment="1">
      <alignment horizontal="left" vertical="center" shrinkToFit="1"/>
    </xf>
    <xf numFmtId="0" fontId="23" fillId="2" borderId="3" xfId="0" applyFont="1" applyFill="1" applyBorder="1" applyAlignment="1">
      <alignment horizontal="left" vertical="center" shrinkToFit="1"/>
    </xf>
    <xf numFmtId="0" fontId="6" fillId="0" borderId="1" xfId="0" applyFont="1" applyBorder="1" applyAlignment="1">
      <alignment horizontal="center" vertical="center" wrapText="1" shrinkToFit="1"/>
    </xf>
    <xf numFmtId="0" fontId="23" fillId="2" borderId="14" xfId="0" applyFont="1" applyFill="1" applyBorder="1" applyAlignment="1">
      <alignment horizontal="left" vertical="center" shrinkToFit="1"/>
    </xf>
    <xf numFmtId="0" fontId="24" fillId="2" borderId="0" xfId="0" applyNumberFormat="1" applyFont="1" applyFill="1" applyBorder="1" applyAlignment="1">
      <alignment vertical="center" wrapText="1" shrinkToFit="1"/>
    </xf>
    <xf numFmtId="0" fontId="23" fillId="2" borderId="3" xfId="0" applyFont="1" applyFill="1" applyBorder="1" applyAlignment="1">
      <alignment horizontal="center" vertical="center" shrinkToFit="1"/>
    </xf>
    <xf numFmtId="0" fontId="23" fillId="2" borderId="2" xfId="0" applyFont="1" applyFill="1" applyBorder="1" applyAlignment="1">
      <alignment horizontal="center" vertical="center" shrinkToFit="1"/>
    </xf>
    <xf numFmtId="0" fontId="23" fillId="0" borderId="13" xfId="0" applyNumberFormat="1" applyFont="1" applyFill="1" applyBorder="1" applyAlignment="1">
      <alignment horizontal="left" vertical="center" shrinkToFit="1"/>
    </xf>
    <xf numFmtId="0" fontId="23" fillId="2" borderId="13" xfId="0" applyFont="1" applyFill="1" applyBorder="1" applyAlignment="1">
      <alignment horizontal="center" vertical="center" shrinkToFit="1"/>
    </xf>
    <xf numFmtId="0" fontId="23" fillId="2" borderId="12" xfId="0" applyFont="1" applyFill="1" applyBorder="1" applyAlignment="1">
      <alignment horizontal="center" vertical="center" shrinkToFit="1"/>
    </xf>
    <xf numFmtId="0" fontId="23" fillId="2" borderId="3" xfId="0" applyNumberFormat="1" applyFont="1" applyFill="1" applyBorder="1" applyAlignment="1">
      <alignment horizontal="left" vertical="center" shrinkToFit="1"/>
    </xf>
    <xf numFmtId="0" fontId="23" fillId="2" borderId="0" xfId="0" applyNumberFormat="1" applyFont="1" applyFill="1" applyAlignment="1">
      <alignment horizontal="center" vertical="center" shrinkToFit="1"/>
    </xf>
    <xf numFmtId="0" fontId="23" fillId="2" borderId="2" xfId="0" applyNumberFormat="1" applyFont="1" applyFill="1" applyBorder="1" applyAlignment="1">
      <alignment horizontal="center" vertical="center" shrinkToFit="1"/>
    </xf>
    <xf numFmtId="0" fontId="23" fillId="0" borderId="13" xfId="0" applyNumberFormat="1" applyFont="1" applyFill="1" applyBorder="1" applyAlignment="1">
      <alignment horizontal="center" vertical="center" shrinkToFit="1"/>
    </xf>
    <xf numFmtId="0" fontId="23" fillId="2" borderId="4" xfId="0" applyNumberFormat="1" applyFont="1" applyFill="1" applyBorder="1" applyAlignment="1">
      <alignment horizontal="left" vertical="center" shrinkToFit="1"/>
    </xf>
    <xf numFmtId="0" fontId="23" fillId="2" borderId="13" xfId="0" applyFont="1" applyFill="1" applyBorder="1" applyAlignment="1">
      <alignment vertical="center" shrinkToFit="1"/>
    </xf>
    <xf numFmtId="0" fontId="23" fillId="2" borderId="13" xfId="0" applyNumberFormat="1" applyFont="1" applyFill="1" applyBorder="1" applyAlignment="1">
      <alignment horizontal="left" vertical="center" shrinkToFit="1"/>
    </xf>
    <xf numFmtId="0" fontId="23" fillId="2" borderId="14" xfId="0" applyNumberFormat="1" applyFont="1" applyFill="1" applyBorder="1" applyAlignment="1">
      <alignment horizontal="left" vertical="center" shrinkToFit="1"/>
    </xf>
    <xf numFmtId="0" fontId="23" fillId="2" borderId="14" xfId="0" applyFont="1" applyFill="1" applyBorder="1" applyAlignment="1">
      <alignment vertical="center" shrinkToFit="1"/>
    </xf>
    <xf numFmtId="0" fontId="23" fillId="0" borderId="14" xfId="0" applyFont="1" applyFill="1" applyBorder="1" applyAlignment="1">
      <alignment horizontal="center" vertical="center" shrinkToFit="1"/>
    </xf>
    <xf numFmtId="0" fontId="23" fillId="2" borderId="12" xfId="0" applyFont="1" applyFill="1" applyBorder="1" applyAlignment="1">
      <alignment horizontal="left" vertical="center" shrinkToFit="1"/>
    </xf>
    <xf numFmtId="0" fontId="23" fillId="0" borderId="0" xfId="0" applyFont="1" applyFill="1" applyAlignment="1">
      <alignment vertical="center" shrinkToFit="1"/>
    </xf>
    <xf numFmtId="0" fontId="23" fillId="0" borderId="12" xfId="0" applyFont="1" applyFill="1" applyBorder="1" applyAlignment="1">
      <alignment vertical="center" shrinkToFit="1"/>
    </xf>
    <xf numFmtId="0" fontId="23" fillId="2" borderId="2" xfId="0" applyNumberFormat="1" applyFont="1" applyFill="1" applyBorder="1" applyAlignment="1">
      <alignment horizontal="left" vertical="center" shrinkToFit="1"/>
    </xf>
    <xf numFmtId="0" fontId="23" fillId="2" borderId="12" xfId="0" applyNumberFormat="1" applyFont="1" applyFill="1" applyBorder="1" applyAlignment="1">
      <alignment horizontal="left" vertical="center" shrinkToFit="1"/>
    </xf>
    <xf numFmtId="0" fontId="23" fillId="2" borderId="3" xfId="0" applyNumberFormat="1" applyFont="1" applyFill="1" applyBorder="1" applyAlignment="1">
      <alignment horizontal="center" vertical="center" shrinkToFit="1"/>
    </xf>
    <xf numFmtId="0" fontId="23" fillId="2" borderId="12" xfId="0" applyNumberFormat="1" applyFont="1" applyFill="1" applyBorder="1" applyAlignment="1">
      <alignment horizontal="center" vertical="center" shrinkToFit="1"/>
    </xf>
    <xf numFmtId="0" fontId="23" fillId="2" borderId="13" xfId="0" applyNumberFormat="1" applyFont="1" applyFill="1" applyBorder="1" applyAlignment="1">
      <alignment horizontal="center" vertical="center" shrinkToFit="1"/>
    </xf>
    <xf numFmtId="0" fontId="44" fillId="2" borderId="1" xfId="0" applyFont="1" applyFill="1" applyBorder="1" applyAlignment="1">
      <alignment vertical="center"/>
    </xf>
    <xf numFmtId="0" fontId="23" fillId="2" borderId="12" xfId="0" applyFont="1" applyFill="1" applyBorder="1" applyAlignment="1">
      <alignment vertical="center" shrinkToFit="1"/>
    </xf>
    <xf numFmtId="0" fontId="23" fillId="2" borderId="14" xfId="0" applyFont="1" applyFill="1" applyBorder="1" applyAlignment="1">
      <alignment horizontal="center" vertical="center" shrinkToFit="1"/>
    </xf>
    <xf numFmtId="0" fontId="23" fillId="0" borderId="0" xfId="0" applyFont="1" applyFill="1" applyAlignment="1">
      <alignment horizontal="left" vertical="center" shrinkToFit="1"/>
    </xf>
    <xf numFmtId="0" fontId="23" fillId="0" borderId="13" xfId="0" applyFont="1" applyFill="1" applyBorder="1" applyAlignment="1">
      <alignment horizontal="left" vertical="center" shrinkToFit="1"/>
    </xf>
    <xf numFmtId="0" fontId="23" fillId="0" borderId="14" xfId="0" applyNumberFormat="1" applyFont="1" applyFill="1" applyBorder="1" applyAlignment="1">
      <alignment horizontal="left" vertical="center" shrinkToFit="1"/>
    </xf>
    <xf numFmtId="0" fontId="20" fillId="2" borderId="1" xfId="0" applyNumberFormat="1" applyFont="1" applyFill="1" applyBorder="1" applyAlignment="1">
      <alignment horizontal="center" vertical="center" shrinkToFit="1"/>
    </xf>
    <xf numFmtId="0" fontId="43" fillId="2" borderId="1" xfId="0" applyFont="1" applyFill="1" applyBorder="1" applyAlignment="1">
      <alignment horizontal="left" vertical="center"/>
    </xf>
    <xf numFmtId="0" fontId="44" fillId="2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left" vertical="center" shrinkToFit="1"/>
    </xf>
    <xf numFmtId="0" fontId="25" fillId="0" borderId="8" xfId="0" applyFont="1" applyFill="1" applyBorder="1" applyAlignment="1">
      <alignment horizontal="left" vertical="center" shrinkToFit="1"/>
    </xf>
    <xf numFmtId="0" fontId="25" fillId="2" borderId="8" xfId="0" applyFont="1" applyFill="1" applyBorder="1" applyAlignment="1">
      <alignment horizontal="left" vertical="center" shrinkToFit="1"/>
    </xf>
    <xf numFmtId="0" fontId="60" fillId="0" borderId="8" xfId="0" applyNumberFormat="1" applyFont="1" applyFill="1" applyBorder="1" applyAlignment="1">
      <alignment horizontal="left" vertical="center" shrinkToFit="1"/>
    </xf>
    <xf numFmtId="0" fontId="23" fillId="0" borderId="0" xfId="0" applyNumberFormat="1" applyFont="1" applyFill="1" applyAlignment="1">
      <alignment horizontal="left" vertical="center" shrinkToFit="1"/>
    </xf>
    <xf numFmtId="0" fontId="25" fillId="2" borderId="1" xfId="0" applyFont="1" applyFill="1" applyBorder="1" applyAlignment="1">
      <alignment horizontal="left" vertical="center" shrinkToFit="1"/>
    </xf>
    <xf numFmtId="0" fontId="23" fillId="2" borderId="1" xfId="0" applyFont="1" applyFill="1" applyBorder="1" applyAlignment="1">
      <alignment horizontal="center" vertical="center" shrinkToFit="1"/>
    </xf>
    <xf numFmtId="0" fontId="23" fillId="2" borderId="4" xfId="0" applyFont="1" applyFill="1" applyBorder="1" applyAlignment="1">
      <alignment horizontal="center" vertical="center" shrinkToFit="1"/>
    </xf>
    <xf numFmtId="0" fontId="25" fillId="0" borderId="3" xfId="0" applyFont="1" applyFill="1" applyBorder="1" applyAlignment="1">
      <alignment horizontal="left" vertical="center" shrinkToFit="1"/>
    </xf>
    <xf numFmtId="0" fontId="24" fillId="2" borderId="5" xfId="0" applyNumberFormat="1" applyFont="1" applyFill="1" applyBorder="1" applyAlignment="1">
      <alignment horizontal="center" vertical="center" shrinkToFit="1"/>
    </xf>
    <xf numFmtId="0" fontId="25" fillId="0" borderId="8" xfId="0" applyFont="1" applyFill="1" applyBorder="1" applyAlignment="1">
      <alignment horizontal="center" vertical="center" shrinkToFit="1"/>
    </xf>
    <xf numFmtId="0" fontId="39" fillId="2" borderId="1" xfId="0" applyFont="1" applyFill="1" applyBorder="1" applyAlignment="1">
      <alignment horizontal="center" vertical="center"/>
    </xf>
    <xf numFmtId="0" fontId="55" fillId="2" borderId="1" xfId="0" applyFont="1" applyFill="1" applyBorder="1" applyAlignment="1">
      <alignment vertical="center"/>
    </xf>
    <xf numFmtId="0" fontId="55" fillId="0" borderId="1" xfId="0" applyFont="1" applyBorder="1"/>
    <xf numFmtId="0" fontId="23" fillId="0" borderId="1" xfId="0" applyFont="1" applyFill="1" applyBorder="1" applyAlignment="1">
      <alignment horizontal="center" vertical="center" shrinkToFit="1"/>
    </xf>
    <xf numFmtId="0" fontId="23" fillId="0" borderId="4" xfId="0" applyFont="1" applyFill="1" applyBorder="1" applyAlignment="1">
      <alignment vertical="center" shrinkToFit="1"/>
    </xf>
    <xf numFmtId="0" fontId="23" fillId="0" borderId="14" xfId="0" applyFont="1" applyFill="1" applyBorder="1" applyAlignment="1">
      <alignment horizontal="left" vertical="center" shrinkToFit="1"/>
    </xf>
    <xf numFmtId="0" fontId="23" fillId="0" borderId="3" xfId="0" applyFont="1" applyFill="1" applyBorder="1" applyAlignment="1">
      <alignment vertical="center" shrinkToFit="1"/>
    </xf>
    <xf numFmtId="0" fontId="23" fillId="0" borderId="1" xfId="0" applyNumberFormat="1" applyFont="1" applyFill="1" applyBorder="1" applyAlignment="1">
      <alignment horizontal="center" vertical="center" shrinkToFit="1"/>
    </xf>
    <xf numFmtId="0" fontId="23" fillId="0" borderId="0" xfId="0" applyNumberFormat="1" applyFont="1" applyFill="1" applyBorder="1" applyAlignment="1">
      <alignment horizontal="center" vertical="center" shrinkToFit="1"/>
    </xf>
    <xf numFmtId="0" fontId="23" fillId="0" borderId="3" xfId="0" applyNumberFormat="1" applyFont="1" applyFill="1" applyBorder="1" applyAlignment="1">
      <alignment horizontal="center" vertical="center" shrinkToFit="1"/>
    </xf>
    <xf numFmtId="0" fontId="32" fillId="0" borderId="1" xfId="0" applyFont="1" applyBorder="1" applyAlignment="1">
      <alignment horizontal="center" vertical="center" wrapText="1" shrinkToFit="1"/>
    </xf>
    <xf numFmtId="0" fontId="32" fillId="0" borderId="1" xfId="0" applyFont="1" applyBorder="1" applyAlignment="1">
      <alignment horizontal="center" vertical="center" wrapText="1"/>
    </xf>
    <xf numFmtId="0" fontId="23" fillId="2" borderId="0" xfId="0" applyNumberFormat="1" applyFont="1" applyFill="1" applyBorder="1" applyAlignment="1">
      <alignment horizontal="left" vertical="center" shrinkToFit="1"/>
    </xf>
    <xf numFmtId="0" fontId="23" fillId="2" borderId="2" xfId="0" applyFont="1" applyFill="1" applyBorder="1" applyAlignment="1">
      <alignment vertical="center" shrinkToFit="1"/>
    </xf>
    <xf numFmtId="0" fontId="23" fillId="2" borderId="4" xfId="0" applyFont="1" applyFill="1" applyBorder="1" applyAlignment="1">
      <alignment vertical="center" shrinkToFit="1"/>
    </xf>
    <xf numFmtId="0" fontId="23" fillId="2" borderId="13" xfId="0" applyFont="1" applyFill="1" applyBorder="1" applyAlignment="1">
      <alignment horizontal="left" vertical="center" shrinkToFit="1"/>
    </xf>
    <xf numFmtId="0" fontId="25" fillId="2" borderId="1" xfId="0" applyFont="1" applyFill="1" applyBorder="1" applyAlignment="1">
      <alignment horizontal="center" vertical="center" shrinkToFit="1"/>
    </xf>
    <xf numFmtId="0" fontId="23" fillId="0" borderId="9" xfId="0" applyFont="1" applyFill="1" applyBorder="1" applyAlignment="1">
      <alignment horizontal="center" vertical="center" shrinkToFit="1"/>
    </xf>
    <xf numFmtId="0" fontId="25" fillId="2" borderId="0" xfId="0" applyFont="1" applyFill="1" applyBorder="1" applyAlignment="1">
      <alignment horizontal="left" vertical="center" shrinkToFit="1"/>
    </xf>
    <xf numFmtId="0" fontId="23" fillId="0" borderId="2" xfId="0" applyFont="1" applyFill="1" applyBorder="1" applyAlignment="1">
      <alignment vertical="center" shrinkToFit="1"/>
    </xf>
    <xf numFmtId="0" fontId="23" fillId="0" borderId="5" xfId="0" applyFont="1" applyFill="1" applyBorder="1" applyAlignment="1">
      <alignment horizontal="center" vertical="center" shrinkToFit="1"/>
    </xf>
    <xf numFmtId="0" fontId="51" fillId="2" borderId="0" xfId="0" applyFont="1" applyFill="1" applyBorder="1" applyAlignment="1">
      <alignment vertical="center"/>
    </xf>
    <xf numFmtId="0" fontId="36" fillId="2" borderId="0" xfId="0" applyFont="1" applyFill="1" applyBorder="1" applyAlignment="1">
      <alignment horizontal="left" vertical="center" shrinkToFit="1"/>
    </xf>
    <xf numFmtId="0" fontId="36" fillId="2" borderId="0" xfId="0" applyFont="1" applyFill="1" applyBorder="1" applyAlignment="1">
      <alignment vertical="center" shrinkToFit="1"/>
    </xf>
    <xf numFmtId="0" fontId="51" fillId="2" borderId="0" xfId="0" applyFont="1" applyFill="1" applyBorder="1" applyAlignment="1">
      <alignment horizontal="center" vertical="center" shrinkToFit="1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63" fillId="2" borderId="0" xfId="0" applyFont="1" applyFill="1" applyBorder="1" applyAlignment="1">
      <alignment vertical="center"/>
    </xf>
    <xf numFmtId="0" fontId="64" fillId="2" borderId="0" xfId="0" applyFont="1" applyFill="1" applyBorder="1" applyAlignment="1">
      <alignment horizontal="center" vertical="center" shrinkToFit="1"/>
    </xf>
    <xf numFmtId="0" fontId="23" fillId="0" borderId="2" xfId="0" applyNumberFormat="1" applyFont="1" applyFill="1" applyBorder="1" applyAlignment="1">
      <alignment horizontal="center" vertical="center" shrinkToFit="1"/>
    </xf>
    <xf numFmtId="0" fontId="23" fillId="0" borderId="10" xfId="0" applyFont="1" applyFill="1" applyBorder="1" applyAlignment="1">
      <alignment horizontal="left" vertical="center" shrinkToFit="1"/>
    </xf>
    <xf numFmtId="0" fontId="23" fillId="0" borderId="10" xfId="0" applyFont="1" applyFill="1" applyBorder="1" applyAlignment="1">
      <alignment horizontal="center" vertical="center" shrinkToFit="1"/>
    </xf>
    <xf numFmtId="0" fontId="23" fillId="2" borderId="0" xfId="0" applyFont="1" applyFill="1" applyAlignment="1">
      <alignment horizontal="center" vertical="center" shrinkToFit="1"/>
    </xf>
    <xf numFmtId="0" fontId="23" fillId="0" borderId="7" xfId="0" applyFont="1" applyFill="1" applyBorder="1" applyAlignment="1">
      <alignment vertical="center" shrinkToFit="1"/>
    </xf>
    <xf numFmtId="0" fontId="24" fillId="2" borderId="11" xfId="0" applyNumberFormat="1" applyFont="1" applyFill="1" applyBorder="1" applyAlignment="1">
      <alignment vertical="center" wrapText="1" shrinkToFit="1"/>
    </xf>
    <xf numFmtId="0" fontId="24" fillId="0" borderId="11" xfId="0" applyNumberFormat="1" applyFont="1" applyFill="1" applyBorder="1" applyAlignment="1">
      <alignment vertical="center" wrapText="1" shrinkToFit="1"/>
    </xf>
    <xf numFmtId="0" fontId="23" fillId="0" borderId="9" xfId="0" applyFont="1" applyFill="1" applyBorder="1" applyAlignment="1">
      <alignment horizontal="left" vertical="center" shrinkToFit="1"/>
    </xf>
    <xf numFmtId="0" fontId="25" fillId="2" borderId="3" xfId="0" applyFont="1" applyFill="1" applyBorder="1" applyAlignment="1">
      <alignment horizontal="left" vertical="center" shrinkToFit="1"/>
    </xf>
    <xf numFmtId="0" fontId="23" fillId="2" borderId="15" xfId="0" applyFont="1" applyFill="1" applyBorder="1" applyAlignment="1">
      <alignment horizontal="center" vertical="center" shrinkToFit="1"/>
    </xf>
    <xf numFmtId="0" fontId="23" fillId="2" borderId="14" xfId="0" applyNumberFormat="1" applyFont="1" applyFill="1" applyBorder="1" applyAlignment="1">
      <alignment horizontal="center" vertical="center" shrinkToFit="1"/>
    </xf>
    <xf numFmtId="0" fontId="23" fillId="0" borderId="0" xfId="0" applyFont="1" applyFill="1" applyBorder="1" applyAlignment="1">
      <alignment vertical="center" shrinkToFit="1"/>
    </xf>
    <xf numFmtId="0" fontId="23" fillId="0" borderId="7" xfId="0" applyFont="1" applyFill="1" applyBorder="1" applyAlignment="1">
      <alignment horizontal="center" vertical="center" shrinkToFit="1"/>
    </xf>
    <xf numFmtId="0" fontId="23" fillId="2" borderId="7" xfId="0" applyFont="1" applyFill="1" applyBorder="1" applyAlignment="1">
      <alignment horizontal="left" vertical="center" shrinkToFit="1"/>
    </xf>
    <xf numFmtId="0" fontId="23" fillId="2" borderId="5" xfId="0" applyFont="1" applyFill="1" applyBorder="1" applyAlignment="1">
      <alignment horizontal="center" vertical="center" shrinkToFit="1"/>
    </xf>
    <xf numFmtId="0" fontId="25" fillId="2" borderId="4" xfId="0" applyFont="1" applyFill="1" applyBorder="1" applyAlignment="1">
      <alignment horizontal="left" vertical="center" shrinkToFit="1"/>
    </xf>
    <xf numFmtId="0" fontId="23" fillId="2" borderId="6" xfId="0" applyFont="1" applyFill="1" applyBorder="1" applyAlignment="1">
      <alignment vertical="center" shrinkToFit="1"/>
    </xf>
    <xf numFmtId="0" fontId="25" fillId="0" borderId="11" xfId="0" applyFont="1" applyFill="1" applyBorder="1" applyAlignment="1">
      <alignment horizontal="left" vertical="center" shrinkToFit="1"/>
    </xf>
    <xf numFmtId="0" fontId="23" fillId="0" borderId="0" xfId="0" applyNumberFormat="1" applyFont="1" applyFill="1" applyBorder="1" applyAlignment="1">
      <alignment horizontal="left" vertical="center" shrinkToFit="1"/>
    </xf>
    <xf numFmtId="0" fontId="25" fillId="0" borderId="13" xfId="0" applyFont="1" applyFill="1" applyBorder="1" applyAlignment="1">
      <alignment horizontal="left" vertical="center" shrinkToFit="1"/>
    </xf>
    <xf numFmtId="0" fontId="25" fillId="0" borderId="12" xfId="0" applyFont="1" applyFill="1" applyBorder="1" applyAlignment="1">
      <alignment horizontal="left" vertical="center" shrinkToFit="1"/>
    </xf>
    <xf numFmtId="0" fontId="23" fillId="2" borderId="7" xfId="0" applyFont="1" applyFill="1" applyBorder="1" applyAlignment="1">
      <alignment vertical="center" shrinkToFit="1"/>
    </xf>
    <xf numFmtId="0" fontId="23" fillId="2" borderId="6" xfId="0" applyFont="1" applyFill="1" applyBorder="1" applyAlignment="1">
      <alignment horizontal="center" vertical="center" shrinkToFit="1"/>
    </xf>
    <xf numFmtId="0" fontId="23" fillId="2" borderId="6" xfId="0" applyFont="1" applyFill="1" applyBorder="1" applyAlignment="1">
      <alignment horizontal="left" vertical="center" shrinkToFit="1"/>
    </xf>
    <xf numFmtId="0" fontId="23" fillId="2" borderId="3" xfId="0" applyFont="1" applyFill="1" applyBorder="1" applyAlignment="1">
      <alignment vertical="center" shrinkToFit="1"/>
    </xf>
    <xf numFmtId="0" fontId="24" fillId="0" borderId="5" xfId="0" applyFont="1" applyFill="1" applyBorder="1" applyAlignment="1">
      <alignment horizontal="center" vertical="center" wrapText="1" shrinkToFit="1"/>
    </xf>
    <xf numFmtId="0" fontId="23" fillId="0" borderId="15" xfId="0" applyFont="1" applyFill="1" applyBorder="1" applyAlignment="1">
      <alignment vertical="center" shrinkToFit="1"/>
    </xf>
    <xf numFmtId="0" fontId="23" fillId="0" borderId="6" xfId="0" applyFont="1" applyFill="1" applyBorder="1" applyAlignment="1">
      <alignment vertical="center" shrinkToFit="1"/>
    </xf>
    <xf numFmtId="0" fontId="24" fillId="0" borderId="4" xfId="0" applyFont="1" applyFill="1" applyBorder="1" applyAlignment="1">
      <alignment horizontal="center" vertical="center" shrinkToFit="1"/>
    </xf>
    <xf numFmtId="0" fontId="23" fillId="0" borderId="6" xfId="0" applyFont="1" applyFill="1" applyBorder="1" applyAlignment="1">
      <alignment horizontal="left" vertical="center" shrinkToFit="1"/>
    </xf>
    <xf numFmtId="0" fontId="23" fillId="0" borderId="6" xfId="0" applyFont="1" applyFill="1" applyBorder="1" applyAlignment="1">
      <alignment horizontal="center" vertical="center" shrinkToFit="1"/>
    </xf>
    <xf numFmtId="0" fontId="23" fillId="2" borderId="9" xfId="0" applyFont="1" applyFill="1" applyBorder="1" applyAlignment="1">
      <alignment horizontal="center" vertical="center" shrinkToFit="1"/>
    </xf>
    <xf numFmtId="0" fontId="23" fillId="2" borderId="7" xfId="0" applyFont="1" applyFill="1" applyBorder="1" applyAlignment="1">
      <alignment horizontal="center" vertical="center" shrinkToFit="1"/>
    </xf>
    <xf numFmtId="0" fontId="24" fillId="2" borderId="3" xfId="0" applyFont="1" applyFill="1" applyBorder="1" applyAlignment="1">
      <alignment horizontal="center" vertical="center" shrinkToFit="1"/>
    </xf>
    <xf numFmtId="0" fontId="23" fillId="2" borderId="11" xfId="0" applyFont="1" applyFill="1" applyBorder="1" applyAlignment="1">
      <alignment horizontal="center" vertical="center" shrinkToFit="1"/>
    </xf>
    <xf numFmtId="0" fontId="23" fillId="0" borderId="6" xfId="0" applyNumberFormat="1" applyFont="1" applyFill="1" applyBorder="1" applyAlignment="1">
      <alignment horizontal="center" vertical="center" shrinkToFit="1"/>
    </xf>
    <xf numFmtId="0" fontId="25" fillId="0" borderId="4" xfId="0" applyFont="1" applyFill="1" applyBorder="1" applyAlignment="1">
      <alignment horizontal="center" vertical="center" shrinkToFit="1"/>
    </xf>
    <xf numFmtId="0" fontId="23" fillId="0" borderId="7" xfId="0" applyNumberFormat="1" applyFont="1" applyFill="1" applyBorder="1" applyAlignment="1">
      <alignment horizontal="center" vertical="center" shrinkToFit="1"/>
    </xf>
    <xf numFmtId="0" fontId="25" fillId="0" borderId="3" xfId="0" applyFont="1" applyFill="1" applyBorder="1" applyAlignment="1">
      <alignment horizontal="center" vertical="center" shrinkToFit="1"/>
    </xf>
    <xf numFmtId="0" fontId="25" fillId="0" borderId="2" xfId="0" applyFont="1" applyFill="1" applyBorder="1" applyAlignment="1">
      <alignment horizontal="center" vertical="center" shrinkToFit="1"/>
    </xf>
    <xf numFmtId="0" fontId="25" fillId="0" borderId="14" xfId="0" applyFont="1" applyFill="1" applyBorder="1" applyAlignment="1">
      <alignment horizontal="center" vertical="center" shrinkToFit="1"/>
    </xf>
    <xf numFmtId="0" fontId="24" fillId="2" borderId="11" xfId="0" applyFont="1" applyFill="1" applyBorder="1" applyAlignment="1">
      <alignment horizontal="center" vertical="center" shrinkToFit="1"/>
    </xf>
    <xf numFmtId="0" fontId="24" fillId="0" borderId="10" xfId="0" applyFont="1" applyFill="1" applyBorder="1" applyAlignment="1">
      <alignment horizontal="center" vertical="center" shrinkToFit="1"/>
    </xf>
    <xf numFmtId="0" fontId="24" fillId="2" borderId="10" xfId="0" applyNumberFormat="1" applyFont="1" applyFill="1" applyBorder="1" applyAlignment="1">
      <alignment horizontal="center" vertical="center" shrinkToFit="1"/>
    </xf>
    <xf numFmtId="0" fontId="24" fillId="0" borderId="10" xfId="0" applyNumberFormat="1" applyFont="1" applyFill="1" applyBorder="1" applyAlignment="1">
      <alignment horizontal="center" vertical="center" shrinkToFit="1"/>
    </xf>
    <xf numFmtId="0" fontId="24" fillId="0" borderId="11" xfId="0" applyNumberFormat="1" applyFont="1" applyFill="1" applyBorder="1" applyAlignment="1">
      <alignment horizontal="center" vertical="center" wrapText="1" shrinkToFit="1"/>
    </xf>
    <xf numFmtId="0" fontId="24" fillId="0" borderId="9" xfId="0" applyFont="1" applyFill="1" applyBorder="1" applyAlignment="1">
      <alignment vertical="center" shrinkToFit="1"/>
    </xf>
    <xf numFmtId="0" fontId="24" fillId="0" borderId="10" xfId="0" applyFont="1" applyFill="1" applyBorder="1" applyAlignment="1">
      <alignment vertical="center" shrinkToFit="1"/>
    </xf>
    <xf numFmtId="0" fontId="24" fillId="0" borderId="11" xfId="0" applyFont="1" applyFill="1" applyBorder="1" applyAlignment="1">
      <alignment vertical="center" shrinkToFit="1"/>
    </xf>
    <xf numFmtId="0" fontId="24" fillId="0" borderId="10" xfId="0" applyFont="1" applyFill="1" applyBorder="1" applyAlignment="1">
      <alignment vertical="center" wrapText="1" shrinkToFit="1"/>
    </xf>
    <xf numFmtId="0" fontId="24" fillId="0" borderId="9" xfId="0" applyFont="1" applyFill="1" applyBorder="1" applyAlignment="1">
      <alignment vertical="center" wrapText="1" shrinkToFit="1"/>
    </xf>
    <xf numFmtId="0" fontId="24" fillId="0" borderId="11" xfId="0" applyFont="1" applyFill="1" applyBorder="1" applyAlignment="1">
      <alignment vertical="center" wrapText="1" shrinkToFit="1"/>
    </xf>
    <xf numFmtId="0" fontId="24" fillId="2" borderId="10" xfId="0" applyFont="1" applyFill="1" applyBorder="1" applyAlignment="1">
      <alignment vertical="center" shrinkToFit="1"/>
    </xf>
    <xf numFmtId="0" fontId="20" fillId="2" borderId="10" xfId="0" applyFont="1" applyFill="1" applyBorder="1" applyAlignment="1">
      <alignment vertical="center" shrinkToFit="1"/>
    </xf>
    <xf numFmtId="0" fontId="20" fillId="0" borderId="9" xfId="0" applyFont="1" applyFill="1" applyBorder="1" applyAlignment="1">
      <alignment vertical="center" shrinkToFit="1"/>
    </xf>
    <xf numFmtId="0" fontId="20" fillId="0" borderId="10" xfId="0" applyFont="1" applyFill="1" applyBorder="1" applyAlignment="1">
      <alignment vertical="center" shrinkToFit="1"/>
    </xf>
    <xf numFmtId="0" fontId="20" fillId="0" borderId="11" xfId="0" applyFont="1" applyFill="1" applyBorder="1" applyAlignment="1">
      <alignment vertical="center" shrinkToFit="1"/>
    </xf>
    <xf numFmtId="0" fontId="24" fillId="0" borderId="9" xfId="0" applyFont="1" applyFill="1" applyBorder="1" applyAlignment="1">
      <alignment vertical="center"/>
    </xf>
    <xf numFmtId="0" fontId="24" fillId="0" borderId="10" xfId="0" applyFont="1" applyFill="1" applyBorder="1" applyAlignment="1">
      <alignment vertical="center"/>
    </xf>
    <xf numFmtId="0" fontId="24" fillId="0" borderId="11" xfId="0" applyFont="1" applyFill="1" applyBorder="1" applyAlignment="1">
      <alignment vertical="center"/>
    </xf>
    <xf numFmtId="0" fontId="24" fillId="2" borderId="9" xfId="0" applyFont="1" applyFill="1" applyBorder="1" applyAlignment="1">
      <alignment vertical="center"/>
    </xf>
    <xf numFmtId="0" fontId="24" fillId="2" borderId="11" xfId="0" applyFont="1" applyFill="1" applyBorder="1" applyAlignment="1">
      <alignment vertical="center"/>
    </xf>
    <xf numFmtId="0" fontId="24" fillId="0" borderId="9" xfId="0" applyFont="1" applyFill="1" applyBorder="1" applyAlignment="1">
      <alignment vertical="center" wrapText="1"/>
    </xf>
    <xf numFmtId="0" fontId="24" fillId="0" borderId="10" xfId="0" applyFont="1" applyFill="1" applyBorder="1" applyAlignment="1">
      <alignment vertical="center" wrapText="1"/>
    </xf>
    <xf numFmtId="0" fontId="24" fillId="2" borderId="9" xfId="0" applyFont="1" applyFill="1" applyBorder="1" applyAlignment="1">
      <alignment vertical="center" wrapText="1"/>
    </xf>
    <xf numFmtId="0" fontId="24" fillId="2" borderId="10" xfId="0" applyFont="1" applyFill="1" applyBorder="1" applyAlignment="1">
      <alignment vertical="center" wrapText="1"/>
    </xf>
    <xf numFmtId="0" fontId="24" fillId="2" borderId="11" xfId="0" applyFont="1" applyFill="1" applyBorder="1" applyAlignment="1">
      <alignment vertical="center" wrapText="1"/>
    </xf>
    <xf numFmtId="0" fontId="24" fillId="2" borderId="9" xfId="0" applyFont="1" applyFill="1" applyBorder="1" applyAlignment="1">
      <alignment vertical="center" shrinkToFit="1"/>
    </xf>
    <xf numFmtId="0" fontId="24" fillId="2" borderId="11" xfId="0" applyFont="1" applyFill="1" applyBorder="1" applyAlignment="1">
      <alignment vertical="center" shrinkToFit="1"/>
    </xf>
    <xf numFmtId="0" fontId="24" fillId="2" borderId="10" xfId="0" applyFont="1" applyFill="1" applyBorder="1" applyAlignment="1">
      <alignment vertical="center" wrapText="1" shrinkToFit="1"/>
    </xf>
    <xf numFmtId="0" fontId="24" fillId="2" borderId="12" xfId="0" applyFont="1" applyFill="1" applyBorder="1" applyAlignment="1">
      <alignment vertical="center" shrinkToFit="1"/>
    </xf>
    <xf numFmtId="0" fontId="24" fillId="2" borderId="13" xfId="0" applyFont="1" applyFill="1" applyBorder="1" applyAlignment="1">
      <alignment vertical="center" shrinkToFit="1"/>
    </xf>
    <xf numFmtId="0" fontId="24" fillId="2" borderId="14" xfId="0" applyFont="1" applyFill="1" applyBorder="1" applyAlignment="1">
      <alignment vertical="center" shrinkToFit="1"/>
    </xf>
    <xf numFmtId="0" fontId="24" fillId="2" borderId="5" xfId="0" applyFont="1" applyFill="1" applyBorder="1" applyAlignment="1">
      <alignment vertical="center" shrinkToFit="1"/>
    </xf>
    <xf numFmtId="0" fontId="20" fillId="2" borderId="9" xfId="0" applyFont="1" applyFill="1" applyBorder="1" applyAlignment="1">
      <alignment vertical="center" shrinkToFit="1"/>
    </xf>
    <xf numFmtId="0" fontId="20" fillId="2" borderId="11" xfId="0" applyFont="1" applyFill="1" applyBorder="1" applyAlignment="1">
      <alignment vertical="center" shrinkToFit="1"/>
    </xf>
    <xf numFmtId="0" fontId="23" fillId="2" borderId="9" xfId="0" applyFont="1" applyFill="1" applyBorder="1" applyAlignment="1">
      <alignment vertical="center" shrinkToFit="1"/>
    </xf>
    <xf numFmtId="0" fontId="23" fillId="2" borderId="10" xfId="0" applyFont="1" applyFill="1" applyBorder="1" applyAlignment="1">
      <alignment vertical="center" shrinkToFit="1"/>
    </xf>
    <xf numFmtId="0" fontId="23" fillId="2" borderId="11" xfId="0" applyFont="1" applyFill="1" applyBorder="1" applyAlignment="1">
      <alignment vertical="center" shrinkToFit="1"/>
    </xf>
    <xf numFmtId="0" fontId="24" fillId="2" borderId="10" xfId="0" applyFont="1" applyFill="1" applyBorder="1" applyAlignment="1">
      <alignment vertical="center"/>
    </xf>
    <xf numFmtId="0" fontId="24" fillId="0" borderId="9" xfId="0" applyNumberFormat="1" applyFont="1" applyFill="1" applyBorder="1" applyAlignment="1">
      <alignment vertical="center" shrinkToFit="1"/>
    </xf>
    <xf numFmtId="0" fontId="24" fillId="0" borderId="10" xfId="0" applyNumberFormat="1" applyFont="1" applyFill="1" applyBorder="1" applyAlignment="1">
      <alignment vertical="center" shrinkToFit="1"/>
    </xf>
    <xf numFmtId="0" fontId="24" fillId="0" borderId="11" xfId="0" applyNumberFormat="1" applyFont="1" applyFill="1" applyBorder="1" applyAlignment="1">
      <alignment vertical="center" shrinkToFit="1"/>
    </xf>
    <xf numFmtId="0" fontId="24" fillId="2" borderId="9" xfId="0" applyNumberFormat="1" applyFont="1" applyFill="1" applyBorder="1" applyAlignment="1">
      <alignment vertical="center" shrinkToFit="1"/>
    </xf>
    <xf numFmtId="0" fontId="24" fillId="2" borderId="10" xfId="0" applyNumberFormat="1" applyFont="1" applyFill="1" applyBorder="1" applyAlignment="1">
      <alignment vertical="center" shrinkToFit="1"/>
    </xf>
    <xf numFmtId="0" fontId="24" fillId="2" borderId="11" xfId="0" applyNumberFormat="1" applyFont="1" applyFill="1" applyBorder="1" applyAlignment="1">
      <alignment vertical="center" shrinkToFit="1"/>
    </xf>
    <xf numFmtId="0" fontId="24" fillId="0" borderId="10" xfId="0" applyNumberFormat="1" applyFont="1" applyFill="1" applyBorder="1" applyAlignment="1">
      <alignment vertical="center" wrapText="1" shrinkToFit="1"/>
    </xf>
    <xf numFmtId="0" fontId="20" fillId="0" borderId="9" xfId="0" applyNumberFormat="1" applyFont="1" applyFill="1" applyBorder="1" applyAlignment="1">
      <alignment vertical="center" shrinkToFit="1"/>
    </xf>
    <xf numFmtId="0" fontId="20" fillId="0" borderId="10" xfId="0" applyNumberFormat="1" applyFont="1" applyFill="1" applyBorder="1" applyAlignment="1">
      <alignment vertical="center" shrinkToFit="1"/>
    </xf>
    <xf numFmtId="0" fontId="20" fillId="0" borderId="11" xfId="0" applyNumberFormat="1" applyFont="1" applyFill="1" applyBorder="1" applyAlignment="1">
      <alignment vertical="center" shrinkToFit="1"/>
    </xf>
    <xf numFmtId="0" fontId="24" fillId="0" borderId="2" xfId="0" applyNumberFormat="1" applyFont="1" applyFill="1" applyBorder="1" applyAlignment="1">
      <alignment vertical="center" shrinkToFit="1"/>
    </xf>
    <xf numFmtId="0" fontId="24" fillId="0" borderId="4" xfId="0" applyNumberFormat="1" applyFont="1" applyFill="1" applyBorder="1" applyAlignment="1">
      <alignment vertical="center" shrinkToFit="1"/>
    </xf>
    <xf numFmtId="0" fontId="24" fillId="0" borderId="3" xfId="0" applyNumberFormat="1" applyFont="1" applyFill="1" applyBorder="1" applyAlignment="1">
      <alignment vertical="center" shrinkToFit="1"/>
    </xf>
    <xf numFmtId="0" fontId="24" fillId="2" borderId="10" xfId="0" applyNumberFormat="1" applyFont="1" applyFill="1" applyBorder="1" applyAlignment="1">
      <alignment vertical="center" wrapText="1" shrinkToFit="1"/>
    </xf>
    <xf numFmtId="0" fontId="20" fillId="2" borderId="9" xfId="0" applyNumberFormat="1" applyFont="1" applyFill="1" applyBorder="1" applyAlignment="1">
      <alignment vertical="center" shrinkToFit="1"/>
    </xf>
    <xf numFmtId="0" fontId="20" fillId="2" borderId="10" xfId="0" applyNumberFormat="1" applyFont="1" applyFill="1" applyBorder="1" applyAlignment="1">
      <alignment vertical="center" shrinkToFit="1"/>
    </xf>
    <xf numFmtId="0" fontId="20" fillId="2" borderId="11" xfId="0" applyNumberFormat="1" applyFont="1" applyFill="1" applyBorder="1" applyAlignment="1">
      <alignment vertical="center" shrinkToFit="1"/>
    </xf>
    <xf numFmtId="0" fontId="44" fillId="2" borderId="1" xfId="0" applyFont="1" applyFill="1" applyBorder="1" applyAlignment="1">
      <alignment horizontal="left"/>
    </xf>
    <xf numFmtId="0" fontId="43" fillId="2" borderId="1" xfId="0" applyFont="1" applyFill="1" applyBorder="1" applyAlignment="1">
      <alignment horizontal="center" vertical="center"/>
    </xf>
    <xf numFmtId="0" fontId="49" fillId="2" borderId="1" xfId="0" applyFont="1" applyFill="1" applyBorder="1" applyAlignment="1">
      <alignment horizontal="center" vertical="center"/>
    </xf>
    <xf numFmtId="0" fontId="65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11" fillId="2" borderId="1" xfId="0" applyNumberFormat="1" applyFont="1" applyFill="1" applyBorder="1" applyAlignment="1">
      <alignment horizontal="center" vertical="center" shrinkToFit="1"/>
    </xf>
    <xf numFmtId="0" fontId="56" fillId="2" borderId="1" xfId="0" applyFont="1" applyFill="1" applyBorder="1" applyAlignment="1">
      <alignment horizontal="left" vertical="center"/>
    </xf>
    <xf numFmtId="0" fontId="66" fillId="2" borderId="1" xfId="0" applyFont="1" applyFill="1" applyBorder="1" applyAlignment="1">
      <alignment horizontal="center" vertical="center"/>
    </xf>
    <xf numFmtId="0" fontId="36" fillId="2" borderId="1" xfId="0" applyNumberFormat="1" applyFont="1" applyFill="1" applyBorder="1" applyAlignment="1">
      <alignment horizontal="left" vertical="center"/>
    </xf>
    <xf numFmtId="0" fontId="55" fillId="2" borderId="1" xfId="0" applyFont="1" applyFill="1" applyBorder="1" applyAlignment="1">
      <alignment horizontal="center" vertical="center"/>
    </xf>
    <xf numFmtId="0" fontId="44" fillId="2" borderId="1" xfId="0" applyNumberFormat="1" applyFont="1" applyFill="1" applyBorder="1" applyAlignment="1">
      <alignment horizontal="left" vertical="center"/>
    </xf>
    <xf numFmtId="0" fontId="36" fillId="2" borderId="1" xfId="0" applyFont="1" applyFill="1" applyBorder="1" applyAlignment="1">
      <alignment horizontal="left" vertical="center"/>
    </xf>
    <xf numFmtId="0" fontId="36" fillId="2" borderId="1" xfId="0" applyNumberFormat="1" applyFont="1" applyFill="1" applyBorder="1" applyAlignment="1">
      <alignment horizontal="center" vertical="center"/>
    </xf>
    <xf numFmtId="0" fontId="44" fillId="2" borderId="1" xfId="0" applyNumberFormat="1" applyFont="1" applyFill="1" applyBorder="1" applyAlignment="1">
      <alignment horizontal="center" vertical="center"/>
    </xf>
    <xf numFmtId="0" fontId="57" fillId="2" borderId="1" xfId="0" applyFont="1" applyFill="1" applyBorder="1" applyAlignment="1">
      <alignment horizontal="left" vertical="center"/>
    </xf>
    <xf numFmtId="0" fontId="4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20" fontId="44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71" fillId="7" borderId="16" xfId="0" applyFont="1" applyFill="1" applyBorder="1" applyAlignment="1">
      <alignment horizontal="center"/>
    </xf>
    <xf numFmtId="177" fontId="71" fillId="7" borderId="16" xfId="0" applyNumberFormat="1" applyFont="1" applyFill="1" applyBorder="1" applyAlignment="1">
      <alignment horizontal="center"/>
    </xf>
    <xf numFmtId="58" fontId="0" fillId="0" borderId="1" xfId="0" applyNumberFormat="1" applyBorder="1" applyAlignment="1">
      <alignment horizontal="left"/>
    </xf>
    <xf numFmtId="0" fontId="0" fillId="5" borderId="0" xfId="0" applyFill="1" applyBorder="1" applyAlignment="1">
      <alignment horizontal="center"/>
    </xf>
    <xf numFmtId="0" fontId="0" fillId="7" borderId="9" xfId="0" applyFill="1" applyBorder="1"/>
    <xf numFmtId="0" fontId="0" fillId="7" borderId="11" xfId="0" applyFill="1" applyBorder="1"/>
    <xf numFmtId="0" fontId="0" fillId="5" borderId="11" xfId="0" applyFill="1" applyBorder="1"/>
    <xf numFmtId="0" fontId="0" fillId="7" borderId="6" xfId="0" applyFill="1" applyBorder="1"/>
    <xf numFmtId="0" fontId="0" fillId="0" borderId="12" xfId="0" applyBorder="1"/>
    <xf numFmtId="0" fontId="0" fillId="5" borderId="10" xfId="0" applyFill="1" applyBorder="1"/>
    <xf numFmtId="0" fontId="0" fillId="5" borderId="13" xfId="0" applyFill="1" applyBorder="1"/>
    <xf numFmtId="14" fontId="0" fillId="5" borderId="7" xfId="0" applyNumberFormat="1" applyFill="1" applyBorder="1"/>
    <xf numFmtId="0" fontId="0" fillId="5" borderId="14" xfId="0" applyFill="1" applyBorder="1"/>
    <xf numFmtId="0" fontId="0" fillId="5" borderId="0" xfId="0" applyFill="1" applyBorder="1"/>
    <xf numFmtId="0" fontId="0" fillId="7" borderId="7" xfId="0" applyFill="1" applyBorder="1"/>
    <xf numFmtId="0" fontId="0" fillId="0" borderId="14" xfId="0" applyBorder="1"/>
    <xf numFmtId="177" fontId="71" fillId="6" borderId="16" xfId="0" applyNumberFormat="1" applyFont="1" applyFill="1" applyBorder="1" applyAlignment="1">
      <alignment horizontal="center"/>
    </xf>
    <xf numFmtId="0" fontId="71" fillId="6" borderId="16" xfId="0" applyFont="1" applyFill="1" applyBorder="1" applyAlignment="1">
      <alignment horizontal="center"/>
    </xf>
    <xf numFmtId="0" fontId="34" fillId="0" borderId="8" xfId="0" applyNumberFormat="1" applyFont="1" applyBorder="1" applyAlignment="1">
      <alignment horizontal="center" vertical="center" shrinkToFit="1"/>
    </xf>
    <xf numFmtId="0" fontId="0" fillId="0" borderId="1" xfId="0" applyBorder="1"/>
    <xf numFmtId="0" fontId="3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67" fillId="2" borderId="1" xfId="0" applyFont="1" applyFill="1" applyBorder="1" applyAlignment="1">
      <alignment horizontal="left" vertical="center"/>
    </xf>
    <xf numFmtId="0" fontId="68" fillId="2" borderId="1" xfId="0" applyFont="1" applyFill="1" applyBorder="1" applyAlignment="1">
      <alignment horizontal="left" vertical="center"/>
    </xf>
    <xf numFmtId="0" fontId="59" fillId="2" borderId="1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0" fontId="0" fillId="2" borderId="0" xfId="0" applyFill="1" applyAlignment="1">
      <alignment vertical="center"/>
    </xf>
    <xf numFmtId="0" fontId="32" fillId="2" borderId="1" xfId="0" applyFont="1" applyFill="1" applyBorder="1" applyAlignment="1">
      <alignment horizontal="center" vertical="center" wrapText="1" shrinkToFit="1"/>
    </xf>
    <xf numFmtId="0" fontId="34" fillId="2" borderId="1" xfId="0" applyFont="1" applyFill="1" applyBorder="1" applyAlignment="1">
      <alignment horizontal="right" vertical="center" wrapText="1" shrinkToFit="1"/>
    </xf>
    <xf numFmtId="0" fontId="34" fillId="2" borderId="8" xfId="0" applyNumberFormat="1" applyFont="1" applyFill="1" applyBorder="1" applyAlignment="1">
      <alignment horizontal="center" vertical="center" shrinkToFit="1"/>
    </xf>
    <xf numFmtId="0" fontId="32" fillId="2" borderId="1" xfId="0" applyFont="1" applyFill="1" applyBorder="1" applyAlignment="1">
      <alignment horizontal="center" vertical="center" wrapText="1"/>
    </xf>
    <xf numFmtId="0" fontId="31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37" fillId="2" borderId="1" xfId="0" applyFont="1" applyFill="1" applyBorder="1" applyAlignment="1">
      <alignment horizontal="center" vertical="center" wrapText="1" shrinkToFit="1"/>
    </xf>
    <xf numFmtId="0" fontId="39" fillId="2" borderId="1" xfId="0" applyFont="1" applyFill="1" applyBorder="1" applyAlignment="1">
      <alignment horizontal="center" vertical="center" wrapText="1" shrinkToFit="1"/>
    </xf>
    <xf numFmtId="0" fontId="39" fillId="2" borderId="1" xfId="0" applyFont="1" applyFill="1" applyBorder="1" applyAlignment="1">
      <alignment horizontal="center" vertical="center" wrapText="1"/>
    </xf>
    <xf numFmtId="0" fontId="39" fillId="2" borderId="1" xfId="0" applyFont="1" applyFill="1" applyBorder="1" applyAlignment="1">
      <alignment horizontal="center" vertical="center" textRotation="255" wrapText="1"/>
    </xf>
    <xf numFmtId="0" fontId="6" fillId="2" borderId="1" xfId="0" applyFont="1" applyFill="1" applyBorder="1" applyAlignment="1">
      <alignment horizontal="center" vertical="center" wrapText="1" shrinkToFi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textRotation="255" wrapText="1"/>
    </xf>
    <xf numFmtId="0" fontId="32" fillId="2" borderId="1" xfId="0" applyNumberFormat="1" applyFont="1" applyFill="1" applyBorder="1" applyAlignment="1">
      <alignment horizontal="center" vertical="center" shrinkToFit="1"/>
    </xf>
    <xf numFmtId="0" fontId="61" fillId="2" borderId="1" xfId="0" applyNumberFormat="1" applyFont="1" applyFill="1" applyBorder="1" applyAlignment="1">
      <alignment horizontal="center" vertical="center" shrinkToFit="1"/>
    </xf>
    <xf numFmtId="0" fontId="7" fillId="2" borderId="6" xfId="0" applyFont="1" applyFill="1" applyBorder="1" applyAlignment="1">
      <alignment vertical="center" wrapText="1" shrinkToFi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textRotation="255" wrapText="1"/>
    </xf>
    <xf numFmtId="0" fontId="34" fillId="2" borderId="0" xfId="0" applyFont="1" applyFill="1" applyAlignment="1">
      <alignment vertical="center"/>
    </xf>
    <xf numFmtId="0" fontId="3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 shrinkToFit="1"/>
    </xf>
    <xf numFmtId="0" fontId="0" fillId="2" borderId="0" xfId="0" applyFill="1" applyAlignment="1">
      <alignment horizontal="center" vertical="center"/>
    </xf>
    <xf numFmtId="0" fontId="0" fillId="4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69" fillId="2" borderId="1" xfId="0" applyFont="1" applyFill="1" applyBorder="1" applyAlignment="1">
      <alignment horizontal="left" vertical="center"/>
    </xf>
    <xf numFmtId="0" fontId="55" fillId="0" borderId="1" xfId="0" applyFont="1" applyBorder="1" applyAlignment="1">
      <alignment horizontal="left"/>
    </xf>
    <xf numFmtId="0" fontId="44" fillId="0" borderId="0" xfId="0" applyFont="1"/>
    <xf numFmtId="0" fontId="77" fillId="0" borderId="1" xfId="0" applyFont="1" applyBorder="1" applyAlignment="1">
      <alignment horizontal="left"/>
    </xf>
    <xf numFmtId="0" fontId="34" fillId="0" borderId="0" xfId="0" applyFont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4" fillId="2" borderId="6" xfId="0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44" fillId="2" borderId="1" xfId="0" applyFont="1" applyFill="1" applyBorder="1" applyAlignment="1">
      <alignment horizontal="left" vertical="center"/>
    </xf>
    <xf numFmtId="0" fontId="77" fillId="2" borderId="1" xfId="0" applyFont="1" applyFill="1" applyBorder="1" applyAlignment="1">
      <alignment horizontal="left"/>
    </xf>
    <xf numFmtId="0" fontId="78" fillId="2" borderId="1" xfId="0" applyFont="1" applyFill="1" applyBorder="1" applyAlignment="1">
      <alignment horizontal="center" vertical="center"/>
    </xf>
    <xf numFmtId="0" fontId="78" fillId="2" borderId="1" xfId="0" applyFont="1" applyFill="1" applyBorder="1" applyAlignment="1">
      <alignment horizontal="left" vertical="center"/>
    </xf>
    <xf numFmtId="0" fontId="78" fillId="2" borderId="0" xfId="0" applyFont="1" applyFill="1" applyAlignment="1">
      <alignment horizontal="center" vertical="center"/>
    </xf>
    <xf numFmtId="0" fontId="78" fillId="2" borderId="1" xfId="0" applyFont="1" applyFill="1" applyBorder="1" applyAlignment="1">
      <alignment vertical="center"/>
    </xf>
    <xf numFmtId="0" fontId="78" fillId="2" borderId="0" xfId="0" applyFont="1" applyFill="1" applyAlignment="1">
      <alignment vertical="center"/>
    </xf>
    <xf numFmtId="0" fontId="78" fillId="0" borderId="1" xfId="0" applyNumberFormat="1" applyFont="1" applyFill="1" applyBorder="1" applyAlignment="1">
      <alignment horizontal="center" vertical="center" shrinkToFit="1"/>
    </xf>
    <xf numFmtId="0" fontId="78" fillId="0" borderId="1" xfId="0" applyNumberFormat="1" applyFont="1" applyFill="1" applyBorder="1" applyAlignment="1">
      <alignment horizontal="left" vertical="center" shrinkToFit="1"/>
    </xf>
    <xf numFmtId="0" fontId="78" fillId="0" borderId="1" xfId="0" applyFont="1" applyBorder="1" applyAlignment="1">
      <alignment horizontal="center" vertical="center"/>
    </xf>
    <xf numFmtId="0" fontId="78" fillId="0" borderId="1" xfId="0" applyFont="1" applyBorder="1" applyAlignment="1">
      <alignment vertical="center"/>
    </xf>
    <xf numFmtId="0" fontId="78" fillId="0" borderId="1" xfId="0" applyFont="1" applyFill="1" applyBorder="1" applyAlignment="1">
      <alignment horizontal="center" vertical="center" shrinkToFit="1"/>
    </xf>
    <xf numFmtId="0" fontId="78" fillId="0" borderId="1" xfId="0" applyFont="1" applyFill="1" applyBorder="1" applyAlignment="1">
      <alignment vertical="center" shrinkToFit="1"/>
    </xf>
    <xf numFmtId="0" fontId="78" fillId="2" borderId="1" xfId="0" applyFont="1" applyFill="1" applyBorder="1" applyAlignment="1">
      <alignment vertical="center" shrinkToFit="1"/>
    </xf>
    <xf numFmtId="0" fontId="78" fillId="2" borderId="1" xfId="0" applyFont="1" applyFill="1" applyBorder="1" applyAlignment="1">
      <alignment horizontal="center" vertical="center" shrinkToFit="1"/>
    </xf>
    <xf numFmtId="0" fontId="78" fillId="2" borderId="1" xfId="0" applyNumberFormat="1" applyFont="1" applyFill="1" applyBorder="1" applyAlignment="1">
      <alignment horizontal="left" vertical="center" shrinkToFit="1"/>
    </xf>
    <xf numFmtId="0" fontId="78" fillId="2" borderId="1" xfId="0" applyNumberFormat="1" applyFont="1" applyFill="1" applyBorder="1" applyAlignment="1">
      <alignment horizontal="center" vertical="center" shrinkToFit="1"/>
    </xf>
    <xf numFmtId="0" fontId="78" fillId="2" borderId="1" xfId="0" applyFont="1" applyFill="1" applyBorder="1" applyAlignment="1">
      <alignment horizontal="left" vertical="center" shrinkToFit="1"/>
    </xf>
    <xf numFmtId="0" fontId="78" fillId="0" borderId="1" xfId="0" applyFont="1" applyBorder="1" applyAlignment="1"/>
    <xf numFmtId="0" fontId="78" fillId="0" borderId="1" xfId="0" applyFont="1" applyFill="1" applyBorder="1" applyAlignment="1">
      <alignment horizontal="center"/>
    </xf>
    <xf numFmtId="0" fontId="78" fillId="0" borderId="1" xfId="0" applyFont="1" applyFill="1" applyBorder="1" applyAlignment="1">
      <alignment shrinkToFit="1"/>
    </xf>
    <xf numFmtId="0" fontId="78" fillId="0" borderId="1" xfId="0" applyFont="1" applyFill="1" applyBorder="1"/>
    <xf numFmtId="0" fontId="78" fillId="2" borderId="1" xfId="0" applyFont="1" applyFill="1" applyBorder="1" applyAlignment="1">
      <alignment horizontal="center"/>
    </xf>
    <xf numFmtId="0" fontId="78" fillId="0" borderId="1" xfId="0" applyFont="1" applyFill="1" applyBorder="1" applyAlignment="1"/>
    <xf numFmtId="0" fontId="78" fillId="0" borderId="1" xfId="0" applyFont="1" applyFill="1" applyBorder="1" applyAlignment="1">
      <alignment horizontal="left" vertical="center" shrinkToFit="1"/>
    </xf>
    <xf numFmtId="0" fontId="78" fillId="0" borderId="1" xfId="0" applyFont="1" applyBorder="1"/>
    <xf numFmtId="0" fontId="78" fillId="2" borderId="8" xfId="0" applyFont="1" applyFill="1" applyBorder="1" applyAlignment="1">
      <alignment horizontal="left" vertical="center"/>
    </xf>
    <xf numFmtId="0" fontId="78" fillId="2" borderId="0" xfId="0" applyFont="1" applyFill="1" applyAlignment="1">
      <alignment horizontal="left" vertical="center"/>
    </xf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 shrinkToFit="1"/>
    </xf>
    <xf numFmtId="0" fontId="32" fillId="0" borderId="1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 shrinkToFit="1"/>
    </xf>
    <xf numFmtId="0" fontId="39" fillId="0" borderId="1" xfId="0" applyFont="1" applyFill="1" applyBorder="1" applyAlignment="1">
      <alignment horizontal="center" vertical="center" wrapText="1" shrinkToFit="1"/>
    </xf>
    <xf numFmtId="0" fontId="34" fillId="0" borderId="0" xfId="0" applyFont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 shrinkToFit="1"/>
    </xf>
    <xf numFmtId="0" fontId="56" fillId="2" borderId="1" xfId="0" applyFont="1" applyFill="1" applyBorder="1" applyAlignment="1">
      <alignment horizontal="center" vertical="center"/>
    </xf>
    <xf numFmtId="0" fontId="41" fillId="2" borderId="1" xfId="0" applyNumberFormat="1" applyFont="1" applyFill="1" applyBorder="1" applyAlignment="1">
      <alignment horizontal="center" vertical="center" shrinkToFit="1"/>
    </xf>
    <xf numFmtId="0" fontId="41" fillId="0" borderId="1" xfId="0" applyFont="1" applyFill="1" applyBorder="1" applyAlignment="1">
      <alignment horizontal="center" vertical="center" shrinkToFit="1"/>
    </xf>
    <xf numFmtId="0" fontId="41" fillId="0" borderId="1" xfId="0" applyNumberFormat="1" applyFont="1" applyFill="1" applyBorder="1" applyAlignment="1">
      <alignment horizontal="center" vertical="center" shrinkToFit="1"/>
    </xf>
    <xf numFmtId="0" fontId="55" fillId="0" borderId="1" xfId="0" applyFont="1" applyBorder="1" applyAlignment="1">
      <alignment horizontal="center" vertical="center" wrapText="1" shrinkToFit="1"/>
    </xf>
    <xf numFmtId="0" fontId="77" fillId="0" borderId="0" xfId="0" applyFont="1" applyAlignment="1">
      <alignment vertical="center"/>
    </xf>
    <xf numFmtId="0" fontId="55" fillId="0" borderId="1" xfId="0" applyFont="1" applyBorder="1" applyAlignment="1">
      <alignment horizontal="center" vertical="center" shrinkToFit="1"/>
    </xf>
    <xf numFmtId="0" fontId="80" fillId="2" borderId="1" xfId="0" applyFont="1" applyFill="1" applyBorder="1" applyAlignment="1">
      <alignment horizontal="center" vertical="center"/>
    </xf>
    <xf numFmtId="0" fontId="77" fillId="0" borderId="1" xfId="0" applyFont="1" applyBorder="1" applyAlignment="1">
      <alignment horizontal="center" vertical="center" wrapText="1" shrinkToFit="1"/>
    </xf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horizontal="center" vertical="center" textRotation="255" wrapText="1"/>
    </xf>
    <xf numFmtId="0" fontId="77" fillId="0" borderId="0" xfId="0" applyFont="1" applyAlignment="1">
      <alignment horizontal="center" vertical="center" wrapText="1" shrinkToFit="1"/>
    </xf>
    <xf numFmtId="0" fontId="6" fillId="2" borderId="1" xfId="0" applyFont="1" applyFill="1" applyBorder="1" applyAlignment="1">
      <alignment horizontal="center" vertical="center" wrapText="1" shrinkToFit="1"/>
    </xf>
    <xf numFmtId="0" fontId="32" fillId="2" borderId="1" xfId="0" applyFont="1" applyFill="1" applyBorder="1" applyAlignment="1">
      <alignment horizontal="center" vertical="center" wrapText="1" shrinkToFit="1"/>
    </xf>
    <xf numFmtId="0" fontId="32" fillId="2" borderId="1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 shrinkToFit="1"/>
    </xf>
    <xf numFmtId="0" fontId="39" fillId="2" borderId="1" xfId="0" applyFont="1" applyFill="1" applyBorder="1" applyAlignment="1">
      <alignment horizontal="center" vertical="center" wrapText="1" shrinkToFit="1"/>
    </xf>
    <xf numFmtId="0" fontId="34" fillId="2" borderId="6" xfId="0" applyFont="1" applyFill="1" applyBorder="1" applyAlignment="1">
      <alignment horizontal="center" vertical="center"/>
    </xf>
    <xf numFmtId="58" fontId="55" fillId="0" borderId="1" xfId="0" applyNumberFormat="1" applyFont="1" applyBorder="1"/>
    <xf numFmtId="0" fontId="81" fillId="0" borderId="1" xfId="0" applyNumberFormat="1" applyFont="1" applyFill="1" applyBorder="1" applyAlignment="1">
      <alignment horizontal="center" vertical="center" shrinkToFit="1"/>
    </xf>
    <xf numFmtId="176" fontId="82" fillId="2" borderId="1" xfId="0" applyNumberFormat="1" applyFont="1" applyFill="1" applyBorder="1" applyAlignment="1">
      <alignment horizontal="center" vertical="center" wrapText="1" shrinkToFit="1"/>
    </xf>
    <xf numFmtId="176" fontId="55" fillId="2" borderId="1" xfId="0" applyNumberFormat="1" applyFont="1" applyFill="1" applyBorder="1" applyAlignment="1">
      <alignment horizontal="center" vertical="center" wrapText="1" shrinkToFit="1"/>
    </xf>
    <xf numFmtId="176" fontId="83" fillId="2" borderId="1" xfId="0" applyNumberFormat="1" applyFont="1" applyFill="1" applyBorder="1" applyAlignment="1">
      <alignment horizontal="center" vertical="center" wrapText="1" shrinkToFit="1"/>
    </xf>
    <xf numFmtId="0" fontId="82" fillId="2" borderId="1" xfId="0" applyFont="1" applyFill="1" applyBorder="1" applyAlignment="1">
      <alignment horizontal="center" vertical="center" wrapText="1" shrinkToFit="1"/>
    </xf>
    <xf numFmtId="0" fontId="0" fillId="0" borderId="1" xfId="0" applyFont="1" applyBorder="1" applyAlignment="1">
      <alignment horizontal="center" vertical="center" wrapText="1" shrinkToFit="1"/>
    </xf>
    <xf numFmtId="0" fontId="0" fillId="0" borderId="1" xfId="0" applyFont="1" applyBorder="1" applyAlignment="1">
      <alignment horizontal="center" vertical="center" shrinkToFit="1"/>
    </xf>
    <xf numFmtId="0" fontId="81" fillId="2" borderId="1" xfId="0" applyNumberFormat="1" applyFont="1" applyFill="1" applyBorder="1" applyAlignment="1">
      <alignment horizontal="center" vertical="center" shrinkToFit="1"/>
    </xf>
    <xf numFmtId="0" fontId="82" fillId="2" borderId="1" xfId="0" applyFont="1" applyFill="1" applyBorder="1" applyAlignment="1">
      <alignment horizontal="left" vertical="center" wrapText="1" shrinkToFit="1"/>
    </xf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 vertical="center" wrapText="1" shrinkToFit="1"/>
    </xf>
    <xf numFmtId="0" fontId="0" fillId="2" borderId="1" xfId="0" applyFont="1" applyFill="1" applyBorder="1" applyAlignment="1">
      <alignment horizontal="center" vertical="center" shrinkToFit="1"/>
    </xf>
    <xf numFmtId="0" fontId="83" fillId="2" borderId="1" xfId="0" applyFont="1" applyFill="1" applyBorder="1" applyAlignment="1">
      <alignment horizontal="center" vertical="center" wrapText="1" shrinkToFit="1"/>
    </xf>
    <xf numFmtId="0" fontId="83" fillId="2" borderId="1" xfId="0" applyFont="1" applyFill="1" applyBorder="1" applyAlignment="1">
      <alignment horizontal="center" vertical="center" shrinkToFit="1"/>
    </xf>
    <xf numFmtId="0" fontId="83" fillId="2" borderId="1" xfId="0" applyNumberFormat="1" applyFont="1" applyFill="1" applyBorder="1" applyAlignment="1">
      <alignment horizontal="center" vertical="center" shrinkToFit="1"/>
    </xf>
    <xf numFmtId="0" fontId="61" fillId="2" borderId="1" xfId="0" applyNumberFormat="1" applyFont="1" applyFill="1" applyBorder="1" applyAlignment="1">
      <alignment horizontal="left" vertical="center" shrinkToFit="1"/>
    </xf>
    <xf numFmtId="0" fontId="34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1" xfId="0" applyBorder="1" applyAlignment="1">
      <alignment horizontal="center"/>
    </xf>
    <xf numFmtId="58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14" fontId="78" fillId="2" borderId="8" xfId="0" applyNumberFormat="1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78" fillId="2" borderId="12" xfId="0" applyFont="1" applyFill="1" applyBorder="1" applyAlignment="1">
      <alignment horizontal="left" vertical="center"/>
    </xf>
    <xf numFmtId="14" fontId="78" fillId="2" borderId="12" xfId="0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 shrinkToFit="1"/>
    </xf>
    <xf numFmtId="0" fontId="32" fillId="2" borderId="1" xfId="0" applyFont="1" applyFill="1" applyBorder="1" applyAlignment="1">
      <alignment horizontal="center" vertical="center" wrapText="1" shrinkToFit="1"/>
    </xf>
    <xf numFmtId="0" fontId="32" fillId="2" borderId="1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 shrinkToFit="1"/>
    </xf>
    <xf numFmtId="0" fontId="39" fillId="2" borderId="1" xfId="0" applyFont="1" applyFill="1" applyBorder="1" applyAlignment="1">
      <alignment horizontal="center" vertical="center" wrapText="1" shrinkToFit="1"/>
    </xf>
    <xf numFmtId="0" fontId="34" fillId="2" borderId="6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0" fillId="0" borderId="15" xfId="0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0" fillId="0" borderId="0" xfId="0" applyFont="1" applyAlignment="1">
      <alignment horizontal="left"/>
    </xf>
    <xf numFmtId="0" fontId="2" fillId="0" borderId="0" xfId="0" applyFont="1" applyBorder="1" applyAlignment="1">
      <alignment vertical="center"/>
    </xf>
    <xf numFmtId="0" fontId="89" fillId="2" borderId="1" xfId="0" applyFont="1" applyFill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5" xfId="0" applyFont="1" applyBorder="1"/>
    <xf numFmtId="0" fontId="76" fillId="2" borderId="1" xfId="0" applyFont="1" applyFill="1" applyBorder="1" applyAlignment="1">
      <alignment horizontal="center"/>
    </xf>
    <xf numFmtId="0" fontId="0" fillId="0" borderId="8" xfId="0" applyBorder="1" applyAlignment="1">
      <alignment vertical="center"/>
    </xf>
    <xf numFmtId="0" fontId="95" fillId="2" borderId="1" xfId="0" applyFont="1" applyFill="1" applyBorder="1" applyAlignment="1">
      <alignment vertical="center"/>
    </xf>
    <xf numFmtId="0" fontId="98" fillId="2" borderId="1" xfId="0" applyFont="1" applyFill="1" applyBorder="1" applyAlignment="1">
      <alignment horizontal="center" vertical="center"/>
    </xf>
    <xf numFmtId="0" fontId="89" fillId="2" borderId="1" xfId="0" applyFont="1" applyFill="1" applyBorder="1" applyAlignment="1">
      <alignment horizontal="center"/>
    </xf>
    <xf numFmtId="0" fontId="99" fillId="2" borderId="1" xfId="0" applyFont="1" applyFill="1" applyBorder="1" applyAlignment="1">
      <alignment horizontal="left"/>
    </xf>
    <xf numFmtId="0" fontId="98" fillId="2" borderId="1" xfId="0" applyFont="1" applyFill="1" applyBorder="1" applyAlignment="1">
      <alignment horizontal="center" vertical="center" wrapText="1" shrinkToFit="1"/>
    </xf>
    <xf numFmtId="0" fontId="99" fillId="2" borderId="1" xfId="0" applyFont="1" applyFill="1" applyBorder="1" applyAlignment="1">
      <alignment horizontal="center" vertical="center"/>
    </xf>
    <xf numFmtId="0" fontId="101" fillId="2" borderId="1" xfId="0" applyFont="1" applyFill="1" applyBorder="1" applyAlignment="1">
      <alignment horizontal="center" vertical="center"/>
    </xf>
    <xf numFmtId="0" fontId="99" fillId="2" borderId="1" xfId="0" applyFont="1" applyFill="1" applyBorder="1" applyAlignment="1">
      <alignment vertical="center"/>
    </xf>
    <xf numFmtId="0" fontId="84" fillId="2" borderId="1" xfId="0" applyFont="1" applyFill="1" applyBorder="1" applyAlignment="1">
      <alignment horizontal="center" vertical="center" shrinkToFit="1"/>
    </xf>
    <xf numFmtId="0" fontId="74" fillId="2" borderId="1" xfId="0" applyFont="1" applyFill="1" applyBorder="1" applyAlignment="1">
      <alignment horizontal="left" vertical="center" shrinkToFit="1"/>
    </xf>
    <xf numFmtId="0" fontId="85" fillId="2" borderId="1" xfId="0" applyNumberFormat="1" applyFont="1" applyFill="1" applyBorder="1" applyAlignment="1">
      <alignment horizontal="center" vertical="center" shrinkToFit="1"/>
    </xf>
    <xf numFmtId="0" fontId="74" fillId="2" borderId="1" xfId="0" applyNumberFormat="1" applyFont="1" applyFill="1" applyBorder="1" applyAlignment="1">
      <alignment horizontal="center" vertical="center" shrinkToFit="1"/>
    </xf>
    <xf numFmtId="176" fontId="74" fillId="2" borderId="1" xfId="0" applyNumberFormat="1" applyFont="1" applyFill="1" applyBorder="1" applyAlignment="1">
      <alignment horizontal="center" vertical="center"/>
    </xf>
    <xf numFmtId="0" fontId="74" fillId="2" borderId="1" xfId="0" applyFont="1" applyFill="1" applyBorder="1" applyAlignment="1">
      <alignment horizontal="center" vertical="center" shrinkToFit="1"/>
    </xf>
    <xf numFmtId="0" fontId="86" fillId="2" borderId="1" xfId="0" applyFont="1" applyFill="1" applyBorder="1" applyAlignment="1">
      <alignment horizontal="center" vertical="center" shrinkToFit="1"/>
    </xf>
    <xf numFmtId="0" fontId="74" fillId="2" borderId="1" xfId="0" applyFont="1" applyFill="1" applyBorder="1" applyAlignment="1">
      <alignment horizontal="center" vertical="center"/>
    </xf>
    <xf numFmtId="0" fontId="87" fillId="2" borderId="1" xfId="0" applyFont="1" applyFill="1" applyBorder="1" applyAlignment="1">
      <alignment horizontal="center" vertical="center"/>
    </xf>
    <xf numFmtId="0" fontId="84" fillId="2" borderId="1" xfId="0" applyFont="1" applyFill="1" applyBorder="1" applyAlignment="1">
      <alignment horizontal="left" vertical="center" shrinkToFit="1"/>
    </xf>
    <xf numFmtId="0" fontId="84" fillId="2" borderId="1" xfId="0" applyFont="1" applyFill="1" applyBorder="1" applyAlignment="1">
      <alignment vertical="center" shrinkToFit="1"/>
    </xf>
    <xf numFmtId="0" fontId="88" fillId="2" borderId="1" xfId="0" applyNumberFormat="1" applyFont="1" applyFill="1" applyBorder="1" applyAlignment="1">
      <alignment horizontal="center" vertical="center" shrinkToFit="1"/>
    </xf>
    <xf numFmtId="176" fontId="88" fillId="2" borderId="1" xfId="0" applyNumberFormat="1" applyFont="1" applyFill="1" applyBorder="1" applyAlignment="1">
      <alignment horizontal="center" vertical="center"/>
    </xf>
    <xf numFmtId="0" fontId="88" fillId="2" borderId="1" xfId="0" applyFont="1" applyFill="1" applyBorder="1" applyAlignment="1">
      <alignment horizontal="center" vertical="center"/>
    </xf>
    <xf numFmtId="0" fontId="84" fillId="2" borderId="1" xfId="0" applyNumberFormat="1" applyFont="1" applyFill="1" applyBorder="1" applyAlignment="1">
      <alignment horizontal="left" vertical="center" shrinkToFit="1"/>
    </xf>
    <xf numFmtId="0" fontId="84" fillId="2" borderId="1" xfId="0" applyNumberFormat="1" applyFont="1" applyFill="1" applyBorder="1" applyAlignment="1">
      <alignment horizontal="center" vertical="center" shrinkToFit="1"/>
    </xf>
    <xf numFmtId="0" fontId="90" fillId="2" borderId="1" xfId="0" applyFont="1" applyFill="1" applyBorder="1" applyAlignment="1">
      <alignment horizontal="center" vertical="center"/>
    </xf>
    <xf numFmtId="0" fontId="91" fillId="2" borderId="1" xfId="0" applyFont="1" applyFill="1" applyBorder="1" applyAlignment="1">
      <alignment horizontal="left" vertical="center"/>
    </xf>
    <xf numFmtId="0" fontId="87" fillId="2" borderId="1" xfId="0" applyFont="1" applyFill="1" applyBorder="1" applyAlignment="1">
      <alignment vertical="center"/>
    </xf>
    <xf numFmtId="0" fontId="90" fillId="2" borderId="1" xfId="0" applyFont="1" applyFill="1" applyBorder="1" applyAlignment="1">
      <alignment vertical="center"/>
    </xf>
    <xf numFmtId="0" fontId="92" fillId="2" borderId="1" xfId="0" applyFont="1" applyFill="1" applyBorder="1" applyAlignment="1">
      <alignment vertical="center"/>
    </xf>
    <xf numFmtId="0" fontId="62" fillId="2" borderId="1" xfId="0" applyNumberFormat="1" applyFont="1" applyFill="1" applyBorder="1" applyAlignment="1">
      <alignment horizontal="center" vertical="center" wrapText="1" shrinkToFit="1"/>
    </xf>
    <xf numFmtId="0" fontId="93" fillId="2" borderId="1" xfId="0" applyFont="1" applyFill="1" applyBorder="1" applyAlignment="1">
      <alignment horizontal="center" vertical="center"/>
    </xf>
    <xf numFmtId="0" fontId="91" fillId="2" borderId="1" xfId="0" applyFont="1" applyFill="1" applyBorder="1" applyAlignment="1">
      <alignment horizontal="center" vertical="center"/>
    </xf>
    <xf numFmtId="0" fontId="84" fillId="2" borderId="1" xfId="0" applyFont="1" applyFill="1" applyBorder="1" applyAlignment="1">
      <alignment horizontal="center" vertical="center"/>
    </xf>
    <xf numFmtId="0" fontId="94" fillId="2" borderId="1" xfId="0" applyFont="1" applyFill="1" applyBorder="1" applyAlignment="1">
      <alignment horizontal="center" vertical="center"/>
    </xf>
    <xf numFmtId="0" fontId="102" fillId="2" borderId="1" xfId="0" applyNumberFormat="1" applyFont="1" applyFill="1" applyBorder="1" applyAlignment="1">
      <alignment horizontal="center" vertical="center" shrinkToFit="1"/>
    </xf>
    <xf numFmtId="0" fontId="103" fillId="2" borderId="1" xfId="0" applyFont="1" applyFill="1" applyBorder="1" applyAlignment="1">
      <alignment horizontal="center" vertical="center" shrinkToFit="1"/>
    </xf>
    <xf numFmtId="0" fontId="103" fillId="2" borderId="1" xfId="0" applyNumberFormat="1" applyFont="1" applyFill="1" applyBorder="1" applyAlignment="1">
      <alignment horizontal="center" vertical="center" shrinkToFit="1"/>
    </xf>
    <xf numFmtId="0" fontId="103" fillId="2" borderId="1" xfId="0" applyFont="1" applyFill="1" applyBorder="1" applyAlignment="1">
      <alignment horizontal="center" vertical="center"/>
    </xf>
    <xf numFmtId="0" fontId="103" fillId="2" borderId="1" xfId="0" applyFont="1" applyFill="1" applyBorder="1" applyAlignment="1">
      <alignment horizontal="left" vertical="center" shrinkToFit="1"/>
    </xf>
    <xf numFmtId="0" fontId="102" fillId="2" borderId="1" xfId="0" applyFont="1" applyFill="1" applyBorder="1" applyAlignment="1">
      <alignment horizontal="center" vertical="center"/>
    </xf>
    <xf numFmtId="0" fontId="37" fillId="2" borderId="2" xfId="0" applyFont="1" applyFill="1" applyBorder="1" applyAlignment="1">
      <alignment horizontal="center" vertical="center" wrapText="1" shrinkToFit="1"/>
    </xf>
    <xf numFmtId="0" fontId="46" fillId="0" borderId="8" xfId="0" applyFont="1" applyBorder="1" applyAlignment="1">
      <alignment horizontal="center" vertical="center" wrapText="1" shrinkToFit="1"/>
    </xf>
    <xf numFmtId="0" fontId="27" fillId="0" borderId="8" xfId="0" applyFont="1" applyFill="1" applyBorder="1" applyAlignment="1">
      <alignment horizontal="center" vertical="center" shrinkToFit="1"/>
    </xf>
    <xf numFmtId="0" fontId="26" fillId="2" borderId="8" xfId="0" applyFont="1" applyFill="1" applyBorder="1" applyAlignment="1">
      <alignment horizontal="center" vertical="center" shrinkToFit="1"/>
    </xf>
    <xf numFmtId="0" fontId="6" fillId="0" borderId="8" xfId="0" applyFont="1" applyBorder="1" applyAlignment="1">
      <alignment horizontal="center" vertical="center" wrapText="1" shrinkToFit="1"/>
    </xf>
    <xf numFmtId="0" fontId="37" fillId="0" borderId="2" xfId="0" applyFont="1" applyBorder="1" applyAlignment="1">
      <alignment horizontal="center" vertical="center" shrinkToFit="1"/>
    </xf>
    <xf numFmtId="0" fontId="37" fillId="0" borderId="2" xfId="0" applyFont="1" applyBorder="1" applyAlignment="1">
      <alignment horizontal="center" vertical="center" wrapText="1" shrinkToFit="1"/>
    </xf>
    <xf numFmtId="0" fontId="30" fillId="0" borderId="3" xfId="0" applyFont="1" applyBorder="1" applyAlignment="1">
      <alignment horizontal="center" vertical="center" wrapText="1" shrinkToFit="1"/>
    </xf>
    <xf numFmtId="0" fontId="32" fillId="0" borderId="11" xfId="0" applyFont="1" applyBorder="1" applyAlignment="1">
      <alignment horizontal="center" vertical="center" wrapText="1" shrinkToFit="1"/>
    </xf>
    <xf numFmtId="0" fontId="32" fillId="0" borderId="14" xfId="0" applyFont="1" applyBorder="1" applyAlignment="1">
      <alignment horizontal="center" vertical="center" wrapText="1"/>
    </xf>
    <xf numFmtId="0" fontId="39" fillId="0" borderId="8" xfId="0" applyFont="1" applyBorder="1" applyAlignment="1">
      <alignment horizontal="center" vertical="center" wrapText="1" shrinkToFit="1"/>
    </xf>
    <xf numFmtId="0" fontId="17" fillId="0" borderId="8" xfId="0" applyFont="1" applyFill="1" applyBorder="1" applyAlignment="1">
      <alignment horizontal="center" vertical="center" shrinkToFit="1"/>
    </xf>
    <xf numFmtId="0" fontId="17" fillId="2" borderId="8" xfId="0" applyFont="1" applyFill="1" applyBorder="1" applyAlignment="1">
      <alignment horizontal="center" vertical="center" shrinkToFit="1"/>
    </xf>
    <xf numFmtId="0" fontId="32" fillId="0" borderId="3" xfId="0" applyFont="1" applyBorder="1" applyAlignment="1">
      <alignment horizontal="center" vertical="center" wrapText="1" shrinkToFit="1"/>
    </xf>
    <xf numFmtId="0" fontId="32" fillId="0" borderId="3" xfId="0" applyFont="1" applyBorder="1" applyAlignment="1">
      <alignment horizontal="center" vertical="center" wrapText="1"/>
    </xf>
    <xf numFmtId="0" fontId="39" fillId="2" borderId="8" xfId="0" applyFont="1" applyFill="1" applyBorder="1" applyAlignment="1">
      <alignment horizontal="center" vertical="center" wrapText="1" shrinkToFit="1"/>
    </xf>
    <xf numFmtId="0" fontId="6" fillId="2" borderId="8" xfId="0" applyFont="1" applyFill="1" applyBorder="1" applyAlignment="1">
      <alignment horizontal="center" vertical="center" wrapText="1" shrinkToFit="1"/>
    </xf>
    <xf numFmtId="0" fontId="30" fillId="2" borderId="3" xfId="0" applyFont="1" applyFill="1" applyBorder="1" applyAlignment="1">
      <alignment horizontal="center" vertical="center" wrapText="1" shrinkToFit="1"/>
    </xf>
    <xf numFmtId="0" fontId="32" fillId="2" borderId="3" xfId="0" applyFont="1" applyFill="1" applyBorder="1" applyAlignment="1">
      <alignment horizontal="center" vertical="center" wrapText="1" shrinkToFit="1"/>
    </xf>
    <xf numFmtId="0" fontId="32" fillId="2" borderId="3" xfId="0" applyFont="1" applyFill="1" applyBorder="1" applyAlignment="1">
      <alignment horizontal="center" vertical="center" wrapText="1"/>
    </xf>
    <xf numFmtId="0" fontId="46" fillId="2" borderId="8" xfId="0" applyFont="1" applyFill="1" applyBorder="1" applyAlignment="1">
      <alignment horizontal="center" vertical="center" wrapText="1" shrinkToFit="1"/>
    </xf>
    <xf numFmtId="0" fontId="27" fillId="2" borderId="8" xfId="0" applyFont="1" applyFill="1" applyBorder="1" applyAlignment="1">
      <alignment horizontal="center" vertical="center" shrinkToFit="1"/>
    </xf>
    <xf numFmtId="0" fontId="41" fillId="0" borderId="8" xfId="0" applyFont="1" applyFill="1" applyBorder="1" applyAlignment="1">
      <alignment horizontal="center" vertical="center" shrinkToFit="1"/>
    </xf>
    <xf numFmtId="0" fontId="41" fillId="2" borderId="8" xfId="0" applyFont="1" applyFill="1" applyBorder="1" applyAlignment="1">
      <alignment horizontal="center" vertical="center" shrinkToFit="1"/>
    </xf>
    <xf numFmtId="176" fontId="39" fillId="2" borderId="8" xfId="0" applyNumberFormat="1" applyFont="1" applyFill="1" applyBorder="1" applyAlignment="1">
      <alignment horizontal="center" vertical="center" wrapText="1" shrinkToFit="1"/>
    </xf>
    <xf numFmtId="0" fontId="0" fillId="0" borderId="1" xfId="0" applyFill="1" applyBorder="1"/>
    <xf numFmtId="0" fontId="84" fillId="2" borderId="2" xfId="0" applyFont="1" applyFill="1" applyBorder="1" applyAlignment="1">
      <alignment vertical="center" shrinkToFit="1"/>
    </xf>
    <xf numFmtId="0" fontId="103" fillId="2" borderId="2" xfId="0" applyFont="1" applyFill="1" applyBorder="1" applyAlignment="1">
      <alignment horizontal="center" vertical="center" shrinkToFit="1"/>
    </xf>
    <xf numFmtId="0" fontId="84" fillId="2" borderId="2" xfId="0" applyFont="1" applyFill="1" applyBorder="1" applyAlignment="1">
      <alignment horizontal="center" vertical="center" shrinkToFit="1"/>
    </xf>
    <xf numFmtId="176" fontId="88" fillId="2" borderId="2" xfId="0" applyNumberFormat="1" applyFont="1" applyFill="1" applyBorder="1" applyAlignment="1">
      <alignment horizontal="center" vertical="center"/>
    </xf>
    <xf numFmtId="0" fontId="84" fillId="2" borderId="3" xfId="0" applyFont="1" applyFill="1" applyBorder="1" applyAlignment="1">
      <alignment vertical="center" shrinkToFit="1"/>
    </xf>
    <xf numFmtId="0" fontId="103" fillId="2" borderId="3" xfId="0" applyFont="1" applyFill="1" applyBorder="1" applyAlignment="1">
      <alignment horizontal="center" vertical="center" shrinkToFit="1"/>
    </xf>
    <xf numFmtId="0" fontId="84" fillId="2" borderId="3" xfId="0" applyFont="1" applyFill="1" applyBorder="1" applyAlignment="1">
      <alignment horizontal="center" vertical="center" shrinkToFit="1"/>
    </xf>
    <xf numFmtId="176" fontId="88" fillId="2" borderId="3" xfId="0" applyNumberFormat="1" applyFont="1" applyFill="1" applyBorder="1" applyAlignment="1">
      <alignment horizontal="center" vertical="center"/>
    </xf>
    <xf numFmtId="0" fontId="62" fillId="2" borderId="1" xfId="0" applyFont="1" applyFill="1" applyBorder="1" applyAlignment="1">
      <alignment horizontal="center" vertical="center" shrinkToFit="1"/>
    </xf>
    <xf numFmtId="0" fontId="37" fillId="0" borderId="2" xfId="0" applyFont="1" applyBorder="1" applyAlignment="1">
      <alignment horizontal="center" vertical="center" wrapText="1" shrinkToFit="1"/>
    </xf>
    <xf numFmtId="0" fontId="81" fillId="0" borderId="8" xfId="0" applyNumberFormat="1" applyFont="1" applyFill="1" applyBorder="1" applyAlignment="1">
      <alignment horizontal="center" vertical="center" shrinkToFit="1"/>
    </xf>
    <xf numFmtId="0" fontId="81" fillId="2" borderId="8" xfId="0" applyNumberFormat="1" applyFont="1" applyFill="1" applyBorder="1" applyAlignment="1">
      <alignment horizontal="center" vertical="center" shrinkToFit="1"/>
    </xf>
    <xf numFmtId="0" fontId="39" fillId="2" borderId="3" xfId="0" applyFont="1" applyFill="1" applyBorder="1" applyAlignment="1">
      <alignment horizontal="center"/>
    </xf>
    <xf numFmtId="0" fontId="32" fillId="2" borderId="3" xfId="0" applyNumberFormat="1" applyFont="1" applyFill="1" applyBorder="1" applyAlignment="1">
      <alignment horizontal="center" vertical="center" shrinkToFit="1"/>
    </xf>
    <xf numFmtId="0" fontId="61" fillId="2" borderId="3" xfId="0" applyNumberFormat="1" applyFont="1" applyFill="1" applyBorder="1" applyAlignment="1">
      <alignment horizontal="center" vertical="center" shrinkToFit="1"/>
    </xf>
    <xf numFmtId="0" fontId="39" fillId="2" borderId="3" xfId="0" applyFont="1" applyFill="1" applyBorder="1" applyAlignment="1">
      <alignment horizontal="center" vertical="center"/>
    </xf>
    <xf numFmtId="0" fontId="32" fillId="0" borderId="3" xfId="0" applyNumberFormat="1" applyFont="1" applyFill="1" applyBorder="1" applyAlignment="1">
      <alignment horizontal="center" vertical="center" shrinkToFit="1"/>
    </xf>
    <xf numFmtId="0" fontId="61" fillId="0" borderId="3" xfId="0" applyNumberFormat="1" applyFont="1" applyFill="1" applyBorder="1" applyAlignment="1">
      <alignment horizontal="center" vertical="center" shrinkToFit="1"/>
    </xf>
    <xf numFmtId="0" fontId="0" fillId="2" borderId="1" xfId="0" applyFill="1" applyBorder="1" applyAlignment="1">
      <alignment horizontal="center"/>
    </xf>
    <xf numFmtId="0" fontId="49" fillId="2" borderId="1" xfId="0" applyFont="1" applyFill="1" applyBorder="1" applyAlignment="1">
      <alignment horizontal="left"/>
    </xf>
    <xf numFmtId="0" fontId="97" fillId="2" borderId="1" xfId="0" applyFont="1" applyFill="1" applyBorder="1" applyAlignment="1">
      <alignment horizontal="center" vertical="center"/>
    </xf>
    <xf numFmtId="0" fontId="95" fillId="2" borderId="1" xfId="0" applyFont="1" applyFill="1" applyBorder="1" applyAlignment="1">
      <alignment horizontal="center"/>
    </xf>
    <xf numFmtId="0" fontId="75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100" fillId="2" borderId="1" xfId="0" applyFont="1" applyFill="1" applyBorder="1" applyAlignment="1">
      <alignment horizontal="left" vertical="center"/>
    </xf>
    <xf numFmtId="0" fontId="96" fillId="2" borderId="1" xfId="0" applyFont="1" applyFill="1" applyBorder="1" applyAlignment="1">
      <alignment horizontal="center" vertical="center" wrapText="1" shrinkToFit="1"/>
    </xf>
    <xf numFmtId="0" fontId="99" fillId="2" borderId="1" xfId="0" applyFont="1" applyFill="1" applyBorder="1" applyAlignment="1">
      <alignment horizontal="center"/>
    </xf>
    <xf numFmtId="0" fontId="49" fillId="2" borderId="1" xfId="0" applyFont="1" applyFill="1" applyBorder="1" applyAlignment="1">
      <alignment vertical="center"/>
    </xf>
    <xf numFmtId="0" fontId="89" fillId="2" borderId="1" xfId="0" applyFont="1" applyFill="1" applyBorder="1" applyAlignment="1">
      <alignment horizontal="left"/>
    </xf>
    <xf numFmtId="0" fontId="77" fillId="2" borderId="1" xfId="0" applyFont="1" applyFill="1" applyBorder="1" applyAlignment="1">
      <alignment vertical="center"/>
    </xf>
    <xf numFmtId="0" fontId="77" fillId="2" borderId="1" xfId="0" applyFont="1" applyFill="1" applyBorder="1" applyAlignment="1">
      <alignment horizontal="center" vertical="center"/>
    </xf>
    <xf numFmtId="0" fontId="94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4" xfId="0" applyFill="1" applyBorder="1" applyAlignment="1">
      <alignment wrapText="1"/>
    </xf>
    <xf numFmtId="0" fontId="25" fillId="2" borderId="8" xfId="0" applyFont="1" applyFill="1" applyBorder="1" applyAlignment="1">
      <alignment horizontal="center" vertical="center" shrinkToFit="1"/>
    </xf>
    <xf numFmtId="0" fontId="20" fillId="2" borderId="8" xfId="0" applyFont="1" applyFill="1" applyBorder="1" applyAlignment="1">
      <alignment horizontal="center" vertical="center" shrinkToFit="1"/>
    </xf>
    <xf numFmtId="0" fontId="60" fillId="2" borderId="12" xfId="0" applyFont="1" applyFill="1" applyBorder="1" applyAlignment="1">
      <alignment horizontal="center" vertical="center" shrinkToFit="1"/>
    </xf>
    <xf numFmtId="0" fontId="23" fillId="0" borderId="4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vertical="center"/>
    </xf>
    <xf numFmtId="0" fontId="23" fillId="0" borderId="4" xfId="0" applyFont="1" applyFill="1" applyBorder="1" applyAlignment="1">
      <alignment horizontal="left" vertical="center"/>
    </xf>
    <xf numFmtId="0" fontId="23" fillId="0" borderId="12" xfId="0" applyFont="1" applyFill="1" applyBorder="1" applyAlignment="1">
      <alignment vertical="center"/>
    </xf>
    <xf numFmtId="0" fontId="23" fillId="0" borderId="2" xfId="0" applyFont="1" applyFill="1" applyBorder="1" applyAlignment="1">
      <alignment horizontal="left" vertical="center"/>
    </xf>
    <xf numFmtId="0" fontId="105" fillId="0" borderId="2" xfId="0" applyFont="1" applyFill="1" applyBorder="1" applyAlignment="1">
      <alignment horizontal="center" vertical="center" shrinkToFit="1"/>
    </xf>
    <xf numFmtId="0" fontId="105" fillId="0" borderId="12" xfId="0" applyFont="1" applyFill="1" applyBorder="1" applyAlignment="1">
      <alignment vertical="center" shrinkToFit="1"/>
    </xf>
    <xf numFmtId="0" fontId="23" fillId="0" borderId="0" xfId="0" applyFont="1" applyFill="1" applyBorder="1" applyAlignment="1">
      <alignment horizontal="left" vertical="center" shrinkToFit="1"/>
    </xf>
    <xf numFmtId="0" fontId="60" fillId="2" borderId="8" xfId="0" applyFont="1" applyFill="1" applyBorder="1" applyAlignment="1">
      <alignment horizontal="center" vertical="center" shrinkToFit="1"/>
    </xf>
    <xf numFmtId="0" fontId="20" fillId="2" borderId="15" xfId="0" applyFont="1" applyFill="1" applyBorder="1" applyAlignment="1">
      <alignment horizontal="center" vertical="center" shrinkToFit="1"/>
    </xf>
    <xf numFmtId="0" fontId="23" fillId="2" borderId="8" xfId="0" applyNumberFormat="1" applyFont="1" applyFill="1" applyBorder="1" applyAlignment="1">
      <alignment horizontal="center" vertical="center" shrinkToFit="1"/>
    </xf>
    <xf numFmtId="0" fontId="60" fillId="2" borderId="1" xfId="0" applyNumberFormat="1" applyFont="1" applyFill="1" applyBorder="1" applyAlignment="1">
      <alignment horizontal="center" vertical="center" wrapText="1" shrinkToFit="1"/>
    </xf>
    <xf numFmtId="0" fontId="60" fillId="2" borderId="1" xfId="0" applyFont="1" applyFill="1" applyBorder="1" applyAlignment="1">
      <alignment horizontal="center" vertical="center" shrinkToFit="1"/>
    </xf>
    <xf numFmtId="0" fontId="23" fillId="2" borderId="6" xfId="0" applyNumberFormat="1" applyFont="1" applyFill="1" applyBorder="1" applyAlignment="1">
      <alignment horizontal="left" vertical="center" shrinkToFit="1"/>
    </xf>
    <xf numFmtId="0" fontId="105" fillId="0" borderId="4" xfId="0" applyNumberFormat="1" applyFont="1" applyFill="1" applyBorder="1" applyAlignment="1">
      <alignment horizontal="left" vertical="center" shrinkToFit="1"/>
    </xf>
    <xf numFmtId="0" fontId="105" fillId="2" borderId="3" xfId="0" applyNumberFormat="1" applyFont="1" applyFill="1" applyBorder="1" applyAlignment="1">
      <alignment horizontal="left" vertical="center" shrinkToFit="1"/>
    </xf>
    <xf numFmtId="0" fontId="60" fillId="2" borderId="2" xfId="0" applyFont="1" applyFill="1" applyBorder="1" applyAlignment="1">
      <alignment horizontal="center" vertical="center" shrinkToFit="1"/>
    </xf>
    <xf numFmtId="0" fontId="23" fillId="2" borderId="2" xfId="0" applyFont="1" applyFill="1" applyBorder="1" applyAlignment="1">
      <alignment horizontal="left" vertical="center"/>
    </xf>
    <xf numFmtId="0" fontId="105" fillId="2" borderId="13" xfId="0" applyNumberFormat="1" applyFont="1" applyFill="1" applyBorder="1" applyAlignment="1">
      <alignment horizontal="left" vertical="center" shrinkToFit="1"/>
    </xf>
    <xf numFmtId="0" fontId="20" fillId="2" borderId="14" xfId="0" applyFont="1" applyFill="1" applyBorder="1" applyAlignment="1">
      <alignment horizontal="center" vertical="center" shrinkToFit="1"/>
    </xf>
    <xf numFmtId="0" fontId="105" fillId="2" borderId="12" xfId="0" applyNumberFormat="1" applyFont="1" applyFill="1" applyBorder="1" applyAlignment="1">
      <alignment horizontal="left" vertical="center" shrinkToFit="1"/>
    </xf>
    <xf numFmtId="0" fontId="23" fillId="2" borderId="2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vertical="center"/>
    </xf>
    <xf numFmtId="0" fontId="23" fillId="2" borderId="8" xfId="0" applyFont="1" applyFill="1" applyBorder="1" applyAlignment="1">
      <alignment horizontal="center" vertical="center" shrinkToFit="1"/>
    </xf>
    <xf numFmtId="0" fontId="23" fillId="2" borderId="13" xfId="0" applyFont="1" applyFill="1" applyBorder="1" applyAlignment="1">
      <alignment vertical="center"/>
    </xf>
    <xf numFmtId="0" fontId="23" fillId="2" borderId="4" xfId="0" applyFont="1" applyFill="1" applyBorder="1" applyAlignment="1">
      <alignment horizontal="left" vertical="center"/>
    </xf>
    <xf numFmtId="0" fontId="105" fillId="2" borderId="0" xfId="0" applyNumberFormat="1" applyFont="1" applyFill="1" applyAlignment="1">
      <alignment horizontal="left" vertical="center" shrinkToFit="1"/>
    </xf>
    <xf numFmtId="0" fontId="60" fillId="2" borderId="8" xfId="0" applyNumberFormat="1" applyFont="1" applyFill="1" applyBorder="1" applyAlignment="1">
      <alignment horizontal="center" vertical="center" wrapText="1" shrinkToFit="1"/>
    </xf>
    <xf numFmtId="0" fontId="23" fillId="2" borderId="1" xfId="0" applyNumberFormat="1" applyFont="1" applyFill="1" applyBorder="1" applyAlignment="1">
      <alignment horizontal="center" vertical="center" shrinkToFit="1"/>
    </xf>
    <xf numFmtId="0" fontId="23" fillId="2" borderId="15" xfId="0" applyNumberFormat="1" applyFont="1" applyFill="1" applyBorder="1" applyAlignment="1">
      <alignment horizontal="center" vertical="center" shrinkToFit="1"/>
    </xf>
    <xf numFmtId="0" fontId="105" fillId="2" borderId="12" xfId="0" applyNumberFormat="1" applyFont="1" applyFill="1" applyBorder="1" applyAlignment="1">
      <alignment horizontal="center" vertical="center" shrinkToFit="1"/>
    </xf>
    <xf numFmtId="0" fontId="23" fillId="0" borderId="3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vertical="center"/>
    </xf>
    <xf numFmtId="0" fontId="23" fillId="0" borderId="3" xfId="0" applyFont="1" applyFill="1" applyBorder="1" applyAlignment="1">
      <alignment vertical="center"/>
    </xf>
    <xf numFmtId="0" fontId="23" fillId="0" borderId="2" xfId="0" applyFont="1" applyFill="1" applyBorder="1" applyAlignment="1">
      <alignment vertical="center"/>
    </xf>
    <xf numFmtId="0" fontId="23" fillId="0" borderId="0" xfId="0" applyFont="1" applyFill="1" applyAlignment="1">
      <alignment vertical="center"/>
    </xf>
    <xf numFmtId="0" fontId="23" fillId="0" borderId="3" xfId="0" applyFont="1" applyFill="1" applyBorder="1" applyAlignment="1">
      <alignment horizontal="left" vertical="center"/>
    </xf>
    <xf numFmtId="0" fontId="105" fillId="0" borderId="0" xfId="0" applyFont="1" applyFill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2" borderId="3" xfId="0" applyFont="1" applyFill="1" applyBorder="1" applyAlignment="1">
      <alignment horizontal="center" vertical="center"/>
    </xf>
    <xf numFmtId="0" fontId="23" fillId="2" borderId="12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23" fillId="0" borderId="12" xfId="0" applyFont="1" applyFill="1" applyBorder="1" applyAlignment="1">
      <alignment horizontal="center" vertical="center"/>
    </xf>
    <xf numFmtId="0" fontId="105" fillId="0" borderId="2" xfId="0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 vertical="center" shrinkToFit="1"/>
    </xf>
    <xf numFmtId="0" fontId="20" fillId="0" borderId="1" xfId="0" applyFont="1" applyFill="1" applyBorder="1" applyAlignment="1">
      <alignment horizontal="left" vertical="center" shrinkToFit="1"/>
    </xf>
    <xf numFmtId="0" fontId="20" fillId="0" borderId="2" xfId="0" applyNumberFormat="1" applyFont="1" applyFill="1" applyBorder="1" applyAlignment="1">
      <alignment horizontal="center" vertical="center" shrinkToFit="1"/>
    </xf>
    <xf numFmtId="0" fontId="20" fillId="0" borderId="9" xfId="0" applyFont="1" applyFill="1" applyBorder="1" applyAlignment="1">
      <alignment horizontal="center" vertical="center" shrinkToFit="1"/>
    </xf>
    <xf numFmtId="0" fontId="107" fillId="0" borderId="1" xfId="0" applyNumberFormat="1" applyFont="1" applyFill="1" applyBorder="1" applyAlignment="1">
      <alignment horizontal="center" vertical="center" shrinkToFit="1"/>
    </xf>
    <xf numFmtId="0" fontId="62" fillId="2" borderId="1" xfId="0" applyNumberFormat="1" applyFont="1" applyFill="1" applyBorder="1" applyAlignment="1">
      <alignment horizontal="center" vertical="center" shrinkToFit="1"/>
    </xf>
    <xf numFmtId="0" fontId="23" fillId="2" borderId="12" xfId="0" applyFont="1" applyFill="1" applyBorder="1" applyAlignment="1">
      <alignment horizontal="center" vertical="center"/>
    </xf>
    <xf numFmtId="0" fontId="23" fillId="2" borderId="3" xfId="0" applyFont="1" applyFill="1" applyBorder="1" applyAlignment="1">
      <alignment horizontal="left" vertical="center"/>
    </xf>
    <xf numFmtId="0" fontId="23" fillId="0" borderId="12" xfId="0" applyFont="1" applyFill="1" applyBorder="1" applyAlignment="1">
      <alignment horizontal="left" vertical="center" shrinkToFit="1"/>
    </xf>
    <xf numFmtId="0" fontId="23" fillId="0" borderId="14" xfId="0" applyFont="1" applyFill="1" applyBorder="1" applyAlignment="1">
      <alignment horizontal="center" vertical="center"/>
    </xf>
    <xf numFmtId="0" fontId="23" fillId="2" borderId="14" xfId="0" applyFont="1" applyFill="1" applyBorder="1" applyAlignment="1">
      <alignment vertical="center"/>
    </xf>
    <xf numFmtId="0" fontId="23" fillId="0" borderId="7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wrapText="1" shrinkToFit="1"/>
    </xf>
    <xf numFmtId="0" fontId="32" fillId="2" borderId="1" xfId="0" applyFont="1" applyFill="1" applyBorder="1" applyAlignment="1">
      <alignment horizontal="center" vertical="center" wrapText="1" shrinkToFit="1"/>
    </xf>
    <xf numFmtId="0" fontId="34" fillId="2" borderId="6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 shrinkToFit="1"/>
    </xf>
    <xf numFmtId="0" fontId="37" fillId="2" borderId="2" xfId="0" applyFont="1" applyFill="1" applyBorder="1" applyAlignment="1">
      <alignment horizontal="center" vertical="center" wrapText="1" shrinkToFit="1"/>
    </xf>
    <xf numFmtId="0" fontId="39" fillId="2" borderId="1" xfId="0" applyFont="1" applyFill="1" applyBorder="1" applyAlignment="1">
      <alignment horizontal="center" vertical="center" wrapText="1" shrinkToFit="1"/>
    </xf>
    <xf numFmtId="0" fontId="49" fillId="2" borderId="1" xfId="0" applyFont="1" applyFill="1" applyBorder="1" applyAlignment="1">
      <alignment horizontal="left" vertical="center"/>
    </xf>
    <xf numFmtId="0" fontId="37" fillId="2" borderId="2" xfId="0" applyFont="1" applyFill="1" applyBorder="1" applyAlignment="1">
      <alignment horizontal="center" vertical="center" shrinkToFit="1"/>
    </xf>
    <xf numFmtId="0" fontId="65" fillId="2" borderId="1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 wrapText="1" shrinkToFit="1"/>
    </xf>
    <xf numFmtId="0" fontId="78" fillId="2" borderId="0" xfId="0" applyFont="1" applyFill="1" applyBorder="1" applyAlignment="1">
      <alignment horizontal="left" vertical="center"/>
    </xf>
    <xf numFmtId="14" fontId="78" fillId="2" borderId="0" xfId="0" applyNumberFormat="1" applyFont="1" applyFill="1" applyBorder="1" applyAlignment="1">
      <alignment horizontal="left" vertical="center"/>
    </xf>
    <xf numFmtId="58" fontId="78" fillId="2" borderId="8" xfId="0" applyNumberFormat="1" applyFont="1" applyFill="1" applyBorder="1" applyAlignment="1">
      <alignment horizontal="left" vertical="center"/>
    </xf>
    <xf numFmtId="0" fontId="0" fillId="3" borderId="5" xfId="0" applyFill="1" applyBorder="1" applyAlignment="1">
      <alignment horizontal="left"/>
    </xf>
    <xf numFmtId="0" fontId="0" fillId="3" borderId="5" xfId="0" applyFill="1" applyBorder="1"/>
    <xf numFmtId="0" fontId="0" fillId="4" borderId="5" xfId="0" applyFill="1" applyBorder="1"/>
    <xf numFmtId="0" fontId="0" fillId="8" borderId="1" xfId="0" applyFill="1" applyBorder="1" applyAlignment="1">
      <alignment horizontal="left"/>
    </xf>
    <xf numFmtId="0" fontId="23" fillId="2" borderId="1" xfId="0" applyFont="1" applyFill="1" applyBorder="1" applyAlignment="1">
      <alignment horizontal="center" vertical="center"/>
    </xf>
    <xf numFmtId="0" fontId="23" fillId="2" borderId="8" xfId="0" applyFont="1" applyFill="1" applyBorder="1" applyAlignment="1">
      <alignment horizontal="center" vertical="center"/>
    </xf>
    <xf numFmtId="0" fontId="23" fillId="2" borderId="13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24" fillId="2" borderId="11" xfId="0" applyNumberFormat="1" applyFont="1" applyFill="1" applyBorder="1" applyAlignment="1">
      <alignment horizontal="center" vertical="center" wrapText="1" shrinkToFit="1"/>
    </xf>
    <xf numFmtId="0" fontId="60" fillId="2" borderId="3" xfId="0" applyNumberFormat="1" applyFont="1" applyFill="1" applyBorder="1" applyAlignment="1">
      <alignment horizontal="center" vertical="center" wrapText="1" shrinkToFit="1"/>
    </xf>
    <xf numFmtId="0" fontId="23" fillId="2" borderId="13" xfId="0" applyFont="1" applyFill="1" applyBorder="1" applyAlignment="1">
      <alignment horizontal="left" vertical="center"/>
    </xf>
    <xf numFmtId="0" fontId="25" fillId="2" borderId="2" xfId="0" applyFont="1" applyFill="1" applyBorder="1" applyAlignment="1">
      <alignment horizontal="center" vertical="center" shrinkToFit="1"/>
    </xf>
    <xf numFmtId="0" fontId="0" fillId="12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23" fillId="2" borderId="2" xfId="0" applyFont="1" applyFill="1" applyBorder="1" applyAlignment="1">
      <alignment vertical="center"/>
    </xf>
    <xf numFmtId="0" fontId="23" fillId="2" borderId="11" xfId="0" applyNumberFormat="1" applyFont="1" applyFill="1" applyBorder="1" applyAlignment="1">
      <alignment horizontal="left" vertical="center" shrinkToFit="1"/>
    </xf>
    <xf numFmtId="58" fontId="0" fillId="0" borderId="1" xfId="0" applyNumberFormat="1" applyFill="1" applyBorder="1" applyAlignment="1">
      <alignment horizontal="left"/>
    </xf>
    <xf numFmtId="0" fontId="0" fillId="0" borderId="10" xfId="0" applyBorder="1"/>
    <xf numFmtId="0" fontId="0" fillId="0" borderId="13" xfId="0" applyBorder="1"/>
    <xf numFmtId="0" fontId="0" fillId="0" borderId="11" xfId="0" applyBorder="1"/>
    <xf numFmtId="0" fontId="0" fillId="0" borderId="7" xfId="0" applyBorder="1"/>
    <xf numFmtId="0" fontId="0" fillId="0" borderId="9" xfId="0" applyBorder="1"/>
    <xf numFmtId="0" fontId="0" fillId="0" borderId="6" xfId="0" applyBorder="1"/>
    <xf numFmtId="0" fontId="23" fillId="2" borderId="4" xfId="0" applyFont="1" applyFill="1" applyBorder="1" applyAlignment="1">
      <alignment vertical="center"/>
    </xf>
    <xf numFmtId="58" fontId="0" fillId="0" borderId="0" xfId="0" applyNumberFormat="1"/>
    <xf numFmtId="14" fontId="78" fillId="2" borderId="0" xfId="0" applyNumberFormat="1" applyFont="1" applyFill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 shrinkToFit="1"/>
    </xf>
    <xf numFmtId="0" fontId="23" fillId="0" borderId="15" xfId="0" applyFont="1" applyFill="1" applyBorder="1" applyAlignment="1">
      <alignment horizontal="center" vertical="center"/>
    </xf>
    <xf numFmtId="0" fontId="50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 shrinkToFit="1"/>
    </xf>
    <xf numFmtId="0" fontId="23" fillId="0" borderId="13" xfId="0" applyFont="1" applyFill="1" applyBorder="1" applyAlignment="1">
      <alignment horizontal="center" vertical="center"/>
    </xf>
    <xf numFmtId="0" fontId="23" fillId="2" borderId="6" xfId="0" applyNumberFormat="1" applyFont="1" applyFill="1" applyBorder="1" applyAlignment="1">
      <alignment horizontal="center" vertical="center" shrinkToFit="1"/>
    </xf>
    <xf numFmtId="0" fontId="105" fillId="0" borderId="4" xfId="0" applyFont="1" applyFill="1" applyBorder="1" applyAlignment="1">
      <alignment horizontal="center" vertical="center"/>
    </xf>
    <xf numFmtId="0" fontId="60" fillId="2" borderId="3" xfId="0" applyNumberFormat="1" applyFont="1" applyFill="1" applyBorder="1" applyAlignment="1">
      <alignment horizontal="center" vertical="center" wrapText="1" shrinkToFit="1"/>
    </xf>
    <xf numFmtId="0" fontId="24" fillId="2" borderId="11" xfId="0" applyNumberFormat="1" applyFont="1" applyFill="1" applyBorder="1" applyAlignment="1">
      <alignment horizontal="center" vertical="center" wrapText="1" shrinkToFit="1"/>
    </xf>
    <xf numFmtId="0" fontId="23" fillId="0" borderId="7" xfId="0" applyFont="1" applyFill="1" applyBorder="1" applyAlignment="1">
      <alignment horizontal="center" vertical="center"/>
    </xf>
    <xf numFmtId="0" fontId="23" fillId="2" borderId="7" xfId="0" applyNumberFormat="1" applyFont="1" applyFill="1" applyBorder="1" applyAlignment="1">
      <alignment horizontal="center" vertical="center" shrinkToFit="1"/>
    </xf>
    <xf numFmtId="0" fontId="20" fillId="2" borderId="3" xfId="0" applyFont="1" applyFill="1" applyBorder="1" applyAlignment="1">
      <alignment horizontal="center" vertical="center" shrinkToFit="1"/>
    </xf>
    <xf numFmtId="0" fontId="24" fillId="2" borderId="4" xfId="0" applyFont="1" applyFill="1" applyBorder="1" applyAlignment="1">
      <alignment horizontal="center" vertical="center" wrapText="1"/>
    </xf>
    <xf numFmtId="0" fontId="23" fillId="2" borderId="15" xfId="0" applyFont="1" applyFill="1" applyBorder="1" applyAlignment="1">
      <alignment horizontal="center" vertical="center"/>
    </xf>
    <xf numFmtId="0" fontId="24" fillId="2" borderId="1" xfId="0" applyNumberFormat="1" applyFont="1" applyFill="1" applyBorder="1" applyAlignment="1">
      <alignment horizontal="center" vertical="center" shrinkToFit="1"/>
    </xf>
    <xf numFmtId="0" fontId="0" fillId="2" borderId="1" xfId="0" applyFill="1" applyBorder="1" applyAlignment="1">
      <alignment horizontal="left" vertical="center"/>
    </xf>
    <xf numFmtId="0" fontId="105" fillId="0" borderId="12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 wrapText="1" shrinkToFit="1"/>
    </xf>
    <xf numFmtId="0" fontId="105" fillId="0" borderId="7" xfId="0" applyFont="1" applyFill="1" applyBorder="1" applyAlignment="1">
      <alignment horizontal="center" vertical="center"/>
    </xf>
    <xf numFmtId="0" fontId="105" fillId="0" borderId="0" xfId="0" applyFont="1" applyFill="1" applyBorder="1" applyAlignment="1">
      <alignment horizontal="center" vertical="center"/>
    </xf>
    <xf numFmtId="0" fontId="60" fillId="2" borderId="3" xfId="0" applyNumberFormat="1" applyFont="1" applyFill="1" applyBorder="1" applyAlignment="1">
      <alignment horizontal="center" vertical="center" wrapText="1" shrinkToFit="1"/>
    </xf>
    <xf numFmtId="0" fontId="24" fillId="2" borderId="11" xfId="0" applyNumberFormat="1" applyFont="1" applyFill="1" applyBorder="1" applyAlignment="1">
      <alignment horizontal="center" vertical="center" wrapText="1" shrinkToFit="1"/>
    </xf>
    <xf numFmtId="0" fontId="23" fillId="9" borderId="13" xfId="0" applyFont="1" applyFill="1" applyBorder="1" applyAlignment="1">
      <alignment vertical="center"/>
    </xf>
    <xf numFmtId="0" fontId="23" fillId="0" borderId="11" xfId="0" applyFont="1" applyFill="1" applyBorder="1" applyAlignment="1">
      <alignment horizontal="center" vertical="center"/>
    </xf>
    <xf numFmtId="0" fontId="105" fillId="0" borderId="3" xfId="0" applyFont="1" applyFill="1" applyBorder="1" applyAlignment="1">
      <alignment horizontal="center" vertical="center"/>
    </xf>
    <xf numFmtId="0" fontId="23" fillId="0" borderId="7" xfId="0" applyNumberFormat="1" applyFont="1" applyFill="1" applyBorder="1" applyAlignment="1">
      <alignment horizontal="left" vertical="center" shrinkToFit="1"/>
    </xf>
    <xf numFmtId="0" fontId="60" fillId="2" borderId="3" xfId="0" applyNumberFormat="1" applyFont="1" applyFill="1" applyBorder="1" applyAlignment="1">
      <alignment horizontal="center" vertical="center" wrapText="1" shrinkToFit="1"/>
    </xf>
    <xf numFmtId="0" fontId="24" fillId="2" borderId="11" xfId="0" applyNumberFormat="1" applyFont="1" applyFill="1" applyBorder="1" applyAlignment="1">
      <alignment horizontal="center" vertical="center" wrapText="1" shrinkToFit="1"/>
    </xf>
    <xf numFmtId="0" fontId="60" fillId="2" borderId="14" xfId="0" applyFont="1" applyFill="1" applyBorder="1" applyAlignment="1">
      <alignment horizontal="center" vertical="center" shrinkToFit="1"/>
    </xf>
    <xf numFmtId="0" fontId="25" fillId="0" borderId="12" xfId="0" applyFont="1" applyFill="1" applyBorder="1" applyAlignment="1">
      <alignment horizontal="center" vertical="center" shrinkToFit="1"/>
    </xf>
    <xf numFmtId="0" fontId="23" fillId="2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horizontal="center" vertical="center" shrinkToFit="1"/>
    </xf>
    <xf numFmtId="0" fontId="106" fillId="2" borderId="2" xfId="0" applyFont="1" applyFill="1" applyBorder="1" applyAlignment="1">
      <alignment horizontal="center" vertical="center" wrapText="1"/>
    </xf>
    <xf numFmtId="0" fontId="106" fillId="2" borderId="4" xfId="0" applyFont="1" applyFill="1" applyBorder="1" applyAlignment="1">
      <alignment horizontal="center" vertical="center" wrapText="1"/>
    </xf>
    <xf numFmtId="0" fontId="106" fillId="2" borderId="2" xfId="0" applyFont="1" applyFill="1" applyBorder="1" applyAlignment="1">
      <alignment horizontal="center" vertical="center" wrapText="1" shrinkToFit="1"/>
    </xf>
    <xf numFmtId="0" fontId="106" fillId="2" borderId="4" xfId="0" applyFont="1" applyFill="1" applyBorder="1" applyAlignment="1">
      <alignment horizontal="center" vertical="center" wrapText="1" shrinkToFit="1"/>
    </xf>
    <xf numFmtId="0" fontId="20" fillId="2" borderId="10" xfId="0" applyFont="1" applyFill="1" applyBorder="1" applyAlignment="1">
      <alignment horizontal="center" vertical="center" shrinkToFit="1"/>
    </xf>
    <xf numFmtId="0" fontId="24" fillId="2" borderId="10" xfId="0" applyFont="1" applyFill="1" applyBorder="1" applyAlignment="1">
      <alignment horizontal="center" vertical="center" wrapText="1"/>
    </xf>
    <xf numFmtId="0" fontId="24" fillId="2" borderId="9" xfId="0" applyNumberFormat="1" applyFont="1" applyFill="1" applyBorder="1" applyAlignment="1">
      <alignment horizontal="center" vertical="center" shrinkToFit="1"/>
    </xf>
    <xf numFmtId="0" fontId="62" fillId="2" borderId="10" xfId="0" applyFont="1" applyFill="1" applyBorder="1" applyAlignment="1">
      <alignment horizontal="center" vertical="center" wrapText="1"/>
    </xf>
    <xf numFmtId="0" fontId="62" fillId="3" borderId="9" xfId="0" applyFont="1" applyFill="1" applyBorder="1" applyAlignment="1">
      <alignment horizontal="center" vertical="center" wrapText="1" shrinkToFit="1"/>
    </xf>
    <xf numFmtId="0" fontId="108" fillId="2" borderId="10" xfId="0" applyFont="1" applyFill="1" applyBorder="1" applyAlignment="1">
      <alignment horizontal="center" vertical="center" shrinkToFit="1"/>
    </xf>
    <xf numFmtId="0" fontId="62" fillId="2" borderId="11" xfId="0" applyFont="1" applyFill="1" applyBorder="1" applyAlignment="1">
      <alignment horizontal="center" vertical="center" wrapText="1"/>
    </xf>
    <xf numFmtId="0" fontId="62" fillId="2" borderId="10" xfId="0" applyNumberFormat="1" applyFont="1" applyFill="1" applyBorder="1" applyAlignment="1">
      <alignment horizontal="center" vertical="center" shrinkToFit="1"/>
    </xf>
    <xf numFmtId="0" fontId="62" fillId="2" borderId="11" xfId="0" applyNumberFormat="1" applyFont="1" applyFill="1" applyBorder="1" applyAlignment="1">
      <alignment horizontal="center" vertical="center" shrinkToFit="1"/>
    </xf>
    <xf numFmtId="0" fontId="62" fillId="2" borderId="9" xfId="0" applyNumberFormat="1" applyFont="1" applyFill="1" applyBorder="1" applyAlignment="1">
      <alignment horizontal="center" vertical="center" shrinkToFit="1"/>
    </xf>
    <xf numFmtId="0" fontId="62" fillId="2" borderId="11" xfId="0" applyNumberFormat="1" applyFont="1" applyFill="1" applyBorder="1" applyAlignment="1">
      <alignment horizontal="center" vertical="center" wrapText="1" shrinkToFit="1"/>
    </xf>
    <xf numFmtId="0" fontId="23" fillId="2" borderId="3" xfId="0" applyFont="1" applyFill="1" applyBorder="1" applyAlignment="1">
      <alignment vertical="center"/>
    </xf>
    <xf numFmtId="0" fontId="23" fillId="0" borderId="10" xfId="0" applyFont="1" applyFill="1" applyBorder="1" applyAlignment="1">
      <alignment vertical="center"/>
    </xf>
    <xf numFmtId="0" fontId="25" fillId="2" borderId="4" xfId="0" applyFont="1" applyFill="1" applyBorder="1" applyAlignment="1">
      <alignment horizontal="center" vertical="center" shrinkToFit="1"/>
    </xf>
    <xf numFmtId="0" fontId="105" fillId="0" borderId="6" xfId="0" applyFont="1" applyFill="1" applyBorder="1" applyAlignment="1">
      <alignment horizontal="center" vertical="center"/>
    </xf>
    <xf numFmtId="0" fontId="23" fillId="9" borderId="12" xfId="0" applyFont="1" applyFill="1" applyBorder="1" applyAlignment="1">
      <alignment vertical="center"/>
    </xf>
    <xf numFmtId="0" fontId="23" fillId="2" borderId="5" xfId="0" applyNumberFormat="1" applyFont="1" applyFill="1" applyBorder="1" applyAlignment="1">
      <alignment horizontal="center" vertical="center" shrinkToFit="1"/>
    </xf>
    <xf numFmtId="0" fontId="23" fillId="3" borderId="2" xfId="0" applyNumberFormat="1" applyFont="1" applyFill="1" applyBorder="1" applyAlignment="1">
      <alignment horizontal="left" vertical="center" shrinkToFit="1"/>
    </xf>
    <xf numFmtId="0" fontId="23" fillId="0" borderId="11" xfId="0" applyNumberFormat="1" applyFont="1" applyFill="1" applyBorder="1" applyAlignment="1">
      <alignment horizontal="left" vertical="center" shrinkToFit="1"/>
    </xf>
    <xf numFmtId="0" fontId="23" fillId="0" borderId="10" xfId="0" applyNumberFormat="1" applyFont="1" applyFill="1" applyBorder="1" applyAlignment="1">
      <alignment horizontal="left" vertical="center" shrinkToFit="1"/>
    </xf>
    <xf numFmtId="0" fontId="23" fillId="0" borderId="9" xfId="0" applyNumberFormat="1" applyFont="1" applyFill="1" applyBorder="1" applyAlignment="1">
      <alignment horizontal="left" vertical="center" shrinkToFit="1"/>
    </xf>
    <xf numFmtId="58" fontId="45" fillId="2" borderId="5" xfId="0" applyNumberFormat="1" applyFont="1" applyFill="1" applyBorder="1" applyAlignment="1">
      <alignment horizontal="center" vertical="center" shrinkToFit="1"/>
    </xf>
    <xf numFmtId="58" fontId="45" fillId="2" borderId="15" xfId="0" applyNumberFormat="1" applyFont="1" applyFill="1" applyBorder="1" applyAlignment="1">
      <alignment horizontal="center" vertical="center" shrinkToFit="1"/>
    </xf>
    <xf numFmtId="58" fontId="45" fillId="2" borderId="8" xfId="0" applyNumberFormat="1" applyFont="1" applyFill="1" applyBorder="1" applyAlignment="1">
      <alignment horizontal="center" vertical="center" shrinkToFit="1"/>
    </xf>
    <xf numFmtId="0" fontId="37" fillId="0" borderId="1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textRotation="255" wrapText="1"/>
    </xf>
    <xf numFmtId="0" fontId="12" fillId="0" borderId="0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/>
    </xf>
    <xf numFmtId="0" fontId="33" fillId="0" borderId="5" xfId="0" applyFont="1" applyBorder="1" applyAlignment="1">
      <alignment horizontal="left" vertical="center" wrapText="1" shrinkToFit="1"/>
    </xf>
    <xf numFmtId="0" fontId="33" fillId="0" borderId="8" xfId="0" applyFont="1" applyBorder="1" applyAlignment="1">
      <alignment horizontal="left" vertical="center" wrapText="1" shrinkToFit="1"/>
    </xf>
    <xf numFmtId="0" fontId="32" fillId="0" borderId="1" xfId="0" applyFont="1" applyBorder="1" applyAlignment="1">
      <alignment horizontal="center" vertical="center" wrapText="1" shrinkToFit="1"/>
    </xf>
    <xf numFmtId="0" fontId="32" fillId="0" borderId="5" xfId="0" applyFont="1" applyBorder="1" applyAlignment="1">
      <alignment horizontal="center" vertical="center" wrapText="1" shrinkToFit="1"/>
    </xf>
    <xf numFmtId="0" fontId="32" fillId="0" borderId="1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 shrinkToFit="1"/>
    </xf>
    <xf numFmtId="0" fontId="37" fillId="0" borderId="1" xfId="0" applyFont="1" applyBorder="1" applyAlignment="1">
      <alignment horizontal="center" vertical="center" shrinkToFit="1"/>
    </xf>
    <xf numFmtId="0" fontId="38" fillId="0" borderId="1" xfId="0" applyFont="1" applyBorder="1" applyAlignment="1">
      <alignment horizontal="center" vertical="center" wrapText="1" shrinkToFit="1"/>
    </xf>
    <xf numFmtId="0" fontId="37" fillId="0" borderId="3" xfId="0" applyFont="1" applyBorder="1" applyAlignment="1">
      <alignment horizontal="center" vertical="center" wrapText="1" shrinkToFit="1"/>
    </xf>
    <xf numFmtId="0" fontId="39" fillId="0" borderId="1" xfId="0" applyFont="1" applyFill="1" applyBorder="1" applyAlignment="1">
      <alignment horizontal="center" vertical="center" wrapText="1" shrinkToFit="1"/>
    </xf>
    <xf numFmtId="0" fontId="34" fillId="0" borderId="1" xfId="0" applyFont="1" applyBorder="1" applyAlignment="1">
      <alignment horizontal="center" vertical="center" textRotation="255" wrapText="1"/>
    </xf>
    <xf numFmtId="0" fontId="32" fillId="0" borderId="1" xfId="0" applyFont="1" applyBorder="1" applyAlignment="1">
      <alignment horizontal="right" vertical="center" wrapText="1"/>
    </xf>
    <xf numFmtId="0" fontId="34" fillId="0" borderId="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 shrinkToFit="1"/>
    </xf>
    <xf numFmtId="0" fontId="29" fillId="0" borderId="1" xfId="0" applyFont="1" applyBorder="1" applyAlignment="1">
      <alignment horizontal="center" vertical="center" wrapText="1" shrinkToFit="1"/>
    </xf>
    <xf numFmtId="176" fontId="6" fillId="0" borderId="1" xfId="0" applyNumberFormat="1" applyFont="1" applyBorder="1" applyAlignment="1">
      <alignment horizontal="center" vertical="center" wrapText="1" shrinkToFit="1"/>
    </xf>
    <xf numFmtId="0" fontId="6" fillId="0" borderId="1" xfId="0" applyFont="1" applyBorder="1" applyAlignment="1">
      <alignment horizontal="center" vertical="center" wrapText="1" shrinkToFit="1"/>
    </xf>
    <xf numFmtId="0" fontId="6" fillId="0" borderId="9" xfId="0" applyFont="1" applyBorder="1" applyAlignment="1">
      <alignment horizontal="center" vertical="center" wrapText="1" shrinkToFit="1"/>
    </xf>
    <xf numFmtId="0" fontId="6" fillId="0" borderId="6" xfId="0" applyFont="1" applyBorder="1" applyAlignment="1">
      <alignment horizontal="center" vertical="center" wrapText="1" shrinkToFit="1"/>
    </xf>
    <xf numFmtId="0" fontId="6" fillId="0" borderId="12" xfId="0" applyFont="1" applyBorder="1" applyAlignment="1">
      <alignment horizontal="center" vertical="center" wrapText="1" shrinkToFit="1"/>
    </xf>
    <xf numFmtId="0" fontId="6" fillId="0" borderId="10" xfId="0" applyFont="1" applyBorder="1" applyAlignment="1">
      <alignment horizontal="center" vertical="center" wrapText="1" shrinkToFit="1"/>
    </xf>
    <xf numFmtId="0" fontId="6" fillId="0" borderId="0" xfId="0" applyFont="1" applyBorder="1" applyAlignment="1">
      <alignment horizontal="center" vertical="center" wrapText="1" shrinkToFit="1"/>
    </xf>
    <xf numFmtId="0" fontId="6" fillId="0" borderId="13" xfId="0" applyFont="1" applyBorder="1" applyAlignment="1">
      <alignment horizontal="center" vertical="center" wrapText="1" shrinkToFit="1"/>
    </xf>
    <xf numFmtId="0" fontId="6" fillId="0" borderId="11" xfId="0" applyFont="1" applyBorder="1" applyAlignment="1">
      <alignment horizontal="center" vertical="center" wrapText="1" shrinkToFit="1"/>
    </xf>
    <xf numFmtId="0" fontId="6" fillId="0" borderId="7" xfId="0" applyFont="1" applyBorder="1" applyAlignment="1">
      <alignment horizontal="center" vertical="center" wrapText="1" shrinkToFit="1"/>
    </xf>
    <xf numFmtId="0" fontId="6" fillId="0" borderId="14" xfId="0" applyFont="1" applyBorder="1" applyAlignment="1">
      <alignment horizontal="center" vertical="center" wrapText="1" shrinkToFit="1"/>
    </xf>
    <xf numFmtId="0" fontId="60" fillId="2" borderId="2" xfId="0" applyNumberFormat="1" applyFont="1" applyFill="1" applyBorder="1" applyAlignment="1">
      <alignment horizontal="center" vertical="center" wrapText="1" shrinkToFit="1"/>
    </xf>
    <xf numFmtId="0" fontId="60" fillId="2" borderId="4" xfId="0" applyNumberFormat="1" applyFont="1" applyFill="1" applyBorder="1" applyAlignment="1">
      <alignment horizontal="center" vertical="center" wrapText="1" shrinkToFit="1"/>
    </xf>
    <xf numFmtId="0" fontId="24" fillId="2" borderId="10" xfId="0" applyNumberFormat="1" applyFont="1" applyFill="1" applyBorder="1" applyAlignment="1">
      <alignment horizontal="center" vertical="center" shrinkToFit="1"/>
    </xf>
    <xf numFmtId="0" fontId="24" fillId="2" borderId="9" xfId="0" applyNumberFormat="1" applyFont="1" applyFill="1" applyBorder="1" applyAlignment="1">
      <alignment horizontal="center" vertical="center" shrinkToFit="1"/>
    </xf>
    <xf numFmtId="0" fontId="24" fillId="2" borderId="11" xfId="0" applyNumberFormat="1" applyFont="1" applyFill="1" applyBorder="1" applyAlignment="1">
      <alignment horizontal="center" vertical="center" shrinkToFit="1"/>
    </xf>
    <xf numFmtId="0" fontId="60" fillId="2" borderId="3" xfId="0" applyNumberFormat="1" applyFont="1" applyFill="1" applyBorder="1" applyAlignment="1">
      <alignment horizontal="center" vertical="center" wrapText="1" shrinkToFit="1"/>
    </xf>
    <xf numFmtId="0" fontId="106" fillId="2" borderId="2" xfId="0" applyFont="1" applyFill="1" applyBorder="1" applyAlignment="1">
      <alignment horizontal="center" vertical="center" wrapText="1" shrinkToFit="1"/>
    </xf>
    <xf numFmtId="0" fontId="106" fillId="2" borderId="4" xfId="0" applyFont="1" applyFill="1" applyBorder="1" applyAlignment="1">
      <alignment horizontal="center" vertical="center" wrapText="1" shrinkToFit="1"/>
    </xf>
    <xf numFmtId="0" fontId="24" fillId="2" borderId="9" xfId="0" applyFont="1" applyFill="1" applyBorder="1" applyAlignment="1">
      <alignment horizontal="center" vertical="center" wrapText="1"/>
    </xf>
    <xf numFmtId="0" fontId="24" fillId="2" borderId="10" xfId="0" applyFont="1" applyFill="1" applyBorder="1" applyAlignment="1">
      <alignment horizontal="center" vertical="center" wrapText="1"/>
    </xf>
    <xf numFmtId="0" fontId="24" fillId="2" borderId="9" xfId="0" applyNumberFormat="1" applyFont="1" applyFill="1" applyBorder="1" applyAlignment="1">
      <alignment horizontal="center" vertical="center" wrapText="1" shrinkToFit="1"/>
    </xf>
    <xf numFmtId="0" fontId="24" fillId="2" borderId="10" xfId="0" applyNumberFormat="1" applyFont="1" applyFill="1" applyBorder="1" applyAlignment="1">
      <alignment horizontal="center" vertical="center" wrapText="1" shrinkToFit="1"/>
    </xf>
    <xf numFmtId="0" fontId="24" fillId="2" borderId="11" xfId="0" applyNumberFormat="1" applyFont="1" applyFill="1" applyBorder="1" applyAlignment="1">
      <alignment horizontal="center" vertical="center" wrapText="1" shrinkToFit="1"/>
    </xf>
    <xf numFmtId="58" fontId="107" fillId="0" borderId="5" xfId="0" applyNumberFormat="1" applyFont="1" applyFill="1" applyBorder="1" applyAlignment="1">
      <alignment horizontal="center" vertical="center" shrinkToFit="1"/>
    </xf>
    <xf numFmtId="58" fontId="107" fillId="0" borderId="15" xfId="0" applyNumberFormat="1" applyFont="1" applyFill="1" applyBorder="1" applyAlignment="1">
      <alignment horizontal="center" vertical="center" shrinkToFit="1"/>
    </xf>
    <xf numFmtId="58" fontId="107" fillId="0" borderId="8" xfId="0" applyNumberFormat="1" applyFont="1" applyFill="1" applyBorder="1" applyAlignment="1">
      <alignment horizontal="center" vertical="center" shrinkToFit="1"/>
    </xf>
    <xf numFmtId="0" fontId="24" fillId="2" borderId="0" xfId="0" applyFont="1" applyFill="1" applyBorder="1" applyAlignment="1">
      <alignment horizontal="center" vertical="center" wrapText="1" shrinkToFit="1"/>
    </xf>
    <xf numFmtId="0" fontId="106" fillId="2" borderId="2" xfId="0" applyFont="1" applyFill="1" applyBorder="1" applyAlignment="1">
      <alignment horizontal="center" vertical="center" wrapText="1"/>
    </xf>
    <xf numFmtId="0" fontId="106" fillId="2" borderId="4" xfId="0" applyFont="1" applyFill="1" applyBorder="1" applyAlignment="1">
      <alignment horizontal="center" vertical="center" wrapText="1"/>
    </xf>
    <xf numFmtId="0" fontId="24" fillId="2" borderId="9" xfId="0" applyFont="1" applyFill="1" applyBorder="1" applyAlignment="1">
      <alignment horizontal="center" vertical="center" wrapText="1" shrinkToFit="1"/>
    </xf>
    <xf numFmtId="0" fontId="24" fillId="2" borderId="10" xfId="0" applyFont="1" applyFill="1" applyBorder="1" applyAlignment="1">
      <alignment horizontal="center" vertical="center" wrapText="1" shrinkToFit="1"/>
    </xf>
    <xf numFmtId="0" fontId="24" fillId="2" borderId="11" xfId="0" applyFont="1" applyFill="1" applyBorder="1" applyAlignment="1">
      <alignment horizontal="center" vertical="center" wrapText="1" shrinkToFit="1"/>
    </xf>
    <xf numFmtId="0" fontId="106" fillId="2" borderId="3" xfId="0" applyFont="1" applyFill="1" applyBorder="1" applyAlignment="1">
      <alignment horizontal="center" vertical="center" wrapText="1"/>
    </xf>
    <xf numFmtId="0" fontId="24" fillId="2" borderId="9" xfId="0" applyFont="1" applyFill="1" applyBorder="1" applyAlignment="1">
      <alignment horizontal="center" vertical="center" shrinkToFit="1"/>
    </xf>
    <xf numFmtId="0" fontId="24" fillId="2" borderId="10" xfId="0" applyFont="1" applyFill="1" applyBorder="1" applyAlignment="1">
      <alignment horizontal="center" vertical="center" shrinkToFit="1"/>
    </xf>
    <xf numFmtId="0" fontId="24" fillId="2" borderId="11" xfId="0" applyFont="1" applyFill="1" applyBorder="1" applyAlignment="1">
      <alignment horizontal="center" vertical="center" shrinkToFit="1"/>
    </xf>
    <xf numFmtId="0" fontId="24" fillId="3" borderId="9" xfId="0" applyFont="1" applyFill="1" applyBorder="1" applyAlignment="1">
      <alignment horizontal="center" vertical="center" wrapText="1" shrinkToFit="1"/>
    </xf>
    <xf numFmtId="0" fontId="24" fillId="3" borderId="11" xfId="0" applyFont="1" applyFill="1" applyBorder="1" applyAlignment="1">
      <alignment horizontal="center" vertical="center" wrapText="1" shrinkToFit="1"/>
    </xf>
    <xf numFmtId="0" fontId="106" fillId="2" borderId="3" xfId="0" applyFont="1" applyFill="1" applyBorder="1" applyAlignment="1">
      <alignment horizontal="center" vertical="center" wrapText="1" shrinkToFit="1"/>
    </xf>
    <xf numFmtId="0" fontId="60" fillId="2" borderId="2" xfId="0" applyFont="1" applyFill="1" applyBorder="1" applyAlignment="1">
      <alignment horizontal="center" vertical="center" wrapText="1"/>
    </xf>
    <xf numFmtId="0" fontId="60" fillId="2" borderId="3" xfId="0" applyFont="1" applyFill="1" applyBorder="1" applyAlignment="1">
      <alignment horizontal="center" vertical="center" wrapText="1"/>
    </xf>
    <xf numFmtId="0" fontId="60" fillId="2" borderId="4" xfId="0" applyFont="1" applyFill="1" applyBorder="1" applyAlignment="1">
      <alignment horizontal="center" vertical="center" wrapText="1"/>
    </xf>
    <xf numFmtId="0" fontId="24" fillId="3" borderId="10" xfId="0" applyFont="1" applyFill="1" applyBorder="1" applyAlignment="1">
      <alignment horizontal="center" vertical="center" wrapText="1" shrinkToFit="1"/>
    </xf>
    <xf numFmtId="0" fontId="24" fillId="3" borderId="9" xfId="0" applyFont="1" applyFill="1" applyBorder="1" applyAlignment="1">
      <alignment horizontal="center" vertical="center" shrinkToFit="1"/>
    </xf>
    <xf numFmtId="0" fontId="24" fillId="3" borderId="11" xfId="0" applyFont="1" applyFill="1" applyBorder="1" applyAlignment="1">
      <alignment horizontal="center" vertical="center" shrinkToFit="1"/>
    </xf>
    <xf numFmtId="0" fontId="24" fillId="2" borderId="11" xfId="0" applyFont="1" applyFill="1" applyBorder="1" applyAlignment="1">
      <alignment horizontal="center" vertical="center" wrapText="1"/>
    </xf>
    <xf numFmtId="0" fontId="24" fillId="2" borderId="10" xfId="0" applyFont="1" applyFill="1" applyBorder="1" applyAlignment="1">
      <alignment horizontal="center" vertical="center"/>
    </xf>
    <xf numFmtId="0" fontId="24" fillId="2" borderId="9" xfId="0" applyFont="1" applyFill="1" applyBorder="1" applyAlignment="1">
      <alignment horizontal="center" vertical="center"/>
    </xf>
    <xf numFmtId="0" fontId="24" fillId="2" borderId="11" xfId="0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horizontal="center" vertical="center" shrinkToFit="1"/>
    </xf>
    <xf numFmtId="0" fontId="20" fillId="2" borderId="10" xfId="0" applyFont="1" applyFill="1" applyBorder="1" applyAlignment="1">
      <alignment horizontal="center" vertical="center" shrinkToFit="1"/>
    </xf>
    <xf numFmtId="0" fontId="106" fillId="2" borderId="12" xfId="0" applyFont="1" applyFill="1" applyBorder="1" applyAlignment="1">
      <alignment horizontal="center" vertical="center" wrapText="1" shrinkToFit="1"/>
    </xf>
    <xf numFmtId="0" fontId="106" fillId="2" borderId="13" xfId="0" applyFont="1" applyFill="1" applyBorder="1" applyAlignment="1">
      <alignment horizontal="center" vertical="center" wrapText="1" shrinkToFit="1"/>
    </xf>
    <xf numFmtId="0" fontId="24" fillId="2" borderId="4" xfId="0" applyNumberFormat="1" applyFont="1" applyFill="1" applyBorder="1" applyAlignment="1">
      <alignment horizontal="center" vertical="center" wrapText="1" shrinkToFit="1"/>
    </xf>
    <xf numFmtId="0" fontId="24" fillId="2" borderId="3" xfId="0" applyNumberFormat="1" applyFont="1" applyFill="1" applyBorder="1" applyAlignment="1">
      <alignment horizontal="center" vertical="center" wrapText="1" shrinkToFit="1"/>
    </xf>
    <xf numFmtId="0" fontId="109" fillId="9" borderId="10" xfId="0" applyFont="1" applyFill="1" applyBorder="1" applyAlignment="1">
      <alignment horizontal="center" vertical="center" wrapText="1" shrinkToFit="1"/>
    </xf>
    <xf numFmtId="0" fontId="109" fillId="9" borderId="11" xfId="0" applyFont="1" applyFill="1" applyBorder="1" applyAlignment="1">
      <alignment horizontal="center" vertical="center" wrapText="1" shrinkToFit="1"/>
    </xf>
    <xf numFmtId="0" fontId="62" fillId="2" borderId="9" xfId="0" applyFont="1" applyFill="1" applyBorder="1" applyAlignment="1">
      <alignment horizontal="center" vertical="center" shrinkToFit="1"/>
    </xf>
    <xf numFmtId="0" fontId="62" fillId="2" borderId="10" xfId="0" applyFont="1" applyFill="1" applyBorder="1" applyAlignment="1">
      <alignment horizontal="center" vertical="center" shrinkToFit="1"/>
    </xf>
    <xf numFmtId="0" fontId="62" fillId="2" borderId="11" xfId="0" applyFont="1" applyFill="1" applyBorder="1" applyAlignment="1">
      <alignment horizontal="center" vertical="center" shrinkToFit="1"/>
    </xf>
    <xf numFmtId="0" fontId="62" fillId="2" borderId="9" xfId="0" applyFont="1" applyFill="1" applyBorder="1" applyAlignment="1">
      <alignment horizontal="center" vertical="center" wrapText="1" shrinkToFit="1"/>
    </xf>
    <xf numFmtId="0" fontId="62" fillId="2" borderId="10" xfId="0" applyFont="1" applyFill="1" applyBorder="1" applyAlignment="1">
      <alignment horizontal="center" vertical="center" wrapText="1" shrinkToFit="1"/>
    </xf>
    <xf numFmtId="0" fontId="62" fillId="2" borderId="11" xfId="0" applyFont="1" applyFill="1" applyBorder="1" applyAlignment="1">
      <alignment horizontal="center" vertical="center" wrapText="1" shrinkToFit="1"/>
    </xf>
    <xf numFmtId="0" fontId="62" fillId="2" borderId="10" xfId="0" applyFont="1" applyFill="1" applyBorder="1" applyAlignment="1">
      <alignment horizontal="center" vertical="center" wrapText="1"/>
    </xf>
    <xf numFmtId="0" fontId="62" fillId="3" borderId="9" xfId="0" applyFont="1" applyFill="1" applyBorder="1" applyAlignment="1">
      <alignment horizontal="center" vertical="center" wrapText="1" shrinkToFit="1"/>
    </xf>
    <xf numFmtId="0" fontId="62" fillId="3" borderId="10" xfId="0" applyFont="1" applyFill="1" applyBorder="1" applyAlignment="1">
      <alignment horizontal="center" vertical="center" wrapText="1" shrinkToFit="1"/>
    </xf>
    <xf numFmtId="0" fontId="62" fillId="3" borderId="11" xfId="0" applyFont="1" applyFill="1" applyBorder="1" applyAlignment="1">
      <alignment horizontal="center" vertical="center" wrapText="1" shrinkToFit="1"/>
    </xf>
    <xf numFmtId="0" fontId="62" fillId="3" borderId="9" xfId="0" applyFont="1" applyFill="1" applyBorder="1" applyAlignment="1">
      <alignment horizontal="center" vertical="center" shrinkToFit="1"/>
    </xf>
    <xf numFmtId="0" fontId="62" fillId="3" borderId="11" xfId="0" applyFont="1" applyFill="1" applyBorder="1" applyAlignment="1">
      <alignment horizontal="center" vertical="center" shrinkToFit="1"/>
    </xf>
    <xf numFmtId="0" fontId="108" fillId="2" borderId="9" xfId="0" applyFont="1" applyFill="1" applyBorder="1" applyAlignment="1">
      <alignment horizontal="center" vertical="center" shrinkToFit="1"/>
    </xf>
    <xf numFmtId="0" fontId="108" fillId="2" borderId="10" xfId="0" applyFont="1" applyFill="1" applyBorder="1" applyAlignment="1">
      <alignment horizontal="center" vertical="center" shrinkToFit="1"/>
    </xf>
    <xf numFmtId="0" fontId="108" fillId="2" borderId="11" xfId="0" applyFont="1" applyFill="1" applyBorder="1" applyAlignment="1">
      <alignment horizontal="center" vertical="center" shrinkToFit="1"/>
    </xf>
    <xf numFmtId="0" fontId="62" fillId="2" borderId="9" xfId="0" applyFont="1" applyFill="1" applyBorder="1" applyAlignment="1">
      <alignment horizontal="center" vertical="center"/>
    </xf>
    <xf numFmtId="0" fontId="62" fillId="2" borderId="10" xfId="0" applyFont="1" applyFill="1" applyBorder="1" applyAlignment="1">
      <alignment horizontal="center" vertical="center"/>
    </xf>
    <xf numFmtId="0" fontId="62" fillId="2" borderId="11" xfId="0" applyFont="1" applyFill="1" applyBorder="1" applyAlignment="1">
      <alignment horizontal="center" vertical="center"/>
    </xf>
    <xf numFmtId="0" fontId="62" fillId="2" borderId="9" xfId="0" applyFont="1" applyFill="1" applyBorder="1" applyAlignment="1">
      <alignment horizontal="center" vertical="center" wrapText="1"/>
    </xf>
    <xf numFmtId="0" fontId="62" fillId="2" borderId="11" xfId="0" applyFont="1" applyFill="1" applyBorder="1" applyAlignment="1">
      <alignment horizontal="center" vertical="center" wrapText="1"/>
    </xf>
    <xf numFmtId="0" fontId="62" fillId="2" borderId="10" xfId="0" applyNumberFormat="1" applyFont="1" applyFill="1" applyBorder="1" applyAlignment="1">
      <alignment horizontal="center" vertical="center" shrinkToFit="1"/>
    </xf>
    <xf numFmtId="0" fontId="62" fillId="2" borderId="11" xfId="0" applyNumberFormat="1" applyFont="1" applyFill="1" applyBorder="1" applyAlignment="1">
      <alignment horizontal="center" vertical="center" shrinkToFit="1"/>
    </xf>
    <xf numFmtId="0" fontId="62" fillId="2" borderId="9" xfId="0" applyNumberFormat="1" applyFont="1" applyFill="1" applyBorder="1" applyAlignment="1">
      <alignment horizontal="center" vertical="center" shrinkToFit="1"/>
    </xf>
    <xf numFmtId="0" fontId="62" fillId="2" borderId="10" xfId="0" applyNumberFormat="1" applyFont="1" applyFill="1" applyBorder="1" applyAlignment="1">
      <alignment horizontal="center" vertical="center" wrapText="1" shrinkToFit="1"/>
    </xf>
    <xf numFmtId="0" fontId="62" fillId="2" borderId="11" xfId="0" applyNumberFormat="1" applyFont="1" applyFill="1" applyBorder="1" applyAlignment="1">
      <alignment horizontal="center" vertical="center" wrapText="1" shrinkToFit="1"/>
    </xf>
    <xf numFmtId="0" fontId="62" fillId="2" borderId="9" xfId="0" applyNumberFormat="1" applyFont="1" applyFill="1" applyBorder="1" applyAlignment="1">
      <alignment horizontal="center" vertical="center" wrapText="1" shrinkToFit="1"/>
    </xf>
    <xf numFmtId="0" fontId="62" fillId="2" borderId="5" xfId="0" applyNumberFormat="1" applyFont="1" applyFill="1" applyBorder="1" applyAlignment="1">
      <alignment horizontal="center" vertical="center" shrinkToFit="1"/>
    </xf>
    <xf numFmtId="0" fontId="37" fillId="0" borderId="2" xfId="0" applyFont="1" applyBorder="1" applyAlignment="1">
      <alignment horizontal="center" vertical="center" wrapText="1" shrinkToFit="1"/>
    </xf>
    <xf numFmtId="0" fontId="38" fillId="0" borderId="2" xfId="0" applyFont="1" applyBorder="1" applyAlignment="1">
      <alignment horizontal="center" vertical="center" wrapText="1" shrinkToFit="1"/>
    </xf>
    <xf numFmtId="0" fontId="37" fillId="0" borderId="5" xfId="0" applyFont="1" applyBorder="1" applyAlignment="1">
      <alignment horizontal="center" vertical="center" shrinkToFit="1"/>
    </xf>
    <xf numFmtId="0" fontId="37" fillId="0" borderId="15" xfId="0" applyFont="1" applyBorder="1" applyAlignment="1">
      <alignment horizontal="center" vertical="center" shrinkToFit="1"/>
    </xf>
    <xf numFmtId="0" fontId="37" fillId="0" borderId="8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wrapText="1" shrinkToFit="1"/>
    </xf>
    <xf numFmtId="0" fontId="34" fillId="0" borderId="0" xfId="0" applyFont="1" applyAlignment="1">
      <alignment horizontal="center" vertical="center"/>
    </xf>
    <xf numFmtId="0" fontId="29" fillId="0" borderId="5" xfId="0" applyFont="1" applyBorder="1" applyAlignment="1">
      <alignment horizontal="center" vertical="center" wrapText="1" shrinkToFit="1"/>
    </xf>
    <xf numFmtId="0" fontId="6" fillId="2" borderId="10" xfId="0" applyFont="1" applyFill="1" applyBorder="1" applyAlignment="1">
      <alignment horizontal="center" vertical="center" wrapText="1" shrinkToFit="1"/>
    </xf>
    <xf numFmtId="0" fontId="6" fillId="2" borderId="0" xfId="0" applyFont="1" applyFill="1" applyBorder="1" applyAlignment="1">
      <alignment horizontal="center" vertical="center" wrapText="1" shrinkToFit="1"/>
    </xf>
    <xf numFmtId="0" fontId="6" fillId="2" borderId="13" xfId="0" applyFont="1" applyFill="1" applyBorder="1" applyAlignment="1">
      <alignment horizontal="center" vertical="center" wrapText="1" shrinkToFit="1"/>
    </xf>
    <xf numFmtId="0" fontId="6" fillId="2" borderId="11" xfId="0" applyFont="1" applyFill="1" applyBorder="1" applyAlignment="1">
      <alignment horizontal="center" vertical="center" wrapText="1" shrinkToFit="1"/>
    </xf>
    <xf numFmtId="0" fontId="6" fillId="2" borderId="7" xfId="0" applyFont="1" applyFill="1" applyBorder="1" applyAlignment="1">
      <alignment horizontal="center" vertical="center" wrapText="1" shrinkToFit="1"/>
    </xf>
    <xf numFmtId="0" fontId="6" fillId="2" borderId="14" xfId="0" applyFont="1" applyFill="1" applyBorder="1" applyAlignment="1">
      <alignment horizontal="center" vertical="center" wrapText="1" shrinkToFit="1"/>
    </xf>
    <xf numFmtId="176" fontId="6" fillId="2" borderId="1" xfId="0" applyNumberFormat="1" applyFont="1" applyFill="1" applyBorder="1" applyAlignment="1">
      <alignment horizontal="center" vertical="center" wrapText="1" shrinkToFit="1"/>
    </xf>
    <xf numFmtId="0" fontId="6" fillId="2" borderId="1" xfId="0" applyFont="1" applyFill="1" applyBorder="1" applyAlignment="1">
      <alignment horizontal="center" vertical="center" wrapText="1" shrinkToFit="1"/>
    </xf>
    <xf numFmtId="0" fontId="12" fillId="2" borderId="0" xfId="0" applyFont="1" applyFill="1" applyBorder="1" applyAlignment="1">
      <alignment horizontal="center" vertical="center" wrapText="1"/>
    </xf>
    <xf numFmtId="0" fontId="35" fillId="2" borderId="0" xfId="0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left" vertical="center" wrapText="1" shrinkToFit="1"/>
    </xf>
    <xf numFmtId="0" fontId="33" fillId="2" borderId="8" xfId="0" applyFont="1" applyFill="1" applyBorder="1" applyAlignment="1">
      <alignment horizontal="left" vertical="center" wrapText="1" shrinkToFit="1"/>
    </xf>
    <xf numFmtId="0" fontId="32" fillId="2" borderId="1" xfId="0" applyFont="1" applyFill="1" applyBorder="1" applyAlignment="1">
      <alignment horizontal="center" vertical="center" wrapText="1" shrinkToFit="1"/>
    </xf>
    <xf numFmtId="0" fontId="32" fillId="2" borderId="5" xfId="0" applyFont="1" applyFill="1" applyBorder="1" applyAlignment="1">
      <alignment horizontal="center" vertical="center" wrapText="1" shrinkToFit="1"/>
    </xf>
    <xf numFmtId="0" fontId="32" fillId="2" borderId="1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 shrinkToFit="1"/>
    </xf>
    <xf numFmtId="0" fontId="37" fillId="2" borderId="2" xfId="0" applyFont="1" applyFill="1" applyBorder="1" applyAlignment="1">
      <alignment horizontal="center" vertical="center" wrapText="1" shrinkToFit="1"/>
    </xf>
    <xf numFmtId="0" fontId="38" fillId="2" borderId="1" xfId="0" applyFont="1" applyFill="1" applyBorder="1" applyAlignment="1">
      <alignment horizontal="center" vertical="center" wrapText="1" shrinkToFit="1"/>
    </xf>
    <xf numFmtId="0" fontId="38" fillId="2" borderId="2" xfId="0" applyFont="1" applyFill="1" applyBorder="1" applyAlignment="1">
      <alignment horizontal="center" vertical="center" wrapText="1" shrinkToFit="1"/>
    </xf>
    <xf numFmtId="0" fontId="37" fillId="2" borderId="3" xfId="0" applyFont="1" applyFill="1" applyBorder="1" applyAlignment="1">
      <alignment horizontal="center" vertical="center" wrapText="1" shrinkToFit="1"/>
    </xf>
    <xf numFmtId="0" fontId="37" fillId="2" borderId="1" xfId="0" applyFont="1" applyFill="1" applyBorder="1" applyAlignment="1">
      <alignment horizontal="center" vertical="center" wrapText="1"/>
    </xf>
    <xf numFmtId="0" fontId="39" fillId="2" borderId="1" xfId="0" applyFont="1" applyFill="1" applyBorder="1" applyAlignment="1">
      <alignment horizontal="center" vertical="center" wrapText="1" shrinkToFit="1"/>
    </xf>
    <xf numFmtId="0" fontId="37" fillId="2" borderId="5" xfId="0" applyFont="1" applyFill="1" applyBorder="1" applyAlignment="1">
      <alignment horizontal="center" vertical="center" shrinkToFit="1"/>
    </xf>
    <xf numFmtId="0" fontId="37" fillId="2" borderId="15" xfId="0" applyFont="1" applyFill="1" applyBorder="1" applyAlignment="1">
      <alignment horizontal="center" vertical="center" shrinkToFit="1"/>
    </xf>
    <xf numFmtId="0" fontId="37" fillId="2" borderId="8" xfId="0" applyFont="1" applyFill="1" applyBorder="1" applyAlignment="1">
      <alignment horizontal="center" vertical="center" shrinkToFit="1"/>
    </xf>
    <xf numFmtId="0" fontId="32" fillId="2" borderId="8" xfId="0" applyFont="1" applyFill="1" applyBorder="1" applyAlignment="1">
      <alignment horizontal="center" vertical="center" wrapText="1" shrinkToFit="1"/>
    </xf>
    <xf numFmtId="0" fontId="34" fillId="2" borderId="6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 shrinkToFit="1"/>
    </xf>
    <xf numFmtId="0" fontId="29" fillId="2" borderId="1" xfId="0" applyFont="1" applyFill="1" applyBorder="1" applyAlignment="1">
      <alignment horizontal="center" vertical="center" wrapText="1" shrinkToFit="1"/>
    </xf>
    <xf numFmtId="0" fontId="34" fillId="2" borderId="1" xfId="0" applyFont="1" applyFill="1" applyBorder="1" applyAlignment="1">
      <alignment horizontal="center" vertical="center" textRotation="255" wrapText="1"/>
    </xf>
    <xf numFmtId="0" fontId="32" fillId="2" borderId="1" xfId="0" applyFont="1" applyFill="1" applyBorder="1" applyAlignment="1">
      <alignment horizontal="right" vertical="center" wrapText="1"/>
    </xf>
    <xf numFmtId="0" fontId="37" fillId="2" borderId="1" xfId="0" applyFont="1" applyFill="1" applyBorder="1" applyAlignment="1">
      <alignment horizontal="center" vertical="center" textRotation="255" wrapText="1"/>
    </xf>
    <xf numFmtId="0" fontId="77" fillId="0" borderId="0" xfId="0" applyFont="1" applyBorder="1" applyAlignment="1">
      <alignment horizontal="center" vertical="center" wrapText="1"/>
    </xf>
    <xf numFmtId="0" fontId="79" fillId="0" borderId="0" xfId="0" applyFont="1" applyBorder="1" applyAlignment="1">
      <alignment horizontal="center" vertical="center"/>
    </xf>
    <xf numFmtId="0" fontId="72" fillId="7" borderId="6" xfId="0" applyFont="1" applyFill="1" applyBorder="1" applyAlignment="1">
      <alignment horizontal="right"/>
    </xf>
    <xf numFmtId="0" fontId="72" fillId="7" borderId="7" xfId="0" applyFont="1" applyFill="1" applyBorder="1" applyAlignment="1">
      <alignment horizontal="right"/>
    </xf>
    <xf numFmtId="0" fontId="72" fillId="7" borderId="6" xfId="0" applyFont="1" applyFill="1" applyBorder="1" applyAlignment="1">
      <alignment horizontal="left"/>
    </xf>
    <xf numFmtId="0" fontId="73" fillId="7" borderId="7" xfId="0" applyFont="1" applyFill="1" applyBorder="1" applyAlignment="1">
      <alignment horizontal="left"/>
    </xf>
    <xf numFmtId="0" fontId="72" fillId="7" borderId="17" xfId="0" applyFont="1" applyFill="1" applyBorder="1" applyAlignment="1">
      <alignment horizontal="center"/>
    </xf>
    <xf numFmtId="0" fontId="73" fillId="7" borderId="18" xfId="0" applyFont="1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8" xfId="0" applyFill="1" applyBorder="1" applyAlignment="1">
      <alignment horizontal="center"/>
    </xf>
  </cellXfs>
  <cellStyles count="2">
    <cellStyle name="一般" xfId="0" builtinId="0"/>
    <cellStyle name="一般 2" xfId="1"/>
  </cellStyles>
  <dxfs count="71"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b/>
        <i val="0"/>
        <color theme="1" tint="4.9989318521683403E-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C7CE"/>
      <color rgb="FF99FF66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2" fmlaLink="$J$4" max="12" min="1" page="10" val="4"/>
</file>

<file path=xl/ctrlProps/ctrlProp2.xml><?xml version="1.0" encoding="utf-8"?>
<formControlPr xmlns="http://schemas.microsoft.com/office/spreadsheetml/2009/9/main" objectType="Spin" dx="22" fmlaLink="$F$4" max="2100" min="1900" page="10" val="2025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876300</xdr:colOff>
      <xdr:row>0</xdr:row>
      <xdr:rowOff>561975</xdr:rowOff>
    </xdr:from>
    <xdr:to>
      <xdr:col>1</xdr:col>
      <xdr:colOff>876300</xdr:colOff>
      <xdr:row>1</xdr:row>
      <xdr:rowOff>333375</xdr:rowOff>
    </xdr:to>
    <xdr:cxnSp macro="">
      <xdr:nvCxnSpPr>
        <xdr:cNvPr id="2" name="直線接點 1"/>
        <xdr:cNvCxnSpPr/>
      </xdr:nvCxnSpPr>
      <xdr:spPr>
        <a:xfrm>
          <a:off x="1304925" y="561975"/>
          <a:ext cx="0" cy="342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876300</xdr:colOff>
      <xdr:row>0</xdr:row>
      <xdr:rowOff>561975</xdr:rowOff>
    </xdr:from>
    <xdr:to>
      <xdr:col>1</xdr:col>
      <xdr:colOff>876300</xdr:colOff>
      <xdr:row>1</xdr:row>
      <xdr:rowOff>333375</xdr:rowOff>
    </xdr:to>
    <xdr:cxnSp macro="">
      <xdr:nvCxnSpPr>
        <xdr:cNvPr id="2" name="直線接點 1"/>
        <xdr:cNvCxnSpPr/>
      </xdr:nvCxnSpPr>
      <xdr:spPr>
        <a:xfrm>
          <a:off x="1304925" y="561975"/>
          <a:ext cx="0" cy="342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876300</xdr:colOff>
      <xdr:row>0</xdr:row>
      <xdr:rowOff>561975</xdr:rowOff>
    </xdr:from>
    <xdr:to>
      <xdr:col>1</xdr:col>
      <xdr:colOff>876300</xdr:colOff>
      <xdr:row>1</xdr:row>
      <xdr:rowOff>333375</xdr:rowOff>
    </xdr:to>
    <xdr:cxnSp macro="">
      <xdr:nvCxnSpPr>
        <xdr:cNvPr id="2" name="直線接點 1"/>
        <xdr:cNvCxnSpPr/>
      </xdr:nvCxnSpPr>
      <xdr:spPr>
        <a:xfrm>
          <a:off x="1304925" y="561975"/>
          <a:ext cx="0" cy="342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876300</xdr:colOff>
      <xdr:row>0</xdr:row>
      <xdr:rowOff>561975</xdr:rowOff>
    </xdr:from>
    <xdr:to>
      <xdr:col>1</xdr:col>
      <xdr:colOff>876300</xdr:colOff>
      <xdr:row>1</xdr:row>
      <xdr:rowOff>333375</xdr:rowOff>
    </xdr:to>
    <xdr:cxnSp macro="">
      <xdr:nvCxnSpPr>
        <xdr:cNvPr id="2" name="直線接點 1"/>
        <xdr:cNvCxnSpPr/>
      </xdr:nvCxnSpPr>
      <xdr:spPr>
        <a:xfrm>
          <a:off x="1304925" y="561975"/>
          <a:ext cx="0" cy="342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876300</xdr:colOff>
      <xdr:row>0</xdr:row>
      <xdr:rowOff>561975</xdr:rowOff>
    </xdr:from>
    <xdr:to>
      <xdr:col>1</xdr:col>
      <xdr:colOff>876300</xdr:colOff>
      <xdr:row>1</xdr:row>
      <xdr:rowOff>333375</xdr:rowOff>
    </xdr:to>
    <xdr:cxnSp macro="">
      <xdr:nvCxnSpPr>
        <xdr:cNvPr id="2" name="直線接點 1"/>
        <xdr:cNvCxnSpPr/>
      </xdr:nvCxnSpPr>
      <xdr:spPr>
        <a:xfrm>
          <a:off x="1304925" y="561975"/>
          <a:ext cx="0" cy="342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876300</xdr:colOff>
      <xdr:row>0</xdr:row>
      <xdr:rowOff>561975</xdr:rowOff>
    </xdr:from>
    <xdr:to>
      <xdr:col>1</xdr:col>
      <xdr:colOff>876300</xdr:colOff>
      <xdr:row>1</xdr:row>
      <xdr:rowOff>333375</xdr:rowOff>
    </xdr:to>
    <xdr:cxnSp macro="">
      <xdr:nvCxnSpPr>
        <xdr:cNvPr id="2" name="直線接點 1"/>
        <xdr:cNvCxnSpPr/>
      </xdr:nvCxnSpPr>
      <xdr:spPr>
        <a:xfrm>
          <a:off x="1304925" y="561975"/>
          <a:ext cx="0" cy="342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876300</xdr:colOff>
      <xdr:row>0</xdr:row>
      <xdr:rowOff>561975</xdr:rowOff>
    </xdr:from>
    <xdr:to>
      <xdr:col>1</xdr:col>
      <xdr:colOff>876300</xdr:colOff>
      <xdr:row>1</xdr:row>
      <xdr:rowOff>333375</xdr:rowOff>
    </xdr:to>
    <xdr:cxnSp macro="">
      <xdr:nvCxnSpPr>
        <xdr:cNvPr id="2" name="直線接點 1"/>
        <xdr:cNvCxnSpPr/>
      </xdr:nvCxnSpPr>
      <xdr:spPr>
        <a:xfrm>
          <a:off x="1304925" y="561975"/>
          <a:ext cx="0" cy="342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876300</xdr:colOff>
      <xdr:row>0</xdr:row>
      <xdr:rowOff>561975</xdr:rowOff>
    </xdr:from>
    <xdr:to>
      <xdr:col>1</xdr:col>
      <xdr:colOff>876300</xdr:colOff>
      <xdr:row>1</xdr:row>
      <xdr:rowOff>333375</xdr:rowOff>
    </xdr:to>
    <xdr:cxnSp macro="">
      <xdr:nvCxnSpPr>
        <xdr:cNvPr id="2" name="直線接點 1"/>
        <xdr:cNvCxnSpPr/>
      </xdr:nvCxnSpPr>
      <xdr:spPr>
        <a:xfrm>
          <a:off x="1304925" y="561975"/>
          <a:ext cx="0" cy="342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876300</xdr:colOff>
      <xdr:row>0</xdr:row>
      <xdr:rowOff>561975</xdr:rowOff>
    </xdr:from>
    <xdr:to>
      <xdr:col>1</xdr:col>
      <xdr:colOff>876300</xdr:colOff>
      <xdr:row>1</xdr:row>
      <xdr:rowOff>333375</xdr:rowOff>
    </xdr:to>
    <xdr:cxnSp macro="">
      <xdr:nvCxnSpPr>
        <xdr:cNvPr id="2" name="直線接點 1"/>
        <xdr:cNvCxnSpPr/>
      </xdr:nvCxnSpPr>
      <xdr:spPr>
        <a:xfrm>
          <a:off x="1304925" y="561975"/>
          <a:ext cx="0" cy="342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704850</xdr:colOff>
          <xdr:row>3</xdr:row>
          <xdr:rowOff>0</xdr:rowOff>
        </xdr:from>
        <xdr:to>
          <xdr:col>13</xdr:col>
          <xdr:colOff>0</xdr:colOff>
          <xdr:row>4</xdr:row>
          <xdr:rowOff>209550</xdr:rowOff>
        </xdr:to>
        <xdr:sp macro="" textlink="">
          <xdr:nvSpPr>
            <xdr:cNvPr id="18434" name="Spinner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428625</xdr:colOff>
          <xdr:row>3</xdr:row>
          <xdr:rowOff>0</xdr:rowOff>
        </xdr:from>
        <xdr:to>
          <xdr:col>7</xdr:col>
          <xdr:colOff>123825</xdr:colOff>
          <xdr:row>4</xdr:row>
          <xdr:rowOff>209550</xdr:rowOff>
        </xdr:to>
        <xdr:sp macro="" textlink="">
          <xdr:nvSpPr>
            <xdr:cNvPr id="18438" name="Spinner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externalLinkPath" Target="file:///F:\&#32974;&#22280;&#25490;&#29986;&#36039;&#26009;&#22846;&#65288;&#28961;&#21034;&#65281;&#65289;\&#20633;&#26009;&#32974;&#22280;&#25490;&#29986;\2023&#24180;\&#32974;&#22280;&#25490;&#20135;2023.10.27&#26089;.xlsx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2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externalLinkPath" Target="file:///F:\&#32974;&#22280;&#25490;&#29986;&#36039;&#26009;&#22846;&#65288;&#28961;&#21034;&#65281;&#65289;\&#20633;&#26009;&#32974;&#22280;&#25490;&#29986;\2024&#24180;\&#32974;&#22280;&#25490;&#20135;2024.3.2&#22812;.xlsx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externalLinkPath" Target="file:///F:\&#32974;&#22280;&#25490;&#29986;&#36039;&#26009;&#22846;&#65288;&#28961;&#21034;&#65281;&#65289;\&#20633;&#26009;&#32974;&#22280;&#25490;&#29986;\2024&#24180;\&#32974;&#22280;&#25490;&#20135;2024.3.2&#22812;.xlsx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externalLinkPath" Target="file:///F:\&#32974;&#22280;&#25490;&#29986;&#36039;&#26009;&#22846;&#65288;&#28961;&#21034;&#65281;&#65289;\&#20633;&#26009;&#32974;&#22280;&#25490;&#29986;\2025&#24180;\bead_plan2025.4.26m.xlsx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externalLinkPath" Target="file:///F:\&#32974;&#22280;&#25490;&#29986;&#36039;&#26009;&#22846;&#65288;&#28961;&#21034;&#65281;&#65289;\&#20633;&#26009;&#32974;&#22280;&#25490;&#29986;\2025&#24180;\bead_plan2025.4.25n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tabColor theme="3" tint="0.79998168889431442"/>
  </sheetPr>
  <dimension ref="A1:N65"/>
  <sheetViews>
    <sheetView zoomScale="145" zoomScaleNormal="145" workbookViewId="0">
      <selection activeCell="H1" sqref="H1:H1048576"/>
    </sheetView>
  </sheetViews>
  <sheetFormatPr defaultColWidth="9" defaultRowHeight="12"/>
  <cols>
    <col min="1" max="1" width="2.875" style="80" customWidth="1"/>
    <col min="2" max="2" width="6.875" style="92" customWidth="1"/>
    <col min="3" max="3" width="16.625" style="93" customWidth="1"/>
    <col min="4" max="4" width="4.5" style="99" customWidth="1"/>
    <col min="5" max="5" width="3.125" style="94" customWidth="1"/>
    <col min="6" max="6" width="12.625" style="95" customWidth="1"/>
    <col min="7" max="7" width="4.125" style="96" customWidth="1"/>
    <col min="8" max="8" width="3.125" style="80" customWidth="1"/>
    <col min="9" max="9" width="6.875" style="92" customWidth="1"/>
    <col min="10" max="10" width="16.625" style="93" customWidth="1"/>
    <col min="11" max="11" width="4.5" style="92" customWidth="1"/>
    <col min="12" max="12" width="3.125" style="80" customWidth="1"/>
    <col min="13" max="13" width="12.625" style="95" customWidth="1"/>
    <col min="14" max="14" width="4.125" style="96" customWidth="1"/>
    <col min="15" max="16384" width="9" style="93"/>
  </cols>
  <sheetData>
    <row r="1" spans="1:14" s="80" customFormat="1" ht="21" customHeight="1">
      <c r="A1" s="79"/>
      <c r="B1" s="791" t="s">
        <v>2430</v>
      </c>
      <c r="C1" s="792"/>
      <c r="D1" s="792"/>
      <c r="E1" s="792"/>
      <c r="F1" s="792"/>
      <c r="G1" s="793"/>
      <c r="H1" s="58"/>
      <c r="I1" s="791" t="s">
        <v>2460</v>
      </c>
      <c r="J1" s="792"/>
      <c r="K1" s="792"/>
      <c r="L1" s="792"/>
      <c r="M1" s="792"/>
      <c r="N1" s="793"/>
    </row>
    <row r="2" spans="1:14" s="80" customFormat="1" ht="15" customHeight="1">
      <c r="A2" s="14" t="s">
        <v>34</v>
      </c>
      <c r="B2" s="72" t="s">
        <v>33</v>
      </c>
      <c r="C2" s="13" t="s">
        <v>2068</v>
      </c>
      <c r="D2" s="13" t="s">
        <v>2069</v>
      </c>
      <c r="E2" s="13" t="s">
        <v>2070</v>
      </c>
      <c r="F2" s="12" t="s">
        <v>2071</v>
      </c>
      <c r="G2" s="13" t="s">
        <v>2072</v>
      </c>
      <c r="H2" s="14" t="s">
        <v>34</v>
      </c>
      <c r="I2" s="72" t="s">
        <v>33</v>
      </c>
      <c r="J2" s="13" t="s">
        <v>2068</v>
      </c>
      <c r="K2" s="13" t="s">
        <v>2069</v>
      </c>
      <c r="L2" s="13" t="s">
        <v>2070</v>
      </c>
      <c r="M2" s="12" t="s">
        <v>2071</v>
      </c>
      <c r="N2" s="13" t="s">
        <v>2072</v>
      </c>
    </row>
    <row r="3" spans="1:14" ht="13.5" customHeight="1">
      <c r="A3" s="291" t="s">
        <v>2355</v>
      </c>
      <c r="B3" s="166" t="s">
        <v>2356</v>
      </c>
      <c r="C3" s="197" t="s">
        <v>2357</v>
      </c>
      <c r="D3" s="177">
        <v>100</v>
      </c>
      <c r="E3" s="205"/>
      <c r="F3" s="103" t="str">
        <f>VLOOKUP(B:B,'新成代基准 （勿删）'!A:D,3,0)</f>
        <v>128544  486  25A</v>
      </c>
      <c r="G3" s="103">
        <f>D3*2</f>
        <v>200</v>
      </c>
      <c r="H3" s="312" t="s">
        <v>2355</v>
      </c>
      <c r="I3" s="166" t="s">
        <v>2358</v>
      </c>
      <c r="J3" s="188" t="s">
        <v>2541</v>
      </c>
      <c r="K3" s="177">
        <v>95</v>
      </c>
      <c r="L3" s="205" t="s">
        <v>2360</v>
      </c>
      <c r="M3" s="103" t="str">
        <f>VLOOKUP(I:I,'新成代基准 （勿删）'!A:D,3,0)</f>
        <v>12885589  486  30A</v>
      </c>
      <c r="N3" s="15">
        <f>K3*2</f>
        <v>190</v>
      </c>
    </row>
    <row r="4" spans="1:14" ht="13.5" customHeight="1">
      <c r="A4" s="292"/>
      <c r="B4" s="151">
        <v>14552061</v>
      </c>
      <c r="C4" s="146" t="s">
        <v>2436</v>
      </c>
      <c r="D4" s="144">
        <v>120</v>
      </c>
      <c r="E4" s="205"/>
      <c r="F4" s="103" t="str">
        <f>VLOOKUP(B:B,'新成代基准 （勿删）'!A:D,3,0)</f>
        <v>12884489  486  20B</v>
      </c>
      <c r="G4" s="103">
        <f t="shared" ref="G4:G60" si="0">D4*2</f>
        <v>240</v>
      </c>
      <c r="H4" s="297"/>
      <c r="I4" s="162" t="s">
        <v>2356</v>
      </c>
      <c r="J4" s="183" t="s">
        <v>2357</v>
      </c>
      <c r="K4" s="144">
        <v>180</v>
      </c>
      <c r="L4" s="205"/>
      <c r="M4" s="103" t="str">
        <f>VLOOKUP(I:I,'新成代基准 （勿删）'!A:D,3,0)</f>
        <v>128544  486  25A</v>
      </c>
      <c r="N4" s="15">
        <f t="shared" ref="N4:N60" si="1">K4*2</f>
        <v>360</v>
      </c>
    </row>
    <row r="5" spans="1:14" ht="13.5" customHeight="1">
      <c r="A5" s="293"/>
      <c r="B5" s="169" t="s">
        <v>2358</v>
      </c>
      <c r="C5" s="171" t="s">
        <v>2359</v>
      </c>
      <c r="D5" s="144">
        <v>85</v>
      </c>
      <c r="E5" s="205" t="s">
        <v>2360</v>
      </c>
      <c r="F5" s="103" t="str">
        <f>VLOOKUP(B:B,'新成代基准 （勿删）'!A:D,3,0)</f>
        <v>12885589  486  30A</v>
      </c>
      <c r="G5" s="103">
        <f t="shared" si="0"/>
        <v>170</v>
      </c>
      <c r="H5" s="313"/>
      <c r="I5" s="169" t="s">
        <v>2542</v>
      </c>
      <c r="J5" s="171" t="s">
        <v>2543</v>
      </c>
      <c r="K5" s="144">
        <v>180</v>
      </c>
      <c r="L5" s="205" t="s">
        <v>2544</v>
      </c>
      <c r="M5" s="103" t="str">
        <f>VLOOKUP(I:I,'新成代基准 （勿删）'!A:D,3,0)</f>
        <v>128544  486  20B</v>
      </c>
      <c r="N5" s="15">
        <f t="shared" si="1"/>
        <v>360</v>
      </c>
    </row>
    <row r="6" spans="1:14" ht="13.5" customHeight="1">
      <c r="A6" s="287" t="s">
        <v>2346</v>
      </c>
      <c r="B6" s="164"/>
      <c r="C6" s="189"/>
      <c r="D6" s="211"/>
      <c r="E6" s="205"/>
      <c r="F6" s="103" t="e">
        <f>VLOOKUP(B:B,'新成代基准 （勿删）'!A:D,3,0)</f>
        <v>#N/A</v>
      </c>
      <c r="G6" s="103">
        <f t="shared" si="0"/>
        <v>0</v>
      </c>
      <c r="H6" s="286" t="s">
        <v>2346</v>
      </c>
      <c r="I6" s="164"/>
      <c r="J6" s="189"/>
      <c r="K6" s="259"/>
      <c r="L6" s="205"/>
      <c r="M6" s="103" t="e">
        <f>VLOOKUP(I:I,'新成代基准 （勿删）'!A:D,3,0)</f>
        <v>#N/A</v>
      </c>
      <c r="N6" s="15">
        <f t="shared" si="1"/>
        <v>0</v>
      </c>
    </row>
    <row r="7" spans="1:14" ht="13.5" customHeight="1">
      <c r="A7" s="291" t="s">
        <v>2361</v>
      </c>
      <c r="B7" s="149" t="s">
        <v>2362</v>
      </c>
      <c r="C7" s="190" t="s">
        <v>2363</v>
      </c>
      <c r="D7" s="177">
        <v>60</v>
      </c>
      <c r="E7" s="199"/>
      <c r="F7" s="103" t="str">
        <f>VLOOKUP(B:B,'新成代基准 （勿删）'!A:D,3,0)</f>
        <v>1384HB  484  55L称重</v>
      </c>
      <c r="G7" s="103">
        <f t="shared" si="0"/>
        <v>120</v>
      </c>
      <c r="H7" s="291" t="s">
        <v>2361</v>
      </c>
      <c r="I7" s="163" t="s">
        <v>2461</v>
      </c>
      <c r="J7" s="190" t="s">
        <v>2545</v>
      </c>
      <c r="K7" s="267">
        <v>120</v>
      </c>
      <c r="L7" s="151"/>
      <c r="M7" s="103" t="str">
        <f>VLOOKUP(I:I,'新成代基准 （勿删）'!A:D,3,0)</f>
        <v>138456  484  50B称重</v>
      </c>
      <c r="N7" s="15">
        <f t="shared" si="1"/>
        <v>240</v>
      </c>
    </row>
    <row r="8" spans="1:14" ht="13.5" customHeight="1">
      <c r="A8" s="292"/>
      <c r="B8" s="151" t="s">
        <v>2399</v>
      </c>
      <c r="C8" s="146" t="s">
        <v>2400</v>
      </c>
      <c r="D8" s="187">
        <v>120</v>
      </c>
      <c r="E8" s="205" t="s">
        <v>2360</v>
      </c>
      <c r="F8" s="103" t="str">
        <f>VLOOKUP(B:B,'新成代基准 （勿删）'!A:D,3,0)</f>
        <v>138456  478  35A</v>
      </c>
      <c r="G8" s="103">
        <f t="shared" si="0"/>
        <v>240</v>
      </c>
      <c r="H8" s="292"/>
      <c r="I8" s="151" t="s">
        <v>2362</v>
      </c>
      <c r="J8" s="146" t="s">
        <v>2546</v>
      </c>
      <c r="K8" s="257">
        <v>60</v>
      </c>
      <c r="L8" s="205"/>
      <c r="M8" s="103" t="str">
        <f>VLOOKUP(I:I,'新成代基准 （勿删）'!A:D,3,0)</f>
        <v>1384HB  484  55L称重</v>
      </c>
      <c r="N8" s="15">
        <f t="shared" si="1"/>
        <v>120</v>
      </c>
    </row>
    <row r="9" spans="1:14" ht="13.5" customHeight="1">
      <c r="A9" s="293"/>
      <c r="B9" s="164" t="s">
        <v>2461</v>
      </c>
      <c r="C9" s="256" t="s">
        <v>2462</v>
      </c>
      <c r="D9" s="219">
        <v>60</v>
      </c>
      <c r="E9" s="205" t="s">
        <v>2365</v>
      </c>
      <c r="F9" s="103" t="str">
        <f>VLOOKUP(B:B,'新成代基准 （勿删）'!A:D,3,0)</f>
        <v>138456  484  50B称重</v>
      </c>
      <c r="G9" s="103">
        <f t="shared" si="0"/>
        <v>120</v>
      </c>
      <c r="H9" s="293"/>
      <c r="I9" s="157" t="s">
        <v>2399</v>
      </c>
      <c r="J9" s="148" t="s">
        <v>2547</v>
      </c>
      <c r="K9" s="257">
        <v>120</v>
      </c>
      <c r="L9" s="205" t="s">
        <v>2360</v>
      </c>
      <c r="M9" s="103" t="str">
        <f>VLOOKUP(I:I,'新成代基准 （勿删）'!A:D,3,0)</f>
        <v>138456  478  35A</v>
      </c>
      <c r="N9" s="15">
        <f t="shared" si="1"/>
        <v>240</v>
      </c>
    </row>
    <row r="10" spans="1:14" ht="13.5" customHeight="1">
      <c r="A10" s="294" t="s">
        <v>2463</v>
      </c>
      <c r="B10" s="229" t="s">
        <v>2464</v>
      </c>
      <c r="C10" s="268" t="s">
        <v>2465</v>
      </c>
      <c r="D10" s="164">
        <v>60</v>
      </c>
      <c r="E10" s="205" t="s">
        <v>2466</v>
      </c>
      <c r="F10" s="103" t="str">
        <f>VLOOKUP(B:B,'新成代基准 （勿删）'!A:D,3,0)</f>
        <v>146456  486  30A</v>
      </c>
      <c r="G10" s="103">
        <f t="shared" si="0"/>
        <v>120</v>
      </c>
      <c r="H10" s="312" t="s">
        <v>2364</v>
      </c>
      <c r="I10" s="230" t="s">
        <v>2406</v>
      </c>
      <c r="J10" s="231" t="s">
        <v>2407</v>
      </c>
      <c r="K10" s="144">
        <v>80</v>
      </c>
      <c r="L10" s="205"/>
      <c r="M10" s="103" t="str">
        <f>VLOOKUP(I:I,'新成代基准 （勿删）'!A:D,3,0)</f>
        <v>146155  486  20B</v>
      </c>
      <c r="N10" s="15">
        <f t="shared" si="1"/>
        <v>160</v>
      </c>
    </row>
    <row r="11" spans="1:14" ht="13.5" customHeight="1">
      <c r="A11" s="294"/>
      <c r="B11" s="151" t="s">
        <v>2467</v>
      </c>
      <c r="C11" s="189" t="s">
        <v>2468</v>
      </c>
      <c r="D11" s="164">
        <v>120</v>
      </c>
      <c r="E11" s="205"/>
      <c r="F11" s="103" t="str">
        <f>VLOOKUP(B:B,'新成代基准 （勿删）'!A:D,3,0)</f>
        <v>146455  486  35A</v>
      </c>
      <c r="G11" s="103">
        <f t="shared" si="0"/>
        <v>240</v>
      </c>
      <c r="H11" s="297"/>
      <c r="I11" s="220" t="s">
        <v>2437</v>
      </c>
      <c r="J11" s="200" t="s">
        <v>2438</v>
      </c>
      <c r="K11" s="144">
        <v>120</v>
      </c>
      <c r="L11" s="205" t="s">
        <v>2365</v>
      </c>
      <c r="M11" s="103" t="str">
        <f>VLOOKUP(I:I,'新成代基准 （勿删）'!A:D,3,0)</f>
        <v>146155  486  20B</v>
      </c>
      <c r="N11" s="15">
        <f t="shared" si="1"/>
        <v>240</v>
      </c>
    </row>
    <row r="12" spans="1:14" ht="13.5" customHeight="1">
      <c r="A12" s="294"/>
      <c r="B12" s="269" t="s">
        <v>2469</v>
      </c>
      <c r="C12" s="258" t="s">
        <v>2470</v>
      </c>
      <c r="D12" s="165">
        <v>70</v>
      </c>
      <c r="E12" s="205"/>
      <c r="F12" s="103" t="str">
        <f>VLOOKUP(B:B,'新成代基准 （勿删）'!A:D,3,0)</f>
        <v>146155  486  20B</v>
      </c>
      <c r="G12" s="103">
        <f t="shared" si="0"/>
        <v>140</v>
      </c>
      <c r="H12" s="313"/>
      <c r="I12" s="222" t="s">
        <v>2548</v>
      </c>
      <c r="J12" s="221" t="s">
        <v>2549</v>
      </c>
      <c r="K12" s="144">
        <v>180</v>
      </c>
      <c r="L12" s="205" t="s">
        <v>2550</v>
      </c>
      <c r="M12" s="103" t="str">
        <f>VLOOKUP(I:I,'新成代基准 （勿删）'!A:D,3,0)</f>
        <v>14645689  484  30A</v>
      </c>
      <c r="N12" s="15">
        <f t="shared" si="1"/>
        <v>360</v>
      </c>
    </row>
    <row r="13" spans="1:14" ht="13.5" customHeight="1">
      <c r="A13" s="270" t="s">
        <v>2472</v>
      </c>
      <c r="B13" s="219"/>
      <c r="C13" s="271"/>
      <c r="D13" s="219"/>
      <c r="E13" s="205"/>
      <c r="F13" s="103" t="e">
        <f>VLOOKUP(B:B,'新成代基准 （勿删）'!A:D,3,0)</f>
        <v>#N/A</v>
      </c>
      <c r="G13" s="103">
        <f t="shared" si="0"/>
        <v>0</v>
      </c>
      <c r="H13" s="270" t="s">
        <v>2471</v>
      </c>
      <c r="I13" s="219"/>
      <c r="J13" s="189"/>
      <c r="K13" s="236"/>
      <c r="L13" s="213"/>
      <c r="M13" s="103" t="e">
        <f>VLOOKUP(I:I,'新成代基准 （勿删）'!A:D,3,0)</f>
        <v>#N/A</v>
      </c>
      <c r="N13" s="15">
        <f t="shared" si="1"/>
        <v>0</v>
      </c>
    </row>
    <row r="14" spans="1:14" ht="13.5" customHeight="1">
      <c r="A14" s="295" t="s">
        <v>2473</v>
      </c>
      <c r="B14" s="163"/>
      <c r="C14" s="189"/>
      <c r="D14" s="163"/>
      <c r="E14" s="205"/>
      <c r="F14" s="103" t="e">
        <f>VLOOKUP(B:B,'新成代基准 （勿删）'!A:D,3,0)</f>
        <v>#N/A</v>
      </c>
      <c r="G14" s="103">
        <f t="shared" si="0"/>
        <v>0</v>
      </c>
      <c r="H14" s="314" t="s">
        <v>2366</v>
      </c>
      <c r="I14" s="166"/>
      <c r="J14" s="261"/>
      <c r="K14" s="233"/>
      <c r="L14" s="205"/>
      <c r="M14" s="103" t="e">
        <f>VLOOKUP(I:I,'新成代基准 （勿删）'!A:D,3,0)</f>
        <v>#N/A</v>
      </c>
      <c r="N14" s="15">
        <f t="shared" si="1"/>
        <v>0</v>
      </c>
    </row>
    <row r="15" spans="1:14" ht="13.5" customHeight="1">
      <c r="A15" s="296"/>
      <c r="B15" s="165"/>
      <c r="C15" s="189"/>
      <c r="D15" s="164"/>
      <c r="E15" s="151"/>
      <c r="F15" s="103" t="e">
        <f>VLOOKUP(B:B,'新成代基准 （勿删）'!A:D,3,0)</f>
        <v>#N/A</v>
      </c>
      <c r="G15" s="103">
        <f t="shared" si="0"/>
        <v>0</v>
      </c>
      <c r="H15" s="314"/>
      <c r="I15" s="165"/>
      <c r="J15" s="189"/>
      <c r="K15" s="247"/>
      <c r="L15" s="157"/>
      <c r="M15" s="103" t="e">
        <f>VLOOKUP(I:I,'新成代基准 （勿删）'!A:D,3,0)</f>
        <v>#N/A</v>
      </c>
      <c r="N15" s="15">
        <f t="shared" si="1"/>
        <v>0</v>
      </c>
    </row>
    <row r="16" spans="1:14" ht="13.5" customHeight="1">
      <c r="A16" s="291" t="s">
        <v>2474</v>
      </c>
      <c r="B16" s="149" t="s">
        <v>2475</v>
      </c>
      <c r="C16" s="272" t="s">
        <v>2476</v>
      </c>
      <c r="D16" s="163">
        <v>60</v>
      </c>
      <c r="E16" s="149" t="s">
        <v>2477</v>
      </c>
      <c r="F16" s="103" t="str">
        <f>VLOOKUP(B:B,'新成代基准 （勿删）'!A:D,3,0)</f>
        <v>128556  486  30A</v>
      </c>
      <c r="G16" s="103">
        <f t="shared" si="0"/>
        <v>120</v>
      </c>
      <c r="H16" s="315" t="s">
        <v>2367</v>
      </c>
      <c r="I16" s="149" t="s">
        <v>2401</v>
      </c>
      <c r="J16" s="272" t="s">
        <v>2439</v>
      </c>
      <c r="K16" s="233">
        <v>115</v>
      </c>
      <c r="L16" s="252"/>
      <c r="M16" s="103" t="str">
        <f>VLOOKUP(I:I,'新成代基准 （勿删）'!A:D,3,0)</f>
        <v>128555  486  35A</v>
      </c>
      <c r="N16" s="15">
        <f t="shared" si="1"/>
        <v>230</v>
      </c>
    </row>
    <row r="17" spans="1:14" ht="13.5" customHeight="1">
      <c r="A17" s="292"/>
      <c r="B17" s="151" t="s">
        <v>2478</v>
      </c>
      <c r="C17" s="256" t="s">
        <v>2479</v>
      </c>
      <c r="D17" s="164">
        <v>180</v>
      </c>
      <c r="E17" s="151"/>
      <c r="F17" s="103" t="str">
        <f>VLOOKUP(B:B,'新成代基准 （勿删）'!A:D,3,0)</f>
        <v>12855589  486  40A</v>
      </c>
      <c r="G17" s="103">
        <f t="shared" si="0"/>
        <v>360</v>
      </c>
      <c r="H17" s="316"/>
      <c r="I17" s="162">
        <v>32774002</v>
      </c>
      <c r="J17" s="74" t="s">
        <v>2454</v>
      </c>
      <c r="K17" s="247">
        <v>120</v>
      </c>
      <c r="L17" s="246" t="s">
        <v>2360</v>
      </c>
      <c r="M17" s="103" t="str">
        <f>VLOOKUP(I:I,'新成代基准 （勿删）'!A:D,3,0)</f>
        <v>1290HB  484  30A</v>
      </c>
      <c r="N17" s="15">
        <f t="shared" si="1"/>
        <v>240</v>
      </c>
    </row>
    <row r="18" spans="1:14" ht="13.5" customHeight="1">
      <c r="A18" s="293"/>
      <c r="B18" s="157" t="s">
        <v>2480</v>
      </c>
      <c r="C18" s="249" t="s">
        <v>2481</v>
      </c>
      <c r="D18" s="165">
        <v>65</v>
      </c>
      <c r="E18" s="213"/>
      <c r="F18" s="103" t="str">
        <f>VLOOKUP(B:B,'新成代基准 （勿删）'!A:D,3,0)</f>
        <v>128555  486  35A</v>
      </c>
      <c r="G18" s="103">
        <f t="shared" si="0"/>
        <v>130</v>
      </c>
      <c r="H18" s="317"/>
      <c r="I18" s="157" t="s">
        <v>2368</v>
      </c>
      <c r="J18" s="249" t="s">
        <v>2369</v>
      </c>
      <c r="K18" s="167">
        <v>180</v>
      </c>
      <c r="L18" s="262"/>
      <c r="M18" s="103" t="str">
        <f>VLOOKUP(I:I,'新成代基准 （勿删）'!A:D,3,0)</f>
        <v>12855589  486  40A</v>
      </c>
      <c r="N18" s="15">
        <f t="shared" si="1"/>
        <v>360</v>
      </c>
    </row>
    <row r="19" spans="1:14" ht="13.5" customHeight="1">
      <c r="A19" s="273" t="s">
        <v>2483</v>
      </c>
      <c r="B19" s="165"/>
      <c r="C19" s="189"/>
      <c r="D19" s="164"/>
      <c r="E19" s="213"/>
      <c r="F19" s="103" t="e">
        <f>VLOOKUP(B:B,'新成代基准 （勿删）'!A:D,3,0)</f>
        <v>#N/A</v>
      </c>
      <c r="G19" s="103">
        <f t="shared" si="0"/>
        <v>0</v>
      </c>
      <c r="H19" s="278" t="s">
        <v>2482</v>
      </c>
      <c r="I19" s="165"/>
      <c r="J19" s="189"/>
      <c r="K19" s="164"/>
      <c r="L19" s="213"/>
      <c r="M19" s="103" t="e">
        <f>VLOOKUP(I:I,'新成代基准 （勿删）'!A:D,3,0)</f>
        <v>#N/A</v>
      </c>
      <c r="N19" s="15">
        <f t="shared" si="1"/>
        <v>0</v>
      </c>
    </row>
    <row r="20" spans="1:14" ht="13.5" customHeight="1">
      <c r="A20" s="295" t="s">
        <v>2484</v>
      </c>
      <c r="B20" s="166"/>
      <c r="C20" s="272"/>
      <c r="D20" s="163"/>
      <c r="E20" s="166"/>
      <c r="F20" s="103" t="e">
        <f>VLOOKUP(B:B,'新成代基准 （勿删）'!A:D,3,0)</f>
        <v>#N/A</v>
      </c>
      <c r="G20" s="103">
        <f t="shared" si="0"/>
        <v>0</v>
      </c>
      <c r="H20" s="312" t="s">
        <v>2551</v>
      </c>
      <c r="I20" s="166"/>
      <c r="J20" s="272"/>
      <c r="K20" s="163"/>
      <c r="L20" s="166"/>
      <c r="M20" s="103" t="e">
        <f>VLOOKUP(I:I,'新成代基准 （勿删）'!A:D,3,0)</f>
        <v>#N/A</v>
      </c>
      <c r="N20" s="15">
        <f t="shared" si="1"/>
        <v>0</v>
      </c>
    </row>
    <row r="21" spans="1:14" ht="13.5" customHeight="1">
      <c r="A21" s="296"/>
      <c r="B21" s="165"/>
      <c r="C21" s="249"/>
      <c r="D21" s="165"/>
      <c r="E21" s="157"/>
      <c r="F21" s="103" t="e">
        <f>VLOOKUP(B:B,'新成代基准 （勿删）'!A:D,3,0)</f>
        <v>#N/A</v>
      </c>
      <c r="G21" s="103">
        <f t="shared" si="0"/>
        <v>0</v>
      </c>
      <c r="H21" s="313"/>
      <c r="I21" s="165"/>
      <c r="J21" s="249"/>
      <c r="K21" s="165"/>
      <c r="L21" s="157"/>
      <c r="M21" s="103" t="e">
        <f>VLOOKUP(I:I,'新成代基准 （勿删）'!A:D,3,0)</f>
        <v>#N/A</v>
      </c>
      <c r="N21" s="15">
        <f t="shared" si="1"/>
        <v>0</v>
      </c>
    </row>
    <row r="22" spans="1:14" ht="13.5" customHeight="1">
      <c r="A22" s="292" t="s">
        <v>2486</v>
      </c>
      <c r="B22" s="163"/>
      <c r="C22" s="189"/>
      <c r="D22" s="164"/>
      <c r="E22" s="213"/>
      <c r="F22" s="103" t="e">
        <f>VLOOKUP(B:B,'新成代基准 （勿删）'!A:D,3,0)</f>
        <v>#N/A</v>
      </c>
      <c r="G22" s="103">
        <f t="shared" si="0"/>
        <v>0</v>
      </c>
      <c r="H22" s="297" t="s">
        <v>2485</v>
      </c>
      <c r="I22" s="164"/>
      <c r="J22" s="189"/>
      <c r="K22" s="247"/>
      <c r="L22" s="205"/>
      <c r="M22" s="103" t="e">
        <f>VLOOKUP(I:I,'新成代基准 （勿删）'!A:D,3,0)</f>
        <v>#N/A</v>
      </c>
      <c r="N22" s="15">
        <f t="shared" si="1"/>
        <v>0</v>
      </c>
    </row>
    <row r="23" spans="1:14" ht="13.5" customHeight="1">
      <c r="A23" s="293"/>
      <c r="B23" s="165"/>
      <c r="C23" s="189"/>
      <c r="D23" s="173"/>
      <c r="E23" s="207"/>
      <c r="F23" s="103" t="e">
        <f>VLOOKUP(B:B,'新成代基准 （勿删）'!A:D,3,0)</f>
        <v>#N/A</v>
      </c>
      <c r="G23" s="103">
        <f t="shared" si="0"/>
        <v>0</v>
      </c>
      <c r="H23" s="313"/>
      <c r="I23" s="165"/>
      <c r="J23" s="189"/>
      <c r="K23" s="173"/>
      <c r="L23" s="207"/>
      <c r="M23" s="103" t="e">
        <f>VLOOKUP(I:I,'新成代基准 （勿删）'!A:D,3,0)</f>
        <v>#N/A</v>
      </c>
      <c r="N23" s="15">
        <f t="shared" si="1"/>
        <v>0</v>
      </c>
    </row>
    <row r="24" spans="1:14" ht="13.5" customHeight="1">
      <c r="A24" s="291" t="s">
        <v>2487</v>
      </c>
      <c r="B24" s="166" t="s">
        <v>2488</v>
      </c>
      <c r="C24" s="197" t="s">
        <v>2489</v>
      </c>
      <c r="D24" s="177">
        <v>40</v>
      </c>
      <c r="E24" s="188"/>
      <c r="F24" s="103" t="str">
        <f>VLOOKUP(B:B,'新成代基准 （勿删）'!A:D,3,0)</f>
        <v>112554  486  35A</v>
      </c>
      <c r="G24" s="103">
        <f t="shared" si="0"/>
        <v>80</v>
      </c>
      <c r="H24" s="312" t="s">
        <v>2408</v>
      </c>
      <c r="I24" s="149">
        <v>31143001</v>
      </c>
      <c r="J24" s="190" t="s">
        <v>2370</v>
      </c>
      <c r="K24" s="177">
        <v>165</v>
      </c>
      <c r="L24" s="188" t="s">
        <v>2360</v>
      </c>
      <c r="M24" s="103" t="str">
        <f>VLOOKUP(I:I,'新成代基准 （勿删）'!A:D,3,0)</f>
        <v>112855  484  25A</v>
      </c>
      <c r="N24" s="15">
        <f t="shared" si="1"/>
        <v>330</v>
      </c>
    </row>
    <row r="25" spans="1:14" ht="13.5" customHeight="1">
      <c r="A25" s="292"/>
      <c r="B25" s="151">
        <v>30952089</v>
      </c>
      <c r="C25" s="146" t="s">
        <v>2490</v>
      </c>
      <c r="D25" s="187">
        <v>120</v>
      </c>
      <c r="E25" s="205"/>
      <c r="F25" s="103" t="str">
        <f>VLOOKUP(B:B,'新成代基准 （勿删）'!A:D,3,0)</f>
        <v>112857  486  45A</v>
      </c>
      <c r="G25" s="103">
        <f t="shared" si="0"/>
        <v>240</v>
      </c>
      <c r="H25" s="297"/>
      <c r="I25" s="151">
        <v>30952089</v>
      </c>
      <c r="J25" s="146" t="s">
        <v>2371</v>
      </c>
      <c r="K25" s="187">
        <v>120</v>
      </c>
      <c r="L25" s="205"/>
      <c r="M25" s="103" t="str">
        <f>VLOOKUP(I:I,'新成代基准 （勿删）'!A:D,3,0)</f>
        <v>112857  486  45A</v>
      </c>
      <c r="N25" s="15">
        <f t="shared" si="1"/>
        <v>240</v>
      </c>
    </row>
    <row r="26" spans="1:14" ht="13.5" customHeight="1">
      <c r="A26" s="292"/>
      <c r="B26" s="151">
        <v>31163066</v>
      </c>
      <c r="C26" s="146" t="s">
        <v>2491</v>
      </c>
      <c r="D26" s="187">
        <v>120</v>
      </c>
      <c r="E26" s="205" t="s">
        <v>2492</v>
      </c>
      <c r="F26" s="103" t="str">
        <f>VLOOKUP(B:B,'新成代基准 （勿删）'!A:D,3,0)</f>
        <v>113057  484  35A</v>
      </c>
      <c r="G26" s="103">
        <f t="shared" si="0"/>
        <v>240</v>
      </c>
      <c r="H26" s="297"/>
      <c r="I26" s="151">
        <v>31163066</v>
      </c>
      <c r="J26" s="146" t="s">
        <v>2372</v>
      </c>
      <c r="K26" s="187">
        <v>120</v>
      </c>
      <c r="L26" s="205" t="s">
        <v>2360</v>
      </c>
      <c r="M26" s="103" t="str">
        <f>VLOOKUP(I:I,'新成代基准 （勿删）'!A:D,3,0)</f>
        <v>113057  484  35A</v>
      </c>
      <c r="N26" s="15">
        <f t="shared" si="1"/>
        <v>240</v>
      </c>
    </row>
    <row r="27" spans="1:14" ht="13.5" customHeight="1">
      <c r="A27" s="293"/>
      <c r="B27" s="157">
        <v>31143001</v>
      </c>
      <c r="C27" s="148" t="s">
        <v>2493</v>
      </c>
      <c r="D27" s="187">
        <v>15</v>
      </c>
      <c r="E27" s="205" t="s">
        <v>2494</v>
      </c>
      <c r="F27" s="103" t="str">
        <f>VLOOKUP(B:B,'新成代基准 （勿删）'!A:D,3,0)</f>
        <v>112855  484  25A</v>
      </c>
      <c r="G27" s="103">
        <f t="shared" si="0"/>
        <v>30</v>
      </c>
      <c r="H27" s="313"/>
      <c r="I27" s="157"/>
      <c r="J27" s="148"/>
      <c r="K27" s="187"/>
      <c r="L27" s="205"/>
      <c r="M27" s="103" t="e">
        <f>VLOOKUP(I:I,'新成代基准 （勿删）'!A:D,3,0)</f>
        <v>#N/A</v>
      </c>
      <c r="N27" s="15">
        <f t="shared" si="1"/>
        <v>0</v>
      </c>
    </row>
    <row r="28" spans="1:14" ht="13.5" customHeight="1">
      <c r="A28" s="297" t="s">
        <v>2495</v>
      </c>
      <c r="B28" s="162"/>
      <c r="C28" s="231"/>
      <c r="D28" s="177"/>
      <c r="E28" s="207"/>
      <c r="F28" s="103" t="e">
        <f>VLOOKUP(B:B,'新成代基准 （勿删）'!A:D,3,0)</f>
        <v>#N/A</v>
      </c>
      <c r="G28" s="103">
        <f t="shared" si="0"/>
        <v>0</v>
      </c>
      <c r="H28" s="297" t="s">
        <v>2373</v>
      </c>
      <c r="I28" s="162"/>
      <c r="J28" s="74"/>
      <c r="K28" s="174"/>
      <c r="L28" s="207"/>
      <c r="M28" s="103" t="e">
        <f>VLOOKUP(I:I,'新成代基准 （勿删）'!A:D,3,0)</f>
        <v>#N/A</v>
      </c>
      <c r="N28" s="15">
        <f t="shared" si="1"/>
        <v>0</v>
      </c>
    </row>
    <row r="29" spans="1:14" ht="13.5" customHeight="1">
      <c r="A29" s="297"/>
      <c r="B29" s="182"/>
      <c r="C29" s="184"/>
      <c r="D29" s="176"/>
      <c r="E29" s="232"/>
      <c r="F29" s="103" t="e">
        <f>VLOOKUP(B:B,'新成代基准 （勿删）'!A:D,3,0)</f>
        <v>#N/A</v>
      </c>
      <c r="G29" s="103">
        <f t="shared" si="0"/>
        <v>0</v>
      </c>
      <c r="H29" s="297"/>
      <c r="I29" s="182"/>
      <c r="J29" s="228"/>
      <c r="K29" s="212"/>
      <c r="L29" s="232"/>
      <c r="M29" s="103" t="e">
        <f>VLOOKUP(I:I,'新成代基准 （勿删）'!A:D,3,0)</f>
        <v>#N/A</v>
      </c>
      <c r="N29" s="15">
        <f t="shared" si="1"/>
        <v>0</v>
      </c>
    </row>
    <row r="30" spans="1:14" ht="13.5" customHeight="1">
      <c r="A30" s="297"/>
      <c r="B30" s="162"/>
      <c r="C30" s="231"/>
      <c r="D30" s="176"/>
      <c r="E30" s="232"/>
      <c r="F30" s="103" t="e">
        <f>VLOOKUP(B:B,'新成代基准 （勿删）'!A:D,3,0)</f>
        <v>#N/A</v>
      </c>
      <c r="G30" s="103">
        <f t="shared" si="0"/>
        <v>0</v>
      </c>
      <c r="H30" s="297"/>
      <c r="I30" s="144"/>
      <c r="J30" s="189"/>
      <c r="K30" s="212"/>
      <c r="L30" s="232"/>
      <c r="M30" s="103" t="e">
        <f>VLOOKUP(I:I,'新成代基准 （勿删）'!A:D,3,0)</f>
        <v>#N/A</v>
      </c>
      <c r="N30" s="15">
        <f t="shared" si="1"/>
        <v>0</v>
      </c>
    </row>
    <row r="31" spans="1:14" ht="13.5" customHeight="1">
      <c r="A31" s="295" t="s">
        <v>2496</v>
      </c>
      <c r="B31" s="235" t="s">
        <v>2497</v>
      </c>
      <c r="C31" s="190" t="s">
        <v>2498</v>
      </c>
      <c r="D31" s="145">
        <v>100</v>
      </c>
      <c r="E31" s="149"/>
      <c r="F31" s="103" t="str">
        <f>VLOOKUP(B:B,'新成代基准 （勿删）'!A:D,3,0)</f>
        <v>112554  486  35A</v>
      </c>
      <c r="G31" s="103">
        <f t="shared" si="0"/>
        <v>200</v>
      </c>
      <c r="H31" s="312" t="s">
        <v>2374</v>
      </c>
      <c r="I31" s="149" t="s">
        <v>231</v>
      </c>
      <c r="J31" s="272" t="s">
        <v>2353</v>
      </c>
      <c r="K31" s="163">
        <v>85</v>
      </c>
      <c r="L31" s="149"/>
      <c r="M31" s="103" t="str">
        <f>VLOOKUP(I:I,'新成代基准 （勿删）'!A:D,3,0)</f>
        <v>11255489  486  30A</v>
      </c>
      <c r="N31" s="15">
        <f t="shared" si="1"/>
        <v>170</v>
      </c>
    </row>
    <row r="32" spans="1:14" ht="13.5" customHeight="1">
      <c r="A32" s="294"/>
      <c r="B32" s="246" t="s">
        <v>2499</v>
      </c>
      <c r="C32" s="146" t="s">
        <v>2500</v>
      </c>
      <c r="D32" s="144">
        <v>30</v>
      </c>
      <c r="E32" s="205"/>
      <c r="F32" s="103" t="str">
        <f>VLOOKUP(B:B,'新成代基准 （勿删）'!A:D,3,0)</f>
        <v xml:space="preserve">112554  486  40A </v>
      </c>
      <c r="G32" s="103">
        <f t="shared" si="0"/>
        <v>60</v>
      </c>
      <c r="H32" s="297"/>
      <c r="I32" s="220" t="s">
        <v>2375</v>
      </c>
      <c r="J32" s="256" t="s">
        <v>2376</v>
      </c>
      <c r="K32" s="164">
        <v>120</v>
      </c>
      <c r="L32" s="205"/>
      <c r="M32" s="103" t="str">
        <f>VLOOKUP(I:I,'新成代基准 （勿删）'!A:D,3,0)</f>
        <v>112554  486  35A</v>
      </c>
      <c r="N32" s="15">
        <f t="shared" si="1"/>
        <v>240</v>
      </c>
    </row>
    <row r="33" spans="1:14" ht="13.5" customHeight="1">
      <c r="A33" s="294"/>
      <c r="B33" s="162" t="s">
        <v>2045</v>
      </c>
      <c r="C33" s="183" t="s">
        <v>2046</v>
      </c>
      <c r="D33" s="144">
        <v>120</v>
      </c>
      <c r="E33" s="205"/>
      <c r="F33" s="103" t="str">
        <f>VLOOKUP(B:B,'新成代基准 （勿删）'!A:D,3,0)</f>
        <v>112555  486  40A</v>
      </c>
      <c r="G33" s="103">
        <f t="shared" si="0"/>
        <v>240</v>
      </c>
      <c r="H33" s="297"/>
      <c r="I33" s="162" t="s">
        <v>2045</v>
      </c>
      <c r="J33" s="183" t="s">
        <v>2046</v>
      </c>
      <c r="K33" s="144">
        <v>120</v>
      </c>
      <c r="L33" s="205"/>
      <c r="M33" s="103" t="str">
        <f>VLOOKUP(I:I,'新成代基准 （勿删）'!A:D,3,0)</f>
        <v>112555  486  40A</v>
      </c>
      <c r="N33" s="15">
        <f t="shared" si="1"/>
        <v>240</v>
      </c>
    </row>
    <row r="34" spans="1:14" ht="13.5" customHeight="1">
      <c r="A34" s="296"/>
      <c r="B34" s="157" t="s">
        <v>231</v>
      </c>
      <c r="C34" s="148" t="s">
        <v>2353</v>
      </c>
      <c r="D34" s="144">
        <v>95</v>
      </c>
      <c r="E34" s="205"/>
      <c r="F34" s="103" t="str">
        <f>VLOOKUP(B:B,'新成代基准 （勿删）'!A:D,3,0)</f>
        <v>11255489  486  30A</v>
      </c>
      <c r="G34" s="103">
        <f t="shared" si="0"/>
        <v>190</v>
      </c>
      <c r="H34" s="313"/>
      <c r="I34" s="165"/>
      <c r="J34" s="148"/>
      <c r="K34" s="144"/>
      <c r="L34" s="205"/>
      <c r="M34" s="103" t="e">
        <f>VLOOKUP(I:I,'新成代基准 （勿删）'!A:D,3,0)</f>
        <v>#N/A</v>
      </c>
      <c r="N34" s="15">
        <f t="shared" si="1"/>
        <v>0</v>
      </c>
    </row>
    <row r="35" spans="1:14" ht="13.5" customHeight="1">
      <c r="A35" s="298" t="s">
        <v>2501</v>
      </c>
      <c r="B35" s="164" t="s">
        <v>2502</v>
      </c>
      <c r="C35" s="189" t="s">
        <v>2503</v>
      </c>
      <c r="D35" s="211">
        <v>65</v>
      </c>
      <c r="E35" s="205"/>
      <c r="F35" s="103" t="str">
        <f>VLOOKUP(B:B,'新成代基准 （勿删）'!A:D,3,0)</f>
        <v>120554  486  35A</v>
      </c>
      <c r="G35" s="103">
        <f t="shared" si="0"/>
        <v>130</v>
      </c>
      <c r="H35" s="313" t="s">
        <v>2409</v>
      </c>
      <c r="I35" s="164" t="s">
        <v>2377</v>
      </c>
      <c r="J35" s="189" t="s">
        <v>2378</v>
      </c>
      <c r="K35" s="211">
        <v>120</v>
      </c>
      <c r="L35" s="205"/>
      <c r="M35" s="103" t="str">
        <f>VLOOKUP(I:I,'新成代基准 （勿删）'!A:D,3,0)</f>
        <v>12085489  497  35A</v>
      </c>
      <c r="N35" s="15">
        <f t="shared" si="1"/>
        <v>240</v>
      </c>
    </row>
    <row r="36" spans="1:14" ht="13.5" customHeight="1">
      <c r="A36" s="298"/>
      <c r="B36" s="164" t="s">
        <v>2504</v>
      </c>
      <c r="C36" s="189" t="s">
        <v>2505</v>
      </c>
      <c r="D36" s="164">
        <v>260</v>
      </c>
      <c r="E36" s="205" t="s">
        <v>2492</v>
      </c>
      <c r="F36" s="103" t="str">
        <f>VLOOKUP(B:B,'新成代基准 （勿删）'!A:D,3,0)</f>
        <v>12085489  497  35A</v>
      </c>
      <c r="G36" s="103">
        <f t="shared" si="0"/>
        <v>520</v>
      </c>
      <c r="H36" s="318"/>
      <c r="I36" s="164" t="s">
        <v>2402</v>
      </c>
      <c r="J36" s="189" t="s">
        <v>2403</v>
      </c>
      <c r="K36" s="164">
        <v>120</v>
      </c>
      <c r="L36" s="205"/>
      <c r="M36" s="103" t="str">
        <f>VLOOKUP(I:I,'新成代基准 （勿删）'!A:D,3,0)</f>
        <v>120554  486  35A</v>
      </c>
      <c r="N36" s="15">
        <f t="shared" si="1"/>
        <v>240</v>
      </c>
    </row>
    <row r="37" spans="1:14" ht="13.5" customHeight="1">
      <c r="A37" s="298"/>
      <c r="B37" s="164"/>
      <c r="C37" s="189"/>
      <c r="D37" s="164"/>
      <c r="E37" s="205"/>
      <c r="F37" s="103" t="e">
        <f>VLOOKUP(B:B,'新成代基准 （勿删）'!A:D,3,0)</f>
        <v>#N/A</v>
      </c>
      <c r="G37" s="103">
        <f t="shared" si="0"/>
        <v>0</v>
      </c>
      <c r="H37" s="318"/>
      <c r="I37" s="164" t="s">
        <v>2377</v>
      </c>
      <c r="J37" s="189" t="s">
        <v>2378</v>
      </c>
      <c r="K37" s="164">
        <v>240</v>
      </c>
      <c r="L37" s="205"/>
      <c r="M37" s="103" t="str">
        <f>VLOOKUP(I:I,'新成代基准 （勿删）'!A:D,3,0)</f>
        <v>12085489  497  35A</v>
      </c>
      <c r="N37" s="15">
        <f t="shared" si="1"/>
        <v>480</v>
      </c>
    </row>
    <row r="38" spans="1:14" ht="13.5" customHeight="1">
      <c r="A38" s="299" t="s">
        <v>2506</v>
      </c>
      <c r="B38" s="149" t="s">
        <v>2507</v>
      </c>
      <c r="C38" s="190" t="s">
        <v>2508</v>
      </c>
      <c r="D38" s="145">
        <v>60</v>
      </c>
      <c r="E38" s="274" t="s">
        <v>2509</v>
      </c>
      <c r="F38" s="103" t="str">
        <f>VLOOKUP(B:B,'新成代基准 （勿删）'!A:D,3,0)</f>
        <v>1288HC  484  55L称重</v>
      </c>
      <c r="G38" s="103">
        <f t="shared" si="0"/>
        <v>120</v>
      </c>
      <c r="H38" s="319" t="s">
        <v>2379</v>
      </c>
      <c r="I38" s="149">
        <v>32176042</v>
      </c>
      <c r="J38" s="190" t="s">
        <v>2432</v>
      </c>
      <c r="K38" s="163">
        <v>80</v>
      </c>
      <c r="L38" s="199"/>
      <c r="M38" s="103" t="str">
        <f>VLOOKUP(I:I,'新成代基准 （勿删）'!A:D,3,0)</f>
        <v>1295HD  484  65C</v>
      </c>
      <c r="N38" s="15">
        <f t="shared" si="1"/>
        <v>160</v>
      </c>
    </row>
    <row r="39" spans="1:14" ht="13.5" customHeight="1">
      <c r="A39" s="300"/>
      <c r="B39" s="151">
        <v>35282029</v>
      </c>
      <c r="C39" s="146" t="s">
        <v>2510</v>
      </c>
      <c r="D39" s="147">
        <v>120</v>
      </c>
      <c r="E39" s="206" t="s">
        <v>2511</v>
      </c>
      <c r="F39" s="103" t="str">
        <f>VLOOKUP(B:B,'新成代基准 （勿删）'!A:D,3,0)</f>
        <v>1290HC  484  55L</v>
      </c>
      <c r="G39" s="103">
        <f t="shared" si="0"/>
        <v>240</v>
      </c>
      <c r="H39" s="298"/>
      <c r="I39" s="151">
        <v>35282029</v>
      </c>
      <c r="J39" s="146" t="s">
        <v>2552</v>
      </c>
      <c r="K39" s="164">
        <v>120</v>
      </c>
      <c r="L39" s="206"/>
      <c r="M39" s="103" t="str">
        <f>VLOOKUP(I:I,'新成代基准 （勿删）'!A:D,3,0)</f>
        <v>1290HC  484  55L</v>
      </c>
      <c r="N39" s="15">
        <f t="shared" si="1"/>
        <v>240</v>
      </c>
    </row>
    <row r="40" spans="1:14" ht="13.5" customHeight="1">
      <c r="A40" s="301"/>
      <c r="B40" s="157">
        <v>32176042</v>
      </c>
      <c r="C40" s="148" t="s">
        <v>2512</v>
      </c>
      <c r="D40" s="187">
        <v>20</v>
      </c>
      <c r="E40" s="206"/>
      <c r="F40" s="103" t="str">
        <f>VLOOKUP(B:B,'新成代基准 （勿删）'!A:D,3,0)</f>
        <v>1295HD  484  65C</v>
      </c>
      <c r="G40" s="103">
        <f t="shared" si="0"/>
        <v>40</v>
      </c>
      <c r="H40" s="320"/>
      <c r="I40" s="151" t="s">
        <v>2380</v>
      </c>
      <c r="J40" s="146" t="s">
        <v>2381</v>
      </c>
      <c r="K40" s="165">
        <v>120</v>
      </c>
      <c r="L40" s="206"/>
      <c r="M40" s="103" t="str">
        <f>VLOOKUP(I:I,'新成代基准 （勿删）'!A:D,3,0)</f>
        <v>1288HC  484  55L称重</v>
      </c>
      <c r="N40" s="15">
        <f t="shared" si="1"/>
        <v>240</v>
      </c>
    </row>
    <row r="41" spans="1:14" ht="13.5" customHeight="1">
      <c r="A41" s="302" t="s">
        <v>2513</v>
      </c>
      <c r="B41" s="149">
        <v>32512030</v>
      </c>
      <c r="C41" s="190" t="s">
        <v>2514</v>
      </c>
      <c r="D41" s="275">
        <v>60</v>
      </c>
      <c r="E41" s="205"/>
      <c r="F41" s="103" t="str">
        <f>VLOOKUP(B:B,'新成代基准 （勿删）'!A:D,3,0)</f>
        <v>1208HB  484  50A</v>
      </c>
      <c r="G41" s="103">
        <f t="shared" si="0"/>
        <v>120</v>
      </c>
      <c r="H41" s="321" t="s">
        <v>2382</v>
      </c>
      <c r="I41" s="149" t="s">
        <v>2440</v>
      </c>
      <c r="J41" s="190" t="s">
        <v>2441</v>
      </c>
      <c r="K41" s="144">
        <v>50</v>
      </c>
      <c r="L41" s="205"/>
      <c r="M41" s="103" t="str">
        <f>VLOOKUP(I:I,'新成代基准 （勿删）'!A:D,3,0)</f>
        <v>1215HC  484  55L</v>
      </c>
      <c r="N41" s="15">
        <f t="shared" si="1"/>
        <v>100</v>
      </c>
    </row>
    <row r="42" spans="1:14" ht="13.5" customHeight="1">
      <c r="A42" s="303"/>
      <c r="B42" s="151" t="s">
        <v>51</v>
      </c>
      <c r="C42" s="146" t="s">
        <v>2515</v>
      </c>
      <c r="D42" s="275">
        <v>120</v>
      </c>
      <c r="E42" s="205" t="s">
        <v>2492</v>
      </c>
      <c r="F42" s="103" t="str">
        <f>VLOOKUP(B:B,'新成代基准 （勿删）'!A:D,3,0)</f>
        <v>1210HC  484  50A称重</v>
      </c>
      <c r="G42" s="103">
        <f t="shared" si="0"/>
        <v>240</v>
      </c>
      <c r="H42" s="322"/>
      <c r="I42" s="151">
        <v>32512030</v>
      </c>
      <c r="J42" s="146" t="s">
        <v>2410</v>
      </c>
      <c r="K42" s="275">
        <v>90</v>
      </c>
      <c r="L42" s="205"/>
      <c r="M42" s="103" t="str">
        <f>VLOOKUP(I:I,'新成代基准 （勿删）'!A:D,3,0)</f>
        <v>1208HB  484  50A</v>
      </c>
      <c r="N42" s="15">
        <f t="shared" si="1"/>
        <v>180</v>
      </c>
    </row>
    <row r="43" spans="1:14" ht="13.5" customHeight="1">
      <c r="A43" s="304"/>
      <c r="B43" s="151" t="s">
        <v>2516</v>
      </c>
      <c r="C43" s="148" t="s">
        <v>2517</v>
      </c>
      <c r="D43" s="257">
        <v>70</v>
      </c>
      <c r="E43" s="205" t="s">
        <v>2511</v>
      </c>
      <c r="F43" s="103" t="str">
        <f>VLOOKUP(B:B,'新成代基准 （勿删）'!A:D,3,0)</f>
        <v>1215HC  484  55L</v>
      </c>
      <c r="G43" s="103">
        <f t="shared" si="0"/>
        <v>140</v>
      </c>
      <c r="H43" s="323"/>
      <c r="I43" s="157" t="s">
        <v>51</v>
      </c>
      <c r="J43" s="249" t="s">
        <v>2411</v>
      </c>
      <c r="K43" s="165">
        <v>120</v>
      </c>
      <c r="L43" s="151" t="s">
        <v>2360</v>
      </c>
      <c r="M43" s="103" t="str">
        <f>VLOOKUP(I:I,'新成代基准 （勿删）'!A:D,3,0)</f>
        <v>1210HC  484  50A称重</v>
      </c>
      <c r="N43" s="15">
        <f t="shared" si="1"/>
        <v>240</v>
      </c>
    </row>
    <row r="44" spans="1:14" ht="13.5" customHeight="1">
      <c r="A44" s="303" t="s">
        <v>2518</v>
      </c>
      <c r="B44" s="166">
        <v>33374067</v>
      </c>
      <c r="C44" s="73" t="s">
        <v>2519</v>
      </c>
      <c r="D44" s="276">
        <v>90</v>
      </c>
      <c r="E44" s="253"/>
      <c r="F44" s="103" t="str">
        <f>VLOOKUP(B:B,'新成代基准 （勿删）'!A:D,3,0)</f>
        <v>1467HC  484  50A</v>
      </c>
      <c r="G44" s="103">
        <f t="shared" si="0"/>
        <v>180</v>
      </c>
      <c r="H44" s="324" t="s">
        <v>2383</v>
      </c>
      <c r="I44" s="166">
        <v>38685004</v>
      </c>
      <c r="J44" s="73" t="s">
        <v>2433</v>
      </c>
      <c r="K44" s="247">
        <v>50</v>
      </c>
      <c r="L44" s="210"/>
      <c r="M44" s="103" t="str">
        <f>VLOOKUP(I:I,'新成代基准 （勿删）'!A:D,3,0)</f>
        <v>1467HC  484  45A</v>
      </c>
      <c r="N44" s="15">
        <f t="shared" si="1"/>
        <v>100</v>
      </c>
    </row>
    <row r="45" spans="1:14" ht="13.5" customHeight="1">
      <c r="A45" s="303"/>
      <c r="B45" s="162">
        <v>38685004</v>
      </c>
      <c r="C45" s="73" t="s">
        <v>2520</v>
      </c>
      <c r="D45" s="259">
        <v>40</v>
      </c>
      <c r="E45" s="205"/>
      <c r="F45" s="103" t="str">
        <f>VLOOKUP(B:B,'新成代基准 （勿删）'!A:D,3,0)</f>
        <v>1467HC  484  45A</v>
      </c>
      <c r="G45" s="103">
        <f t="shared" si="0"/>
        <v>80</v>
      </c>
      <c r="H45" s="324"/>
      <c r="I45" s="162">
        <v>33354002</v>
      </c>
      <c r="J45" s="73" t="s">
        <v>2553</v>
      </c>
      <c r="K45" s="276">
        <v>100</v>
      </c>
      <c r="L45" s="205"/>
      <c r="M45" s="103" t="str">
        <f>VLOOKUP(I:I,'新成代基准 （勿删）'!A:D,3,0)</f>
        <v>1467HC  484  50A</v>
      </c>
      <c r="N45" s="15">
        <f t="shared" si="1"/>
        <v>200</v>
      </c>
    </row>
    <row r="46" spans="1:14" ht="13.5" customHeight="1">
      <c r="A46" s="303"/>
      <c r="B46" s="165"/>
      <c r="C46" s="189"/>
      <c r="D46" s="259"/>
      <c r="E46" s="210"/>
      <c r="F46" s="103" t="e">
        <f>VLOOKUP(B:B,'新成代基准 （勿删）'!A:D,3,0)</f>
        <v>#N/A</v>
      </c>
      <c r="G46" s="103">
        <f t="shared" si="0"/>
        <v>0</v>
      </c>
      <c r="H46" s="306"/>
      <c r="I46" s="162">
        <v>33374067</v>
      </c>
      <c r="J46" s="73" t="s">
        <v>2554</v>
      </c>
      <c r="K46" s="259">
        <v>120</v>
      </c>
      <c r="L46" s="210"/>
      <c r="M46" s="103" t="str">
        <f>VLOOKUP(I:I,'新成代基准 （勿删）'!A:D,3,0)</f>
        <v>1467HC  484  50A</v>
      </c>
      <c r="N46" s="15">
        <f t="shared" si="1"/>
        <v>240</v>
      </c>
    </row>
    <row r="47" spans="1:14" ht="13.5" customHeight="1">
      <c r="A47" s="305" t="s">
        <v>2521</v>
      </c>
      <c r="B47" s="162">
        <v>33324005</v>
      </c>
      <c r="C47" s="197" t="s">
        <v>2349</v>
      </c>
      <c r="D47" s="144">
        <v>100</v>
      </c>
      <c r="E47" s="205" t="s">
        <v>2492</v>
      </c>
      <c r="F47" s="103" t="str">
        <f>VLOOKUP(B:B,'新成代基准 （勿删）'!A:D,3,0)</f>
        <v>1387HB  484   50A</v>
      </c>
      <c r="G47" s="103">
        <f t="shared" si="0"/>
        <v>200</v>
      </c>
      <c r="H47" s="305" t="s">
        <v>2384</v>
      </c>
      <c r="I47" s="166">
        <v>33324005</v>
      </c>
      <c r="J47" s="261" t="s">
        <v>2349</v>
      </c>
      <c r="K47" s="247">
        <v>100</v>
      </c>
      <c r="L47" s="205" t="s">
        <v>2360</v>
      </c>
      <c r="M47" s="103" t="str">
        <f>VLOOKUP(I:I,'新成代基准 （勿删）'!A:D,3,0)</f>
        <v>1387HB  484   50A</v>
      </c>
      <c r="N47" s="15">
        <f t="shared" si="1"/>
        <v>200</v>
      </c>
    </row>
    <row r="48" spans="1:14" ht="13.5" customHeight="1">
      <c r="A48" s="306"/>
      <c r="B48" s="169"/>
      <c r="C48" s="186"/>
      <c r="D48" s="81"/>
      <c r="E48" s="205"/>
      <c r="F48" s="103" t="e">
        <f>VLOOKUP(B:B,'新成代基准 （勿删）'!A:D,3,0)</f>
        <v>#N/A</v>
      </c>
      <c r="G48" s="103">
        <f t="shared" si="0"/>
        <v>0</v>
      </c>
      <c r="H48" s="306"/>
      <c r="I48" s="169"/>
      <c r="J48" s="266"/>
      <c r="K48" s="279"/>
      <c r="L48" s="205"/>
      <c r="M48" s="103" t="e">
        <f>VLOOKUP(I:I,'新成代基准 （勿删）'!A:D,3,0)</f>
        <v>#N/A</v>
      </c>
      <c r="N48" s="15">
        <f t="shared" si="1"/>
        <v>0</v>
      </c>
    </row>
    <row r="49" spans="1:14" ht="13.5" customHeight="1">
      <c r="A49" s="307" t="s">
        <v>2522</v>
      </c>
      <c r="B49" s="229" t="s">
        <v>2523</v>
      </c>
      <c r="C49" s="197" t="s">
        <v>2524</v>
      </c>
      <c r="D49" s="254">
        <v>50</v>
      </c>
      <c r="E49" s="260"/>
      <c r="F49" s="103" t="str">
        <f>VLOOKUP(B:B,'新成代基准 （勿删）'!A:D,3,0)</f>
        <v>154055  486  30A</v>
      </c>
      <c r="G49" s="103">
        <f t="shared" si="0"/>
        <v>100</v>
      </c>
      <c r="H49" s="309" t="s">
        <v>2385</v>
      </c>
      <c r="I49" s="229" t="s">
        <v>2386</v>
      </c>
      <c r="J49" s="197" t="s">
        <v>2442</v>
      </c>
      <c r="K49" s="254">
        <v>130</v>
      </c>
      <c r="L49" s="253"/>
      <c r="M49" s="103" t="str">
        <f>VLOOKUP(I:I,'新成代基准 （勿删）'!A:D,3,0)</f>
        <v>154055  486  30A</v>
      </c>
      <c r="N49" s="15">
        <f t="shared" si="1"/>
        <v>260</v>
      </c>
    </row>
    <row r="50" spans="1:14" ht="13.5" customHeight="1">
      <c r="A50" s="308"/>
      <c r="B50" s="230" t="s">
        <v>2525</v>
      </c>
      <c r="C50" s="183" t="s">
        <v>2526</v>
      </c>
      <c r="D50" s="248">
        <v>120</v>
      </c>
      <c r="E50" s="205"/>
      <c r="F50" s="103" t="str">
        <f>VLOOKUP(B:B,'新成代基准 （勿删）'!A:D,3,0)</f>
        <v>154055  478  20B</v>
      </c>
      <c r="G50" s="103">
        <f t="shared" si="0"/>
        <v>240</v>
      </c>
      <c r="H50" s="310"/>
      <c r="I50" s="230" t="s">
        <v>2435</v>
      </c>
      <c r="J50" s="183" t="s">
        <v>2555</v>
      </c>
      <c r="K50" s="144">
        <v>120</v>
      </c>
      <c r="L50" s="205"/>
      <c r="M50" s="103" t="str">
        <f>VLOOKUP(I:I,'新成代基准 （勿删）'!A:D,3,0)</f>
        <v>154055  478  20B</v>
      </c>
      <c r="N50" s="15">
        <f t="shared" si="1"/>
        <v>240</v>
      </c>
    </row>
    <row r="51" spans="1:14" ht="13.5" customHeight="1">
      <c r="A51" s="308"/>
      <c r="B51" s="269" t="s">
        <v>2523</v>
      </c>
      <c r="C51" s="186" t="s">
        <v>2527</v>
      </c>
      <c r="D51" s="248">
        <v>50</v>
      </c>
      <c r="E51" s="210"/>
      <c r="F51" s="103" t="str">
        <f>VLOOKUP(B:B,'新成代基准 （勿删）'!A:D,3,0)</f>
        <v>154055  486  30A</v>
      </c>
      <c r="G51" s="103">
        <f t="shared" si="0"/>
        <v>100</v>
      </c>
      <c r="H51" s="310"/>
      <c r="I51" s="269"/>
      <c r="J51" s="186"/>
      <c r="K51" s="248"/>
      <c r="L51" s="210"/>
      <c r="M51" s="103" t="e">
        <f>VLOOKUP(I:I,'新成代基准 （勿删）'!A:D,3,0)</f>
        <v>#N/A</v>
      </c>
      <c r="N51" s="15">
        <f t="shared" si="1"/>
        <v>0</v>
      </c>
    </row>
    <row r="52" spans="1:14" s="87" customFormat="1" ht="13.5" customHeight="1">
      <c r="A52" s="307" t="s">
        <v>2528</v>
      </c>
      <c r="B52" s="162" t="s">
        <v>2529</v>
      </c>
      <c r="C52" s="183" t="s">
        <v>2530</v>
      </c>
      <c r="D52" s="267"/>
      <c r="E52" s="210"/>
      <c r="F52" s="103" t="str">
        <f>VLOOKUP(B:B,'新成代基准 （勿删）'!A:D,3,0)</f>
        <v>138456  478  40D</v>
      </c>
      <c r="G52" s="103">
        <f t="shared" si="0"/>
        <v>0</v>
      </c>
      <c r="H52" s="309" t="s">
        <v>2387</v>
      </c>
      <c r="I52" s="162" t="s">
        <v>2388</v>
      </c>
      <c r="J52" s="183" t="s">
        <v>2556</v>
      </c>
      <c r="K52" s="177"/>
      <c r="L52" s="210"/>
      <c r="M52" s="103" t="str">
        <f>VLOOKUP(I:I,'新成代基准 （勿删）'!A:D,3,0)</f>
        <v>138456  478  40D</v>
      </c>
      <c r="N52" s="15">
        <f t="shared" si="1"/>
        <v>0</v>
      </c>
    </row>
    <row r="53" spans="1:14" s="87" customFormat="1" ht="13.5" customHeight="1">
      <c r="A53" s="308"/>
      <c r="B53" s="162"/>
      <c r="C53" s="186"/>
      <c r="D53" s="277"/>
      <c r="E53" s="169"/>
      <c r="F53" s="103" t="e">
        <f>VLOOKUP(B:B,'新成代基准 （勿删）'!A:D,3,0)</f>
        <v>#N/A</v>
      </c>
      <c r="G53" s="103">
        <f t="shared" si="0"/>
        <v>0</v>
      </c>
      <c r="H53" s="310"/>
      <c r="I53" s="162"/>
      <c r="J53" s="183"/>
      <c r="K53" s="198"/>
      <c r="L53" s="169"/>
      <c r="M53" s="103" t="e">
        <f>VLOOKUP(I:I,'新成代基准 （勿删）'!A:D,3,0)</f>
        <v>#N/A</v>
      </c>
      <c r="N53" s="15">
        <f t="shared" si="1"/>
        <v>0</v>
      </c>
    </row>
    <row r="54" spans="1:14" s="87" customFormat="1" ht="13.5" customHeight="1">
      <c r="A54" s="309" t="s">
        <v>2531</v>
      </c>
      <c r="B54" s="166" t="s">
        <v>2532</v>
      </c>
      <c r="C54" s="73" t="s">
        <v>2533</v>
      </c>
      <c r="D54" s="276">
        <v>100</v>
      </c>
      <c r="E54" s="151" t="s">
        <v>2492</v>
      </c>
      <c r="F54" s="103" t="str">
        <f>VLOOKUP(B:B,'新成代基准 （勿删）'!A:D,3,0)</f>
        <v>128854  486  35A</v>
      </c>
      <c r="G54" s="103">
        <f t="shared" si="0"/>
        <v>200</v>
      </c>
      <c r="H54" s="309" t="s">
        <v>2389</v>
      </c>
      <c r="I54" s="166" t="s">
        <v>2390</v>
      </c>
      <c r="J54" s="261" t="s">
        <v>2391</v>
      </c>
      <c r="K54" s="174">
        <v>170</v>
      </c>
      <c r="L54" s="199" t="s">
        <v>2360</v>
      </c>
      <c r="M54" s="103" t="str">
        <f>VLOOKUP(I:I,'新成代基准 （勿删）'!A:D,3,0)</f>
        <v>128854  486  35A</v>
      </c>
      <c r="N54" s="15">
        <f t="shared" si="1"/>
        <v>340</v>
      </c>
    </row>
    <row r="55" spans="1:14" s="87" customFormat="1" ht="13.5" customHeight="1">
      <c r="A55" s="310"/>
      <c r="B55" s="162" t="s">
        <v>2534</v>
      </c>
      <c r="C55" s="73" t="s">
        <v>2535</v>
      </c>
      <c r="D55" s="247">
        <v>120</v>
      </c>
      <c r="E55" s="205"/>
      <c r="F55" s="103" t="str">
        <f>VLOOKUP(B:B,'新成代基准 （勿删）'!A:D,3,0)</f>
        <v>128855  486  40A</v>
      </c>
      <c r="G55" s="103">
        <f t="shared" si="0"/>
        <v>240</v>
      </c>
      <c r="H55" s="310"/>
      <c r="I55" s="162" t="s">
        <v>2392</v>
      </c>
      <c r="J55" s="73" t="s">
        <v>2393</v>
      </c>
      <c r="K55" s="164">
        <v>120</v>
      </c>
      <c r="L55" s="206"/>
      <c r="M55" s="103" t="str">
        <f>VLOOKUP(I:I,'新成代基准 （勿删）'!A:D,3,0)</f>
        <v>128855  486  40A</v>
      </c>
      <c r="N55" s="15">
        <f t="shared" si="1"/>
        <v>240</v>
      </c>
    </row>
    <row r="56" spans="1:14" s="87" customFormat="1" ht="12" customHeight="1">
      <c r="A56" s="310"/>
      <c r="B56" s="162" t="s">
        <v>2536</v>
      </c>
      <c r="C56" s="74" t="s">
        <v>2537</v>
      </c>
      <c r="D56" s="164">
        <v>120</v>
      </c>
      <c r="E56" s="205"/>
      <c r="F56" s="103" t="str">
        <f>VLOOKUP(B:B,'新成代基准 （勿删）'!A:D,3,0)</f>
        <v>128855  486  40A</v>
      </c>
      <c r="G56" s="103">
        <f t="shared" si="0"/>
        <v>240</v>
      </c>
      <c r="H56" s="310"/>
      <c r="I56" s="162" t="s">
        <v>2404</v>
      </c>
      <c r="J56" s="74" t="s">
        <v>2557</v>
      </c>
      <c r="K56" s="164">
        <v>120</v>
      </c>
      <c r="L56" s="205"/>
      <c r="M56" s="103" t="str">
        <f>VLOOKUP(I:I,'新成代基准 （勿删）'!A:D,3,0)</f>
        <v>128855  486  40A</v>
      </c>
      <c r="N56" s="15">
        <f t="shared" si="1"/>
        <v>240</v>
      </c>
    </row>
    <row r="57" spans="1:14" s="87" customFormat="1" ht="12" customHeight="1">
      <c r="A57" s="311"/>
      <c r="B57" s="169" t="s">
        <v>2532</v>
      </c>
      <c r="C57" s="73" t="s">
        <v>2533</v>
      </c>
      <c r="D57" s="165">
        <v>190</v>
      </c>
      <c r="E57" s="205" t="s">
        <v>2492</v>
      </c>
      <c r="F57" s="103" t="str">
        <f>VLOOKUP(B:B,'新成代基准 （勿删）'!A:D,3,0)</f>
        <v>128854  486  35A</v>
      </c>
      <c r="G57" s="103">
        <f t="shared" si="0"/>
        <v>380</v>
      </c>
      <c r="H57" s="311"/>
      <c r="I57" s="169"/>
      <c r="J57" s="266"/>
      <c r="K57" s="165"/>
      <c r="L57" s="205"/>
      <c r="M57" s="103" t="e">
        <f>VLOOKUP(I:I,'新成代基准 （勿删）'!A:D,3,0)</f>
        <v>#N/A</v>
      </c>
      <c r="N57" s="15">
        <f t="shared" si="1"/>
        <v>0</v>
      </c>
    </row>
    <row r="58" spans="1:14" s="87" customFormat="1" ht="12" customHeight="1">
      <c r="A58" s="309" t="s">
        <v>2538</v>
      </c>
      <c r="B58" s="149" t="s">
        <v>2539</v>
      </c>
      <c r="C58" s="272" t="s">
        <v>2540</v>
      </c>
      <c r="D58" s="174"/>
      <c r="E58" s="207"/>
      <c r="F58" s="103" t="str">
        <f>VLOOKUP(B:B,'新成代基准 （勿删）'!A:D,3,0)</f>
        <v>120555  486  35A</v>
      </c>
      <c r="G58" s="103">
        <f t="shared" si="0"/>
        <v>0</v>
      </c>
      <c r="H58" s="309" t="s">
        <v>2394</v>
      </c>
      <c r="I58" s="149" t="s">
        <v>2397</v>
      </c>
      <c r="J58" s="190" t="s">
        <v>2398</v>
      </c>
      <c r="K58" s="174">
        <v>120</v>
      </c>
      <c r="L58" s="207"/>
      <c r="M58" s="103" t="str">
        <f>VLOOKUP(I:I,'新成代基准 （勿删）'!A:D,3,0)</f>
        <v>120555  486  35A</v>
      </c>
      <c r="N58" s="15">
        <f t="shared" si="1"/>
        <v>240</v>
      </c>
    </row>
    <row r="59" spans="1:14" s="87" customFormat="1" ht="12" customHeight="1">
      <c r="A59" s="310"/>
      <c r="B59" s="144"/>
      <c r="C59" s="189"/>
      <c r="D59" s="173"/>
      <c r="E59" s="205"/>
      <c r="F59" s="103" t="e">
        <f>VLOOKUP(B:B,'新成代基准 （勿删）'!A:D,3,0)</f>
        <v>#N/A</v>
      </c>
      <c r="G59" s="103">
        <f t="shared" si="0"/>
        <v>0</v>
      </c>
      <c r="H59" s="310"/>
      <c r="I59" s="151" t="s">
        <v>2395</v>
      </c>
      <c r="J59" s="146" t="s">
        <v>2396</v>
      </c>
      <c r="K59" s="173">
        <v>180</v>
      </c>
      <c r="L59" s="205"/>
      <c r="M59" s="103" t="str">
        <f>VLOOKUP(I:I,'新成代基准 （勿删）'!A:D,3,0)</f>
        <v>120555  486  40A</v>
      </c>
      <c r="N59" s="15">
        <f t="shared" si="1"/>
        <v>360</v>
      </c>
    </row>
    <row r="60" spans="1:14" s="87" customFormat="1" ht="12" customHeight="1">
      <c r="A60" s="311"/>
      <c r="B60" s="157"/>
      <c r="C60" s="249"/>
      <c r="D60" s="165"/>
      <c r="E60" s="205"/>
      <c r="F60" s="103" t="e">
        <f>VLOOKUP(B:B,'新成代基准 （勿删）'!A:D,3,0)</f>
        <v>#N/A</v>
      </c>
      <c r="G60" s="103">
        <f t="shared" si="0"/>
        <v>0</v>
      </c>
      <c r="H60" s="311"/>
      <c r="I60" s="157"/>
      <c r="J60" s="148"/>
      <c r="K60" s="167"/>
      <c r="L60" s="205"/>
      <c r="M60" s="103" t="e">
        <f>VLOOKUP(I:I,'新成代基准 （勿删）'!A:D,3,0)</f>
        <v>#N/A</v>
      </c>
      <c r="N60" s="15">
        <f t="shared" si="1"/>
        <v>0</v>
      </c>
    </row>
    <row r="61" spans="1:14" s="87" customFormat="1" ht="12" customHeight="1">
      <c r="A61" s="137"/>
      <c r="B61" s="74"/>
      <c r="C61" s="73"/>
      <c r="D61" s="81"/>
      <c r="E61" s="136"/>
      <c r="F61" s="82"/>
      <c r="G61" s="82"/>
      <c r="H61" s="137"/>
      <c r="I61" s="74"/>
      <c r="J61" s="73"/>
      <c r="K61" s="81"/>
      <c r="L61" s="136"/>
      <c r="M61" s="82"/>
      <c r="N61" s="75"/>
    </row>
    <row r="62" spans="1:14" s="242" customFormat="1" ht="15" customHeight="1">
      <c r="A62" s="243"/>
      <c r="B62" s="238"/>
      <c r="C62" s="239"/>
      <c r="D62" s="97">
        <f>SUM(D2:D61)</f>
        <v>3495</v>
      </c>
      <c r="E62" s="244"/>
      <c r="F62" s="240"/>
      <c r="G62" s="240"/>
      <c r="H62" s="243"/>
      <c r="I62" s="238"/>
      <c r="J62" s="239"/>
      <c r="K62" s="97">
        <f>SUM(K3:K61)</f>
        <v>4670</v>
      </c>
      <c r="L62" s="240"/>
      <c r="M62" s="241"/>
      <c r="N62" s="241"/>
    </row>
    <row r="63" spans="1:14" s="90" customFormat="1" ht="13.5" customHeight="1">
      <c r="A63" s="91"/>
      <c r="B63" s="83"/>
      <c r="C63" s="84"/>
      <c r="D63" s="86"/>
      <c r="E63" s="85"/>
      <c r="F63" s="82"/>
      <c r="G63" s="82"/>
      <c r="H63" s="91"/>
      <c r="I63" s="83"/>
      <c r="J63" s="84"/>
      <c r="K63" s="86"/>
      <c r="L63" s="98"/>
      <c r="M63" s="88"/>
      <c r="N63" s="89"/>
    </row>
    <row r="64" spans="1:14" s="90" customFormat="1" ht="13.5" customHeight="1">
      <c r="A64" s="91"/>
      <c r="B64" s="83"/>
      <c r="C64" s="84"/>
      <c r="D64" s="86"/>
      <c r="E64" s="85"/>
      <c r="F64" s="82"/>
      <c r="G64" s="82"/>
      <c r="H64" s="91"/>
      <c r="I64" s="83"/>
      <c r="J64" s="84"/>
      <c r="K64" s="86"/>
      <c r="L64" s="98"/>
      <c r="M64" s="88"/>
      <c r="N64" s="89"/>
    </row>
    <row r="65" spans="1:14" s="90" customFormat="1">
      <c r="A65" s="91"/>
      <c r="B65" s="83"/>
      <c r="C65" s="84"/>
      <c r="D65" s="86"/>
      <c r="E65" s="85"/>
      <c r="F65" s="82"/>
      <c r="G65" s="82"/>
      <c r="H65" s="91"/>
      <c r="I65" s="83"/>
      <c r="J65" s="84"/>
      <c r="K65" s="86"/>
      <c r="L65" s="98"/>
      <c r="M65" s="88"/>
      <c r="N65" s="89"/>
    </row>
  </sheetData>
  <mergeCells count="2">
    <mergeCell ref="I1:N1"/>
    <mergeCell ref="B1:G1"/>
  </mergeCells>
  <phoneticPr fontId="1" type="noConversion"/>
  <conditionalFormatting sqref="J5">
    <cfRule type="duplicateValues" dxfId="70" priority="2"/>
  </conditionalFormatting>
  <conditionalFormatting sqref="C5">
    <cfRule type="duplicateValues" dxfId="69" priority="3"/>
  </conditionalFormatting>
  <conditionalFormatting sqref="J3">
    <cfRule type="duplicateValues" dxfId="68" priority="1"/>
  </conditionalFormatting>
  <printOptions horizontalCentered="1"/>
  <pageMargins left="0.11811023622047245" right="0.11811023622047245" top="0.39370078740157483" bottom="0.15748031496062992" header="0" footer="0"/>
  <pageSetup paperSize="9" scale="9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9">
    <tabColor rgb="FF92D050"/>
  </sheetPr>
  <dimension ref="A1:C41"/>
  <sheetViews>
    <sheetView tabSelected="1" zoomScaleNormal="100" workbookViewId="0">
      <selection activeCell="E7" sqref="E7"/>
    </sheetView>
  </sheetViews>
  <sheetFormatPr defaultRowHeight="14.25"/>
  <cols>
    <col min="1" max="1" width="9" style="628"/>
    <col min="2" max="2" width="24.625" style="111" customWidth="1"/>
    <col min="3" max="3" width="9" style="111"/>
  </cols>
  <sheetData>
    <row r="1" spans="1:3">
      <c r="A1" s="628" t="s">
        <v>7566</v>
      </c>
      <c r="B1" s="111" t="s">
        <v>7565</v>
      </c>
      <c r="C1" s="111" t="s">
        <v>7568</v>
      </c>
    </row>
    <row r="2" spans="1:3">
      <c r="A2" s="628" t="s">
        <v>5117</v>
      </c>
      <c r="B2" s="111" t="s">
        <v>414</v>
      </c>
      <c r="C2" s="111">
        <v>260</v>
      </c>
    </row>
    <row r="3" spans="1:3">
      <c r="A3" s="628" t="s">
        <v>5117</v>
      </c>
      <c r="B3" s="111" t="s">
        <v>369</v>
      </c>
      <c r="C3" s="111">
        <v>240</v>
      </c>
    </row>
    <row r="4" spans="1:3">
      <c r="A4" s="628" t="s">
        <v>5117</v>
      </c>
      <c r="B4" s="111" t="s">
        <v>46</v>
      </c>
      <c r="C4" s="111">
        <v>180</v>
      </c>
    </row>
    <row r="5" spans="1:3">
      <c r="A5" s="628" t="s">
        <v>5117</v>
      </c>
      <c r="B5" s="111" t="s">
        <v>7057</v>
      </c>
      <c r="C5" s="111">
        <v>170</v>
      </c>
    </row>
    <row r="6" spans="1:3">
      <c r="A6" s="628" t="s">
        <v>5117</v>
      </c>
      <c r="B6" s="111" t="s">
        <v>6932</v>
      </c>
      <c r="C6" s="111">
        <v>80</v>
      </c>
    </row>
    <row r="7" spans="1:3">
      <c r="A7" s="628" t="s">
        <v>5117</v>
      </c>
      <c r="B7" s="111" t="s">
        <v>2660</v>
      </c>
      <c r="C7" s="111">
        <v>490</v>
      </c>
    </row>
    <row r="8" spans="1:3">
      <c r="A8" s="628" t="s">
        <v>7056</v>
      </c>
      <c r="B8" s="111" t="s">
        <v>93</v>
      </c>
      <c r="C8" s="111">
        <v>350</v>
      </c>
    </row>
    <row r="9" spans="1:3">
      <c r="A9" s="628" t="s">
        <v>5117</v>
      </c>
      <c r="B9" s="111" t="s">
        <v>39</v>
      </c>
      <c r="C9" s="111">
        <v>280</v>
      </c>
    </row>
    <row r="10" spans="1:3">
      <c r="A10" s="628" t="s">
        <v>5117</v>
      </c>
      <c r="B10" s="111" t="s">
        <v>1926</v>
      </c>
      <c r="C10" s="111">
        <v>180</v>
      </c>
    </row>
    <row r="11" spans="1:3">
      <c r="A11" s="628" t="s">
        <v>5117</v>
      </c>
      <c r="B11" s="111" t="s">
        <v>122</v>
      </c>
      <c r="C11" s="111">
        <v>660</v>
      </c>
    </row>
    <row r="12" spans="1:3">
      <c r="A12" s="628" t="s">
        <v>5117</v>
      </c>
      <c r="B12" s="111" t="s">
        <v>56</v>
      </c>
      <c r="C12" s="111">
        <v>120</v>
      </c>
    </row>
    <row r="13" spans="1:3">
      <c r="A13" s="628" t="s">
        <v>5117</v>
      </c>
      <c r="B13" s="111" t="s">
        <v>2132</v>
      </c>
      <c r="C13" s="111">
        <v>360</v>
      </c>
    </row>
    <row r="14" spans="1:3">
      <c r="A14" s="628" t="s">
        <v>5117</v>
      </c>
      <c r="B14" s="111" t="s">
        <v>247</v>
      </c>
      <c r="C14" s="111">
        <v>220</v>
      </c>
    </row>
    <row r="15" spans="1:3">
      <c r="A15" s="628" t="s">
        <v>5117</v>
      </c>
      <c r="B15" s="111" t="s">
        <v>85</v>
      </c>
      <c r="C15" s="111">
        <v>160</v>
      </c>
    </row>
    <row r="16" spans="1:3">
      <c r="A16" s="628" t="s">
        <v>5117</v>
      </c>
      <c r="B16" s="111" t="s">
        <v>2667</v>
      </c>
      <c r="C16" s="111">
        <v>390</v>
      </c>
    </row>
    <row r="17" spans="1:3">
      <c r="A17" s="628" t="s">
        <v>5117</v>
      </c>
      <c r="B17" s="111" t="s">
        <v>2666</v>
      </c>
      <c r="C17" s="111">
        <v>240</v>
      </c>
    </row>
    <row r="18" spans="1:3">
      <c r="A18" s="628" t="s">
        <v>5117</v>
      </c>
      <c r="B18" s="111" t="s">
        <v>1927</v>
      </c>
      <c r="C18" s="111">
        <v>50</v>
      </c>
    </row>
    <row r="19" spans="1:3">
      <c r="A19" s="628" t="s">
        <v>5117</v>
      </c>
      <c r="B19" s="111" t="s">
        <v>2674</v>
      </c>
      <c r="C19" s="111">
        <v>220</v>
      </c>
    </row>
    <row r="20" spans="1:3">
      <c r="A20" s="628" t="s">
        <v>5117</v>
      </c>
      <c r="B20" s="111" t="s">
        <v>178</v>
      </c>
      <c r="C20" s="111">
        <v>210</v>
      </c>
    </row>
    <row r="21" spans="1:3">
      <c r="A21" s="628" t="s">
        <v>7056</v>
      </c>
      <c r="B21" s="111" t="s">
        <v>100</v>
      </c>
      <c r="C21" s="111">
        <v>350</v>
      </c>
    </row>
    <row r="22" spans="1:3">
      <c r="A22" s="628" t="s">
        <v>5117</v>
      </c>
      <c r="B22" s="111" t="s">
        <v>37</v>
      </c>
      <c r="C22" s="111">
        <v>240</v>
      </c>
    </row>
    <row r="23" spans="1:3">
      <c r="B23" s="111" t="s">
        <v>2140</v>
      </c>
      <c r="C23" s="111">
        <v>320</v>
      </c>
    </row>
    <row r="24" spans="1:3">
      <c r="A24" s="628" t="s">
        <v>7056</v>
      </c>
      <c r="B24" s="111" t="s">
        <v>551</v>
      </c>
      <c r="C24" s="111">
        <v>180</v>
      </c>
    </row>
    <row r="25" spans="1:3">
      <c r="A25" s="628" t="s">
        <v>5117</v>
      </c>
      <c r="B25" s="111" t="s">
        <v>679</v>
      </c>
      <c r="C25" s="111">
        <v>90</v>
      </c>
    </row>
    <row r="26" spans="1:3">
      <c r="A26" s="628" t="s">
        <v>5117</v>
      </c>
      <c r="B26" s="111" t="s">
        <v>2671</v>
      </c>
      <c r="C26" s="111">
        <v>330</v>
      </c>
    </row>
    <row r="27" spans="1:3">
      <c r="A27" s="628" t="s">
        <v>5117</v>
      </c>
      <c r="B27" s="111" t="s">
        <v>161</v>
      </c>
      <c r="C27" s="111">
        <v>360</v>
      </c>
    </row>
    <row r="28" spans="1:3">
      <c r="A28" s="628" t="s">
        <v>5117</v>
      </c>
      <c r="B28" s="111" t="s">
        <v>2659</v>
      </c>
      <c r="C28" s="111">
        <v>150</v>
      </c>
    </row>
    <row r="29" spans="1:3">
      <c r="A29" s="628" t="s">
        <v>7056</v>
      </c>
      <c r="B29" s="111" t="s">
        <v>2102</v>
      </c>
      <c r="C29" s="111">
        <v>190</v>
      </c>
    </row>
    <row r="30" spans="1:3">
      <c r="A30" s="628" t="s">
        <v>5117</v>
      </c>
      <c r="B30" s="111" t="s">
        <v>2001</v>
      </c>
      <c r="C30" s="111">
        <v>410</v>
      </c>
    </row>
    <row r="31" spans="1:3">
      <c r="A31" s="628" t="s">
        <v>5117</v>
      </c>
      <c r="B31" s="111" t="s">
        <v>2101</v>
      </c>
      <c r="C31" s="111">
        <v>200</v>
      </c>
    </row>
    <row r="32" spans="1:3">
      <c r="A32" s="628" t="s">
        <v>5117</v>
      </c>
      <c r="B32" s="111" t="s">
        <v>2021</v>
      </c>
      <c r="C32" s="111">
        <v>100</v>
      </c>
    </row>
    <row r="33" spans="1:3">
      <c r="A33" s="628" t="s">
        <v>5117</v>
      </c>
      <c r="B33" s="111" t="s">
        <v>130</v>
      </c>
      <c r="C33" s="111">
        <v>50</v>
      </c>
    </row>
    <row r="34" spans="1:3">
      <c r="A34" s="628" t="s">
        <v>7056</v>
      </c>
      <c r="B34" s="111" t="s">
        <v>665</v>
      </c>
      <c r="C34" s="111">
        <v>370</v>
      </c>
    </row>
    <row r="35" spans="1:3">
      <c r="A35" s="628" t="s">
        <v>5117</v>
      </c>
      <c r="B35" s="111" t="s">
        <v>2678</v>
      </c>
      <c r="C35" s="111">
        <v>150</v>
      </c>
    </row>
    <row r="36" spans="1:3">
      <c r="A36" s="628" t="s">
        <v>5117</v>
      </c>
      <c r="B36" s="111" t="s">
        <v>2164</v>
      </c>
      <c r="C36" s="111">
        <v>380</v>
      </c>
    </row>
    <row r="37" spans="1:3">
      <c r="A37" s="628" t="s">
        <v>5117</v>
      </c>
      <c r="B37" s="111" t="s">
        <v>7214</v>
      </c>
      <c r="C37" s="111">
        <v>80</v>
      </c>
    </row>
    <row r="38" spans="1:3">
      <c r="A38" s="628" t="s">
        <v>5117</v>
      </c>
      <c r="B38" s="111" t="s">
        <v>4019</v>
      </c>
      <c r="C38" s="111">
        <v>290</v>
      </c>
    </row>
    <row r="39" spans="1:3">
      <c r="A39" s="628" t="s">
        <v>7056</v>
      </c>
      <c r="B39" s="111" t="s">
        <v>5173</v>
      </c>
      <c r="C39" s="111">
        <v>110</v>
      </c>
    </row>
    <row r="40" spans="1:3">
      <c r="A40" s="628" t="s">
        <v>7056</v>
      </c>
      <c r="B40" s="111" t="s">
        <v>7224</v>
      </c>
      <c r="C40" s="111">
        <v>40</v>
      </c>
    </row>
    <row r="41" spans="1:3">
      <c r="B41" s="111">
        <v>4.26</v>
      </c>
      <c r="C41" s="111">
        <v>8570</v>
      </c>
    </row>
  </sheetData>
  <phoneticPr fontId="104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>
    <tabColor rgb="FFC00000"/>
  </sheetPr>
  <dimension ref="A1:P26"/>
  <sheetViews>
    <sheetView zoomScaleNormal="100" workbookViewId="0">
      <selection activeCell="D15" sqref="D15"/>
    </sheetView>
  </sheetViews>
  <sheetFormatPr defaultColWidth="9" defaultRowHeight="14.25"/>
  <cols>
    <col min="1" max="1" width="5.625" style="100" customWidth="1"/>
    <col min="2" max="2" width="26.25" style="11" customWidth="1"/>
    <col min="3" max="4" width="8.625" style="10" customWidth="1"/>
    <col min="5" max="6" width="8.625" style="11" customWidth="1"/>
    <col min="7" max="7" width="8.625" style="10" customWidth="1"/>
    <col min="8" max="14" width="8.625" style="11" customWidth="1"/>
    <col min="15" max="15" width="8" style="11" customWidth="1"/>
    <col min="16" max="16" width="5.25" style="11" customWidth="1"/>
    <col min="17" max="16384" width="9" style="11"/>
  </cols>
  <sheetData>
    <row r="1" spans="1:16" ht="45" customHeight="1">
      <c r="A1" s="796" t="s">
        <v>0</v>
      </c>
      <c r="B1" s="797"/>
      <c r="C1" s="797"/>
      <c r="D1" s="797"/>
      <c r="E1" s="797"/>
      <c r="F1" s="797"/>
      <c r="G1" s="797"/>
      <c r="H1" s="797"/>
      <c r="I1" s="797"/>
      <c r="J1" s="797"/>
      <c r="K1" s="797"/>
      <c r="L1" s="797"/>
      <c r="M1" s="797"/>
      <c r="N1" s="797"/>
      <c r="O1" s="797"/>
      <c r="P1" s="797"/>
    </row>
    <row r="2" spans="1:16" s="17" customFormat="1" ht="27.75" customHeight="1">
      <c r="A2" s="798" t="s">
        <v>2082</v>
      </c>
      <c r="B2" s="799"/>
      <c r="C2" s="801" t="s">
        <v>2084</v>
      </c>
      <c r="D2" s="904"/>
      <c r="E2" s="131" t="s">
        <v>2079</v>
      </c>
      <c r="F2" s="800" t="s">
        <v>1</v>
      </c>
      <c r="G2" s="801"/>
      <c r="H2" s="29" t="s">
        <v>4866</v>
      </c>
      <c r="I2" s="380" t="s">
        <v>5212</v>
      </c>
      <c r="J2" s="227">
        <v>26</v>
      </c>
      <c r="K2" s="226" t="s">
        <v>29</v>
      </c>
      <c r="L2" s="227" t="s">
        <v>2</v>
      </c>
      <c r="M2" s="802" t="s">
        <v>7344</v>
      </c>
      <c r="N2" s="802"/>
      <c r="O2" s="227" t="s">
        <v>3</v>
      </c>
      <c r="P2" s="26">
        <v>1</v>
      </c>
    </row>
    <row r="3" spans="1:16" ht="20.25" customHeight="1">
      <c r="A3" s="803" t="s">
        <v>28</v>
      </c>
      <c r="B3" s="901" t="s">
        <v>27</v>
      </c>
      <c r="C3" s="902"/>
      <c r="D3" s="903"/>
      <c r="E3" s="803" t="s">
        <v>4</v>
      </c>
      <c r="F3" s="803"/>
      <c r="G3" s="805" t="s">
        <v>5</v>
      </c>
      <c r="H3" s="806" t="s">
        <v>6</v>
      </c>
      <c r="I3" s="803"/>
      <c r="J3" s="794" t="s">
        <v>7</v>
      </c>
      <c r="K3" s="794"/>
      <c r="L3" s="794"/>
      <c r="M3" s="794"/>
      <c r="N3" s="794"/>
      <c r="O3" s="794" t="s">
        <v>8</v>
      </c>
      <c r="P3" s="794"/>
    </row>
    <row r="4" spans="1:16" ht="20.25" customHeight="1">
      <c r="A4" s="899"/>
      <c r="B4" s="574" t="s">
        <v>2083</v>
      </c>
      <c r="C4" s="574" t="s">
        <v>2076</v>
      </c>
      <c r="D4" s="574" t="s">
        <v>2687</v>
      </c>
      <c r="E4" s="575" t="s">
        <v>2077</v>
      </c>
      <c r="F4" s="575" t="s">
        <v>2078</v>
      </c>
      <c r="G4" s="900"/>
      <c r="H4" s="133" t="s">
        <v>2646</v>
      </c>
      <c r="I4" s="133" t="s">
        <v>10</v>
      </c>
      <c r="J4" s="34" t="s">
        <v>11</v>
      </c>
      <c r="K4" s="34" t="s">
        <v>12</v>
      </c>
      <c r="L4" s="34" t="s">
        <v>13</v>
      </c>
      <c r="M4" s="34" t="s">
        <v>14</v>
      </c>
      <c r="N4" s="34" t="s">
        <v>15</v>
      </c>
      <c r="O4" s="807"/>
      <c r="P4" s="807"/>
    </row>
    <row r="5" spans="1:16" ht="27" customHeight="1">
      <c r="A5" s="615"/>
      <c r="B5" s="623" t="s">
        <v>7343</v>
      </c>
      <c r="C5" s="623">
        <v>14</v>
      </c>
      <c r="D5" s="606" t="s">
        <v>2637</v>
      </c>
      <c r="E5" s="348"/>
      <c r="F5" s="47"/>
      <c r="G5" s="109">
        <f t="shared" ref="G5:G19" si="0">C5*35.5/60</f>
        <v>8.2833333333333332</v>
      </c>
      <c r="H5" s="570"/>
      <c r="I5" s="59"/>
      <c r="J5" s="40"/>
      <c r="K5" s="40"/>
      <c r="L5" s="40"/>
      <c r="M5" s="40"/>
      <c r="N5" s="40"/>
      <c r="O5" s="807"/>
      <c r="P5" s="807"/>
    </row>
    <row r="6" spans="1:16" ht="27" customHeight="1">
      <c r="A6" s="616"/>
      <c r="B6" s="623"/>
      <c r="C6" s="623"/>
      <c r="D6" s="606"/>
      <c r="E6" s="348"/>
      <c r="F6" s="41"/>
      <c r="G6" s="109">
        <f t="shared" si="0"/>
        <v>0</v>
      </c>
      <c r="H6" s="570"/>
      <c r="I6" s="59"/>
      <c r="J6" s="40"/>
      <c r="K6" s="40" t="s">
        <v>2597</v>
      </c>
      <c r="L6" s="40"/>
      <c r="M6" s="40" t="s">
        <v>2100</v>
      </c>
      <c r="N6" s="40"/>
      <c r="O6" s="807"/>
      <c r="P6" s="807"/>
    </row>
    <row r="7" spans="1:16" ht="27" customHeight="1">
      <c r="A7" s="616"/>
      <c r="B7" s="623"/>
      <c r="C7" s="623"/>
      <c r="D7" s="606"/>
      <c r="E7" s="348"/>
      <c r="F7" s="41" t="s">
        <v>4532</v>
      </c>
      <c r="G7" s="109">
        <f t="shared" si="0"/>
        <v>0</v>
      </c>
      <c r="H7" s="570"/>
      <c r="I7" s="59"/>
      <c r="J7" s="40"/>
      <c r="K7" s="40" t="s">
        <v>4867</v>
      </c>
      <c r="L7" s="40"/>
      <c r="M7" s="40"/>
      <c r="N7" s="40"/>
      <c r="O7" s="807"/>
      <c r="P7" s="807"/>
    </row>
    <row r="8" spans="1:16" ht="27" customHeight="1">
      <c r="A8" s="613"/>
      <c r="B8" s="623"/>
      <c r="C8" s="623"/>
      <c r="D8" s="486"/>
      <c r="E8" s="217"/>
      <c r="F8" s="47"/>
      <c r="G8" s="109">
        <f t="shared" si="0"/>
        <v>0</v>
      </c>
      <c r="H8" s="570"/>
      <c r="I8" s="59"/>
      <c r="J8" s="40"/>
      <c r="K8" s="40"/>
      <c r="L8" s="40"/>
      <c r="M8" s="40"/>
      <c r="N8" s="40"/>
      <c r="O8" s="807"/>
      <c r="P8" s="807"/>
    </row>
    <row r="9" spans="1:16" s="19" customFormat="1" ht="27" customHeight="1">
      <c r="A9" s="616"/>
      <c r="B9" s="623"/>
      <c r="C9" s="623"/>
      <c r="D9" s="486"/>
      <c r="E9" s="386"/>
      <c r="F9" s="138"/>
      <c r="G9" s="109">
        <f t="shared" si="0"/>
        <v>0</v>
      </c>
      <c r="H9" s="571"/>
      <c r="I9" s="60"/>
      <c r="J9" s="46"/>
      <c r="K9" s="46"/>
      <c r="L9" s="46"/>
      <c r="M9" s="46"/>
      <c r="N9" s="46"/>
      <c r="O9" s="807"/>
      <c r="P9" s="807"/>
    </row>
    <row r="10" spans="1:16" ht="27" customHeight="1">
      <c r="A10" s="613"/>
      <c r="B10" s="106"/>
      <c r="C10" s="105"/>
      <c r="D10" s="486"/>
      <c r="E10" s="387"/>
      <c r="F10" s="139"/>
      <c r="G10" s="109">
        <f t="shared" si="0"/>
        <v>0</v>
      </c>
      <c r="H10" s="572"/>
      <c r="I10" s="61"/>
      <c r="J10" s="23"/>
      <c r="K10" s="23"/>
      <c r="L10" s="23"/>
      <c r="M10" s="23"/>
      <c r="N10" s="23"/>
      <c r="O10" s="794" t="s">
        <v>16</v>
      </c>
      <c r="P10" s="794"/>
    </row>
    <row r="11" spans="1:16" ht="27" customHeight="1">
      <c r="A11" s="613"/>
      <c r="B11" s="384"/>
      <c r="C11" s="384"/>
      <c r="D11" s="479" t="str">
        <f>IFERROR(VLOOKUP(B11,NW!A:C,3,0),"")</f>
        <v/>
      </c>
      <c r="E11" s="388" t="s">
        <v>4265</v>
      </c>
      <c r="F11" s="139"/>
      <c r="G11" s="109">
        <f t="shared" si="0"/>
        <v>0</v>
      </c>
      <c r="H11" s="573"/>
      <c r="I11" s="170"/>
      <c r="J11" s="23"/>
      <c r="K11" s="23"/>
      <c r="L11" s="23"/>
      <c r="M11" s="23"/>
      <c r="N11" s="23"/>
      <c r="O11" s="794"/>
      <c r="P11" s="794"/>
    </row>
    <row r="12" spans="1:16" ht="27" customHeight="1">
      <c r="A12" s="613"/>
      <c r="B12" s="384"/>
      <c r="C12" s="384"/>
      <c r="D12" s="479" t="str">
        <f>IFERROR(VLOOKUP(B12,NW!A:C,3,0),"")</f>
        <v/>
      </c>
      <c r="E12" s="388"/>
      <c r="F12" s="140"/>
      <c r="G12" s="109">
        <f t="shared" si="0"/>
        <v>0</v>
      </c>
      <c r="H12" s="573"/>
      <c r="I12" s="170"/>
      <c r="J12" s="23"/>
      <c r="K12" s="23"/>
      <c r="L12" s="23"/>
      <c r="M12" s="23"/>
      <c r="N12" s="23"/>
      <c r="O12" s="795" t="s">
        <v>17</v>
      </c>
      <c r="P12" s="794"/>
    </row>
    <row r="13" spans="1:16" ht="27" customHeight="1">
      <c r="A13" s="736"/>
      <c r="B13" s="384"/>
      <c r="C13" s="384"/>
      <c r="D13" s="479" t="str">
        <f>IFERROR(VLOOKUP(B13,NW!A:C,3,0),"")</f>
        <v/>
      </c>
      <c r="E13" s="388"/>
      <c r="F13" s="141"/>
      <c r="G13" s="109">
        <f t="shared" si="0"/>
        <v>0</v>
      </c>
      <c r="H13" s="573"/>
      <c r="I13" s="170"/>
      <c r="K13" s="23"/>
      <c r="L13" s="23"/>
      <c r="M13" s="23"/>
      <c r="N13" s="23"/>
      <c r="O13" s="795"/>
      <c r="P13" s="794"/>
    </row>
    <row r="14" spans="1:16" ht="27" customHeight="1">
      <c r="A14" s="616"/>
      <c r="B14" s="384"/>
      <c r="C14" s="384"/>
      <c r="D14" s="605" t="str">
        <f>IFERROR(VLOOKUP(B14,NW!A:C,3,0),"")</f>
        <v/>
      </c>
      <c r="E14" s="388"/>
      <c r="F14" s="142"/>
      <c r="G14" s="109">
        <f t="shared" si="0"/>
        <v>0</v>
      </c>
      <c r="H14" s="573"/>
      <c r="I14" s="143"/>
      <c r="J14" s="23"/>
      <c r="K14" s="23"/>
      <c r="L14" s="23"/>
      <c r="M14" s="23"/>
      <c r="N14" s="23"/>
      <c r="O14" s="795"/>
      <c r="P14" s="794"/>
    </row>
    <row r="15" spans="1:16" ht="27" customHeight="1">
      <c r="A15" s="530"/>
      <c r="B15" s="384" t="s">
        <v>2101</v>
      </c>
      <c r="C15" s="384">
        <v>200</v>
      </c>
      <c r="D15" s="605" t="str">
        <f>IFERROR(VLOOKUP(B15,NW!A:C,3,0),"")</f>
        <v>内销</v>
      </c>
      <c r="E15" s="388"/>
      <c r="F15" s="142" t="s">
        <v>4528</v>
      </c>
      <c r="G15" s="109">
        <f t="shared" si="0"/>
        <v>118.33333333333333</v>
      </c>
      <c r="H15" s="573"/>
      <c r="I15" s="143"/>
      <c r="J15" s="23"/>
      <c r="K15" s="117"/>
      <c r="L15" s="23"/>
      <c r="M15" s="23"/>
      <c r="N15" s="23"/>
      <c r="O15" s="22"/>
      <c r="P15" s="23"/>
    </row>
    <row r="16" spans="1:16" ht="27" customHeight="1">
      <c r="A16" s="616"/>
      <c r="B16" s="624"/>
      <c r="C16" s="625"/>
      <c r="D16" s="605" t="str">
        <f>IFERROR(VLOOKUP(B16,NW!A:C,3,0),"")</f>
        <v/>
      </c>
      <c r="E16" s="479" t="str">
        <f>IFERROR(VLOOKUP(#REF!,NW!A:C,3,0),"")</f>
        <v/>
      </c>
      <c r="F16" s="47" t="s">
        <v>2596</v>
      </c>
      <c r="G16" s="109">
        <f t="shared" si="0"/>
        <v>0</v>
      </c>
      <c r="H16" s="573"/>
      <c r="I16" s="143"/>
      <c r="J16" s="23"/>
      <c r="K16" s="23"/>
      <c r="L16" s="23"/>
      <c r="M16" s="23"/>
      <c r="N16" s="23"/>
      <c r="O16" s="22"/>
      <c r="P16" s="23"/>
    </row>
    <row r="17" spans="1:16" ht="27" customHeight="1">
      <c r="A17" s="530"/>
      <c r="B17" s="624"/>
      <c r="C17" s="625"/>
      <c r="D17" s="605" t="str">
        <f>IFERROR(VLOOKUP(B17,NW!A:C,3,0),"")</f>
        <v/>
      </c>
      <c r="E17" s="389"/>
      <c r="F17" s="484" t="s">
        <v>2697</v>
      </c>
      <c r="G17" s="109">
        <f t="shared" si="0"/>
        <v>0</v>
      </c>
      <c r="H17" s="573"/>
      <c r="I17" s="143"/>
      <c r="J17" s="23"/>
      <c r="K17" s="23"/>
      <c r="L17" s="23"/>
      <c r="M17" s="23"/>
      <c r="N17" s="23"/>
      <c r="O17" s="22"/>
      <c r="P17" s="23"/>
    </row>
    <row r="18" spans="1:16" ht="26.25" customHeight="1">
      <c r="A18" s="530"/>
      <c r="B18" s="424"/>
      <c r="C18" s="424"/>
      <c r="D18" s="605" t="str">
        <f>IFERROR(VLOOKUP(B18,NW!A:C,3,0),"")</f>
        <v/>
      </c>
      <c r="E18" s="18"/>
      <c r="F18" s="485"/>
      <c r="G18" s="109">
        <f t="shared" si="0"/>
        <v>0</v>
      </c>
      <c r="H18" s="573"/>
      <c r="I18" s="143"/>
      <c r="J18" s="23"/>
      <c r="K18" s="23"/>
      <c r="L18" s="23"/>
      <c r="M18" s="23"/>
      <c r="N18" s="23"/>
      <c r="O18" s="22"/>
      <c r="P18" s="23"/>
    </row>
    <row r="19" spans="1:16" ht="27" customHeight="1">
      <c r="A19" s="530"/>
      <c r="B19" s="562"/>
      <c r="C19" s="626"/>
      <c r="D19" s="605" t="str">
        <f>IFERROR(VLOOKUP(B19,NW!A:C,3,0),"")</f>
        <v/>
      </c>
      <c r="E19" s="8"/>
      <c r="F19" s="484" t="s">
        <v>2648</v>
      </c>
      <c r="G19" s="109">
        <f t="shared" si="0"/>
        <v>0</v>
      </c>
      <c r="H19" s="573"/>
      <c r="I19" s="134"/>
      <c r="J19" s="23"/>
      <c r="K19" s="23"/>
      <c r="L19" s="23"/>
      <c r="M19" s="23"/>
      <c r="N19" s="23"/>
      <c r="O19" s="22"/>
      <c r="P19" s="23"/>
    </row>
    <row r="20" spans="1:16" ht="27" customHeight="1">
      <c r="A20" s="617"/>
      <c r="B20" s="404" t="s">
        <v>2601</v>
      </c>
      <c r="C20" s="405">
        <f>SUM(C5:C19)</f>
        <v>214</v>
      </c>
      <c r="D20" s="605" t="str">
        <f>IFERROR(VLOOKUP(B20,NW!A:C,3,0),"")</f>
        <v/>
      </c>
      <c r="E20" s="20"/>
      <c r="F20" s="21" t="s">
        <v>2205</v>
      </c>
      <c r="G20" s="109">
        <f>C20*35.5/60</f>
        <v>126.61666666666666</v>
      </c>
      <c r="H20" s="573"/>
      <c r="I20" s="134"/>
      <c r="J20" s="23"/>
      <c r="K20" s="23"/>
      <c r="L20" s="23"/>
      <c r="M20" s="23"/>
      <c r="N20" s="23"/>
      <c r="O20" s="22"/>
      <c r="P20" s="23"/>
    </row>
    <row r="21" spans="1:16" ht="22.5" customHeight="1">
      <c r="A21" s="576" t="s">
        <v>18</v>
      </c>
      <c r="B21" s="577" t="s">
        <v>19</v>
      </c>
      <c r="C21" s="907"/>
      <c r="D21" s="908"/>
      <c r="E21" s="908"/>
      <c r="F21" s="909"/>
      <c r="G21" s="578" t="s">
        <v>26</v>
      </c>
      <c r="H21" s="802" t="s">
        <v>20</v>
      </c>
      <c r="I21" s="802"/>
      <c r="J21" s="132" t="s">
        <v>20</v>
      </c>
      <c r="K21" s="132" t="s">
        <v>20</v>
      </c>
      <c r="L21" s="132" t="s">
        <v>20</v>
      </c>
      <c r="M21" s="132" t="s">
        <v>20</v>
      </c>
      <c r="N21" s="132" t="s">
        <v>20</v>
      </c>
      <c r="O21" s="808" t="s">
        <v>21</v>
      </c>
      <c r="P21" s="809" t="s">
        <v>22</v>
      </c>
    </row>
    <row r="22" spans="1:16">
      <c r="A22" s="812" t="s">
        <v>23</v>
      </c>
      <c r="B22" s="906" t="s">
        <v>2347</v>
      </c>
      <c r="C22" s="907"/>
      <c r="D22" s="908"/>
      <c r="E22" s="908"/>
      <c r="F22" s="909"/>
      <c r="G22" s="814"/>
      <c r="H22" s="800" t="s">
        <v>25</v>
      </c>
      <c r="I22" s="800"/>
      <c r="J22" s="800" t="s">
        <v>24</v>
      </c>
      <c r="K22" s="800" t="s">
        <v>24</v>
      </c>
      <c r="L22" s="800" t="s">
        <v>24</v>
      </c>
      <c r="M22" s="800" t="s">
        <v>24</v>
      </c>
      <c r="N22" s="800" t="s">
        <v>2238</v>
      </c>
      <c r="O22" s="808"/>
      <c r="P22" s="809"/>
    </row>
    <row r="23" spans="1:16">
      <c r="A23" s="812"/>
      <c r="B23" s="906"/>
      <c r="C23" s="907"/>
      <c r="D23" s="908"/>
      <c r="E23" s="908"/>
      <c r="F23" s="909"/>
      <c r="G23" s="815"/>
      <c r="H23" s="800"/>
      <c r="I23" s="800"/>
      <c r="J23" s="800"/>
      <c r="K23" s="800"/>
      <c r="L23" s="800"/>
      <c r="M23" s="800"/>
      <c r="N23" s="800"/>
      <c r="O23" s="808"/>
      <c r="P23" s="809"/>
    </row>
    <row r="24" spans="1:16">
      <c r="A24" s="812"/>
      <c r="B24" s="906"/>
      <c r="C24" s="910"/>
      <c r="D24" s="911"/>
      <c r="E24" s="911"/>
      <c r="F24" s="912"/>
      <c r="G24" s="815"/>
      <c r="H24" s="800"/>
      <c r="I24" s="800"/>
      <c r="J24" s="800"/>
      <c r="K24" s="800"/>
      <c r="L24" s="800"/>
      <c r="M24" s="800"/>
      <c r="N24" s="800"/>
      <c r="O24" s="808"/>
      <c r="P24" s="809"/>
    </row>
    <row r="25" spans="1:16" ht="16.5" customHeight="1">
      <c r="A25" s="810"/>
      <c r="B25" s="810"/>
      <c r="C25" s="810"/>
      <c r="D25" s="422"/>
      <c r="E25" s="101"/>
      <c r="F25" s="101"/>
      <c r="G25" s="135"/>
      <c r="H25" s="30"/>
      <c r="I25" s="30" t="s">
        <v>2322</v>
      </c>
      <c r="J25" s="6"/>
      <c r="K25" s="6"/>
      <c r="L25" s="811"/>
      <c r="M25" s="811"/>
      <c r="N25" s="811"/>
      <c r="O25" s="7"/>
      <c r="P25" s="6"/>
    </row>
    <row r="26" spans="1:16" ht="17.25">
      <c r="A26" s="905" t="s">
        <v>2075</v>
      </c>
      <c r="B26" s="905"/>
      <c r="C26" s="905"/>
      <c r="D26" s="419"/>
      <c r="E26" s="5"/>
      <c r="F26" s="5"/>
      <c r="G26" s="5"/>
      <c r="H26" s="5"/>
      <c r="I26" s="5"/>
      <c r="J26" s="6"/>
      <c r="K26" s="6"/>
      <c r="L26" s="6"/>
      <c r="M26" s="6"/>
      <c r="N26" s="6"/>
      <c r="O26" s="7"/>
      <c r="P26" s="6"/>
    </row>
  </sheetData>
  <mergeCells count="32">
    <mergeCell ref="A26:C26"/>
    <mergeCell ref="O10:P11"/>
    <mergeCell ref="O12:O14"/>
    <mergeCell ref="P12:P14"/>
    <mergeCell ref="A25:C25"/>
    <mergeCell ref="L25:N25"/>
    <mergeCell ref="A22:A24"/>
    <mergeCell ref="B22:B24"/>
    <mergeCell ref="G22:G24"/>
    <mergeCell ref="H22:I24"/>
    <mergeCell ref="J22:J24"/>
    <mergeCell ref="K22:K24"/>
    <mergeCell ref="L22:L24"/>
    <mergeCell ref="C21:F24"/>
    <mergeCell ref="O21:O24"/>
    <mergeCell ref="P21:P24"/>
    <mergeCell ref="M22:M24"/>
    <mergeCell ref="N22:N24"/>
    <mergeCell ref="H21:I21"/>
    <mergeCell ref="A1:P1"/>
    <mergeCell ref="A2:B2"/>
    <mergeCell ref="F2:G2"/>
    <mergeCell ref="M2:N2"/>
    <mergeCell ref="A3:A4"/>
    <mergeCell ref="E3:F3"/>
    <mergeCell ref="G3:G4"/>
    <mergeCell ref="H3:I3"/>
    <mergeCell ref="J3:N3"/>
    <mergeCell ref="O3:P3"/>
    <mergeCell ref="O4:P9"/>
    <mergeCell ref="B3:D3"/>
    <mergeCell ref="C2:D2"/>
  </mergeCells>
  <phoneticPr fontId="1" type="noConversion"/>
  <conditionalFormatting sqref="E19">
    <cfRule type="cellIs" dxfId="8" priority="8" operator="greaterThan">
      <formula>$A$15</formula>
    </cfRule>
  </conditionalFormatting>
  <printOptions horizontalCentered="1"/>
  <pageMargins left="0.11811023622047245" right="0.11811023622047245" top="3.937007874015748E-2" bottom="3.937007874015748E-2" header="0.31496062992125984" footer="0.31496062992125984"/>
  <pageSetup paperSize="9" scale="86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>
    <tabColor rgb="FFFFC000"/>
  </sheetPr>
  <dimension ref="A1:P26"/>
  <sheetViews>
    <sheetView zoomScaleNormal="100" workbookViewId="0">
      <selection activeCell="G5" sqref="G5:G20"/>
    </sheetView>
  </sheetViews>
  <sheetFormatPr defaultColWidth="9" defaultRowHeight="14.25"/>
  <cols>
    <col min="1" max="1" width="5.625" style="11" customWidth="1"/>
    <col min="2" max="2" width="26.25" style="11" customWidth="1"/>
    <col min="3" max="4" width="8.625" style="10" customWidth="1"/>
    <col min="5" max="14" width="8.625" style="11" customWidth="1"/>
    <col min="15" max="15" width="8" style="11" customWidth="1"/>
    <col min="16" max="16" width="5.25" style="11" customWidth="1"/>
    <col min="17" max="16384" width="9" style="11"/>
  </cols>
  <sheetData>
    <row r="1" spans="1:16" ht="45" customHeight="1">
      <c r="A1" s="796" t="s">
        <v>0</v>
      </c>
      <c r="B1" s="797"/>
      <c r="C1" s="797"/>
      <c r="D1" s="797"/>
      <c r="E1" s="797"/>
      <c r="F1" s="797"/>
      <c r="G1" s="797"/>
      <c r="H1" s="797"/>
      <c r="I1" s="797"/>
      <c r="J1" s="797"/>
      <c r="K1" s="797"/>
      <c r="L1" s="797"/>
      <c r="M1" s="797"/>
      <c r="N1" s="797"/>
      <c r="O1" s="797"/>
      <c r="P1" s="797"/>
    </row>
    <row r="2" spans="1:16" s="17" customFormat="1" ht="27.75" customHeight="1">
      <c r="A2" s="798" t="s">
        <v>2082</v>
      </c>
      <c r="B2" s="799"/>
      <c r="C2" s="801" t="s">
        <v>2084</v>
      </c>
      <c r="D2" s="904"/>
      <c r="E2" s="28" t="s">
        <v>2085</v>
      </c>
      <c r="F2" s="800" t="s">
        <v>1</v>
      </c>
      <c r="G2" s="801"/>
      <c r="H2" s="29" t="str">
        <f>'01# '!H2</f>
        <v>2025年</v>
      </c>
      <c r="I2" s="380" t="str">
        <f>'01# '!I2</f>
        <v>4月</v>
      </c>
      <c r="J2" s="27">
        <f>'01# '!J2</f>
        <v>26</v>
      </c>
      <c r="K2" s="28" t="s">
        <v>29</v>
      </c>
      <c r="L2" s="27" t="s">
        <v>2</v>
      </c>
      <c r="M2" s="802" t="str">
        <f>'01# '!M2:N2</f>
        <v>早</v>
      </c>
      <c r="N2" s="802"/>
      <c r="O2" s="27" t="s">
        <v>3</v>
      </c>
      <c r="P2" s="26">
        <f>'01# '!P2</f>
        <v>1</v>
      </c>
    </row>
    <row r="3" spans="1:16" ht="20.25" customHeight="1">
      <c r="A3" s="803" t="s">
        <v>28</v>
      </c>
      <c r="B3" s="901" t="s">
        <v>27</v>
      </c>
      <c r="C3" s="902"/>
      <c r="D3" s="903"/>
      <c r="E3" s="803" t="s">
        <v>4</v>
      </c>
      <c r="F3" s="803"/>
      <c r="G3" s="805" t="s">
        <v>5</v>
      </c>
      <c r="H3" s="806" t="s">
        <v>6</v>
      </c>
      <c r="I3" s="803"/>
      <c r="J3" s="794" t="s">
        <v>7</v>
      </c>
      <c r="K3" s="794"/>
      <c r="L3" s="794"/>
      <c r="M3" s="794"/>
      <c r="N3" s="794"/>
      <c r="O3" s="794" t="s">
        <v>8</v>
      </c>
      <c r="P3" s="794"/>
    </row>
    <row r="4" spans="1:16" ht="20.25" customHeight="1">
      <c r="A4" s="899"/>
      <c r="B4" s="574" t="s">
        <v>2083</v>
      </c>
      <c r="C4" s="574" t="s">
        <v>2076</v>
      </c>
      <c r="D4" s="574" t="s">
        <v>2687</v>
      </c>
      <c r="E4" s="604" t="s">
        <v>5025</v>
      </c>
      <c r="F4" s="575" t="s">
        <v>2078</v>
      </c>
      <c r="G4" s="900"/>
      <c r="H4" s="33" t="s">
        <v>9</v>
      </c>
      <c r="I4" s="33" t="s">
        <v>10</v>
      </c>
      <c r="J4" s="34" t="s">
        <v>11</v>
      </c>
      <c r="K4" s="34" t="s">
        <v>12</v>
      </c>
      <c r="L4" s="34" t="s">
        <v>13</v>
      </c>
      <c r="M4" s="34" t="s">
        <v>14</v>
      </c>
      <c r="N4" s="34" t="s">
        <v>15</v>
      </c>
      <c r="O4" s="807"/>
      <c r="P4" s="807"/>
    </row>
    <row r="5" spans="1:16" ht="27" customHeight="1">
      <c r="A5" s="613"/>
      <c r="B5" s="614"/>
      <c r="C5" s="614"/>
      <c r="D5" s="605" t="str">
        <f>IFERROR(VLOOKUP(B5,NW!A:C,3,0),"")</f>
        <v/>
      </c>
      <c r="E5" s="37"/>
      <c r="F5" s="38"/>
      <c r="G5" s="481">
        <f t="shared" ref="G5:G19" si="0">C5*6.92/60</f>
        <v>0</v>
      </c>
      <c r="H5" s="579"/>
      <c r="I5" s="39"/>
      <c r="J5" s="40"/>
      <c r="K5" s="40"/>
      <c r="L5" s="40"/>
      <c r="M5" s="40"/>
      <c r="N5" s="40"/>
      <c r="O5" s="807"/>
      <c r="P5" s="807"/>
    </row>
    <row r="6" spans="1:16" ht="27" customHeight="1">
      <c r="A6" s="384"/>
      <c r="B6" s="614"/>
      <c r="C6" s="614"/>
      <c r="D6" s="605" t="str">
        <f>IFERROR(VLOOKUP(B6,NW!A:C,3,0),"")</f>
        <v/>
      </c>
      <c r="E6" s="37"/>
      <c r="F6" s="41"/>
      <c r="G6" s="481">
        <f t="shared" si="0"/>
        <v>0</v>
      </c>
      <c r="H6" s="579"/>
      <c r="I6" s="39"/>
      <c r="J6" s="40"/>
      <c r="K6" s="40"/>
      <c r="L6" s="40"/>
      <c r="M6" s="40"/>
      <c r="N6" s="40"/>
      <c r="O6" s="807"/>
      <c r="P6" s="807"/>
    </row>
    <row r="7" spans="1:16" ht="27" customHeight="1">
      <c r="A7" s="384"/>
      <c r="B7" s="614"/>
      <c r="C7" s="614"/>
      <c r="D7" s="605" t="str">
        <f>IFERROR(VLOOKUP(B7,NW!A:C,3,0),"")</f>
        <v/>
      </c>
      <c r="E7" s="106"/>
      <c r="F7" s="41"/>
      <c r="G7" s="481">
        <f t="shared" si="0"/>
        <v>0</v>
      </c>
      <c r="H7" s="579"/>
      <c r="I7" s="39"/>
      <c r="J7" s="40"/>
      <c r="K7" s="40"/>
      <c r="L7" s="40"/>
      <c r="M7" s="40"/>
      <c r="N7" s="40"/>
      <c r="O7" s="807"/>
      <c r="P7" s="807"/>
    </row>
    <row r="8" spans="1:16" ht="27" customHeight="1">
      <c r="A8" s="358"/>
      <c r="B8" s="622"/>
      <c r="C8" s="344"/>
      <c r="D8" s="605" t="str">
        <f>IFERROR(VLOOKUP(B8,NW!A:C,3,0),"")</f>
        <v/>
      </c>
      <c r="E8" s="36"/>
      <c r="F8" s="43"/>
      <c r="G8" s="481">
        <f t="shared" si="0"/>
        <v>0</v>
      </c>
      <c r="H8" s="579"/>
      <c r="I8" s="39"/>
      <c r="J8" s="40"/>
      <c r="K8" s="40"/>
      <c r="L8" s="40"/>
      <c r="M8" s="40"/>
      <c r="N8" s="40"/>
      <c r="O8" s="807"/>
      <c r="P8" s="807"/>
    </row>
    <row r="9" spans="1:16" s="19" customFormat="1" ht="27" customHeight="1">
      <c r="A9" s="618"/>
      <c r="B9" s="622"/>
      <c r="C9" s="622"/>
      <c r="D9" s="605" t="str">
        <f>IFERROR(VLOOKUP(B9,NW!A:C,3,0),"")</f>
        <v/>
      </c>
      <c r="E9" s="36"/>
      <c r="F9" s="44"/>
      <c r="G9" s="481">
        <f t="shared" si="0"/>
        <v>0</v>
      </c>
      <c r="H9" s="580"/>
      <c r="I9" s="42"/>
      <c r="J9" s="46"/>
      <c r="K9" s="46"/>
      <c r="L9" s="46"/>
      <c r="M9" s="46"/>
      <c r="N9" s="46"/>
      <c r="O9" s="807"/>
      <c r="P9" s="807"/>
    </row>
    <row r="10" spans="1:16" ht="27" customHeight="1">
      <c r="A10" s="531"/>
      <c r="B10" s="614"/>
      <c r="C10" s="614"/>
      <c r="D10" s="605" t="str">
        <f>IFERROR(VLOOKUP(B10,NW!A:C,3,0),"")</f>
        <v/>
      </c>
      <c r="E10" s="36"/>
      <c r="F10" s="49" t="s">
        <v>4639</v>
      </c>
      <c r="G10" s="481">
        <f t="shared" si="0"/>
        <v>0</v>
      </c>
      <c r="H10" s="581"/>
      <c r="I10" s="39"/>
      <c r="J10" s="40"/>
      <c r="K10" s="40"/>
      <c r="L10" s="40"/>
      <c r="M10" s="40"/>
      <c r="N10" s="40"/>
      <c r="O10" s="794" t="s">
        <v>16</v>
      </c>
      <c r="P10" s="794"/>
    </row>
    <row r="11" spans="1:16" ht="27" customHeight="1">
      <c r="A11" s="358"/>
      <c r="B11" s="614"/>
      <c r="C11" s="614"/>
      <c r="D11" s="605" t="str">
        <f>IFERROR(VLOOKUP(B11,NW!A:C,3,0),"")</f>
        <v/>
      </c>
      <c r="E11" s="36"/>
      <c r="F11" s="49"/>
      <c r="G11" s="481">
        <f t="shared" si="0"/>
        <v>0</v>
      </c>
      <c r="H11" s="579"/>
      <c r="I11" s="39"/>
      <c r="J11" s="40"/>
      <c r="K11" s="40"/>
      <c r="L11" s="40"/>
      <c r="M11" s="40"/>
      <c r="N11" s="40"/>
      <c r="O11" s="794"/>
      <c r="P11" s="794"/>
    </row>
    <row r="12" spans="1:16" ht="27" customHeight="1">
      <c r="A12" s="358"/>
      <c r="B12" s="622"/>
      <c r="C12" s="344"/>
      <c r="D12" s="605" t="str">
        <f>IFERROR(VLOOKUP(B12,NW!A:C,3,0),"")</f>
        <v/>
      </c>
      <c r="E12" s="36"/>
      <c r="F12" s="48"/>
      <c r="G12" s="481">
        <f t="shared" si="0"/>
        <v>0</v>
      </c>
      <c r="H12" s="579"/>
      <c r="I12" s="39" t="s">
        <v>1971</v>
      </c>
      <c r="J12" s="40"/>
      <c r="K12" s="40"/>
      <c r="L12" s="40"/>
      <c r="M12" s="40"/>
      <c r="N12" s="40"/>
      <c r="O12" s="795" t="s">
        <v>17</v>
      </c>
      <c r="P12" s="794"/>
    </row>
    <row r="13" spans="1:16" ht="27" customHeight="1">
      <c r="A13" s="524"/>
      <c r="B13" s="622"/>
      <c r="C13" s="344"/>
      <c r="D13" s="605" t="str">
        <f>IFERROR(VLOOKUP(B13,NW!A:C,3,0),"")</f>
        <v/>
      </c>
      <c r="E13" s="36"/>
      <c r="F13" s="51"/>
      <c r="G13" s="481">
        <f t="shared" si="0"/>
        <v>0</v>
      </c>
      <c r="H13" s="579"/>
      <c r="I13" s="39"/>
      <c r="J13" s="40"/>
      <c r="K13" s="40"/>
      <c r="L13" s="40"/>
      <c r="M13" s="40"/>
      <c r="N13" s="40"/>
      <c r="O13" s="795"/>
      <c r="P13" s="794"/>
    </row>
    <row r="14" spans="1:16" ht="27" customHeight="1">
      <c r="A14" s="531"/>
      <c r="B14" s="536"/>
      <c r="C14" s="534"/>
      <c r="D14" s="605" t="str">
        <f>IFERROR(VLOOKUP(B14,NW!A:C,3,0),"")</f>
        <v/>
      </c>
      <c r="E14" s="36"/>
      <c r="F14" s="41" t="s">
        <v>2059</v>
      </c>
      <c r="G14" s="481">
        <f t="shared" si="0"/>
        <v>0</v>
      </c>
      <c r="H14" s="579"/>
      <c r="I14" s="39"/>
      <c r="J14" s="40"/>
      <c r="K14" s="40"/>
      <c r="L14" s="40"/>
      <c r="M14" s="40"/>
      <c r="N14" s="40"/>
      <c r="O14" s="795"/>
      <c r="P14" s="794"/>
    </row>
    <row r="15" spans="1:16" ht="27" customHeight="1">
      <c r="A15" s="533"/>
      <c r="B15" s="614"/>
      <c r="C15" s="614"/>
      <c r="D15" s="605" t="str">
        <f>IFERROR(VLOOKUP(B15,NW!A:C,3,0),"")</f>
        <v/>
      </c>
      <c r="E15" s="36"/>
      <c r="F15" s="52" t="s">
        <v>1971</v>
      </c>
      <c r="G15" s="481">
        <f t="shared" si="0"/>
        <v>0</v>
      </c>
      <c r="H15" s="579"/>
      <c r="I15" s="39" t="s">
        <v>1971</v>
      </c>
      <c r="J15" s="40"/>
      <c r="K15" s="40"/>
      <c r="L15" s="40"/>
      <c r="M15" s="40"/>
      <c r="N15" s="40"/>
      <c r="O15" s="53"/>
      <c r="P15" s="40"/>
    </row>
    <row r="16" spans="1:16" ht="27" customHeight="1">
      <c r="A16" s="533"/>
      <c r="B16" s="532"/>
      <c r="C16" s="532"/>
      <c r="D16" s="605" t="str">
        <f>IFERROR(VLOOKUP(B16,NW!A:C,3,0),"")</f>
        <v/>
      </c>
      <c r="E16" s="36"/>
      <c r="F16" s="48"/>
      <c r="G16" s="481">
        <f t="shared" si="0"/>
        <v>0</v>
      </c>
      <c r="H16" s="579" t="s">
        <v>1971</v>
      </c>
      <c r="I16" s="39" t="s">
        <v>1971</v>
      </c>
      <c r="J16" s="40"/>
      <c r="K16" s="40"/>
      <c r="L16" s="40"/>
      <c r="M16" s="40"/>
      <c r="N16" s="40"/>
      <c r="O16" s="53"/>
      <c r="P16" s="40"/>
    </row>
    <row r="17" spans="1:16" ht="27" customHeight="1">
      <c r="A17" s="533"/>
      <c r="B17" s="532"/>
      <c r="C17" s="532"/>
      <c r="D17" s="605" t="str">
        <f>IFERROR(VLOOKUP(B17,NW!A:C,3,0),"")</f>
        <v/>
      </c>
      <c r="E17" s="18"/>
      <c r="F17" s="3" t="s">
        <v>1971</v>
      </c>
      <c r="G17" s="481">
        <f t="shared" si="0"/>
        <v>0</v>
      </c>
      <c r="H17" s="573" t="s">
        <v>1971</v>
      </c>
      <c r="I17" s="24"/>
      <c r="J17" s="23"/>
      <c r="K17" s="23"/>
      <c r="L17" s="23"/>
      <c r="M17" s="23"/>
      <c r="N17" s="23"/>
      <c r="O17" s="22"/>
      <c r="P17" s="23"/>
    </row>
    <row r="18" spans="1:16" ht="27" customHeight="1">
      <c r="A18" s="533"/>
      <c r="B18" s="619"/>
      <c r="C18" s="619"/>
      <c r="D18" s="605" t="str">
        <f>IFERROR(VLOOKUP(B18,NW!A:C,3,0),"")</f>
        <v/>
      </c>
      <c r="E18" s="18"/>
      <c r="F18" s="9" t="s">
        <v>1971</v>
      </c>
      <c r="G18" s="481">
        <f t="shared" si="0"/>
        <v>0</v>
      </c>
      <c r="H18" s="573"/>
      <c r="I18" s="24"/>
      <c r="J18" s="23"/>
      <c r="K18" s="23"/>
      <c r="L18" s="23"/>
      <c r="M18" s="23"/>
      <c r="N18" s="23"/>
      <c r="O18" s="22"/>
      <c r="P18" s="23"/>
    </row>
    <row r="19" spans="1:16" ht="27" customHeight="1">
      <c r="A19" s="533"/>
      <c r="B19" s="535" t="s">
        <v>7570</v>
      </c>
      <c r="C19" s="535">
        <v>0</v>
      </c>
      <c r="D19" s="605" t="str">
        <f>IFERROR(VLOOKUP(B19,NW!A:C,3,0),"")</f>
        <v/>
      </c>
      <c r="E19" s="8"/>
      <c r="F19" s="3"/>
      <c r="G19" s="481">
        <f t="shared" si="0"/>
        <v>0</v>
      </c>
      <c r="H19" s="573"/>
      <c r="I19" s="24"/>
      <c r="J19" s="23"/>
      <c r="K19" s="23"/>
      <c r="L19" s="23"/>
      <c r="M19" s="23"/>
      <c r="N19" s="23"/>
      <c r="O19" s="22"/>
      <c r="P19" s="23"/>
    </row>
    <row r="20" spans="1:16" ht="27" customHeight="1">
      <c r="A20" s="620"/>
      <c r="B20" s="404" t="s">
        <v>2098</v>
      </c>
      <c r="C20" s="405">
        <f>SUM(C5:C19)</f>
        <v>0</v>
      </c>
      <c r="D20" s="605" t="str">
        <f>IFERROR(VLOOKUP(B20,NW!A:C,3,0),"")</f>
        <v/>
      </c>
      <c r="E20" s="20"/>
      <c r="F20" s="21"/>
      <c r="G20" s="481">
        <f t="shared" ref="G20" si="1">C20*6.92/60</f>
        <v>0</v>
      </c>
      <c r="H20" s="573"/>
      <c r="I20" s="24"/>
      <c r="J20" s="23"/>
      <c r="K20" s="23"/>
      <c r="L20" s="23"/>
      <c r="M20" s="23"/>
      <c r="N20" s="23"/>
      <c r="O20" s="22"/>
      <c r="P20" s="23"/>
    </row>
    <row r="21" spans="1:16" ht="22.5" customHeight="1">
      <c r="A21" s="576" t="s">
        <v>18</v>
      </c>
      <c r="B21" s="582" t="s">
        <v>19</v>
      </c>
      <c r="C21" s="907" t="s">
        <v>7052</v>
      </c>
      <c r="D21" s="908"/>
      <c r="E21" s="908"/>
      <c r="F21" s="909"/>
      <c r="G21" s="583" t="s">
        <v>26</v>
      </c>
      <c r="H21" s="802" t="s">
        <v>20</v>
      </c>
      <c r="I21" s="802"/>
      <c r="J21" s="27" t="s">
        <v>20</v>
      </c>
      <c r="K21" s="27" t="s">
        <v>20</v>
      </c>
      <c r="L21" s="27" t="s">
        <v>20</v>
      </c>
      <c r="M21" s="27" t="s">
        <v>20</v>
      </c>
      <c r="N21" s="27" t="s">
        <v>20</v>
      </c>
      <c r="O21" s="808" t="s">
        <v>21</v>
      </c>
      <c r="P21" s="809" t="s">
        <v>22</v>
      </c>
    </row>
    <row r="22" spans="1:16" ht="16.5" customHeight="1">
      <c r="A22" s="812" t="s">
        <v>23</v>
      </c>
      <c r="B22" s="812" t="str">
        <f>'01# '!B22:B24</f>
        <v>胡金涛</v>
      </c>
      <c r="C22" s="907"/>
      <c r="D22" s="908"/>
      <c r="E22" s="908"/>
      <c r="F22" s="909"/>
      <c r="G22" s="913"/>
      <c r="H22" s="800" t="s">
        <v>25</v>
      </c>
      <c r="I22" s="800"/>
      <c r="J22" s="800" t="s">
        <v>24</v>
      </c>
      <c r="K22" s="800" t="s">
        <v>24</v>
      </c>
      <c r="L22" s="800" t="s">
        <v>24</v>
      </c>
      <c r="M22" s="800" t="s">
        <v>24</v>
      </c>
      <c r="N22" s="800" t="s">
        <v>24</v>
      </c>
      <c r="O22" s="808"/>
      <c r="P22" s="809"/>
    </row>
    <row r="23" spans="1:16" ht="16.5" customHeight="1">
      <c r="A23" s="812"/>
      <c r="B23" s="812"/>
      <c r="C23" s="907"/>
      <c r="D23" s="908"/>
      <c r="E23" s="908"/>
      <c r="F23" s="909"/>
      <c r="G23" s="914"/>
      <c r="H23" s="800"/>
      <c r="I23" s="800"/>
      <c r="J23" s="800"/>
      <c r="K23" s="800"/>
      <c r="L23" s="800"/>
      <c r="M23" s="800"/>
      <c r="N23" s="800"/>
      <c r="O23" s="808"/>
      <c r="P23" s="809"/>
    </row>
    <row r="24" spans="1:16" ht="16.5" customHeight="1">
      <c r="A24" s="812"/>
      <c r="B24" s="812"/>
      <c r="C24" s="910"/>
      <c r="D24" s="911"/>
      <c r="E24" s="911"/>
      <c r="F24" s="912"/>
      <c r="G24" s="914"/>
      <c r="H24" s="800"/>
      <c r="I24" s="800"/>
      <c r="J24" s="800"/>
      <c r="K24" s="800"/>
      <c r="L24" s="800"/>
      <c r="M24" s="800"/>
      <c r="N24" s="800"/>
      <c r="O24" s="808"/>
      <c r="P24" s="809"/>
    </row>
    <row r="25" spans="1:16" ht="16.5" customHeight="1">
      <c r="A25" s="810" t="s">
        <v>2074</v>
      </c>
      <c r="B25" s="810"/>
      <c r="C25" s="810"/>
      <c r="D25" s="420"/>
      <c r="E25" s="30"/>
      <c r="F25" s="30"/>
      <c r="G25" s="30"/>
      <c r="H25" s="30"/>
      <c r="I25" s="30" t="s">
        <v>2322</v>
      </c>
      <c r="J25" s="6"/>
      <c r="K25" s="6"/>
      <c r="L25" s="811"/>
      <c r="M25" s="811"/>
      <c r="N25" s="811"/>
      <c r="O25" s="7"/>
      <c r="P25" s="6"/>
    </row>
    <row r="26" spans="1:16" ht="17.25">
      <c r="A26" s="31" t="s">
        <v>2075</v>
      </c>
      <c r="B26" s="31"/>
      <c r="C26" s="31"/>
      <c r="D26" s="31"/>
      <c r="E26" s="5"/>
      <c r="F26" s="5"/>
      <c r="G26" s="5"/>
      <c r="H26" s="5"/>
      <c r="I26" s="5"/>
      <c r="J26" s="6"/>
      <c r="K26" s="6"/>
      <c r="L26" s="6"/>
      <c r="M26" s="6"/>
      <c r="N26" s="6"/>
      <c r="O26" s="7"/>
      <c r="P26" s="6"/>
    </row>
  </sheetData>
  <mergeCells count="31">
    <mergeCell ref="O21:O24"/>
    <mergeCell ref="P21:P24"/>
    <mergeCell ref="M22:M24"/>
    <mergeCell ref="N22:N24"/>
    <mergeCell ref="O10:P11"/>
    <mergeCell ref="O12:O14"/>
    <mergeCell ref="P12:P14"/>
    <mergeCell ref="A25:C25"/>
    <mergeCell ref="L25:N25"/>
    <mergeCell ref="A22:A24"/>
    <mergeCell ref="B22:B24"/>
    <mergeCell ref="G22:G24"/>
    <mergeCell ref="H22:I24"/>
    <mergeCell ref="J22:J24"/>
    <mergeCell ref="K22:K24"/>
    <mergeCell ref="C21:F24"/>
    <mergeCell ref="H21:I21"/>
    <mergeCell ref="L22:L24"/>
    <mergeCell ref="A1:P1"/>
    <mergeCell ref="A2:B2"/>
    <mergeCell ref="F2:G2"/>
    <mergeCell ref="M2:N2"/>
    <mergeCell ref="A3:A4"/>
    <mergeCell ref="E3:F3"/>
    <mergeCell ref="G3:G4"/>
    <mergeCell ref="H3:I3"/>
    <mergeCell ref="J3:N3"/>
    <mergeCell ref="O3:P3"/>
    <mergeCell ref="O4:P9"/>
    <mergeCell ref="B3:D3"/>
    <mergeCell ref="C2:D2"/>
  </mergeCells>
  <phoneticPr fontId="1" type="noConversion"/>
  <conditionalFormatting sqref="E19">
    <cfRule type="cellIs" dxfId="7" priority="8" operator="greaterThan">
      <formula>$A$15</formula>
    </cfRule>
  </conditionalFormatting>
  <printOptions horizontalCentered="1"/>
  <pageMargins left="0.11811023622047245" right="0.11811023622047245" top="3.937007874015748E-2" bottom="3.937007874015748E-2" header="0.31496062992125984" footer="0.31496062992125984"/>
  <pageSetup paperSize="9" scale="85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>
    <tabColor rgb="FFFFFF00"/>
  </sheetPr>
  <dimension ref="A1:P26"/>
  <sheetViews>
    <sheetView topLeftCell="A2" zoomScaleNormal="100" workbookViewId="0">
      <selection activeCell="G5" sqref="G5:G20"/>
    </sheetView>
  </sheetViews>
  <sheetFormatPr defaultColWidth="9" defaultRowHeight="14.25"/>
  <cols>
    <col min="1" max="1" width="5.625" style="390" customWidth="1"/>
    <col min="2" max="2" width="26.25" style="390" customWidth="1"/>
    <col min="3" max="3" width="8.625" style="496" customWidth="1"/>
    <col min="4" max="4" width="8.625" style="412" customWidth="1"/>
    <col min="5" max="14" width="8.625" style="390" customWidth="1"/>
    <col min="15" max="15" width="8" style="390" customWidth="1"/>
    <col min="16" max="16" width="5.25" style="390" customWidth="1"/>
    <col min="17" max="16384" width="9" style="390"/>
  </cols>
  <sheetData>
    <row r="1" spans="1:16" ht="45" customHeight="1">
      <c r="A1" s="915" t="s">
        <v>0</v>
      </c>
      <c r="B1" s="916"/>
      <c r="C1" s="916"/>
      <c r="D1" s="916"/>
      <c r="E1" s="916"/>
      <c r="F1" s="916"/>
      <c r="G1" s="916"/>
      <c r="H1" s="916"/>
      <c r="I1" s="916"/>
      <c r="J1" s="916"/>
      <c r="K1" s="916"/>
      <c r="L1" s="916"/>
      <c r="M1" s="916"/>
      <c r="N1" s="916"/>
      <c r="O1" s="916"/>
      <c r="P1" s="916"/>
    </row>
    <row r="2" spans="1:16" s="396" customFormat="1" ht="27.75" customHeight="1">
      <c r="A2" s="917" t="s">
        <v>2082</v>
      </c>
      <c r="B2" s="918"/>
      <c r="C2" s="920" t="s">
        <v>2084</v>
      </c>
      <c r="D2" s="932"/>
      <c r="E2" s="391" t="s">
        <v>2088</v>
      </c>
      <c r="F2" s="919" t="s">
        <v>1</v>
      </c>
      <c r="G2" s="920"/>
      <c r="H2" s="392" t="str">
        <f>'01# '!H2</f>
        <v>2025年</v>
      </c>
      <c r="I2" s="393" t="str">
        <f>'01# '!I2</f>
        <v>4月</v>
      </c>
      <c r="J2" s="394">
        <f>'01# '!J2</f>
        <v>26</v>
      </c>
      <c r="K2" s="391" t="s">
        <v>29</v>
      </c>
      <c r="L2" s="394" t="s">
        <v>2</v>
      </c>
      <c r="M2" s="921" t="str">
        <f>'01# '!M2:N2</f>
        <v>早</v>
      </c>
      <c r="N2" s="921"/>
      <c r="O2" s="394" t="s">
        <v>3</v>
      </c>
      <c r="P2" s="395">
        <f>'01# '!P2</f>
        <v>1</v>
      </c>
    </row>
    <row r="3" spans="1:16" ht="20.25" customHeight="1">
      <c r="A3" s="922" t="s">
        <v>28</v>
      </c>
      <c r="B3" s="929" t="s">
        <v>27</v>
      </c>
      <c r="C3" s="930"/>
      <c r="D3" s="931"/>
      <c r="E3" s="922" t="s">
        <v>4</v>
      </c>
      <c r="F3" s="922"/>
      <c r="G3" s="924" t="s">
        <v>5</v>
      </c>
      <c r="H3" s="926" t="s">
        <v>2623</v>
      </c>
      <c r="I3" s="922"/>
      <c r="J3" s="927" t="s">
        <v>7</v>
      </c>
      <c r="K3" s="927"/>
      <c r="L3" s="927"/>
      <c r="M3" s="927"/>
      <c r="N3" s="927"/>
      <c r="O3" s="927" t="s">
        <v>8</v>
      </c>
      <c r="P3" s="927"/>
    </row>
    <row r="4" spans="1:16" ht="20.25" customHeight="1">
      <c r="A4" s="923"/>
      <c r="B4" s="574" t="s">
        <v>5021</v>
      </c>
      <c r="C4" s="574" t="s">
        <v>5022</v>
      </c>
      <c r="D4" s="574" t="s">
        <v>5023</v>
      </c>
      <c r="E4" s="604" t="s">
        <v>5024</v>
      </c>
      <c r="F4" s="569" t="s">
        <v>2078</v>
      </c>
      <c r="G4" s="925"/>
      <c r="H4" s="397" t="s">
        <v>9</v>
      </c>
      <c r="I4" s="397" t="s">
        <v>10</v>
      </c>
      <c r="J4" s="397" t="s">
        <v>11</v>
      </c>
      <c r="K4" s="397" t="s">
        <v>12</v>
      </c>
      <c r="L4" s="397" t="s">
        <v>13</v>
      </c>
      <c r="M4" s="397" t="s">
        <v>14</v>
      </c>
      <c r="N4" s="397" t="s">
        <v>15</v>
      </c>
      <c r="O4" s="928"/>
      <c r="P4" s="928"/>
    </row>
    <row r="5" spans="1:16" ht="27" customHeight="1">
      <c r="A5" s="613" t="s">
        <v>7056</v>
      </c>
      <c r="B5" s="384" t="s">
        <v>551</v>
      </c>
      <c r="C5" s="384">
        <v>180</v>
      </c>
      <c r="D5" s="605" t="str">
        <f>IFERROR(VLOOKUP(B5,NW!A:C,3,0),"")</f>
        <v>外销</v>
      </c>
      <c r="E5" s="352"/>
      <c r="F5" s="483"/>
      <c r="G5" s="481">
        <f t="shared" ref="G5:G19" si="0">C5*9.02/60</f>
        <v>27.06</v>
      </c>
      <c r="H5" s="584"/>
      <c r="I5" s="398"/>
      <c r="J5" s="399"/>
      <c r="K5" s="399"/>
      <c r="L5" s="399"/>
      <c r="M5" s="399"/>
      <c r="N5" s="399"/>
      <c r="O5" s="928"/>
      <c r="P5" s="928"/>
    </row>
    <row r="6" spans="1:16" ht="27" customHeight="1">
      <c r="A6" s="613" t="s">
        <v>5117</v>
      </c>
      <c r="B6" s="384" t="s">
        <v>679</v>
      </c>
      <c r="C6" s="384">
        <v>90</v>
      </c>
      <c r="D6" s="605" t="str">
        <f>IFERROR(VLOOKUP(B6,NW!A:C,3,0),"")</f>
        <v>外销</v>
      </c>
      <c r="E6" s="352"/>
      <c r="F6" s="204"/>
      <c r="G6" s="481">
        <f t="shared" si="0"/>
        <v>13.53</v>
      </c>
      <c r="H6" s="584"/>
      <c r="I6" s="398"/>
      <c r="J6" s="399"/>
      <c r="K6" s="399"/>
      <c r="L6" s="399"/>
      <c r="M6" s="399"/>
      <c r="N6" s="399"/>
      <c r="O6" s="928"/>
      <c r="P6" s="928"/>
    </row>
    <row r="7" spans="1:16" ht="27" customHeight="1">
      <c r="A7" s="613" t="s">
        <v>5117</v>
      </c>
      <c r="B7" s="384" t="s">
        <v>2671</v>
      </c>
      <c r="C7" s="384">
        <v>330</v>
      </c>
      <c r="D7" s="605" t="str">
        <f>IFERROR(VLOOKUP(B7,NW!A:C,3,0),"")</f>
        <v>内销</v>
      </c>
      <c r="E7" s="352"/>
      <c r="F7" s="204"/>
      <c r="G7" s="481">
        <f t="shared" si="0"/>
        <v>49.61</v>
      </c>
      <c r="H7" s="584"/>
      <c r="I7" s="398"/>
      <c r="J7" s="399"/>
      <c r="K7" s="399"/>
      <c r="L7" s="399"/>
      <c r="M7" s="399"/>
      <c r="N7" s="399"/>
      <c r="O7" s="928"/>
      <c r="P7" s="928"/>
    </row>
    <row r="8" spans="1:16" ht="27" customHeight="1">
      <c r="A8" s="613" t="s">
        <v>5117</v>
      </c>
      <c r="B8" s="384" t="s">
        <v>2659</v>
      </c>
      <c r="C8" s="384">
        <v>150</v>
      </c>
      <c r="D8" s="605" t="str">
        <f>IFERROR(VLOOKUP(B8,NW!A:C,3,0),"")</f>
        <v>外销</v>
      </c>
      <c r="E8" s="451"/>
      <c r="F8" s="204"/>
      <c r="G8" s="481">
        <f t="shared" si="0"/>
        <v>22.55</v>
      </c>
      <c r="H8" s="584"/>
      <c r="I8" s="398"/>
      <c r="J8" s="399"/>
      <c r="K8" s="399"/>
      <c r="L8" s="399"/>
      <c r="M8" s="399"/>
      <c r="N8" s="399"/>
      <c r="O8" s="928"/>
      <c r="P8" s="928"/>
    </row>
    <row r="9" spans="1:16" ht="27" customHeight="1">
      <c r="A9" s="613" t="s">
        <v>7056</v>
      </c>
      <c r="B9" s="384" t="s">
        <v>2102</v>
      </c>
      <c r="C9" s="384">
        <v>190</v>
      </c>
      <c r="D9" s="605" t="str">
        <f>IFERROR(VLOOKUP(B9,NW!A:C,3,0),"")</f>
        <v>内销</v>
      </c>
      <c r="E9" s="382"/>
      <c r="F9" s="204"/>
      <c r="G9" s="481">
        <f t="shared" si="0"/>
        <v>28.563333333333333</v>
      </c>
      <c r="H9" s="581"/>
      <c r="I9" s="398"/>
      <c r="J9" s="399"/>
      <c r="K9" s="399"/>
      <c r="L9" s="399"/>
      <c r="M9" s="399"/>
      <c r="N9" s="399"/>
      <c r="O9" s="928"/>
      <c r="P9" s="928"/>
    </row>
    <row r="10" spans="1:16" ht="27" customHeight="1">
      <c r="A10" s="613" t="s">
        <v>5117</v>
      </c>
      <c r="B10" s="384" t="s">
        <v>2001</v>
      </c>
      <c r="C10" s="384">
        <v>410</v>
      </c>
      <c r="D10" s="605" t="str">
        <f>IFERROR(VLOOKUP(B10,NW!A:C,3,0),"")</f>
        <v>外销</v>
      </c>
      <c r="E10" s="353"/>
      <c r="F10" s="204"/>
      <c r="G10" s="481">
        <f t="shared" si="0"/>
        <v>61.636666666666663</v>
      </c>
      <c r="H10" s="581"/>
      <c r="I10" s="398"/>
      <c r="J10" s="399"/>
      <c r="K10" s="399"/>
      <c r="L10" s="399"/>
      <c r="M10" s="399"/>
      <c r="N10" s="399"/>
      <c r="O10" s="927" t="s">
        <v>16</v>
      </c>
      <c r="P10" s="927"/>
    </row>
    <row r="11" spans="1:16" ht="27" customHeight="1">
      <c r="A11" s="613" t="s">
        <v>5117</v>
      </c>
      <c r="B11" s="384" t="s">
        <v>2021</v>
      </c>
      <c r="C11" s="384">
        <v>100</v>
      </c>
      <c r="D11" s="605" t="str">
        <f>IFERROR(VLOOKUP(B11,NW!A:C,3,0),"")</f>
        <v>内销</v>
      </c>
      <c r="E11" s="353"/>
      <c r="F11" s="204"/>
      <c r="G11" s="481">
        <f t="shared" si="0"/>
        <v>15.033333333333333</v>
      </c>
      <c r="H11" s="584"/>
      <c r="I11" s="398"/>
      <c r="J11" s="399"/>
      <c r="K11" s="399"/>
      <c r="L11" s="399"/>
      <c r="M11" s="399"/>
      <c r="N11" s="399"/>
      <c r="O11" s="927"/>
      <c r="P11" s="927"/>
    </row>
    <row r="12" spans="1:16" ht="27" customHeight="1">
      <c r="A12" s="613" t="s">
        <v>5117</v>
      </c>
      <c r="B12" s="358"/>
      <c r="C12" s="749"/>
      <c r="D12" s="605" t="str">
        <f>IFERROR(VLOOKUP(B12,NW!A:C,3,0),"")</f>
        <v/>
      </c>
      <c r="E12" s="350"/>
      <c r="F12" s="204"/>
      <c r="G12" s="481">
        <f t="shared" si="0"/>
        <v>0</v>
      </c>
      <c r="H12" s="584"/>
      <c r="I12" s="398"/>
      <c r="J12" s="399"/>
      <c r="K12" s="399"/>
      <c r="L12" s="399"/>
      <c r="M12" s="399"/>
      <c r="N12" s="399"/>
      <c r="O12" s="939" t="s">
        <v>17</v>
      </c>
      <c r="P12" s="927"/>
    </row>
    <row r="13" spans="1:16" ht="27" customHeight="1">
      <c r="A13" s="358"/>
      <c r="B13" s="358"/>
      <c r="C13" s="749"/>
      <c r="D13" s="605" t="str">
        <f>IFERROR(VLOOKUP(B13,NW!A:C,3,0),"")</f>
        <v/>
      </c>
      <c r="E13" s="354"/>
      <c r="F13" s="204"/>
      <c r="G13" s="481">
        <f t="shared" si="0"/>
        <v>0</v>
      </c>
      <c r="H13" s="584"/>
      <c r="I13" s="398"/>
      <c r="J13" s="399"/>
      <c r="K13" s="399"/>
      <c r="L13" s="399"/>
      <c r="M13" s="399"/>
      <c r="N13" s="399"/>
      <c r="O13" s="939"/>
      <c r="P13" s="927"/>
    </row>
    <row r="14" spans="1:16" ht="27" customHeight="1">
      <c r="A14" s="358"/>
      <c r="B14" s="614"/>
      <c r="C14" s="614"/>
      <c r="D14" s="605" t="str">
        <f>IFERROR(VLOOKUP(B14,NW!A:C,3,0),"")</f>
        <v/>
      </c>
      <c r="E14" s="451"/>
      <c r="F14" s="204"/>
      <c r="G14" s="481">
        <f t="shared" si="0"/>
        <v>0</v>
      </c>
      <c r="H14" s="584" t="s">
        <v>4264</v>
      </c>
      <c r="I14" s="398"/>
      <c r="J14" s="399"/>
      <c r="K14" s="399"/>
      <c r="L14" s="399"/>
      <c r="M14" s="399"/>
      <c r="N14" s="399"/>
      <c r="O14" s="939"/>
      <c r="P14" s="927"/>
    </row>
    <row r="15" spans="1:16" ht="27" customHeight="1">
      <c r="A15" s="358"/>
      <c r="B15" s="358"/>
      <c r="C15" s="749"/>
      <c r="D15" s="605" t="str">
        <f>IFERROR(VLOOKUP(B15,NW!A:C,3,0),"")</f>
        <v/>
      </c>
      <c r="E15" s="350"/>
      <c r="F15" s="204"/>
      <c r="G15" s="481">
        <f t="shared" si="0"/>
        <v>0</v>
      </c>
      <c r="H15" s="584"/>
      <c r="I15" s="398"/>
      <c r="J15" s="399"/>
      <c r="K15" s="399"/>
      <c r="L15" s="399"/>
      <c r="M15" s="399"/>
      <c r="N15" s="399"/>
      <c r="O15" s="400"/>
      <c r="P15" s="399"/>
    </row>
    <row r="16" spans="1:16" ht="27" customHeight="1">
      <c r="A16" s="358"/>
      <c r="B16" s="614"/>
      <c r="C16" s="614"/>
      <c r="D16" s="605" t="str">
        <f>IFERROR(VLOOKUP(B16,NW!A:C,3,0),"")</f>
        <v/>
      </c>
      <c r="E16" s="359"/>
      <c r="F16" s="204"/>
      <c r="G16" s="481">
        <f t="shared" si="0"/>
        <v>0</v>
      </c>
      <c r="H16" s="584"/>
      <c r="I16" s="398"/>
      <c r="J16" s="399"/>
      <c r="K16" s="399"/>
      <c r="L16" s="399"/>
      <c r="M16" s="399"/>
      <c r="N16" s="399"/>
      <c r="O16" s="400"/>
      <c r="P16" s="399"/>
    </row>
    <row r="17" spans="1:16" ht="27" customHeight="1">
      <c r="A17" s="358"/>
      <c r="B17" s="384" t="s">
        <v>2660</v>
      </c>
      <c r="C17" s="384">
        <v>90</v>
      </c>
      <c r="D17" s="605" t="str">
        <f>IFERROR(VLOOKUP(B17,NW!A:C,3,0),"")</f>
        <v>内销</v>
      </c>
      <c r="E17" s="355"/>
      <c r="F17" s="343"/>
      <c r="G17" s="481">
        <f t="shared" si="0"/>
        <v>13.53</v>
      </c>
      <c r="H17" s="585"/>
      <c r="I17" s="401"/>
      <c r="J17" s="402"/>
      <c r="K17" s="402"/>
      <c r="L17" s="402"/>
      <c r="M17" s="402"/>
      <c r="N17" s="402"/>
      <c r="O17" s="403"/>
      <c r="P17" s="402"/>
    </row>
    <row r="18" spans="1:16" ht="27" customHeight="1">
      <c r="A18" s="358"/>
      <c r="B18" s="622"/>
      <c r="C18" s="699"/>
      <c r="D18" s="605" t="str">
        <f>IFERROR(VLOOKUP(B18,NW!A:C,3,0),"")</f>
        <v/>
      </c>
      <c r="E18" s="204"/>
      <c r="F18" s="204"/>
      <c r="G18" s="481">
        <f t="shared" si="0"/>
        <v>0</v>
      </c>
      <c r="H18" s="585"/>
      <c r="I18" s="401"/>
      <c r="J18" s="402"/>
      <c r="K18" s="402"/>
      <c r="L18" s="402"/>
      <c r="M18" s="402"/>
      <c r="N18" s="402"/>
      <c r="O18" s="403"/>
      <c r="P18" s="402"/>
    </row>
    <row r="19" spans="1:16" ht="27" customHeight="1">
      <c r="A19" s="358"/>
      <c r="B19" s="535" t="s">
        <v>7570</v>
      </c>
      <c r="C19" s="535">
        <v>400</v>
      </c>
      <c r="D19" s="605" t="str">
        <f>IFERROR(VLOOKUP(B19,NW!A:C,3,0),"")</f>
        <v/>
      </c>
      <c r="E19" s="356"/>
      <c r="F19" s="451"/>
      <c r="G19" s="481">
        <f t="shared" si="0"/>
        <v>60.133333333333333</v>
      </c>
      <c r="H19" s="585"/>
      <c r="I19" s="401"/>
      <c r="J19" s="402"/>
      <c r="K19" s="402"/>
      <c r="L19" s="402"/>
      <c r="M19" s="402"/>
      <c r="N19" s="402"/>
      <c r="O19" s="403"/>
      <c r="P19" s="402"/>
    </row>
    <row r="20" spans="1:16" ht="27" customHeight="1">
      <c r="A20" s="216"/>
      <c r="B20" s="404" t="s">
        <v>2685</v>
      </c>
      <c r="C20" s="494">
        <f>SUM(C5:C19)</f>
        <v>1940</v>
      </c>
      <c r="D20" s="605" t="str">
        <f>IFERROR(VLOOKUP(B20,NW!A:C,3,0),"")</f>
        <v/>
      </c>
      <c r="E20" s="383"/>
      <c r="F20" s="21"/>
      <c r="G20" s="481">
        <f>C20*9.02/60</f>
        <v>291.64666666666665</v>
      </c>
      <c r="H20" s="585"/>
      <c r="I20" s="401"/>
      <c r="J20" s="402"/>
      <c r="K20" s="402"/>
      <c r="L20" s="402"/>
      <c r="M20" s="402" t="s">
        <v>5175</v>
      </c>
      <c r="N20" s="402"/>
      <c r="O20" s="403"/>
      <c r="P20" s="402"/>
    </row>
    <row r="21" spans="1:16" ht="22.5" customHeight="1">
      <c r="A21" s="586" t="s">
        <v>18</v>
      </c>
      <c r="B21" s="587" t="s">
        <v>19</v>
      </c>
      <c r="C21" s="907" t="str">
        <f>'02# '!C21:F24</f>
        <v>早班：10：00-11：30
          17：00-18：30
夜班：21：00-23：00</v>
      </c>
      <c r="D21" s="908"/>
      <c r="E21" s="908"/>
      <c r="F21" s="909"/>
      <c r="G21" s="588" t="s">
        <v>26</v>
      </c>
      <c r="H21" s="921" t="s">
        <v>20</v>
      </c>
      <c r="I21" s="921"/>
      <c r="J21" s="394" t="s">
        <v>20</v>
      </c>
      <c r="K21" s="394" t="s">
        <v>20</v>
      </c>
      <c r="L21" s="394" t="s">
        <v>20</v>
      </c>
      <c r="M21" s="394" t="s">
        <v>20</v>
      </c>
      <c r="N21" s="394" t="s">
        <v>20</v>
      </c>
      <c r="O21" s="937" t="s">
        <v>21</v>
      </c>
      <c r="P21" s="938" t="s">
        <v>22</v>
      </c>
    </row>
    <row r="22" spans="1:16">
      <c r="A22" s="935" t="s">
        <v>23</v>
      </c>
      <c r="B22" s="936" t="str">
        <f>'01# '!B22:B24</f>
        <v>胡金涛</v>
      </c>
      <c r="C22" s="907"/>
      <c r="D22" s="908"/>
      <c r="E22" s="908"/>
      <c r="F22" s="909"/>
      <c r="G22" s="913"/>
      <c r="H22" s="919" t="s">
        <v>25</v>
      </c>
      <c r="I22" s="919"/>
      <c r="J22" s="919" t="s">
        <v>24</v>
      </c>
      <c r="K22" s="919" t="s">
        <v>24</v>
      </c>
      <c r="L22" s="919" t="s">
        <v>24</v>
      </c>
      <c r="M22" s="919" t="s">
        <v>24</v>
      </c>
      <c r="N22" s="919" t="s">
        <v>24</v>
      </c>
      <c r="O22" s="937"/>
      <c r="P22" s="938"/>
    </row>
    <row r="23" spans="1:16">
      <c r="A23" s="935"/>
      <c r="B23" s="936"/>
      <c r="C23" s="907"/>
      <c r="D23" s="908"/>
      <c r="E23" s="908"/>
      <c r="F23" s="909"/>
      <c r="G23" s="914"/>
      <c r="H23" s="919"/>
      <c r="I23" s="919"/>
      <c r="J23" s="919"/>
      <c r="K23" s="919"/>
      <c r="L23" s="919"/>
      <c r="M23" s="919"/>
      <c r="N23" s="919"/>
      <c r="O23" s="937"/>
      <c r="P23" s="938"/>
    </row>
    <row r="24" spans="1:16">
      <c r="A24" s="935"/>
      <c r="B24" s="936"/>
      <c r="C24" s="910"/>
      <c r="D24" s="911"/>
      <c r="E24" s="911"/>
      <c r="F24" s="912"/>
      <c r="G24" s="914"/>
      <c r="H24" s="919"/>
      <c r="I24" s="919"/>
      <c r="J24" s="919"/>
      <c r="K24" s="919"/>
      <c r="L24" s="919"/>
      <c r="M24" s="919"/>
      <c r="N24" s="919"/>
      <c r="O24" s="937"/>
      <c r="P24" s="938"/>
    </row>
    <row r="25" spans="1:16" ht="16.5" customHeight="1">
      <c r="A25" s="933" t="s">
        <v>2074</v>
      </c>
      <c r="B25" s="933"/>
      <c r="C25" s="933"/>
      <c r="D25" s="421"/>
      <c r="E25" s="406"/>
      <c r="F25" s="406"/>
      <c r="G25" s="406"/>
      <c r="H25" s="406"/>
      <c r="I25" s="406" t="s">
        <v>2322</v>
      </c>
      <c r="J25" s="407"/>
      <c r="K25" s="407"/>
      <c r="L25" s="934"/>
      <c r="M25" s="934"/>
      <c r="N25" s="934"/>
      <c r="O25" s="408"/>
      <c r="P25" s="407"/>
    </row>
    <row r="26" spans="1:16" ht="17.25">
      <c r="A26" s="409" t="s">
        <v>2075</v>
      </c>
      <c r="B26" s="409"/>
      <c r="C26" s="495"/>
      <c r="D26" s="410"/>
      <c r="E26" s="411"/>
      <c r="F26" s="411"/>
      <c r="G26" s="411"/>
      <c r="H26" s="411"/>
      <c r="I26" s="411"/>
      <c r="J26" s="407"/>
      <c r="K26" s="407"/>
      <c r="L26" s="407"/>
      <c r="M26" s="407"/>
      <c r="N26" s="407"/>
      <c r="O26" s="408"/>
      <c r="P26" s="407"/>
    </row>
  </sheetData>
  <mergeCells count="31">
    <mergeCell ref="O21:O24"/>
    <mergeCell ref="P21:P24"/>
    <mergeCell ref="M22:M24"/>
    <mergeCell ref="N22:N24"/>
    <mergeCell ref="O10:P11"/>
    <mergeCell ref="O12:O14"/>
    <mergeCell ref="P12:P14"/>
    <mergeCell ref="A25:C25"/>
    <mergeCell ref="L25:N25"/>
    <mergeCell ref="A22:A24"/>
    <mergeCell ref="B22:B24"/>
    <mergeCell ref="G22:G24"/>
    <mergeCell ref="H22:I24"/>
    <mergeCell ref="J22:J24"/>
    <mergeCell ref="K22:K24"/>
    <mergeCell ref="C21:F24"/>
    <mergeCell ref="H21:I21"/>
    <mergeCell ref="L22:L24"/>
    <mergeCell ref="A1:P1"/>
    <mergeCell ref="A2:B2"/>
    <mergeCell ref="F2:G2"/>
    <mergeCell ref="M2:N2"/>
    <mergeCell ref="A3:A4"/>
    <mergeCell ref="E3:F3"/>
    <mergeCell ref="G3:G4"/>
    <mergeCell ref="H3:I3"/>
    <mergeCell ref="J3:N3"/>
    <mergeCell ref="O3:P3"/>
    <mergeCell ref="O4:P9"/>
    <mergeCell ref="B3:D3"/>
    <mergeCell ref="C2:D2"/>
  </mergeCells>
  <phoneticPr fontId="1" type="noConversion"/>
  <printOptions horizontalCentered="1"/>
  <pageMargins left="0.11811023622047245" right="0.11811023622047245" top="3.937007874015748E-2" bottom="3.937007874015748E-2" header="0.31496062992125984" footer="0.31496062992125984"/>
  <pageSetup paperSize="9" scale="86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>
    <tabColor rgb="FF00B050"/>
  </sheetPr>
  <dimension ref="A1:P26"/>
  <sheetViews>
    <sheetView topLeftCell="A2" zoomScaleNormal="100" workbookViewId="0">
      <selection activeCell="G5" sqref="G5:G20"/>
    </sheetView>
  </sheetViews>
  <sheetFormatPr defaultColWidth="9" defaultRowHeight="14.25"/>
  <cols>
    <col min="1" max="1" width="5.625" style="412" customWidth="1"/>
    <col min="2" max="2" width="26.25" style="390" customWidth="1"/>
    <col min="3" max="4" width="8.625" style="412" customWidth="1"/>
    <col min="5" max="14" width="8.625" style="390" customWidth="1"/>
    <col min="15" max="15" width="8" style="390" customWidth="1"/>
    <col min="16" max="16" width="5.25" style="390" customWidth="1"/>
    <col min="17" max="16384" width="9" style="390"/>
  </cols>
  <sheetData>
    <row r="1" spans="1:16" ht="45" customHeight="1">
      <c r="A1" s="915" t="s">
        <v>0</v>
      </c>
      <c r="B1" s="916"/>
      <c r="C1" s="916"/>
      <c r="D1" s="916"/>
      <c r="E1" s="916"/>
      <c r="F1" s="916"/>
      <c r="G1" s="916"/>
      <c r="H1" s="916"/>
      <c r="I1" s="916"/>
      <c r="J1" s="916"/>
      <c r="K1" s="916"/>
      <c r="L1" s="916"/>
      <c r="M1" s="916"/>
      <c r="N1" s="916"/>
      <c r="O1" s="916"/>
      <c r="P1" s="916"/>
    </row>
    <row r="2" spans="1:16" s="396" customFormat="1" ht="27.75" customHeight="1">
      <c r="A2" s="917" t="s">
        <v>2082</v>
      </c>
      <c r="B2" s="918"/>
      <c r="C2" s="920" t="s">
        <v>2084</v>
      </c>
      <c r="D2" s="932"/>
      <c r="E2" s="509" t="s">
        <v>2087</v>
      </c>
      <c r="F2" s="919" t="s">
        <v>1</v>
      </c>
      <c r="G2" s="920"/>
      <c r="H2" s="392" t="str">
        <f>'01# '!H2</f>
        <v>2025年</v>
      </c>
      <c r="I2" s="393" t="str">
        <f>'01# '!I2</f>
        <v>4月</v>
      </c>
      <c r="J2" s="510">
        <f>'01# '!J2</f>
        <v>26</v>
      </c>
      <c r="K2" s="509" t="s">
        <v>29</v>
      </c>
      <c r="L2" s="510" t="s">
        <v>2</v>
      </c>
      <c r="M2" s="921" t="str">
        <f>'01# '!M2:N2</f>
        <v>早</v>
      </c>
      <c r="N2" s="921"/>
      <c r="O2" s="510" t="s">
        <v>3</v>
      </c>
      <c r="P2" s="395">
        <f>'01# '!P2</f>
        <v>1</v>
      </c>
    </row>
    <row r="3" spans="1:16" ht="20.25" customHeight="1">
      <c r="A3" s="922" t="s">
        <v>28</v>
      </c>
      <c r="B3" s="929" t="s">
        <v>27</v>
      </c>
      <c r="C3" s="930"/>
      <c r="D3" s="931"/>
      <c r="E3" s="922" t="s">
        <v>4</v>
      </c>
      <c r="F3" s="922"/>
      <c r="G3" s="924" t="s">
        <v>5</v>
      </c>
      <c r="H3" s="926" t="s">
        <v>6</v>
      </c>
      <c r="I3" s="922"/>
      <c r="J3" s="927" t="s">
        <v>7</v>
      </c>
      <c r="K3" s="927"/>
      <c r="L3" s="927"/>
      <c r="M3" s="927"/>
      <c r="N3" s="927"/>
      <c r="O3" s="927" t="s">
        <v>8</v>
      </c>
      <c r="P3" s="927"/>
    </row>
    <row r="4" spans="1:16" ht="20.25" customHeight="1">
      <c r="A4" s="923"/>
      <c r="B4" s="574" t="s">
        <v>5026</v>
      </c>
      <c r="C4" s="574" t="s">
        <v>2076</v>
      </c>
      <c r="D4" s="574" t="s">
        <v>2687</v>
      </c>
      <c r="E4" s="604" t="s">
        <v>5027</v>
      </c>
      <c r="F4" s="569" t="s">
        <v>2078</v>
      </c>
      <c r="G4" s="925"/>
      <c r="H4" s="511" t="s">
        <v>9</v>
      </c>
      <c r="I4" s="511" t="s">
        <v>10</v>
      </c>
      <c r="J4" s="511" t="s">
        <v>11</v>
      </c>
      <c r="K4" s="511" t="s">
        <v>12</v>
      </c>
      <c r="L4" s="511" t="s">
        <v>13</v>
      </c>
      <c r="M4" s="511" t="s">
        <v>14</v>
      </c>
      <c r="N4" s="511" t="s">
        <v>15</v>
      </c>
      <c r="O4" s="928"/>
      <c r="P4" s="928"/>
    </row>
    <row r="5" spans="1:16" ht="27" customHeight="1">
      <c r="A5" s="383"/>
      <c r="B5" s="358" t="s">
        <v>2140</v>
      </c>
      <c r="C5" s="383">
        <v>80</v>
      </c>
      <c r="D5" s="606" t="str">
        <f>IFERROR(VLOOKUP(B5,NW!A:C,3,0),"")</f>
        <v>外销</v>
      </c>
      <c r="E5" s="203"/>
      <c r="F5" s="480"/>
      <c r="G5" s="481">
        <f t="shared" ref="G5:G19" si="0">C5*9.02/60</f>
        <v>12.026666666666666</v>
      </c>
      <c r="H5" s="584"/>
      <c r="I5" s="512"/>
      <c r="J5" s="399"/>
      <c r="K5" s="399"/>
      <c r="L5" s="399"/>
      <c r="M5" s="399"/>
      <c r="N5" s="399"/>
      <c r="O5" s="928"/>
      <c r="P5" s="928"/>
    </row>
    <row r="6" spans="1:16" ht="27" customHeight="1">
      <c r="A6" s="383"/>
      <c r="B6" s="358"/>
      <c r="C6" s="383"/>
      <c r="D6" s="606" t="str">
        <f>IFERROR(VLOOKUP(B6,NW!A:C,3,0),"")</f>
        <v/>
      </c>
      <c r="E6" s="203"/>
      <c r="F6" s="480"/>
      <c r="G6" s="481">
        <f t="shared" si="0"/>
        <v>0</v>
      </c>
      <c r="H6" s="584"/>
      <c r="I6" s="512"/>
      <c r="J6" s="399"/>
      <c r="K6" s="399"/>
      <c r="L6" s="399"/>
      <c r="M6" s="399"/>
      <c r="N6" s="399"/>
      <c r="O6" s="928"/>
      <c r="P6" s="928"/>
    </row>
    <row r="7" spans="1:16" ht="27" customHeight="1">
      <c r="A7" s="613"/>
      <c r="B7" s="614"/>
      <c r="C7" s="614"/>
      <c r="D7" s="606" t="str">
        <f>IFERROR(VLOOKUP(B7,NW!A:C,3,0),"")</f>
        <v/>
      </c>
      <c r="E7" s="423"/>
      <c r="F7" s="480"/>
      <c r="G7" s="481">
        <f t="shared" si="0"/>
        <v>0</v>
      </c>
      <c r="H7" s="584"/>
      <c r="I7" s="512"/>
      <c r="J7" s="399"/>
      <c r="K7" s="399"/>
      <c r="L7" s="399"/>
      <c r="M7" s="399"/>
      <c r="N7" s="399"/>
      <c r="O7" s="928"/>
      <c r="P7" s="928"/>
    </row>
    <row r="8" spans="1:16" ht="27" customHeight="1">
      <c r="A8" s="613"/>
      <c r="B8" s="384" t="s">
        <v>2667</v>
      </c>
      <c r="C8" s="384">
        <v>390</v>
      </c>
      <c r="D8" s="606" t="str">
        <f>IFERROR(VLOOKUP(B8,NW!A:C,3,0),"")</f>
        <v>内销</v>
      </c>
      <c r="E8" s="203"/>
      <c r="F8" s="480"/>
      <c r="G8" s="481">
        <f t="shared" si="0"/>
        <v>58.629999999999995</v>
      </c>
      <c r="H8" s="584"/>
      <c r="I8" s="512"/>
      <c r="J8" s="399"/>
      <c r="K8" s="399"/>
      <c r="L8" s="399"/>
      <c r="M8" s="399"/>
      <c r="N8" s="399"/>
      <c r="O8" s="928"/>
      <c r="P8" s="928"/>
    </row>
    <row r="9" spans="1:16" ht="27" customHeight="1">
      <c r="A9" s="613"/>
      <c r="B9" s="384" t="s">
        <v>2666</v>
      </c>
      <c r="C9" s="384">
        <v>240</v>
      </c>
      <c r="D9" s="606" t="str">
        <f>IFERROR(VLOOKUP(B9,NW!A:C,3,0),"")</f>
        <v>内销</v>
      </c>
      <c r="E9" s="203"/>
      <c r="F9" s="480"/>
      <c r="G9" s="481">
        <f t="shared" si="0"/>
        <v>36.08</v>
      </c>
      <c r="H9" s="581"/>
      <c r="I9" s="512"/>
      <c r="J9" s="399"/>
      <c r="K9" s="399"/>
      <c r="L9" s="399"/>
      <c r="M9" s="399"/>
      <c r="N9" s="399"/>
      <c r="O9" s="928"/>
      <c r="P9" s="928"/>
    </row>
    <row r="10" spans="1:16" ht="27" customHeight="1">
      <c r="A10" s="383"/>
      <c r="B10" s="384" t="s">
        <v>1927</v>
      </c>
      <c r="C10" s="384">
        <v>50</v>
      </c>
      <c r="D10" s="606" t="str">
        <f>IFERROR(VLOOKUP(B10,NW!A:C,3,0),"")</f>
        <v>外销</v>
      </c>
      <c r="E10" s="203"/>
      <c r="F10" s="480"/>
      <c r="G10" s="481">
        <f t="shared" si="0"/>
        <v>7.5166666666666666</v>
      </c>
      <c r="H10" s="581"/>
      <c r="I10" s="512"/>
      <c r="J10" s="399"/>
      <c r="K10" s="399"/>
      <c r="L10" s="399"/>
      <c r="M10" s="399"/>
      <c r="N10" s="399"/>
      <c r="O10" s="927" t="s">
        <v>16</v>
      </c>
      <c r="P10" s="927"/>
    </row>
    <row r="11" spans="1:16" ht="27" customHeight="1">
      <c r="A11" s="383"/>
      <c r="B11" s="384" t="s">
        <v>2674</v>
      </c>
      <c r="C11" s="384">
        <v>220</v>
      </c>
      <c r="D11" s="606" t="str">
        <f>IFERROR(VLOOKUP(B11,NW!A:C,3,0),"")</f>
        <v>内销</v>
      </c>
      <c r="E11" s="203"/>
      <c r="F11" s="480"/>
      <c r="G11" s="481">
        <f t="shared" si="0"/>
        <v>33.073333333333331</v>
      </c>
      <c r="H11" s="584"/>
      <c r="I11" s="512"/>
      <c r="J11" s="399"/>
      <c r="K11" s="399"/>
      <c r="L11" s="399"/>
      <c r="M11" s="399"/>
      <c r="N11" s="399"/>
      <c r="O11" s="927"/>
      <c r="P11" s="927"/>
    </row>
    <row r="12" spans="1:16" ht="27" customHeight="1">
      <c r="A12" s="383"/>
      <c r="B12" s="622"/>
      <c r="C12" s="344"/>
      <c r="D12" s="606" t="str">
        <f>IFERROR(VLOOKUP(B12,NW!A:C,3,0),"")</f>
        <v/>
      </c>
      <c r="E12" s="196"/>
      <c r="F12" s="480"/>
      <c r="G12" s="481">
        <f t="shared" si="0"/>
        <v>0</v>
      </c>
      <c r="H12" s="584"/>
      <c r="I12" s="512"/>
      <c r="J12" s="399"/>
      <c r="K12" s="399"/>
      <c r="L12" s="399"/>
      <c r="M12" s="399"/>
      <c r="N12" s="399"/>
      <c r="O12" s="939" t="s">
        <v>17</v>
      </c>
      <c r="P12" s="927"/>
    </row>
    <row r="13" spans="1:16" ht="27" customHeight="1">
      <c r="A13" s="383"/>
      <c r="B13" s="384" t="s">
        <v>6932</v>
      </c>
      <c r="C13" s="384">
        <v>80</v>
      </c>
      <c r="D13" s="606" t="str">
        <f>IFERROR(VLOOKUP(B13,NW!A:C,3,0),"")</f>
        <v>外销</v>
      </c>
      <c r="E13" s="196"/>
      <c r="F13" s="480"/>
      <c r="G13" s="481">
        <f t="shared" si="0"/>
        <v>12.026666666666666</v>
      </c>
      <c r="H13" s="584"/>
      <c r="I13" s="512"/>
      <c r="J13" s="399"/>
      <c r="K13" s="399"/>
      <c r="L13" s="399"/>
      <c r="M13" s="399"/>
      <c r="N13" s="399"/>
      <c r="O13" s="939"/>
      <c r="P13" s="927"/>
    </row>
    <row r="14" spans="1:16" ht="27" customHeight="1">
      <c r="A14" s="383"/>
      <c r="B14" s="384" t="s">
        <v>1926</v>
      </c>
      <c r="C14" s="384">
        <v>180</v>
      </c>
      <c r="D14" s="606" t="str">
        <f>IFERROR(VLOOKUP(B14,NW!A:C,3,0),"")</f>
        <v>外销</v>
      </c>
      <c r="E14" s="342"/>
      <c r="F14" s="480"/>
      <c r="G14" s="481">
        <f t="shared" si="0"/>
        <v>27.06</v>
      </c>
      <c r="H14" s="584"/>
      <c r="I14" s="512"/>
      <c r="J14" s="399"/>
      <c r="K14" s="399"/>
      <c r="L14" s="399"/>
      <c r="M14" s="399"/>
      <c r="N14" s="399"/>
      <c r="O14" s="939"/>
      <c r="P14" s="927"/>
    </row>
    <row r="15" spans="1:16" ht="27" customHeight="1">
      <c r="A15" s="613" t="s">
        <v>5117</v>
      </c>
      <c r="B15" s="384" t="s">
        <v>2132</v>
      </c>
      <c r="C15" s="384">
        <v>540</v>
      </c>
      <c r="D15" s="606" t="str">
        <f>IFERROR(VLOOKUP(B15,NW!A:C,3,0),"")</f>
        <v>外销</v>
      </c>
      <c r="E15" s="415"/>
      <c r="F15" s="480"/>
      <c r="G15" s="481">
        <f t="shared" si="0"/>
        <v>81.180000000000007</v>
      </c>
      <c r="H15" s="585"/>
      <c r="I15" s="508" t="s">
        <v>1971</v>
      </c>
      <c r="J15" s="402"/>
      <c r="K15" s="402"/>
      <c r="L15" s="402"/>
      <c r="M15" s="402"/>
      <c r="N15" s="402"/>
      <c r="O15" s="403"/>
      <c r="P15" s="402"/>
    </row>
    <row r="16" spans="1:16" ht="27" customHeight="1">
      <c r="A16" s="613" t="s">
        <v>5117</v>
      </c>
      <c r="B16" s="384"/>
      <c r="C16" s="384"/>
      <c r="D16" s="606" t="str">
        <f>IFERROR(VLOOKUP(B16,NW!A:C,3,0),"")</f>
        <v/>
      </c>
      <c r="E16" s="415"/>
      <c r="F16" s="480"/>
      <c r="G16" s="481">
        <f t="shared" si="0"/>
        <v>0</v>
      </c>
      <c r="H16" s="585"/>
      <c r="I16" s="508" t="s">
        <v>1971</v>
      </c>
      <c r="J16" s="402"/>
      <c r="K16" s="402"/>
      <c r="L16" s="402"/>
      <c r="M16" s="402"/>
      <c r="N16" s="402"/>
      <c r="O16" s="403"/>
      <c r="P16" s="402"/>
    </row>
    <row r="17" spans="1:16" ht="27" customHeight="1">
      <c r="A17" s="613"/>
      <c r="B17" s="358"/>
      <c r="C17" s="383"/>
      <c r="D17" s="606" t="str">
        <f>IFERROR(VLOOKUP(B17,NW!A:C,3,0),"")</f>
        <v/>
      </c>
      <c r="E17" s="415"/>
      <c r="F17" s="480"/>
      <c r="G17" s="481">
        <f t="shared" si="0"/>
        <v>0</v>
      </c>
      <c r="H17" s="585"/>
      <c r="I17" s="508"/>
      <c r="J17" s="402"/>
      <c r="K17" s="402"/>
      <c r="L17" s="402"/>
      <c r="M17" s="402"/>
      <c r="N17" s="402"/>
      <c r="O17" s="403"/>
      <c r="P17" s="402"/>
    </row>
    <row r="18" spans="1:16" ht="27" customHeight="1">
      <c r="A18" s="613"/>
      <c r="B18" s="358"/>
      <c r="C18" s="383"/>
      <c r="D18" s="606" t="str">
        <f>IFERROR(VLOOKUP(B18,NW!A:C,3,0),"")</f>
        <v/>
      </c>
      <c r="E18" s="345"/>
      <c r="F18" s="480"/>
      <c r="G18" s="481">
        <f t="shared" si="0"/>
        <v>0</v>
      </c>
      <c r="H18" s="585"/>
      <c r="I18" s="508"/>
      <c r="K18" s="402"/>
      <c r="L18" s="402"/>
      <c r="M18" s="402"/>
      <c r="N18" s="402"/>
      <c r="O18" s="403"/>
      <c r="P18" s="402"/>
    </row>
    <row r="19" spans="1:16" ht="27" customHeight="1">
      <c r="A19" s="383"/>
      <c r="B19" s="535" t="s">
        <v>7570</v>
      </c>
      <c r="C19" s="535">
        <v>480</v>
      </c>
      <c r="D19" s="606" t="str">
        <f>IFERROR(VLOOKUP(B19,NW!A:C,3,0),"")</f>
        <v/>
      </c>
      <c r="E19" s="349"/>
      <c r="F19" s="482"/>
      <c r="G19" s="481">
        <f t="shared" si="0"/>
        <v>72.16</v>
      </c>
      <c r="H19" s="585"/>
      <c r="I19" s="508"/>
      <c r="J19" s="402"/>
      <c r="K19" s="402"/>
      <c r="L19" s="402"/>
      <c r="M19" s="402"/>
      <c r="N19" s="402"/>
      <c r="O19" s="403"/>
      <c r="P19" s="402"/>
    </row>
    <row r="20" spans="1:16" ht="27" customHeight="1">
      <c r="A20" s="527"/>
      <c r="B20" s="404" t="s">
        <v>2603</v>
      </c>
      <c r="C20" s="405">
        <f>SUM(C5:C19)</f>
        <v>2260</v>
      </c>
      <c r="D20" s="606" t="str">
        <f>IFERROR(VLOOKUP(B20,NW!A:C,3,0),"")</f>
        <v/>
      </c>
      <c r="E20" s="20"/>
      <c r="F20" s="21"/>
      <c r="G20" s="481">
        <f>C20*9.02/60</f>
        <v>339.75333333333333</v>
      </c>
      <c r="H20" s="585"/>
      <c r="I20" s="508"/>
      <c r="J20" s="402"/>
      <c r="K20" s="402"/>
      <c r="L20" s="402"/>
      <c r="M20" s="402"/>
      <c r="N20" s="402"/>
      <c r="O20" s="403"/>
      <c r="P20" s="402"/>
    </row>
    <row r="21" spans="1:16" ht="22.5" customHeight="1">
      <c r="A21" s="586" t="s">
        <v>18</v>
      </c>
      <c r="B21" s="587" t="s">
        <v>19</v>
      </c>
      <c r="C21" s="907" t="str">
        <f>'02# '!C21:F24</f>
        <v>早班：10：00-11：30
          17：00-18：30
夜班：21：00-23：00</v>
      </c>
      <c r="D21" s="908"/>
      <c r="E21" s="908"/>
      <c r="F21" s="909"/>
      <c r="G21" s="588" t="s">
        <v>26</v>
      </c>
      <c r="H21" s="921" t="s">
        <v>20</v>
      </c>
      <c r="I21" s="921"/>
      <c r="J21" s="510" t="s">
        <v>20</v>
      </c>
      <c r="K21" s="510" t="s">
        <v>20</v>
      </c>
      <c r="L21" s="510" t="s">
        <v>20</v>
      </c>
      <c r="M21" s="510" t="s">
        <v>20</v>
      </c>
      <c r="N21" s="510" t="s">
        <v>20</v>
      </c>
      <c r="O21" s="937" t="s">
        <v>21</v>
      </c>
      <c r="P21" s="938" t="s">
        <v>22</v>
      </c>
    </row>
    <row r="22" spans="1:16">
      <c r="A22" s="935" t="s">
        <v>23</v>
      </c>
      <c r="B22" s="936" t="str">
        <f>'01# '!B22:B24</f>
        <v>胡金涛</v>
      </c>
      <c r="C22" s="907"/>
      <c r="D22" s="908"/>
      <c r="E22" s="908"/>
      <c r="F22" s="909"/>
      <c r="G22" s="913"/>
      <c r="H22" s="919" t="s">
        <v>25</v>
      </c>
      <c r="I22" s="919"/>
      <c r="J22" s="919" t="s">
        <v>24</v>
      </c>
      <c r="K22" s="919" t="s">
        <v>24</v>
      </c>
      <c r="L22" s="919" t="s">
        <v>24</v>
      </c>
      <c r="M22" s="919" t="s">
        <v>24</v>
      </c>
      <c r="N22" s="919" t="s">
        <v>24</v>
      </c>
      <c r="O22" s="937"/>
      <c r="P22" s="938"/>
    </row>
    <row r="23" spans="1:16">
      <c r="A23" s="935"/>
      <c r="B23" s="936"/>
      <c r="C23" s="907"/>
      <c r="D23" s="908"/>
      <c r="E23" s="908"/>
      <c r="F23" s="909"/>
      <c r="G23" s="914"/>
      <c r="H23" s="919"/>
      <c r="I23" s="919"/>
      <c r="J23" s="919"/>
      <c r="K23" s="919"/>
      <c r="L23" s="919"/>
      <c r="M23" s="919"/>
      <c r="N23" s="919"/>
      <c r="O23" s="937"/>
      <c r="P23" s="938"/>
    </row>
    <row r="24" spans="1:16">
      <c r="A24" s="935"/>
      <c r="B24" s="936"/>
      <c r="C24" s="910"/>
      <c r="D24" s="911"/>
      <c r="E24" s="911"/>
      <c r="F24" s="912"/>
      <c r="G24" s="914"/>
      <c r="H24" s="919"/>
      <c r="I24" s="919"/>
      <c r="J24" s="919"/>
      <c r="K24" s="919"/>
      <c r="L24" s="919"/>
      <c r="M24" s="919"/>
      <c r="N24" s="919"/>
      <c r="O24" s="937"/>
      <c r="P24" s="938"/>
    </row>
    <row r="25" spans="1:16" ht="16.5" customHeight="1">
      <c r="A25" s="933" t="s">
        <v>2074</v>
      </c>
      <c r="B25" s="933"/>
      <c r="C25" s="933"/>
      <c r="D25" s="513"/>
      <c r="E25" s="406"/>
      <c r="F25" s="406"/>
      <c r="G25" s="406"/>
      <c r="H25" s="406"/>
      <c r="I25" s="406" t="s">
        <v>2322</v>
      </c>
      <c r="J25" s="407"/>
      <c r="K25" s="407"/>
      <c r="L25" s="934"/>
      <c r="M25" s="934"/>
      <c r="N25" s="934"/>
      <c r="O25" s="408"/>
      <c r="P25" s="407"/>
    </row>
    <row r="26" spans="1:16" ht="17.25">
      <c r="A26" s="410" t="s">
        <v>2075</v>
      </c>
      <c r="B26" s="409"/>
      <c r="C26" s="410"/>
      <c r="D26" s="410"/>
      <c r="E26" s="411"/>
      <c r="F26" s="411"/>
      <c r="G26" s="411"/>
      <c r="H26" s="411"/>
      <c r="I26" s="411"/>
      <c r="J26" s="407"/>
      <c r="K26" s="407"/>
      <c r="L26" s="407"/>
      <c r="M26" s="407"/>
      <c r="N26" s="407"/>
      <c r="O26" s="408"/>
      <c r="P26" s="407"/>
    </row>
  </sheetData>
  <mergeCells count="31">
    <mergeCell ref="O21:O24"/>
    <mergeCell ref="P21:P24"/>
    <mergeCell ref="M22:M24"/>
    <mergeCell ref="N22:N24"/>
    <mergeCell ref="O10:P11"/>
    <mergeCell ref="O12:O14"/>
    <mergeCell ref="P12:P14"/>
    <mergeCell ref="A25:C25"/>
    <mergeCell ref="L25:N25"/>
    <mergeCell ref="A22:A24"/>
    <mergeCell ref="B22:B24"/>
    <mergeCell ref="G22:G24"/>
    <mergeCell ref="H22:I24"/>
    <mergeCell ref="J22:J24"/>
    <mergeCell ref="K22:K24"/>
    <mergeCell ref="C21:F24"/>
    <mergeCell ref="H21:I21"/>
    <mergeCell ref="L22:L24"/>
    <mergeCell ref="A1:P1"/>
    <mergeCell ref="A2:B2"/>
    <mergeCell ref="F2:G2"/>
    <mergeCell ref="M2:N2"/>
    <mergeCell ref="A3:A4"/>
    <mergeCell ref="E3:F3"/>
    <mergeCell ref="G3:G4"/>
    <mergeCell ref="H3:I3"/>
    <mergeCell ref="J3:N3"/>
    <mergeCell ref="O3:P3"/>
    <mergeCell ref="O4:P9"/>
    <mergeCell ref="B3:D3"/>
    <mergeCell ref="C2:D2"/>
  </mergeCells>
  <phoneticPr fontId="1" type="noConversion"/>
  <conditionalFormatting sqref="E19">
    <cfRule type="cellIs" dxfId="6" priority="3" operator="greaterThan">
      <formula>#REF!</formula>
    </cfRule>
  </conditionalFormatting>
  <printOptions horizontalCentered="1"/>
  <pageMargins left="0.11811023622047245" right="0.11811023622047245" top="3.937007874015748E-2" bottom="3.937007874015748E-2" header="0.31496062992125984" footer="0.31496062992125984"/>
  <pageSetup paperSize="9" scale="86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2">
    <tabColor rgb="FF00B0F0"/>
  </sheetPr>
  <dimension ref="A1:P26"/>
  <sheetViews>
    <sheetView zoomScaleNormal="100" workbookViewId="0">
      <selection activeCell="G5" sqref="G5:G20"/>
    </sheetView>
  </sheetViews>
  <sheetFormatPr defaultColWidth="9" defaultRowHeight="14.25"/>
  <cols>
    <col min="1" max="1" width="5.625" style="390" customWidth="1"/>
    <col min="2" max="2" width="26.25" style="390" customWidth="1"/>
    <col min="3" max="4" width="8.625" style="412" customWidth="1"/>
    <col min="5" max="14" width="8.625" style="390" customWidth="1"/>
    <col min="15" max="15" width="8" style="390" customWidth="1"/>
    <col min="16" max="16" width="5.25" style="390" customWidth="1"/>
    <col min="17" max="16384" width="9" style="390"/>
  </cols>
  <sheetData>
    <row r="1" spans="1:16" ht="45" customHeight="1">
      <c r="A1" s="915" t="s">
        <v>0</v>
      </c>
      <c r="B1" s="916"/>
      <c r="C1" s="916"/>
      <c r="D1" s="916"/>
      <c r="E1" s="916"/>
      <c r="F1" s="916"/>
      <c r="G1" s="916"/>
      <c r="H1" s="916"/>
      <c r="I1" s="916"/>
      <c r="J1" s="916"/>
      <c r="K1" s="916"/>
      <c r="L1" s="916"/>
      <c r="M1" s="916"/>
      <c r="N1" s="916"/>
      <c r="O1" s="916"/>
      <c r="P1" s="916"/>
    </row>
    <row r="2" spans="1:16" s="396" customFormat="1" ht="27.75" customHeight="1">
      <c r="A2" s="917" t="s">
        <v>2082</v>
      </c>
      <c r="B2" s="918"/>
      <c r="C2" s="920" t="s">
        <v>2084</v>
      </c>
      <c r="D2" s="932"/>
      <c r="E2" s="473" t="s">
        <v>2086</v>
      </c>
      <c r="F2" s="919" t="s">
        <v>1</v>
      </c>
      <c r="G2" s="920"/>
      <c r="H2" s="392" t="str">
        <f>'01# '!H2</f>
        <v>2025年</v>
      </c>
      <c r="I2" s="393" t="str">
        <f>'01# '!I2</f>
        <v>4月</v>
      </c>
      <c r="J2" s="474">
        <f>'01# '!J2</f>
        <v>26</v>
      </c>
      <c r="K2" s="473" t="s">
        <v>29</v>
      </c>
      <c r="L2" s="474" t="s">
        <v>2</v>
      </c>
      <c r="M2" s="921" t="str">
        <f>'01# '!M2:N2</f>
        <v>早</v>
      </c>
      <c r="N2" s="921"/>
      <c r="O2" s="474" t="s">
        <v>3</v>
      </c>
      <c r="P2" s="395">
        <f>'01# '!P2</f>
        <v>1</v>
      </c>
    </row>
    <row r="3" spans="1:16" ht="20.25" customHeight="1">
      <c r="A3" s="922" t="s">
        <v>2650</v>
      </c>
      <c r="B3" s="929" t="s">
        <v>27</v>
      </c>
      <c r="C3" s="930"/>
      <c r="D3" s="931"/>
      <c r="E3" s="922" t="s">
        <v>4</v>
      </c>
      <c r="F3" s="922"/>
      <c r="G3" s="924" t="s">
        <v>2089</v>
      </c>
      <c r="H3" s="922" t="s">
        <v>6</v>
      </c>
      <c r="I3" s="922"/>
      <c r="J3" s="927" t="s">
        <v>7</v>
      </c>
      <c r="K3" s="927"/>
      <c r="L3" s="927"/>
      <c r="M3" s="927"/>
      <c r="N3" s="927"/>
      <c r="O3" s="927" t="s">
        <v>8</v>
      </c>
      <c r="P3" s="927"/>
    </row>
    <row r="4" spans="1:16" ht="20.25" customHeight="1">
      <c r="A4" s="923"/>
      <c r="B4" s="574" t="s">
        <v>5021</v>
      </c>
      <c r="C4" s="574" t="s">
        <v>2076</v>
      </c>
      <c r="D4" s="574" t="s">
        <v>2687</v>
      </c>
      <c r="E4" s="604" t="s">
        <v>2077</v>
      </c>
      <c r="F4" s="569" t="s">
        <v>2078</v>
      </c>
      <c r="G4" s="925"/>
      <c r="H4" s="475" t="s">
        <v>9</v>
      </c>
      <c r="I4" s="475" t="s">
        <v>10</v>
      </c>
      <c r="J4" s="475" t="s">
        <v>11</v>
      </c>
      <c r="K4" s="475" t="s">
        <v>12</v>
      </c>
      <c r="L4" s="475" t="s">
        <v>13</v>
      </c>
      <c r="M4" s="475" t="s">
        <v>14</v>
      </c>
      <c r="N4" s="475" t="s">
        <v>15</v>
      </c>
      <c r="O4" s="928"/>
      <c r="P4" s="928"/>
    </row>
    <row r="5" spans="1:16" ht="27" customHeight="1">
      <c r="A5" s="613" t="s">
        <v>5117</v>
      </c>
      <c r="B5" s="384" t="s">
        <v>130</v>
      </c>
      <c r="C5" s="384">
        <v>50</v>
      </c>
      <c r="D5" s="486" t="str">
        <f>IFERROR(VLOOKUP(B5,NW!A:C,3,0),"")</f>
        <v>内销</v>
      </c>
      <c r="E5" s="203"/>
      <c r="F5" s="487"/>
      <c r="G5" s="481">
        <f t="shared" ref="G5:G19" si="0">C5*9.44/60</f>
        <v>7.8666666666666663</v>
      </c>
      <c r="H5" s="589"/>
      <c r="I5" s="476"/>
      <c r="J5" s="399"/>
      <c r="K5" s="399"/>
      <c r="L5" s="399"/>
      <c r="M5" s="399"/>
      <c r="N5" s="399"/>
      <c r="O5" s="928"/>
      <c r="P5" s="928"/>
    </row>
    <row r="6" spans="1:16" ht="27" customHeight="1">
      <c r="A6" s="613" t="s">
        <v>7056</v>
      </c>
      <c r="B6" s="384" t="s">
        <v>665</v>
      </c>
      <c r="C6" s="384">
        <v>370</v>
      </c>
      <c r="D6" s="486" t="str">
        <f>IFERROR(VLOOKUP(B6,NW!A:C,3,0),"")</f>
        <v>外销</v>
      </c>
      <c r="E6" s="204"/>
      <c r="F6" s="56"/>
      <c r="G6" s="481">
        <f t="shared" si="0"/>
        <v>58.213333333333331</v>
      </c>
      <c r="H6" s="589"/>
      <c r="I6" s="476"/>
      <c r="J6" s="399"/>
      <c r="K6" s="399"/>
      <c r="L6" s="399"/>
      <c r="M6" s="399"/>
      <c r="N6" s="399"/>
      <c r="O6" s="928"/>
      <c r="P6" s="928"/>
    </row>
    <row r="7" spans="1:16" ht="27" customHeight="1">
      <c r="A7" s="613" t="s">
        <v>5117</v>
      </c>
      <c r="B7" s="384" t="s">
        <v>2678</v>
      </c>
      <c r="C7" s="384">
        <v>150</v>
      </c>
      <c r="D7" s="486" t="str">
        <f>IFERROR(VLOOKUP(B7,NW!A:C,3,0),"")</f>
        <v>内销</v>
      </c>
      <c r="E7" s="488"/>
      <c r="F7" s="203"/>
      <c r="G7" s="481">
        <f t="shared" si="0"/>
        <v>23.6</v>
      </c>
      <c r="H7" s="589"/>
      <c r="I7" s="476"/>
      <c r="J7" s="399"/>
      <c r="K7" s="399"/>
      <c r="L7" s="399"/>
      <c r="M7" s="399"/>
      <c r="N7" s="399"/>
      <c r="O7" s="928"/>
      <c r="P7" s="928"/>
    </row>
    <row r="8" spans="1:16" ht="27" customHeight="1">
      <c r="A8" s="613" t="s">
        <v>5117</v>
      </c>
      <c r="B8" s="384" t="s">
        <v>2164</v>
      </c>
      <c r="C8" s="384">
        <v>380</v>
      </c>
      <c r="D8" s="486" t="str">
        <f>IFERROR(VLOOKUP(B8,NW!A:C,3,0),"")</f>
        <v>内销</v>
      </c>
      <c r="E8" s="488"/>
      <c r="F8" s="196"/>
      <c r="G8" s="481">
        <f t="shared" si="0"/>
        <v>59.786666666666662</v>
      </c>
      <c r="H8" s="589"/>
      <c r="I8" s="476"/>
      <c r="J8" s="399"/>
      <c r="K8" s="399"/>
      <c r="L8" s="399"/>
      <c r="M8" s="399"/>
      <c r="N8" s="399"/>
      <c r="O8" s="928"/>
      <c r="P8" s="928"/>
    </row>
    <row r="9" spans="1:16" ht="27" customHeight="1">
      <c r="A9" s="613" t="s">
        <v>5117</v>
      </c>
      <c r="B9" s="384" t="s">
        <v>4019</v>
      </c>
      <c r="C9" s="384">
        <v>50</v>
      </c>
      <c r="D9" s="486" t="str">
        <f>IFERROR(VLOOKUP(B9,NW!A:C,3,0),"")</f>
        <v>内销</v>
      </c>
      <c r="E9" s="488"/>
      <c r="F9" s="204"/>
      <c r="G9" s="481">
        <f t="shared" si="0"/>
        <v>7.8666666666666663</v>
      </c>
      <c r="H9" s="590"/>
      <c r="I9" s="476"/>
      <c r="J9" s="399"/>
      <c r="K9" s="399"/>
      <c r="L9" s="399"/>
      <c r="M9" s="399"/>
      <c r="N9" s="399"/>
      <c r="O9" s="928"/>
      <c r="P9" s="928"/>
    </row>
    <row r="10" spans="1:16" ht="27" customHeight="1">
      <c r="A10" s="613" t="s">
        <v>7056</v>
      </c>
      <c r="B10" s="384" t="s">
        <v>5173</v>
      </c>
      <c r="C10" s="384">
        <v>110</v>
      </c>
      <c r="D10" s="486" t="str">
        <f>IFERROR(VLOOKUP(B10,NW!A:C,3,0),"")</f>
        <v>内销</v>
      </c>
      <c r="E10" s="488"/>
      <c r="F10" s="351"/>
      <c r="G10" s="481">
        <f t="shared" si="0"/>
        <v>17.306666666666665</v>
      </c>
      <c r="H10" s="590"/>
      <c r="I10" s="476"/>
      <c r="J10" s="399"/>
      <c r="K10" s="399"/>
      <c r="L10" s="399"/>
      <c r="M10" s="399"/>
      <c r="N10" s="399"/>
      <c r="O10" s="927" t="s">
        <v>16</v>
      </c>
      <c r="P10" s="927"/>
    </row>
    <row r="11" spans="1:16" ht="27" customHeight="1">
      <c r="A11" s="613" t="s">
        <v>7056</v>
      </c>
      <c r="B11" s="384" t="s">
        <v>7224</v>
      </c>
      <c r="C11" s="384">
        <v>40</v>
      </c>
      <c r="D11" s="486" t="str">
        <f>IFERROR(VLOOKUP(B11,NW!A:C,3,0),"")</f>
        <v>内销</v>
      </c>
      <c r="E11" s="452"/>
      <c r="F11" s="344"/>
      <c r="G11" s="481">
        <f t="shared" si="0"/>
        <v>6.293333333333333</v>
      </c>
      <c r="H11" s="584"/>
      <c r="I11" s="476"/>
      <c r="J11" s="399"/>
      <c r="K11" s="399"/>
      <c r="L11" s="399"/>
      <c r="M11" s="399"/>
      <c r="N11" s="399"/>
      <c r="O11" s="927"/>
      <c r="P11" s="927"/>
    </row>
    <row r="12" spans="1:16" ht="27" customHeight="1">
      <c r="A12" s="358"/>
      <c r="B12" s="358"/>
      <c r="C12" s="383"/>
      <c r="D12" s="486" t="str">
        <f>IFERROR(VLOOKUP(B12,NW!A:C,3,0),"")</f>
        <v/>
      </c>
      <c r="E12" s="452"/>
      <c r="F12" s="196"/>
      <c r="G12" s="481">
        <f t="shared" si="0"/>
        <v>0</v>
      </c>
      <c r="H12" s="584"/>
      <c r="I12" s="476"/>
      <c r="J12" s="399" t="s">
        <v>2345</v>
      </c>
      <c r="K12" s="399"/>
      <c r="L12" s="399"/>
      <c r="M12" s="399"/>
      <c r="N12" s="399"/>
      <c r="O12" s="939" t="s">
        <v>17</v>
      </c>
      <c r="P12" s="927"/>
    </row>
    <row r="13" spans="1:16" ht="27" customHeight="1">
      <c r="A13" s="358"/>
      <c r="B13" s="358"/>
      <c r="C13" s="383"/>
      <c r="D13" s="486" t="str">
        <f>IFERROR(VLOOKUP(B13,NW!A:C,3,0),"")</f>
        <v/>
      </c>
      <c r="E13" s="452"/>
      <c r="F13" s="204"/>
      <c r="G13" s="481">
        <f t="shared" si="0"/>
        <v>0</v>
      </c>
      <c r="H13" s="584"/>
      <c r="I13" s="476"/>
      <c r="J13" s="399"/>
      <c r="K13" s="399"/>
      <c r="L13" s="399"/>
      <c r="M13" s="399"/>
      <c r="N13" s="399"/>
      <c r="O13" s="939"/>
      <c r="P13" s="927"/>
    </row>
    <row r="14" spans="1:16" ht="27" customHeight="1">
      <c r="A14" s="358"/>
      <c r="B14" s="358"/>
      <c r="C14" s="383"/>
      <c r="D14" s="486" t="str">
        <f>IFERROR(VLOOKUP(B14,NW!A:C,3,0),"")</f>
        <v/>
      </c>
      <c r="E14" s="452"/>
      <c r="F14" s="196"/>
      <c r="G14" s="481">
        <f t="shared" si="0"/>
        <v>0</v>
      </c>
      <c r="H14" s="584" t="s">
        <v>5174</v>
      </c>
      <c r="I14" s="476"/>
      <c r="J14" s="399"/>
      <c r="K14" s="399"/>
      <c r="L14" s="399"/>
      <c r="M14" s="399"/>
      <c r="N14" s="399"/>
      <c r="O14" s="939"/>
      <c r="P14" s="927"/>
    </row>
    <row r="15" spans="1:16" ht="27" customHeight="1">
      <c r="A15" s="358"/>
      <c r="B15" s="384" t="s">
        <v>161</v>
      </c>
      <c r="C15" s="384">
        <v>360</v>
      </c>
      <c r="D15" s="486" t="str">
        <f>IFERROR(VLOOKUP(B15,NW!A:C,3,0),"")</f>
        <v>外销</v>
      </c>
      <c r="E15" s="488"/>
      <c r="F15" s="203"/>
      <c r="G15" s="481">
        <f t="shared" si="0"/>
        <v>56.639999999999993</v>
      </c>
      <c r="H15" s="584"/>
      <c r="I15" s="476"/>
      <c r="J15" s="399"/>
      <c r="K15" s="399"/>
      <c r="L15" s="399"/>
      <c r="M15" s="399"/>
      <c r="N15" s="399"/>
      <c r="O15" s="400"/>
      <c r="P15" s="399"/>
    </row>
    <row r="16" spans="1:16" ht="27" customHeight="1">
      <c r="A16" s="358"/>
      <c r="B16" s="358"/>
      <c r="C16" s="383"/>
      <c r="D16" s="486" t="str">
        <f>IFERROR(VLOOKUP(B16,NW!A:C,3,0),"")</f>
        <v/>
      </c>
      <c r="E16" s="488"/>
      <c r="F16" s="350"/>
      <c r="G16" s="481">
        <f t="shared" si="0"/>
        <v>0</v>
      </c>
      <c r="H16" s="584"/>
      <c r="I16" s="476"/>
      <c r="J16" s="399"/>
      <c r="K16" s="399"/>
      <c r="L16" s="399"/>
      <c r="M16" s="399"/>
      <c r="N16" s="399"/>
      <c r="O16" s="400"/>
      <c r="P16" s="399"/>
    </row>
    <row r="17" spans="1:16" ht="27" customHeight="1">
      <c r="A17" s="358"/>
      <c r="B17" s="622"/>
      <c r="C17" s="344"/>
      <c r="D17" s="486" t="str">
        <f>IFERROR(VLOOKUP(B17,NW!A:C,3,0),"")</f>
        <v/>
      </c>
      <c r="E17" s="203"/>
      <c r="F17" s="489"/>
      <c r="G17" s="481">
        <f t="shared" si="0"/>
        <v>0</v>
      </c>
      <c r="H17" s="585"/>
      <c r="I17" s="472"/>
      <c r="J17" s="402"/>
      <c r="K17" s="402"/>
      <c r="L17" s="402"/>
      <c r="M17" s="402"/>
      <c r="N17" s="402"/>
      <c r="O17" s="403"/>
      <c r="P17" s="402"/>
    </row>
    <row r="18" spans="1:16" ht="27" customHeight="1">
      <c r="A18" s="384"/>
      <c r="B18" s="614"/>
      <c r="C18" s="344"/>
      <c r="D18" s="486" t="str">
        <f>IFERROR(VLOOKUP(B18,NW!A:C,3,0),"")</f>
        <v/>
      </c>
      <c r="E18" s="345"/>
      <c r="F18" s="490"/>
      <c r="G18" s="481">
        <f t="shared" si="0"/>
        <v>0</v>
      </c>
      <c r="H18" s="585"/>
      <c r="I18" s="472"/>
      <c r="J18" s="402"/>
      <c r="K18" s="402"/>
      <c r="L18" s="402"/>
      <c r="M18" s="402"/>
      <c r="N18" s="402"/>
      <c r="O18" s="403"/>
      <c r="P18" s="402"/>
    </row>
    <row r="19" spans="1:16" ht="27" customHeight="1">
      <c r="A19" s="529"/>
      <c r="B19" s="535" t="s">
        <v>7570</v>
      </c>
      <c r="C19" s="535">
        <v>360</v>
      </c>
      <c r="D19" s="486" t="str">
        <f>IFERROR(VLOOKUP(B19,NW!A:C,3,0),"")</f>
        <v/>
      </c>
      <c r="E19" s="349"/>
      <c r="F19" s="489"/>
      <c r="G19" s="481">
        <f t="shared" si="0"/>
        <v>56.639999999999993</v>
      </c>
      <c r="H19" s="585"/>
      <c r="I19" s="472" t="s">
        <v>2320</v>
      </c>
      <c r="J19" s="402"/>
      <c r="K19" s="402"/>
      <c r="L19" s="402"/>
      <c r="M19" s="402"/>
      <c r="N19" s="402"/>
      <c r="O19" s="403"/>
      <c r="P19" s="402"/>
    </row>
    <row r="20" spans="1:16" ht="27" customHeight="1">
      <c r="A20" s="607"/>
      <c r="B20" s="608" t="s">
        <v>2604</v>
      </c>
      <c r="C20" s="609">
        <f>SUM(C5:C19)</f>
        <v>1870</v>
      </c>
      <c r="D20" s="486" t="str">
        <f>IFERROR(VLOOKUP(B20,NW!A:C,3,0),"")</f>
        <v/>
      </c>
      <c r="E20" s="20"/>
      <c r="F20" s="21"/>
      <c r="G20" s="481">
        <f>C20*9.44/60</f>
        <v>294.21333333333331</v>
      </c>
      <c r="H20" s="585"/>
      <c r="I20" s="472"/>
      <c r="J20" s="402"/>
      <c r="K20" s="402"/>
      <c r="L20" s="402"/>
      <c r="M20" s="402"/>
      <c r="N20" s="402"/>
      <c r="O20" s="403"/>
      <c r="P20" s="402"/>
    </row>
    <row r="21" spans="1:16" ht="22.5" customHeight="1">
      <c r="A21" s="586" t="s">
        <v>18</v>
      </c>
      <c r="B21" s="587" t="s">
        <v>19</v>
      </c>
      <c r="C21" s="907" t="str">
        <f>'02# '!C21:F24</f>
        <v>早班：10：00-11：30
          17：00-18：30
夜班：21：00-23：00</v>
      </c>
      <c r="D21" s="908"/>
      <c r="E21" s="908"/>
      <c r="F21" s="909"/>
      <c r="G21" s="588" t="s">
        <v>26</v>
      </c>
      <c r="H21" s="921" t="s">
        <v>20</v>
      </c>
      <c r="I21" s="921"/>
      <c r="J21" s="474" t="s">
        <v>20</v>
      </c>
      <c r="K21" s="474" t="s">
        <v>20</v>
      </c>
      <c r="L21" s="474" t="s">
        <v>20</v>
      </c>
      <c r="M21" s="474" t="s">
        <v>20</v>
      </c>
      <c r="N21" s="474" t="s">
        <v>20</v>
      </c>
      <c r="O21" s="937" t="s">
        <v>21</v>
      </c>
      <c r="P21" s="938" t="s">
        <v>22</v>
      </c>
    </row>
    <row r="22" spans="1:16">
      <c r="A22" s="935" t="s">
        <v>23</v>
      </c>
      <c r="B22" s="936" t="str">
        <f>'01# '!B22:B24</f>
        <v>胡金涛</v>
      </c>
      <c r="C22" s="907"/>
      <c r="D22" s="908"/>
      <c r="E22" s="908"/>
      <c r="F22" s="909"/>
      <c r="G22" s="913"/>
      <c r="H22" s="919" t="s">
        <v>25</v>
      </c>
      <c r="I22" s="919"/>
      <c r="J22" s="919" t="s">
        <v>24</v>
      </c>
      <c r="K22" s="919" t="s">
        <v>24</v>
      </c>
      <c r="L22" s="919" t="s">
        <v>24</v>
      </c>
      <c r="M22" s="919" t="s">
        <v>24</v>
      </c>
      <c r="N22" s="919" t="s">
        <v>24</v>
      </c>
      <c r="O22" s="937"/>
      <c r="P22" s="938"/>
    </row>
    <row r="23" spans="1:16">
      <c r="A23" s="935"/>
      <c r="B23" s="936"/>
      <c r="C23" s="907"/>
      <c r="D23" s="908"/>
      <c r="E23" s="908"/>
      <c r="F23" s="909"/>
      <c r="G23" s="914"/>
      <c r="H23" s="919"/>
      <c r="I23" s="919"/>
      <c r="J23" s="919"/>
      <c r="K23" s="919"/>
      <c r="L23" s="919"/>
      <c r="M23" s="919"/>
      <c r="N23" s="919"/>
      <c r="O23" s="937"/>
      <c r="P23" s="938"/>
    </row>
    <row r="24" spans="1:16">
      <c r="A24" s="935"/>
      <c r="B24" s="936"/>
      <c r="C24" s="910"/>
      <c r="D24" s="911"/>
      <c r="E24" s="911"/>
      <c r="F24" s="912"/>
      <c r="G24" s="914"/>
      <c r="H24" s="919"/>
      <c r="I24" s="919"/>
      <c r="J24" s="919"/>
      <c r="K24" s="919"/>
      <c r="L24" s="919"/>
      <c r="M24" s="919"/>
      <c r="N24" s="919"/>
      <c r="O24" s="937"/>
      <c r="P24" s="938"/>
    </row>
    <row r="25" spans="1:16" ht="16.5" customHeight="1">
      <c r="A25" s="933" t="s">
        <v>2074</v>
      </c>
      <c r="B25" s="933"/>
      <c r="C25" s="933"/>
      <c r="D25" s="477"/>
      <c r="E25" s="406"/>
      <c r="F25" s="406"/>
      <c r="G25" s="406"/>
      <c r="H25" s="406"/>
      <c r="I25" s="406" t="s">
        <v>2322</v>
      </c>
      <c r="J25" s="407"/>
      <c r="K25" s="407"/>
      <c r="L25" s="934"/>
      <c r="M25" s="934"/>
      <c r="N25" s="934"/>
      <c r="O25" s="408"/>
      <c r="P25" s="407"/>
    </row>
    <row r="26" spans="1:16" ht="17.25">
      <c r="A26" s="409" t="s">
        <v>2075</v>
      </c>
      <c r="B26" s="409"/>
      <c r="C26" s="410"/>
      <c r="D26" s="410"/>
      <c r="E26" s="411"/>
      <c r="F26" s="411"/>
      <c r="G26" s="411"/>
      <c r="H26" s="411"/>
      <c r="I26" s="411"/>
      <c r="J26" s="407"/>
      <c r="K26" s="407"/>
      <c r="L26" s="407"/>
      <c r="M26" s="407"/>
      <c r="N26" s="407"/>
      <c r="O26" s="408"/>
      <c r="P26" s="407"/>
    </row>
  </sheetData>
  <mergeCells count="31">
    <mergeCell ref="O21:O24"/>
    <mergeCell ref="P21:P24"/>
    <mergeCell ref="M22:M24"/>
    <mergeCell ref="N22:N24"/>
    <mergeCell ref="O10:P11"/>
    <mergeCell ref="O12:O14"/>
    <mergeCell ref="P12:P14"/>
    <mergeCell ref="A25:C25"/>
    <mergeCell ref="L25:N25"/>
    <mergeCell ref="A22:A24"/>
    <mergeCell ref="B22:B24"/>
    <mergeCell ref="G22:G24"/>
    <mergeCell ref="H22:I24"/>
    <mergeCell ref="J22:J24"/>
    <mergeCell ref="K22:K24"/>
    <mergeCell ref="C21:F24"/>
    <mergeCell ref="H21:I21"/>
    <mergeCell ref="L22:L24"/>
    <mergeCell ref="A1:P1"/>
    <mergeCell ref="A2:B2"/>
    <mergeCell ref="F2:G2"/>
    <mergeCell ref="M2:N2"/>
    <mergeCell ref="A3:A4"/>
    <mergeCell ref="E3:F3"/>
    <mergeCell ref="G3:G4"/>
    <mergeCell ref="H3:I3"/>
    <mergeCell ref="J3:N3"/>
    <mergeCell ref="O3:P3"/>
    <mergeCell ref="O4:P9"/>
    <mergeCell ref="C2:D2"/>
    <mergeCell ref="B3:D3"/>
  </mergeCells>
  <phoneticPr fontId="1" type="noConversion"/>
  <conditionalFormatting sqref="E19">
    <cfRule type="cellIs" dxfId="5" priority="7" operator="greaterThan">
      <formula>#REF!</formula>
    </cfRule>
  </conditionalFormatting>
  <printOptions horizontalCentered="1"/>
  <pageMargins left="0.11811023622047245" right="0.11811023622047245" top="3.937007874015748E-2" bottom="3.937007874015748E-2" header="0.31496062992125984" footer="0.31496062992125984"/>
  <pageSetup paperSize="9" scale="86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3">
    <tabColor rgb="FF0070C0"/>
  </sheetPr>
  <dimension ref="A1:P26"/>
  <sheetViews>
    <sheetView zoomScaleNormal="100" workbookViewId="0">
      <selection activeCell="G5" sqref="G5:G20"/>
    </sheetView>
  </sheetViews>
  <sheetFormatPr defaultColWidth="9" defaultRowHeight="14.25"/>
  <cols>
    <col min="1" max="1" width="5.625" style="11" customWidth="1"/>
    <col min="2" max="2" width="26.25" style="11" customWidth="1"/>
    <col min="3" max="4" width="8.625" style="10" customWidth="1"/>
    <col min="5" max="14" width="8.625" style="11" customWidth="1"/>
    <col min="15" max="15" width="8" style="11" customWidth="1"/>
    <col min="16" max="16" width="5.25" style="11" customWidth="1"/>
    <col min="17" max="16384" width="9" style="11"/>
  </cols>
  <sheetData>
    <row r="1" spans="1:16" ht="45" customHeight="1">
      <c r="A1" s="796" t="s">
        <v>0</v>
      </c>
      <c r="B1" s="941"/>
      <c r="C1" s="941"/>
      <c r="D1" s="941"/>
      <c r="E1" s="941"/>
      <c r="F1" s="941"/>
      <c r="G1" s="941"/>
      <c r="H1" s="941"/>
      <c r="I1" s="941"/>
      <c r="J1" s="941"/>
      <c r="K1" s="941"/>
      <c r="L1" s="941"/>
      <c r="M1" s="941"/>
      <c r="N1" s="941"/>
      <c r="O1" s="941"/>
      <c r="P1" s="941"/>
    </row>
    <row r="2" spans="1:16" s="17" customFormat="1" ht="27.75" customHeight="1">
      <c r="A2" s="798" t="s">
        <v>2082</v>
      </c>
      <c r="B2" s="799"/>
      <c r="C2" s="801" t="s">
        <v>2084</v>
      </c>
      <c r="D2" s="904"/>
      <c r="E2" s="453" t="s">
        <v>2097</v>
      </c>
      <c r="F2" s="800" t="s">
        <v>1</v>
      </c>
      <c r="G2" s="801"/>
      <c r="H2" s="29" t="str">
        <f>'01# '!H2</f>
        <v>2025年</v>
      </c>
      <c r="I2" s="380" t="str">
        <f>'01# '!I2</f>
        <v>4月</v>
      </c>
      <c r="J2" s="454">
        <f>'01# '!J2</f>
        <v>26</v>
      </c>
      <c r="K2" s="453" t="s">
        <v>29</v>
      </c>
      <c r="L2" s="454" t="s">
        <v>2</v>
      </c>
      <c r="M2" s="802" t="str">
        <f>'01# '!M2:N2</f>
        <v>早</v>
      </c>
      <c r="N2" s="802"/>
      <c r="O2" s="454" t="s">
        <v>3</v>
      </c>
      <c r="P2" s="26">
        <f>'01# '!P2</f>
        <v>1</v>
      </c>
    </row>
    <row r="3" spans="1:16" ht="20.25" customHeight="1">
      <c r="A3" s="803" t="s">
        <v>28</v>
      </c>
      <c r="B3" s="901" t="s">
        <v>27</v>
      </c>
      <c r="C3" s="902"/>
      <c r="D3" s="903"/>
      <c r="E3" s="803" t="s">
        <v>4</v>
      </c>
      <c r="F3" s="803"/>
      <c r="G3" s="805" t="s">
        <v>5</v>
      </c>
      <c r="H3" s="806" t="s">
        <v>6</v>
      </c>
      <c r="I3" s="803"/>
      <c r="J3" s="794" t="s">
        <v>7</v>
      </c>
      <c r="K3" s="794"/>
      <c r="L3" s="794"/>
      <c r="M3" s="794"/>
      <c r="N3" s="794"/>
      <c r="O3" s="794" t="s">
        <v>8</v>
      </c>
      <c r="P3" s="794"/>
    </row>
    <row r="4" spans="1:16" ht="20.25" customHeight="1">
      <c r="A4" s="899"/>
      <c r="B4" s="574" t="s">
        <v>2083</v>
      </c>
      <c r="C4" s="574" t="s">
        <v>5028</v>
      </c>
      <c r="D4" s="574" t="s">
        <v>5029</v>
      </c>
      <c r="E4" s="604" t="s">
        <v>5030</v>
      </c>
      <c r="F4" s="575" t="s">
        <v>2078</v>
      </c>
      <c r="G4" s="900"/>
      <c r="H4" s="455" t="s">
        <v>9</v>
      </c>
      <c r="I4" s="455" t="s">
        <v>10</v>
      </c>
      <c r="J4" s="34" t="s">
        <v>11</v>
      </c>
      <c r="K4" s="34" t="s">
        <v>12</v>
      </c>
      <c r="L4" s="34" t="s">
        <v>13</v>
      </c>
      <c r="M4" s="34" t="s">
        <v>14</v>
      </c>
      <c r="N4" s="34" t="s">
        <v>15</v>
      </c>
      <c r="O4" s="807"/>
      <c r="P4" s="807"/>
    </row>
    <row r="5" spans="1:16" ht="27" customHeight="1">
      <c r="A5" s="613"/>
      <c r="B5" s="614"/>
      <c r="C5" s="614"/>
      <c r="D5" s="479" t="str">
        <f>IFERROR(VLOOKUP(B5,NW!A:C,3,0),"")</f>
        <v/>
      </c>
      <c r="E5" s="460"/>
      <c r="F5" s="491"/>
      <c r="G5" s="481">
        <f t="shared" ref="G5:G19" si="0">C5*9.6/60</f>
        <v>0</v>
      </c>
      <c r="H5" s="579"/>
      <c r="I5" s="39"/>
      <c r="J5" s="40"/>
      <c r="K5" s="40"/>
      <c r="L5" s="40"/>
      <c r="M5" s="40"/>
      <c r="N5" s="40"/>
      <c r="O5" s="807"/>
      <c r="P5" s="807"/>
    </row>
    <row r="6" spans="1:16" ht="27" customHeight="1">
      <c r="A6" s="613"/>
      <c r="B6" s="384" t="s">
        <v>56</v>
      </c>
      <c r="C6" s="384">
        <v>120</v>
      </c>
      <c r="D6" s="479" t="str">
        <f>IFERROR(VLOOKUP(B6,NW!A:C,3,0),"")</f>
        <v>外销</v>
      </c>
      <c r="E6" s="460"/>
      <c r="F6" s="461"/>
      <c r="G6" s="481">
        <f t="shared" si="0"/>
        <v>19.2</v>
      </c>
      <c r="H6" s="579"/>
      <c r="I6" s="39"/>
      <c r="J6" s="40"/>
      <c r="K6" s="40"/>
      <c r="L6" s="40"/>
      <c r="M6" s="40"/>
      <c r="N6" s="40"/>
      <c r="O6" s="807"/>
      <c r="P6" s="807"/>
    </row>
    <row r="7" spans="1:16" ht="27" customHeight="1">
      <c r="A7" s="613" t="s">
        <v>7056</v>
      </c>
      <c r="B7" s="384" t="s">
        <v>93</v>
      </c>
      <c r="C7" s="384">
        <v>350</v>
      </c>
      <c r="D7" s="479" t="str">
        <f>IFERROR(VLOOKUP(B7,NW!A:C,3,0),"")</f>
        <v>外销</v>
      </c>
      <c r="E7" s="351"/>
      <c r="F7" s="461"/>
      <c r="G7" s="481">
        <f t="shared" si="0"/>
        <v>56</v>
      </c>
      <c r="H7" s="579"/>
      <c r="I7" s="39"/>
      <c r="J7" s="40"/>
      <c r="K7" s="40"/>
      <c r="L7" s="40"/>
      <c r="M7" s="40"/>
      <c r="N7" s="40"/>
      <c r="O7" s="807"/>
      <c r="P7" s="807"/>
    </row>
    <row r="8" spans="1:16" ht="27" customHeight="1">
      <c r="A8" s="613" t="s">
        <v>5117</v>
      </c>
      <c r="B8" s="384" t="s">
        <v>39</v>
      </c>
      <c r="C8" s="384">
        <v>280</v>
      </c>
      <c r="D8" s="479" t="str">
        <f>IFERROR(VLOOKUP(B8,NW!A:C,3,0),"")</f>
        <v>外销</v>
      </c>
      <c r="E8" s="460"/>
      <c r="F8" s="461"/>
      <c r="G8" s="481">
        <f t="shared" si="0"/>
        <v>44.8</v>
      </c>
      <c r="H8" s="579"/>
      <c r="I8" s="39"/>
      <c r="J8" s="40"/>
      <c r="K8" s="40"/>
      <c r="L8" s="40"/>
      <c r="M8" s="40"/>
      <c r="N8" s="40"/>
      <c r="O8" s="807"/>
      <c r="P8" s="807"/>
    </row>
    <row r="9" spans="1:16" s="19" customFormat="1" ht="27" customHeight="1">
      <c r="A9" s="613" t="s">
        <v>5117</v>
      </c>
      <c r="B9" s="384" t="s">
        <v>122</v>
      </c>
      <c r="C9" s="384">
        <v>260</v>
      </c>
      <c r="D9" s="479" t="str">
        <f>IFERROR(VLOOKUP(B9,NW!A:C,3,0),"")</f>
        <v>外销</v>
      </c>
      <c r="E9" s="460"/>
      <c r="F9" s="462"/>
      <c r="G9" s="481">
        <f t="shared" si="0"/>
        <v>41.6</v>
      </c>
      <c r="H9" s="591"/>
      <c r="I9" s="456"/>
      <c r="J9" s="46"/>
      <c r="K9" s="46"/>
      <c r="L9" s="46"/>
      <c r="M9" s="46"/>
      <c r="N9" s="46"/>
      <c r="O9" s="807"/>
      <c r="P9" s="807"/>
    </row>
    <row r="10" spans="1:16" ht="27" customHeight="1">
      <c r="A10" s="613"/>
      <c r="B10" s="622"/>
      <c r="C10" s="344"/>
      <c r="D10" s="479" t="str">
        <f>IFERROR(VLOOKUP(B10,NW!A:C,3,0),"")</f>
        <v/>
      </c>
      <c r="E10" s="460"/>
      <c r="F10" s="463"/>
      <c r="G10" s="481">
        <f t="shared" si="0"/>
        <v>0</v>
      </c>
      <c r="H10" s="592"/>
      <c r="I10" s="39"/>
      <c r="J10" s="40"/>
      <c r="K10" s="40"/>
      <c r="L10" s="40"/>
      <c r="M10" s="40"/>
      <c r="N10" s="40"/>
      <c r="O10" s="794" t="s">
        <v>16</v>
      </c>
      <c r="P10" s="794"/>
    </row>
    <row r="11" spans="1:16" ht="27" customHeight="1">
      <c r="A11" s="358"/>
      <c r="B11" s="384" t="s">
        <v>247</v>
      </c>
      <c r="C11" s="384">
        <v>220</v>
      </c>
      <c r="D11" s="479" t="str">
        <f>IFERROR(VLOOKUP(B11,NW!A:C,3,0),"")</f>
        <v>外销</v>
      </c>
      <c r="E11" s="460"/>
      <c r="F11" s="463"/>
      <c r="G11" s="481">
        <f t="shared" si="0"/>
        <v>35.200000000000003</v>
      </c>
      <c r="H11" s="579"/>
      <c r="I11" s="39"/>
      <c r="J11" s="40"/>
      <c r="K11" s="40"/>
      <c r="L11" s="40"/>
      <c r="M11" s="40"/>
      <c r="N11" s="40"/>
      <c r="O11" s="794"/>
      <c r="P11" s="794"/>
    </row>
    <row r="12" spans="1:16" ht="27" customHeight="1">
      <c r="A12" s="613"/>
      <c r="B12" s="384" t="s">
        <v>85</v>
      </c>
      <c r="C12" s="384">
        <v>160</v>
      </c>
      <c r="D12" s="479" t="str">
        <f>IFERROR(VLOOKUP(B12,NW!A:C,3,0),"")</f>
        <v>外销</v>
      </c>
      <c r="E12" s="351"/>
      <c r="F12" s="464"/>
      <c r="G12" s="481">
        <f t="shared" si="0"/>
        <v>25.6</v>
      </c>
      <c r="H12" s="579"/>
      <c r="I12" s="39"/>
      <c r="J12" s="40"/>
      <c r="K12" s="40"/>
      <c r="L12" s="40"/>
      <c r="M12" s="40"/>
      <c r="N12" s="40"/>
      <c r="O12" s="795" t="s">
        <v>17</v>
      </c>
      <c r="P12" s="794"/>
    </row>
    <row r="13" spans="1:16" ht="27" customHeight="1">
      <c r="A13" s="613"/>
      <c r="B13" s="614"/>
      <c r="C13" s="614"/>
      <c r="D13" s="479" t="str">
        <f>IFERROR(VLOOKUP(B13,NW!A:C,3,0),"")</f>
        <v/>
      </c>
      <c r="E13" s="351"/>
      <c r="F13" s="492"/>
      <c r="G13" s="481">
        <f t="shared" si="0"/>
        <v>0</v>
      </c>
      <c r="H13" s="593"/>
      <c r="I13" s="39"/>
      <c r="J13" s="40"/>
      <c r="K13" s="40"/>
      <c r="L13" s="40"/>
      <c r="M13" s="40"/>
      <c r="N13" s="40"/>
      <c r="O13" s="795"/>
      <c r="P13" s="794"/>
    </row>
    <row r="14" spans="1:16" ht="27" customHeight="1">
      <c r="A14" s="613" t="s">
        <v>5117</v>
      </c>
      <c r="B14" s="384" t="s">
        <v>178</v>
      </c>
      <c r="C14" s="384">
        <v>210</v>
      </c>
      <c r="D14" s="479" t="str">
        <f>IFERROR(VLOOKUP(B14,NW!A:C,3,0),"")</f>
        <v>外销</v>
      </c>
      <c r="E14" s="424"/>
      <c r="F14" s="461"/>
      <c r="G14" s="481">
        <f t="shared" si="0"/>
        <v>33.6</v>
      </c>
      <c r="H14" s="579"/>
      <c r="I14" s="39"/>
      <c r="J14" s="40"/>
      <c r="K14" s="40"/>
      <c r="L14" s="40"/>
      <c r="M14" s="40"/>
      <c r="N14" s="40"/>
      <c r="O14" s="795"/>
      <c r="P14" s="794"/>
    </row>
    <row r="15" spans="1:16" ht="27" customHeight="1">
      <c r="A15" s="613" t="s">
        <v>7056</v>
      </c>
      <c r="B15" s="384" t="s">
        <v>100</v>
      </c>
      <c r="C15" s="384">
        <v>350</v>
      </c>
      <c r="D15" s="479" t="str">
        <f>IFERROR(VLOOKUP(B15,NW!A:C,3,0),"")</f>
        <v>外销</v>
      </c>
      <c r="E15" s="351"/>
      <c r="F15" s="493"/>
      <c r="G15" s="481">
        <f t="shared" si="0"/>
        <v>56</v>
      </c>
      <c r="H15" s="465"/>
      <c r="I15" s="39"/>
      <c r="J15" s="40"/>
      <c r="K15" s="40"/>
      <c r="L15" s="40"/>
      <c r="M15" s="40"/>
      <c r="N15" s="40"/>
      <c r="O15" s="53"/>
      <c r="P15" s="40"/>
    </row>
    <row r="16" spans="1:16" ht="27" customHeight="1">
      <c r="A16" s="613"/>
      <c r="B16" s="614"/>
      <c r="C16" s="614"/>
      <c r="D16" s="479" t="str">
        <f>IFERROR(VLOOKUP(B16,NW!A:C,3,0),"")</f>
        <v/>
      </c>
      <c r="E16" s="351"/>
      <c r="F16" s="464"/>
      <c r="G16" s="481">
        <f t="shared" si="0"/>
        <v>0</v>
      </c>
      <c r="H16" s="579"/>
      <c r="I16" s="39" t="s">
        <v>1971</v>
      </c>
      <c r="J16" s="40"/>
      <c r="K16" s="40"/>
      <c r="L16" s="40"/>
      <c r="M16" s="40"/>
      <c r="N16" s="40"/>
      <c r="O16" s="53"/>
      <c r="P16" s="40"/>
    </row>
    <row r="17" spans="1:16" ht="27" customHeight="1">
      <c r="A17" s="358"/>
      <c r="B17" s="622"/>
      <c r="C17" s="344"/>
      <c r="D17" s="479" t="str">
        <f>IFERROR(VLOOKUP(B17,NW!A:C,3,0),"")</f>
        <v/>
      </c>
      <c r="E17" s="460"/>
      <c r="F17" s="464"/>
      <c r="G17" s="481">
        <f t="shared" si="0"/>
        <v>0</v>
      </c>
      <c r="H17" s="573"/>
      <c r="I17" s="459"/>
      <c r="J17" s="23"/>
      <c r="K17" s="23"/>
      <c r="L17" s="23"/>
      <c r="M17" s="23"/>
      <c r="N17" s="23"/>
      <c r="O17" s="22"/>
      <c r="P17" s="23"/>
    </row>
    <row r="18" spans="1:16" ht="27" customHeight="1">
      <c r="A18" s="613"/>
      <c r="B18" s="614"/>
      <c r="C18" s="614"/>
      <c r="D18" s="479" t="str">
        <f>IFERROR(VLOOKUP(B18,NW!A:C,3,0),"")</f>
        <v/>
      </c>
      <c r="E18" s="351"/>
      <c r="F18" s="466"/>
      <c r="G18" s="481">
        <f t="shared" si="0"/>
        <v>0</v>
      </c>
      <c r="H18" s="573"/>
      <c r="I18" s="459"/>
      <c r="J18" s="23"/>
      <c r="K18" s="23"/>
      <c r="L18" s="23"/>
      <c r="M18" s="23"/>
      <c r="N18" s="23"/>
      <c r="O18" s="22"/>
      <c r="P18" s="23"/>
    </row>
    <row r="19" spans="1:16" ht="27" customHeight="1">
      <c r="A19" s="384"/>
      <c r="B19" s="614" t="s">
        <v>7570</v>
      </c>
      <c r="C19" s="614">
        <v>400</v>
      </c>
      <c r="D19" s="479" t="str">
        <f>IFERROR(VLOOKUP(B19,NW!A:C,3,0),"")</f>
        <v/>
      </c>
      <c r="E19" s="467"/>
      <c r="F19" s="468"/>
      <c r="G19" s="481">
        <f t="shared" si="0"/>
        <v>64</v>
      </c>
      <c r="H19" s="573"/>
      <c r="I19" s="459"/>
      <c r="J19" s="23"/>
      <c r="K19" s="23"/>
      <c r="L19" s="23"/>
      <c r="M19" s="23"/>
      <c r="N19" s="23"/>
      <c r="O19" s="22"/>
      <c r="P19" s="23"/>
    </row>
    <row r="20" spans="1:16" ht="27" customHeight="1">
      <c r="A20" s="610"/>
      <c r="B20" s="611" t="s">
        <v>2098</v>
      </c>
      <c r="C20" s="612">
        <f>SUM(C5:C19)</f>
        <v>2350</v>
      </c>
      <c r="D20" s="479" t="str">
        <f>IFERROR(VLOOKUP(B20,NW!A:C,3,0),"")</f>
        <v/>
      </c>
      <c r="E20" s="20"/>
      <c r="F20" s="21"/>
      <c r="G20" s="481">
        <f>C20*9.6/60</f>
        <v>376</v>
      </c>
      <c r="H20" s="573"/>
      <c r="I20" s="459"/>
      <c r="J20" s="23"/>
      <c r="K20" s="23"/>
      <c r="L20" s="23"/>
      <c r="M20" s="23"/>
      <c r="N20" s="23"/>
      <c r="O20" s="22"/>
      <c r="P20" s="23"/>
    </row>
    <row r="21" spans="1:16" ht="22.5" customHeight="1">
      <c r="A21" s="576" t="s">
        <v>18</v>
      </c>
      <c r="B21" s="582" t="s">
        <v>19</v>
      </c>
      <c r="C21" s="907" t="str">
        <f>'02# '!C21:F24</f>
        <v>早班：10：00-11：30
          17：00-18：30
夜班：21：00-23：00</v>
      </c>
      <c r="D21" s="908"/>
      <c r="E21" s="908"/>
      <c r="F21" s="909"/>
      <c r="G21" s="583" t="s">
        <v>26</v>
      </c>
      <c r="H21" s="802" t="s">
        <v>20</v>
      </c>
      <c r="I21" s="802"/>
      <c r="J21" s="454" t="s">
        <v>20</v>
      </c>
      <c r="K21" s="454" t="s">
        <v>20</v>
      </c>
      <c r="L21" s="454" t="s">
        <v>20</v>
      </c>
      <c r="M21" s="454" t="s">
        <v>20</v>
      </c>
      <c r="N21" s="454" t="s">
        <v>20</v>
      </c>
      <c r="O21" s="808" t="s">
        <v>21</v>
      </c>
      <c r="P21" s="809" t="s">
        <v>22</v>
      </c>
    </row>
    <row r="22" spans="1:16">
      <c r="A22" s="812" t="s">
        <v>23</v>
      </c>
      <c r="B22" s="813" t="str">
        <f>'01# '!B22:B24</f>
        <v>胡金涛</v>
      </c>
      <c r="C22" s="907"/>
      <c r="D22" s="908"/>
      <c r="E22" s="908"/>
      <c r="F22" s="909"/>
      <c r="G22" s="913"/>
      <c r="H22" s="800" t="s">
        <v>25</v>
      </c>
      <c r="I22" s="800"/>
      <c r="J22" s="800" t="s">
        <v>24</v>
      </c>
      <c r="K22" s="800" t="s">
        <v>24</v>
      </c>
      <c r="L22" s="800" t="s">
        <v>24</v>
      </c>
      <c r="M22" s="800" t="s">
        <v>24</v>
      </c>
      <c r="N22" s="800" t="s">
        <v>24</v>
      </c>
      <c r="O22" s="808"/>
      <c r="P22" s="809"/>
    </row>
    <row r="23" spans="1:16">
      <c r="A23" s="812"/>
      <c r="B23" s="813"/>
      <c r="C23" s="907"/>
      <c r="D23" s="908"/>
      <c r="E23" s="908"/>
      <c r="F23" s="909"/>
      <c r="G23" s="914"/>
      <c r="H23" s="800"/>
      <c r="I23" s="800"/>
      <c r="J23" s="800"/>
      <c r="K23" s="800"/>
      <c r="L23" s="800"/>
      <c r="M23" s="800"/>
      <c r="N23" s="800"/>
      <c r="O23" s="808"/>
      <c r="P23" s="809"/>
    </row>
    <row r="24" spans="1:16">
      <c r="A24" s="812"/>
      <c r="B24" s="813"/>
      <c r="C24" s="910"/>
      <c r="D24" s="911"/>
      <c r="E24" s="911"/>
      <c r="F24" s="912"/>
      <c r="G24" s="914"/>
      <c r="H24" s="800"/>
      <c r="I24" s="800"/>
      <c r="J24" s="800"/>
      <c r="K24" s="800"/>
      <c r="L24" s="800"/>
      <c r="M24" s="800"/>
      <c r="N24" s="800"/>
      <c r="O24" s="808"/>
      <c r="P24" s="809"/>
    </row>
    <row r="25" spans="1:16" ht="16.5" customHeight="1">
      <c r="A25" s="810" t="s">
        <v>2074</v>
      </c>
      <c r="B25" s="810"/>
      <c r="C25" s="810"/>
      <c r="D25" s="458"/>
      <c r="E25" s="30"/>
      <c r="F25" s="30"/>
      <c r="G25" s="30"/>
      <c r="H25" s="30"/>
      <c r="I25" s="30" t="s">
        <v>2322</v>
      </c>
      <c r="J25" s="469"/>
      <c r="K25" s="469"/>
      <c r="L25" s="940"/>
      <c r="M25" s="940"/>
      <c r="N25" s="940"/>
      <c r="O25" s="470"/>
      <c r="P25" s="469"/>
    </row>
    <row r="26" spans="1:16" ht="17.25">
      <c r="A26" s="31" t="s">
        <v>2075</v>
      </c>
      <c r="B26" s="31"/>
      <c r="C26" s="457"/>
      <c r="D26" s="457"/>
      <c r="E26" s="471"/>
      <c r="F26" s="471"/>
      <c r="G26" s="471"/>
      <c r="H26" s="471"/>
      <c r="I26" s="471"/>
      <c r="J26" s="469"/>
      <c r="K26" s="469"/>
      <c r="L26" s="469"/>
      <c r="M26" s="469"/>
      <c r="N26" s="469"/>
      <c r="O26" s="470"/>
      <c r="P26" s="469"/>
    </row>
  </sheetData>
  <mergeCells count="31">
    <mergeCell ref="C2:D2"/>
    <mergeCell ref="O10:P11"/>
    <mergeCell ref="O12:O14"/>
    <mergeCell ref="P12:P14"/>
    <mergeCell ref="A1:P1"/>
    <mergeCell ref="A2:B2"/>
    <mergeCell ref="F2:G2"/>
    <mergeCell ref="M2:N2"/>
    <mergeCell ref="A3:A4"/>
    <mergeCell ref="E3:F3"/>
    <mergeCell ref="G3:G4"/>
    <mergeCell ref="H3:I3"/>
    <mergeCell ref="J3:N3"/>
    <mergeCell ref="O3:P3"/>
    <mergeCell ref="O4:P9"/>
    <mergeCell ref="B3:D3"/>
    <mergeCell ref="O21:O24"/>
    <mergeCell ref="P21:P24"/>
    <mergeCell ref="M22:M24"/>
    <mergeCell ref="N22:N24"/>
    <mergeCell ref="A25:C25"/>
    <mergeCell ref="L25:N25"/>
    <mergeCell ref="A22:A24"/>
    <mergeCell ref="B22:B24"/>
    <mergeCell ref="G22:G24"/>
    <mergeCell ref="H22:I24"/>
    <mergeCell ref="J22:J24"/>
    <mergeCell ref="K22:K24"/>
    <mergeCell ref="C21:F24"/>
    <mergeCell ref="H21:I21"/>
    <mergeCell ref="L22:L24"/>
  </mergeCells>
  <phoneticPr fontId="1" type="noConversion"/>
  <conditionalFormatting sqref="E19">
    <cfRule type="cellIs" dxfId="4" priority="141" operator="greaterThan">
      <formula>#REF!</formula>
    </cfRule>
  </conditionalFormatting>
  <printOptions horizontalCentered="1"/>
  <pageMargins left="0.11811023622047245" right="0.11811023622047245" top="3.937007874015748E-2" bottom="3.937007874015748E-2" header="0.31496062992125984" footer="0.31496062992125984"/>
  <pageSetup paperSize="9" scale="86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4">
    <tabColor theme="9" tint="-0.249977111117893"/>
  </sheetPr>
  <dimension ref="A1:P26"/>
  <sheetViews>
    <sheetView zoomScaleNormal="100" workbookViewId="0">
      <selection activeCell="F11" sqref="F11"/>
    </sheetView>
  </sheetViews>
  <sheetFormatPr defaultColWidth="9" defaultRowHeight="14.25"/>
  <cols>
    <col min="1" max="1" width="5.625" style="390" customWidth="1"/>
    <col min="2" max="2" width="26.25" style="390" customWidth="1"/>
    <col min="3" max="6" width="8.625" style="412" customWidth="1"/>
    <col min="7" max="14" width="8.625" style="390" customWidth="1"/>
    <col min="15" max="15" width="8" style="390" customWidth="1"/>
    <col min="16" max="16" width="5.25" style="390" customWidth="1"/>
    <col min="17" max="16384" width="9" style="390"/>
  </cols>
  <sheetData>
    <row r="1" spans="1:16" ht="45" customHeight="1">
      <c r="A1" s="915" t="s">
        <v>0</v>
      </c>
      <c r="B1" s="916"/>
      <c r="C1" s="916"/>
      <c r="D1" s="916"/>
      <c r="E1" s="916"/>
      <c r="F1" s="916"/>
      <c r="G1" s="916"/>
      <c r="H1" s="916"/>
      <c r="I1" s="916"/>
      <c r="J1" s="916"/>
      <c r="K1" s="916"/>
      <c r="L1" s="916"/>
      <c r="M1" s="916"/>
      <c r="N1" s="916"/>
      <c r="O1" s="916"/>
      <c r="P1" s="916"/>
    </row>
    <row r="2" spans="1:16" s="396" customFormat="1" ht="27.75" customHeight="1">
      <c r="A2" s="917" t="s">
        <v>2082</v>
      </c>
      <c r="B2" s="918"/>
      <c r="C2" s="920" t="s">
        <v>2084</v>
      </c>
      <c r="D2" s="932"/>
      <c r="E2" s="693" t="s">
        <v>2268</v>
      </c>
      <c r="F2" s="919" t="s">
        <v>1</v>
      </c>
      <c r="G2" s="920"/>
      <c r="H2" s="392" t="str">
        <f>'01# '!H2</f>
        <v>2025年</v>
      </c>
      <c r="I2" s="393" t="str">
        <f>'01# '!I2</f>
        <v>4月</v>
      </c>
      <c r="J2" s="695">
        <f>'01# '!J2</f>
        <v>26</v>
      </c>
      <c r="K2" s="693" t="s">
        <v>29</v>
      </c>
      <c r="L2" s="695" t="s">
        <v>2</v>
      </c>
      <c r="M2" s="921" t="str">
        <f>'01# '!M2:N2</f>
        <v>早</v>
      </c>
      <c r="N2" s="921"/>
      <c r="O2" s="695" t="s">
        <v>3</v>
      </c>
      <c r="P2" s="395">
        <f>'01# '!P2</f>
        <v>1</v>
      </c>
    </row>
    <row r="3" spans="1:16" ht="20.25" customHeight="1">
      <c r="A3" s="922" t="s">
        <v>28</v>
      </c>
      <c r="B3" s="929" t="s">
        <v>27</v>
      </c>
      <c r="C3" s="930"/>
      <c r="D3" s="931"/>
      <c r="E3" s="922" t="s">
        <v>4</v>
      </c>
      <c r="F3" s="922"/>
      <c r="G3" s="924" t="s">
        <v>5</v>
      </c>
      <c r="H3" s="926" t="s">
        <v>6</v>
      </c>
      <c r="I3" s="922"/>
      <c r="J3" s="927" t="s">
        <v>7</v>
      </c>
      <c r="K3" s="927"/>
      <c r="L3" s="927"/>
      <c r="M3" s="927"/>
      <c r="N3" s="927"/>
      <c r="O3" s="927" t="s">
        <v>8</v>
      </c>
      <c r="P3" s="927"/>
    </row>
    <row r="4" spans="1:16" ht="20.25" customHeight="1">
      <c r="A4" s="923"/>
      <c r="B4" s="700" t="s">
        <v>2083</v>
      </c>
      <c r="C4" s="700" t="s">
        <v>5028</v>
      </c>
      <c r="D4" s="700" t="s">
        <v>2687</v>
      </c>
      <c r="E4" s="697" t="s">
        <v>5030</v>
      </c>
      <c r="F4" s="697" t="s">
        <v>2078</v>
      </c>
      <c r="G4" s="925"/>
      <c r="H4" s="696" t="s">
        <v>9</v>
      </c>
      <c r="I4" s="696" t="s">
        <v>10</v>
      </c>
      <c r="J4" s="696" t="s">
        <v>11</v>
      </c>
      <c r="K4" s="696" t="s">
        <v>12</v>
      </c>
      <c r="L4" s="696" t="s">
        <v>13</v>
      </c>
      <c r="M4" s="696" t="s">
        <v>14</v>
      </c>
      <c r="N4" s="696" t="s">
        <v>15</v>
      </c>
      <c r="O4" s="928"/>
      <c r="P4" s="928"/>
    </row>
    <row r="5" spans="1:16" ht="27" customHeight="1">
      <c r="A5" s="613"/>
      <c r="B5" s="384" t="s">
        <v>414</v>
      </c>
      <c r="C5" s="384">
        <v>260</v>
      </c>
      <c r="D5" s="486" t="str">
        <f>IFERROR(VLOOKUP(B5,NW!A:C,3,0),"")</f>
        <v>外销</v>
      </c>
      <c r="E5" s="384"/>
      <c r="F5" s="342"/>
      <c r="G5" s="481">
        <f t="shared" ref="G5:G19" si="0">C5*9.02/60</f>
        <v>39.086666666666666</v>
      </c>
      <c r="H5" s="584"/>
      <c r="I5" s="698"/>
      <c r="J5" s="399"/>
      <c r="K5" s="399"/>
      <c r="L5" s="399"/>
      <c r="M5" s="399"/>
      <c r="N5" s="399"/>
      <c r="O5" s="928"/>
      <c r="P5" s="928"/>
    </row>
    <row r="6" spans="1:16" ht="27" customHeight="1">
      <c r="A6" s="613"/>
      <c r="B6" s="384" t="s">
        <v>369</v>
      </c>
      <c r="C6" s="384">
        <v>240</v>
      </c>
      <c r="D6" s="486" t="str">
        <f>IFERROR(VLOOKUP(B6,NW!A:C,3,0),"")</f>
        <v>内销</v>
      </c>
      <c r="E6" s="384"/>
      <c r="F6" s="342"/>
      <c r="G6" s="481">
        <f t="shared" si="0"/>
        <v>36.08</v>
      </c>
      <c r="H6" s="584"/>
      <c r="I6" s="698"/>
      <c r="J6" s="399"/>
      <c r="K6" s="399"/>
      <c r="L6" s="399"/>
      <c r="M6" s="399"/>
      <c r="N6" s="399"/>
      <c r="O6" s="928"/>
      <c r="P6" s="928"/>
    </row>
    <row r="7" spans="1:16" ht="27" customHeight="1">
      <c r="A7" s="613"/>
      <c r="B7" s="384" t="s">
        <v>7057</v>
      </c>
      <c r="C7" s="384">
        <v>170</v>
      </c>
      <c r="D7" s="486" t="str">
        <f>IFERROR(VLOOKUP(B7,NW!A:C,3,0),"")</f>
        <v>外销</v>
      </c>
      <c r="E7" s="384"/>
      <c r="F7" s="699"/>
      <c r="G7" s="481">
        <f t="shared" si="0"/>
        <v>25.556666666666665</v>
      </c>
      <c r="H7" s="584"/>
      <c r="I7" s="698"/>
      <c r="J7" s="399"/>
      <c r="K7" s="399"/>
      <c r="L7" s="399"/>
      <c r="M7" s="399"/>
      <c r="N7" s="399"/>
      <c r="O7" s="928"/>
      <c r="P7" s="928"/>
    </row>
    <row r="8" spans="1:16" ht="27" customHeight="1">
      <c r="A8" s="358"/>
      <c r="B8" s="358"/>
      <c r="C8" s="383"/>
      <c r="D8" s="486" t="str">
        <f>IFERROR(VLOOKUP(B8,NW!A:C,3,0),"")</f>
        <v/>
      </c>
      <c r="E8" s="383"/>
      <c r="F8" s="699"/>
      <c r="G8" s="481">
        <f t="shared" si="0"/>
        <v>0</v>
      </c>
      <c r="H8" s="584"/>
      <c r="I8" s="698" t="s">
        <v>2606</v>
      </c>
      <c r="J8" s="399"/>
      <c r="K8" s="399"/>
      <c r="L8" s="399"/>
      <c r="M8" s="399"/>
      <c r="N8" s="399"/>
      <c r="O8" s="928"/>
      <c r="P8" s="928"/>
    </row>
    <row r="9" spans="1:16" ht="27" customHeight="1">
      <c r="A9" s="613"/>
      <c r="B9" s="358"/>
      <c r="C9" s="383"/>
      <c r="D9" s="486" t="str">
        <f>IFERROR(VLOOKUP(B9,NW!A:C,3,0),"")</f>
        <v/>
      </c>
      <c r="E9" s="358"/>
      <c r="F9" s="344"/>
      <c r="G9" s="481">
        <f t="shared" si="0"/>
        <v>0</v>
      </c>
      <c r="H9" s="581"/>
      <c r="I9" s="698"/>
      <c r="J9" s="399"/>
      <c r="K9" s="399"/>
      <c r="L9" s="399"/>
      <c r="M9" s="399"/>
      <c r="N9" s="399"/>
      <c r="O9" s="928"/>
      <c r="P9" s="928"/>
    </row>
    <row r="10" spans="1:16" ht="27" customHeight="1">
      <c r="A10" s="358"/>
      <c r="B10" s="622"/>
      <c r="C10" s="344"/>
      <c r="D10" s="486" t="str">
        <f>IFERROR(VLOOKUP(B10,NW!A:C,3,0),"")</f>
        <v/>
      </c>
      <c r="E10" s="383"/>
      <c r="F10" s="344"/>
      <c r="G10" s="481">
        <f t="shared" si="0"/>
        <v>0</v>
      </c>
      <c r="H10" s="590"/>
      <c r="I10" s="698"/>
      <c r="J10" s="399"/>
      <c r="K10" s="399"/>
      <c r="L10" s="399"/>
      <c r="M10" s="399"/>
      <c r="N10" s="399"/>
      <c r="O10" s="927" t="s">
        <v>16</v>
      </c>
      <c r="P10" s="927"/>
    </row>
    <row r="11" spans="1:16" ht="27" customHeight="1">
      <c r="A11" s="529"/>
      <c r="B11" s="614"/>
      <c r="C11" s="614"/>
      <c r="D11" s="486" t="str">
        <f>IFERROR(VLOOKUP(B11,NW!A:C,3,0),"")</f>
        <v/>
      </c>
      <c r="E11" s="383"/>
      <c r="F11" s="343"/>
      <c r="G11" s="481">
        <f t="shared" si="0"/>
        <v>0</v>
      </c>
      <c r="H11" s="581"/>
      <c r="I11" s="698"/>
      <c r="J11" s="399"/>
      <c r="K11" s="399"/>
      <c r="L11" s="399"/>
      <c r="M11" s="399"/>
      <c r="N11" s="399"/>
      <c r="O11" s="927"/>
      <c r="P11" s="927"/>
    </row>
    <row r="12" spans="1:16" ht="27" customHeight="1">
      <c r="A12" s="621"/>
      <c r="B12" s="622"/>
      <c r="C12" s="344"/>
      <c r="D12" s="486" t="str">
        <f>IFERROR(VLOOKUP(B12,NW!A:C,3,0),"")</f>
        <v/>
      </c>
      <c r="E12" s="383"/>
      <c r="F12" s="343"/>
      <c r="G12" s="481">
        <f t="shared" si="0"/>
        <v>0</v>
      </c>
      <c r="H12" s="584"/>
      <c r="I12" s="698"/>
      <c r="J12" s="357"/>
      <c r="K12" s="399"/>
      <c r="L12" s="399"/>
      <c r="M12" s="399"/>
      <c r="N12" s="399"/>
      <c r="O12" s="939" t="s">
        <v>17</v>
      </c>
      <c r="P12" s="927"/>
    </row>
    <row r="13" spans="1:16" ht="27" customHeight="1">
      <c r="A13" s="621"/>
      <c r="B13" s="622"/>
      <c r="C13" s="344"/>
      <c r="D13" s="486" t="str">
        <f>IFERROR(VLOOKUP(B13,NW!A:C,3,0),"")</f>
        <v/>
      </c>
      <c r="E13" s="383"/>
      <c r="F13" s="343"/>
      <c r="G13" s="481">
        <f t="shared" si="0"/>
        <v>0</v>
      </c>
      <c r="H13" s="584"/>
      <c r="I13" s="698"/>
      <c r="J13" s="399"/>
      <c r="K13" s="399"/>
      <c r="L13" s="399"/>
      <c r="M13" s="399"/>
      <c r="N13" s="399"/>
      <c r="O13" s="939"/>
      <c r="P13" s="927"/>
    </row>
    <row r="14" spans="1:16" ht="27" customHeight="1">
      <c r="A14" s="621"/>
      <c r="B14" s="614"/>
      <c r="C14" s="614"/>
      <c r="D14" s="486" t="str">
        <f>IFERROR(VLOOKUP(B14,NW!A:C,3,0),"")</f>
        <v/>
      </c>
      <c r="E14" s="383"/>
      <c r="F14" s="343"/>
      <c r="G14" s="481">
        <f t="shared" si="0"/>
        <v>0</v>
      </c>
      <c r="H14" s="584"/>
      <c r="I14" s="698"/>
      <c r="J14" s="399"/>
      <c r="K14" s="399"/>
      <c r="L14" s="399"/>
      <c r="M14" s="399"/>
      <c r="N14" s="399"/>
      <c r="O14" s="939"/>
      <c r="P14" s="927"/>
    </row>
    <row r="15" spans="1:16" ht="27" customHeight="1">
      <c r="A15" s="532"/>
      <c r="B15" s="622"/>
      <c r="C15" s="344"/>
      <c r="D15" s="486" t="str">
        <f>IFERROR(VLOOKUP(B15,NW!A:C,3,0),"")</f>
        <v/>
      </c>
      <c r="E15" s="383"/>
      <c r="F15" s="343"/>
      <c r="G15" s="481">
        <f t="shared" si="0"/>
        <v>0</v>
      </c>
      <c r="H15" s="584"/>
      <c r="I15" s="698" t="s">
        <v>1971</v>
      </c>
      <c r="J15" s="399"/>
      <c r="K15" s="399"/>
      <c r="L15" s="399"/>
      <c r="M15" s="399"/>
      <c r="N15" s="399"/>
      <c r="O15" s="400"/>
      <c r="P15" s="399"/>
    </row>
    <row r="16" spans="1:16" ht="27" customHeight="1">
      <c r="A16" s="532"/>
      <c r="B16" s="532"/>
      <c r="C16" s="532"/>
      <c r="D16" s="486" t="str">
        <f>IFERROR(VLOOKUP(B16,NW!A:C,3,0),"")</f>
        <v/>
      </c>
      <c r="E16" s="383"/>
      <c r="F16" s="343"/>
      <c r="G16" s="481">
        <f t="shared" si="0"/>
        <v>0</v>
      </c>
      <c r="H16" s="584" t="s">
        <v>1971</v>
      </c>
      <c r="I16" s="698"/>
      <c r="J16" s="399"/>
      <c r="K16" s="399"/>
      <c r="L16" s="399"/>
      <c r="M16" s="399"/>
      <c r="N16" s="399"/>
      <c r="O16" s="400"/>
      <c r="P16" s="399"/>
    </row>
    <row r="17" spans="1:16" ht="27" customHeight="1">
      <c r="A17" s="535"/>
      <c r="B17" s="532"/>
      <c r="C17" s="532"/>
      <c r="D17" s="486" t="str">
        <f>IFERROR(VLOOKUP(B17,NW!A:C,3,0),"")</f>
        <v/>
      </c>
      <c r="E17" s="383"/>
      <c r="F17" s="343"/>
      <c r="G17" s="481">
        <f t="shared" si="0"/>
        <v>0</v>
      </c>
      <c r="H17" s="584" t="s">
        <v>1971</v>
      </c>
      <c r="I17" s="698"/>
      <c r="J17" s="399"/>
      <c r="K17" s="399"/>
      <c r="L17" s="399"/>
      <c r="M17" s="399"/>
      <c r="N17" s="399"/>
      <c r="O17" s="400"/>
      <c r="P17" s="399"/>
    </row>
    <row r="18" spans="1:16" ht="27" customHeight="1">
      <c r="A18" s="535"/>
      <c r="B18" s="536"/>
      <c r="C18" s="534"/>
      <c r="D18" s="486" t="str">
        <f>IFERROR(VLOOKUP(B18,NW!A:C,3,0),"")</f>
        <v/>
      </c>
      <c r="E18" s="346"/>
      <c r="F18" s="701"/>
      <c r="G18" s="481">
        <f t="shared" si="0"/>
        <v>0</v>
      </c>
      <c r="H18" s="585"/>
      <c r="I18" s="698"/>
      <c r="J18" s="402"/>
      <c r="K18" s="402"/>
      <c r="L18" s="402"/>
      <c r="M18" s="402"/>
      <c r="N18" s="402"/>
      <c r="O18" s="403"/>
      <c r="P18" s="402"/>
    </row>
    <row r="19" spans="1:16" ht="27" customHeight="1">
      <c r="A19" s="535"/>
      <c r="B19" s="535" t="s">
        <v>7570</v>
      </c>
      <c r="C19" s="535">
        <v>240</v>
      </c>
      <c r="D19" s="486" t="str">
        <f>IFERROR(VLOOKUP(B19,NW!A:C,3,0),"")</f>
        <v/>
      </c>
      <c r="E19" s="357"/>
      <c r="F19" s="349"/>
      <c r="G19" s="481">
        <f t="shared" si="0"/>
        <v>36.08</v>
      </c>
      <c r="H19" s="585"/>
      <c r="I19" s="698"/>
      <c r="J19" s="402"/>
      <c r="K19" s="402"/>
      <c r="L19" s="402"/>
      <c r="M19" s="402"/>
      <c r="N19" s="402"/>
      <c r="O19" s="403"/>
      <c r="P19" s="402"/>
    </row>
    <row r="20" spans="1:16" ht="27" customHeight="1">
      <c r="A20" s="610"/>
      <c r="B20" s="608" t="s">
        <v>2098</v>
      </c>
      <c r="C20" s="609">
        <f>SUM(C5:C19)</f>
        <v>910</v>
      </c>
      <c r="D20" s="486" t="str">
        <f>IFERROR(VLOOKUP(B20,NW!A:C,3,0),"")</f>
        <v/>
      </c>
      <c r="E20" s="20"/>
      <c r="F20" s="347"/>
      <c r="G20" s="481">
        <f>C20*9.02/60</f>
        <v>136.80333333333331</v>
      </c>
      <c r="H20" s="585"/>
      <c r="I20" s="692"/>
      <c r="J20" s="402"/>
      <c r="K20" s="402"/>
      <c r="L20" s="402"/>
      <c r="M20" s="402"/>
      <c r="N20" s="402"/>
      <c r="O20" s="403"/>
      <c r="P20" s="402"/>
    </row>
    <row r="21" spans="1:16" ht="22.5" customHeight="1">
      <c r="A21" s="586" t="s">
        <v>18</v>
      </c>
      <c r="B21" s="587" t="s">
        <v>19</v>
      </c>
      <c r="C21" s="907" t="str">
        <f>'02# '!C21:F24</f>
        <v>早班：10：00-11：30
          17：00-18：30
夜班：21：00-23：00</v>
      </c>
      <c r="D21" s="908"/>
      <c r="E21" s="908"/>
      <c r="F21" s="909"/>
      <c r="G21" s="588" t="s">
        <v>26</v>
      </c>
      <c r="H21" s="921" t="s">
        <v>20</v>
      </c>
      <c r="I21" s="921"/>
      <c r="J21" s="695" t="s">
        <v>20</v>
      </c>
      <c r="K21" s="695" t="s">
        <v>20</v>
      </c>
      <c r="L21" s="695" t="s">
        <v>20</v>
      </c>
      <c r="M21" s="695" t="s">
        <v>20</v>
      </c>
      <c r="N21" s="695" t="s">
        <v>20</v>
      </c>
      <c r="O21" s="937" t="s">
        <v>21</v>
      </c>
      <c r="P21" s="938" t="s">
        <v>22</v>
      </c>
    </row>
    <row r="22" spans="1:16">
      <c r="A22" s="935" t="s">
        <v>23</v>
      </c>
      <c r="B22" s="936" t="str">
        <f>'01# '!B22:B24</f>
        <v>胡金涛</v>
      </c>
      <c r="C22" s="907"/>
      <c r="D22" s="908"/>
      <c r="E22" s="908"/>
      <c r="F22" s="909"/>
      <c r="G22" s="913"/>
      <c r="H22" s="919" t="s">
        <v>25</v>
      </c>
      <c r="I22" s="919"/>
      <c r="J22" s="919" t="s">
        <v>24</v>
      </c>
      <c r="K22" s="919" t="s">
        <v>24</v>
      </c>
      <c r="L22" s="919" t="s">
        <v>24</v>
      </c>
      <c r="M22" s="919" t="s">
        <v>24</v>
      </c>
      <c r="N22" s="919" t="s">
        <v>24</v>
      </c>
      <c r="O22" s="937"/>
      <c r="P22" s="938"/>
    </row>
    <row r="23" spans="1:16">
      <c r="A23" s="935"/>
      <c r="B23" s="936"/>
      <c r="C23" s="907"/>
      <c r="D23" s="908"/>
      <c r="E23" s="908"/>
      <c r="F23" s="909"/>
      <c r="G23" s="914"/>
      <c r="H23" s="919"/>
      <c r="I23" s="919"/>
      <c r="J23" s="919"/>
      <c r="K23" s="919"/>
      <c r="L23" s="919"/>
      <c r="M23" s="919"/>
      <c r="N23" s="919"/>
      <c r="O23" s="937"/>
      <c r="P23" s="938"/>
    </row>
    <row r="24" spans="1:16">
      <c r="A24" s="935"/>
      <c r="B24" s="936"/>
      <c r="C24" s="910"/>
      <c r="D24" s="911"/>
      <c r="E24" s="911"/>
      <c r="F24" s="912"/>
      <c r="G24" s="914"/>
      <c r="H24" s="919"/>
      <c r="I24" s="919"/>
      <c r="J24" s="919"/>
      <c r="K24" s="919"/>
      <c r="L24" s="919"/>
      <c r="M24" s="919"/>
      <c r="N24" s="919"/>
      <c r="O24" s="937"/>
      <c r="P24" s="938"/>
    </row>
    <row r="25" spans="1:16" ht="16.5" customHeight="1">
      <c r="A25" s="933" t="s">
        <v>2074</v>
      </c>
      <c r="B25" s="933"/>
      <c r="C25" s="933"/>
      <c r="D25" s="694"/>
      <c r="E25" s="702"/>
      <c r="F25" s="702"/>
      <c r="G25" s="406"/>
      <c r="H25" s="406"/>
      <c r="I25" s="406" t="s">
        <v>2322</v>
      </c>
      <c r="J25" s="407"/>
      <c r="K25" s="407"/>
      <c r="L25" s="934"/>
      <c r="M25" s="934"/>
      <c r="N25" s="934"/>
      <c r="O25" s="408"/>
      <c r="P25" s="407"/>
    </row>
    <row r="26" spans="1:16" ht="17.25">
      <c r="A26" s="409" t="s">
        <v>2075</v>
      </c>
      <c r="B26" s="409"/>
      <c r="C26" s="410"/>
      <c r="D26" s="410"/>
      <c r="E26" s="411"/>
      <c r="F26" s="411"/>
      <c r="G26" s="411"/>
      <c r="H26" s="411"/>
      <c r="I26" s="411"/>
      <c r="J26" s="407"/>
      <c r="K26" s="407"/>
      <c r="L26" s="407"/>
      <c r="M26" s="407"/>
      <c r="N26" s="407"/>
      <c r="O26" s="408"/>
      <c r="P26" s="407"/>
    </row>
  </sheetData>
  <mergeCells count="31">
    <mergeCell ref="O21:O24"/>
    <mergeCell ref="P21:P24"/>
    <mergeCell ref="M22:M24"/>
    <mergeCell ref="N22:N24"/>
    <mergeCell ref="O10:P11"/>
    <mergeCell ref="O12:O14"/>
    <mergeCell ref="P12:P14"/>
    <mergeCell ref="A25:C25"/>
    <mergeCell ref="L25:N25"/>
    <mergeCell ref="A22:A24"/>
    <mergeCell ref="B22:B24"/>
    <mergeCell ref="G22:G24"/>
    <mergeCell ref="H22:I24"/>
    <mergeCell ref="J22:J24"/>
    <mergeCell ref="K22:K24"/>
    <mergeCell ref="C21:F24"/>
    <mergeCell ref="H21:I21"/>
    <mergeCell ref="L22:L24"/>
    <mergeCell ref="A1:P1"/>
    <mergeCell ref="A2:B2"/>
    <mergeCell ref="F2:G2"/>
    <mergeCell ref="M2:N2"/>
    <mergeCell ref="A3:A4"/>
    <mergeCell ref="E3:F3"/>
    <mergeCell ref="G3:G4"/>
    <mergeCell ref="H3:I3"/>
    <mergeCell ref="J3:N3"/>
    <mergeCell ref="O3:P3"/>
    <mergeCell ref="O4:P9"/>
    <mergeCell ref="B3:D3"/>
    <mergeCell ref="C2:D2"/>
  </mergeCells>
  <phoneticPr fontId="1" type="noConversion"/>
  <conditionalFormatting sqref="F19">
    <cfRule type="cellIs" dxfId="3" priority="7" operator="greaterThan">
      <formula>$A$15</formula>
    </cfRule>
  </conditionalFormatting>
  <printOptions horizontalCentered="1"/>
  <pageMargins left="0.11811023622047245" right="0.11811023622047245" top="3.937007874015748E-2" bottom="3.937007874015748E-2" header="0.31496062992125984" footer="0.31496062992125984"/>
  <pageSetup paperSize="9" scale="86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 filterMode="1"/>
  <dimension ref="A1:E310"/>
  <sheetViews>
    <sheetView workbookViewId="0">
      <selection sqref="A1:D1048576"/>
    </sheetView>
  </sheetViews>
  <sheetFormatPr defaultRowHeight="14.25"/>
  <cols>
    <col min="1" max="1" width="21.75" style="414" customWidth="1"/>
    <col min="2" max="2" width="9" style="414"/>
    <col min="3" max="3" width="9.5" style="414" bestFit="1" customWidth="1"/>
    <col min="5" max="5" width="10.125" style="709" customWidth="1"/>
  </cols>
  <sheetData>
    <row r="1" spans="1:5">
      <c r="A1" s="360" t="s">
        <v>2071</v>
      </c>
      <c r="B1" s="360" t="s">
        <v>2611</v>
      </c>
      <c r="C1" s="360" t="s">
        <v>2682</v>
      </c>
      <c r="D1" s="706" t="s">
        <v>5120</v>
      </c>
      <c r="E1" s="709" t="s">
        <v>5121</v>
      </c>
    </row>
    <row r="2" spans="1:5">
      <c r="A2" s="360" t="str">
        <f>IF(AND(chengx!B2&lt;&gt;"",chengx!E2&lt;&gt;"/",chengx!E2&lt;&gt;"",chengx!E2&lt;&gt;0,RIGHT(chengx!C2,2)&lt;&gt;"试做"),chengx!F2,"")</f>
        <v>12885589  486  30A</v>
      </c>
      <c r="B2" s="360">
        <f>IF(AND(chengx!B2&lt;&gt;"",chengx!E2&lt;&gt;"/",chengx!E2&lt;&gt;"",chengx!E2&lt;&gt;0,RIGHT(chengx!C2,2)&lt;&gt;"试做"),chengx!G2,"")</f>
        <v>200</v>
      </c>
      <c r="C2" s="360" t="str">
        <f>IF(AND(OR(LEFT(chengx!D2)="内",RIGHT(chengx!D2)="内"),A2&lt;&gt;""),"内销",IF(AND(OR(LEFT(chengx!D2)="外",RIGHT(chengx!D2)="外"),A2&lt;&gt;""),"外销",""))</f>
        <v>外销</v>
      </c>
      <c r="D2" s="707" t="str">
        <f>IF(AND(ISNUMBER(FIND("结束",chengx!C2)),A2&lt;&gt;""),"结","")</f>
        <v/>
      </c>
      <c r="E2" s="709">
        <v>1</v>
      </c>
    </row>
    <row r="3" spans="1:5">
      <c r="A3" s="360" t="str">
        <f>IF(AND(chengx!B3&lt;&gt;"",chengx!E3&lt;&gt;"/",chengx!E3&lt;&gt;"",chengx!E3&lt;&gt;0,RIGHT(chengx!C3,2)&lt;&gt;"试做"),chengx!F3,"")</f>
        <v>128544  486  25A</v>
      </c>
      <c r="B3" s="360">
        <f>IF(AND(chengx!B3&lt;&gt;"",chengx!E3&lt;&gt;"/",chengx!E3&lt;&gt;"",chengx!E3&lt;&gt;0,RIGHT(chengx!C3,2)&lt;&gt;"试做"),chengx!G3,"")</f>
        <v>240</v>
      </c>
      <c r="C3" s="360" t="str">
        <f>IF(AND(OR(LEFT(chengx!D3)="内",RIGHT(chengx!D3)="内"),A3&lt;&gt;""),"内销",IF(AND(OR(LEFT(chengx!D3)="外",RIGHT(chengx!D3)="外"),A3&lt;&gt;""),"外销",""))</f>
        <v>外销</v>
      </c>
      <c r="D3" s="707" t="str">
        <f>IF(AND(ISNUMBER(FIND("结束",chengx!C3)),A3&lt;&gt;""),"结","")</f>
        <v/>
      </c>
      <c r="E3" s="709">
        <v>2</v>
      </c>
    </row>
    <row r="4" spans="1:5" hidden="1">
      <c r="A4" s="360" t="str">
        <f>IF(AND(chengx!B4&lt;&gt;"",chengx!E4&lt;&gt;"/",chengx!E4&lt;&gt;"",chengx!E4&lt;&gt;0,RIGHT(chengx!C4,2)&lt;&gt;"试做"),chengx!F4,"")</f>
        <v/>
      </c>
      <c r="B4" s="360" t="str">
        <f>IF(AND(chengx!B4&lt;&gt;"",chengx!E4&lt;&gt;"/",chengx!E4&lt;&gt;"",chengx!E4&lt;&gt;0,RIGHT(chengx!C4,2)&lt;&gt;"试做"),chengx!G4,"")</f>
        <v/>
      </c>
      <c r="C4" s="360" t="str">
        <f>IF(AND(OR(LEFT(chengx!D4)="内",RIGHT(chengx!D4)="内"),A4&lt;&gt;""),"内销",IF(AND(OR(LEFT(chengx!D4)="外",RIGHT(chengx!D4)="外"),A4&lt;&gt;""),"外销",""))</f>
        <v/>
      </c>
      <c r="D4" s="707" t="str">
        <f>IF(AND(ISNUMBER(FIND("结束",chengx!C4)),A4&lt;&gt;""),"结","")</f>
        <v/>
      </c>
      <c r="E4" s="709">
        <v>3</v>
      </c>
    </row>
    <row r="5" spans="1:5">
      <c r="A5" s="360" t="str">
        <f>IF(AND(chengx!B5&lt;&gt;"",chengx!E5&lt;&gt;"/",chengx!E5&lt;&gt;"",chengx!E5&lt;&gt;0,RIGHT(chengx!C5,2)&lt;&gt;"试做"),chengx!F5,"")</f>
        <v>12855589  486  40A</v>
      </c>
      <c r="B5" s="360">
        <f>IF(AND(chengx!B5&lt;&gt;"",chengx!E5&lt;&gt;"/",chengx!E5&lt;&gt;"",chengx!E5&lt;&gt;0,RIGHT(chengx!C5,2)&lt;&gt;"试做"),chengx!G5,"")</f>
        <v>80</v>
      </c>
      <c r="C5" s="360" t="str">
        <f>IF(AND(OR(LEFT(chengx!D5)="内",RIGHT(chengx!D5)="内"),A5&lt;&gt;""),"内销",IF(AND(OR(LEFT(chengx!D5)="外",RIGHT(chengx!D5)="外"),A5&lt;&gt;""),"外销",""))</f>
        <v>外销</v>
      </c>
      <c r="D5" s="707" t="str">
        <f>IF(AND(ISNUMBER(FIND("结束",chengx!C5)),A5&lt;&gt;""),"结","")</f>
        <v/>
      </c>
      <c r="E5" s="709">
        <v>4</v>
      </c>
    </row>
    <row r="6" spans="1:5">
      <c r="A6" s="360" t="str">
        <f>IF(AND(chengx!B6&lt;&gt;"",chengx!E6&lt;&gt;"/",chengx!E6&lt;&gt;"",chengx!E6&lt;&gt;0,RIGHT(chengx!C6,2)&lt;&gt;"试做"),chengx!F6,"")</f>
        <v>112867  484  30A</v>
      </c>
      <c r="B6" s="360">
        <f>IF(AND(chengx!B6&lt;&gt;"",chengx!E6&lt;&gt;"/",chengx!E6&lt;&gt;"",chengx!E6&lt;&gt;0,RIGHT(chengx!C6,2)&lt;&gt;"试做"),chengx!G6,"")</f>
        <v>140</v>
      </c>
      <c r="C6" s="360" t="str">
        <f>IF(AND(OR(LEFT(chengx!D6)="内",RIGHT(chengx!D6)="内"),A6&lt;&gt;""),"内销",IF(AND(OR(LEFT(chengx!D6)="外",RIGHT(chengx!D6)="外"),A6&lt;&gt;""),"外销",""))</f>
        <v>内销</v>
      </c>
      <c r="D6" s="707" t="str">
        <f>IF(AND(ISNUMBER(FIND("结束",chengx!C6)),A6&lt;&gt;""),"结","")</f>
        <v/>
      </c>
      <c r="E6" s="709">
        <v>5</v>
      </c>
    </row>
    <row r="7" spans="1:5">
      <c r="A7" s="360" t="str">
        <f>IF(AND(chengx!B7&lt;&gt;"",chengx!E7&lt;&gt;"/",chengx!E7&lt;&gt;"",chengx!E7&lt;&gt;0,RIGHT(chengx!C7,2)&lt;&gt;"试做"),chengx!F7,"")</f>
        <v>112857  486  45A</v>
      </c>
      <c r="B7" s="360">
        <f>IF(AND(chengx!B7&lt;&gt;"",chengx!E7&lt;&gt;"/",chengx!E7&lt;&gt;"",chengx!E7&lt;&gt;0,RIGHT(chengx!C7,2)&lt;&gt;"试做"),chengx!G7,"")</f>
        <v>200</v>
      </c>
      <c r="C7" s="360" t="str">
        <f>IF(AND(OR(LEFT(chengx!D7)="内",RIGHT(chengx!D7)="内"),A7&lt;&gt;""),"内销",IF(AND(OR(LEFT(chengx!D7)="外",RIGHT(chengx!D7)="外"),A7&lt;&gt;""),"外销",""))</f>
        <v>外销</v>
      </c>
      <c r="D7" s="707" t="str">
        <f>IF(AND(ISNUMBER(FIND("结束",chengx!C7)),A7&lt;&gt;""),"结","")</f>
        <v>结</v>
      </c>
      <c r="E7" s="709">
        <v>6</v>
      </c>
    </row>
    <row r="8" spans="1:5">
      <c r="A8" s="360" t="str">
        <f>IF(AND(chengx!B8&lt;&gt;"",chengx!E8&lt;&gt;"/",chengx!E8&lt;&gt;"",chengx!E8&lt;&gt;0,RIGHT(chengx!C8,2)&lt;&gt;"试做"),chengx!F8,"")</f>
        <v>112857  486  45A</v>
      </c>
      <c r="B8" s="360">
        <f>IF(AND(chengx!B8&lt;&gt;"",chengx!E8&lt;&gt;"/",chengx!E8&lt;&gt;"",chengx!E8&lt;&gt;0,RIGHT(chengx!C8,2)&lt;&gt;"试做"),chengx!G8,"")</f>
        <v>120</v>
      </c>
      <c r="C8" s="360" t="str">
        <f>IF(AND(OR(LEFT(chengx!D8)="内",RIGHT(chengx!D8)="内"),A8&lt;&gt;""),"内销",IF(AND(OR(LEFT(chengx!D8)="外",RIGHT(chengx!D8)="外"),A8&lt;&gt;""),"外销",""))</f>
        <v>外销</v>
      </c>
      <c r="D8" s="707" t="str">
        <f>IF(AND(ISNUMBER(FIND("结束",chengx!C8)),A8&lt;&gt;""),"结","")</f>
        <v/>
      </c>
      <c r="E8" s="709">
        <v>7</v>
      </c>
    </row>
    <row r="9" spans="1:5">
      <c r="A9" s="360" t="str">
        <f>IF(AND(chengx!B9&lt;&gt;"",chengx!E9&lt;&gt;"/",chengx!E9&lt;&gt;"",chengx!E9&lt;&gt;0,RIGHT(chengx!C9,2)&lt;&gt;"试做"),chengx!F9,"")</f>
        <v>113056  486  20D</v>
      </c>
      <c r="B9" s="360">
        <f>IF(AND(chengx!B9&lt;&gt;"",chengx!E9&lt;&gt;"/",chengx!E9&lt;&gt;"",chengx!E9&lt;&gt;0,RIGHT(chengx!C9,2)&lt;&gt;"试做"),chengx!G9,"")</f>
        <v>110</v>
      </c>
      <c r="C9" s="360" t="str">
        <f>IF(AND(OR(LEFT(chengx!D9)="内",RIGHT(chengx!D9)="内"),A9&lt;&gt;""),"内销",IF(AND(OR(LEFT(chengx!D9)="外",RIGHT(chengx!D9)="外"),A9&lt;&gt;""),"外销",""))</f>
        <v>外销</v>
      </c>
      <c r="D9" s="707" t="str">
        <f>IF(AND(ISNUMBER(FIND("结束",chengx!C9)),A9&lt;&gt;""),"结","")</f>
        <v/>
      </c>
      <c r="E9" s="709">
        <v>8</v>
      </c>
    </row>
    <row r="10" spans="1:5" hidden="1">
      <c r="A10" s="360" t="str">
        <f>IF(AND(chengx!B10&lt;&gt;"",chengx!E10&lt;&gt;"/",chengx!E10&lt;&gt;"",chengx!E10&lt;&gt;0,RIGHT(chengx!C10,2)&lt;&gt;"试做"),chengx!F10,"")</f>
        <v/>
      </c>
      <c r="B10" s="360" t="str">
        <f>IF(AND(chengx!B10&lt;&gt;"",chengx!E10&lt;&gt;"/",chengx!E10&lt;&gt;"",chengx!E10&lt;&gt;0,RIGHT(chengx!C10,2)&lt;&gt;"试做"),chengx!G10,"")</f>
        <v/>
      </c>
      <c r="C10" s="360" t="str">
        <f>IF(AND(OR(LEFT(chengx!D10)="内",RIGHT(chengx!D10)="内"),A10&lt;&gt;""),"内销",IF(AND(OR(LEFT(chengx!D10)="外",RIGHT(chengx!D10)="外"),A10&lt;&gt;""),"外销",""))</f>
        <v/>
      </c>
      <c r="D10" s="707" t="str">
        <f>IF(AND(ISNUMBER(FIND("结束",chengx!C10)),A10&lt;&gt;""),"结","")</f>
        <v/>
      </c>
      <c r="E10" s="709">
        <v>9</v>
      </c>
    </row>
    <row r="11" spans="1:5" hidden="1">
      <c r="A11" s="360" t="str">
        <f>IF(AND(chengx!B11&lt;&gt;"",chengx!E11&lt;&gt;"/",chengx!E11&lt;&gt;"",chengx!E11&lt;&gt;0,RIGHT(chengx!C11,2)&lt;&gt;"试做"),chengx!F11,"")</f>
        <v/>
      </c>
      <c r="B11" s="360" t="str">
        <f>IF(AND(chengx!B11&lt;&gt;"",chengx!E11&lt;&gt;"/",chengx!E11&lt;&gt;"",chengx!E11&lt;&gt;0,RIGHT(chengx!C11,2)&lt;&gt;"试做"),chengx!G11,"")</f>
        <v/>
      </c>
      <c r="C11" s="360" t="str">
        <f>IF(AND(OR(LEFT(chengx!D11)="内",RIGHT(chengx!D11)="内"),A11&lt;&gt;""),"内销",IF(AND(OR(LEFT(chengx!D11)="外",RIGHT(chengx!D11)="外"),A11&lt;&gt;""),"外销",""))</f>
        <v/>
      </c>
      <c r="D11" s="707" t="str">
        <f>IF(AND(ISNUMBER(FIND("结束",chengx!C11)),A11&lt;&gt;""),"结","")</f>
        <v/>
      </c>
      <c r="E11" s="709">
        <v>10</v>
      </c>
    </row>
    <row r="12" spans="1:5">
      <c r="A12" s="360" t="str">
        <f>IF(AND(chengx!B12&lt;&gt;"",chengx!E12&lt;&gt;"/",chengx!E12&lt;&gt;"",chengx!E12&lt;&gt;0,RIGHT(chengx!C12,2)&lt;&gt;"试做"),chengx!F12,"")</f>
        <v>14645689  484  30A</v>
      </c>
      <c r="B12" s="360">
        <f>IF(AND(chengx!B12&lt;&gt;"",chengx!E12&lt;&gt;"/",chengx!E12&lt;&gt;"",chengx!E12&lt;&gt;0,RIGHT(chengx!C12,2)&lt;&gt;"试做"),chengx!G12,"")</f>
        <v>360</v>
      </c>
      <c r="C12" s="360" t="str">
        <f>IF(AND(OR(LEFT(chengx!D12)="内",RIGHT(chengx!D12)="内"),A12&lt;&gt;""),"内销",IF(AND(OR(LEFT(chengx!D12)="外",RIGHT(chengx!D12)="外"),A12&lt;&gt;""),"外销",""))</f>
        <v>内销</v>
      </c>
      <c r="D12" s="707" t="str">
        <f>IF(AND(ISNUMBER(FIND("结束",chengx!C12)),A12&lt;&gt;""),"结","")</f>
        <v/>
      </c>
      <c r="E12" s="709">
        <v>11</v>
      </c>
    </row>
    <row r="13" spans="1:5" ht="15" hidden="1" customHeight="1">
      <c r="A13" s="360" t="str">
        <f>IF(AND(chengx!B13&lt;&gt;"",chengx!E13&lt;&gt;"/",chengx!E13&lt;&gt;"",chengx!E13&lt;&gt;0,RIGHT(chengx!C13,2)&lt;&gt;"试做"),chengx!F13,"")</f>
        <v/>
      </c>
      <c r="B13" s="360" t="str">
        <f>IF(AND(chengx!B13&lt;&gt;"",chengx!E13&lt;&gt;"/",chengx!E13&lt;&gt;"",chengx!E13&lt;&gt;0,RIGHT(chengx!C13,2)&lt;&gt;"试做"),chengx!G13,"")</f>
        <v/>
      </c>
      <c r="C13" s="360" t="str">
        <f>IF(AND(OR(LEFT(chengx!D13)="内",RIGHT(chengx!D13)="内"),A13&lt;&gt;""),"内销",IF(AND(OR(LEFT(chengx!D13)="外",RIGHT(chengx!D13)="外"),A13&lt;&gt;""),"外销",""))</f>
        <v/>
      </c>
      <c r="D13" s="707" t="str">
        <f>IF(AND(ISNUMBER(FIND("结束",chengx!C13)),A13&lt;&gt;""),"结","")</f>
        <v/>
      </c>
      <c r="E13" s="709">
        <v>12</v>
      </c>
    </row>
    <row r="14" spans="1:5" hidden="1">
      <c r="A14" s="360" t="str">
        <f>IF(AND(chengx!B14&lt;&gt;"",chengx!E14&lt;&gt;"/",chengx!E14&lt;&gt;"",chengx!E14&lt;&gt;0,RIGHT(chengx!C14,2)&lt;&gt;"试做"),chengx!F14,"")</f>
        <v/>
      </c>
      <c r="B14" s="360" t="str">
        <f>IF(AND(chengx!B14&lt;&gt;"",chengx!E14&lt;&gt;"/",chengx!E14&lt;&gt;"",chengx!E14&lt;&gt;0,RIGHT(chengx!C14,2)&lt;&gt;"试做"),chengx!G14,"")</f>
        <v/>
      </c>
      <c r="C14" s="360" t="str">
        <f>IF(AND(OR(LEFT(chengx!D14)="内",RIGHT(chengx!D14)="内"),A14&lt;&gt;""),"内销",IF(AND(OR(LEFT(chengx!D14)="外",RIGHT(chengx!D14)="外"),A14&lt;&gt;""),"外销",""))</f>
        <v/>
      </c>
      <c r="D14" s="707" t="str">
        <f>IF(AND(ISNUMBER(FIND("结束",chengx!C14)),A14&lt;&gt;""),"结","")</f>
        <v/>
      </c>
      <c r="E14" s="709">
        <v>13</v>
      </c>
    </row>
    <row r="15" spans="1:5">
      <c r="A15" s="360" t="str">
        <f>IF(AND(chengx!B15&lt;&gt;"",chengx!E15&lt;&gt;"/",chengx!E15&lt;&gt;"",chengx!E15&lt;&gt;0,RIGHT(chengx!C15,2)&lt;&gt;"试做"),chengx!F15,"")</f>
        <v>104866  484  35A</v>
      </c>
      <c r="B15" s="360">
        <f>IF(AND(chengx!B15&lt;&gt;"",chengx!E15&lt;&gt;"/",chengx!E15&lt;&gt;"",chengx!E15&lt;&gt;0,RIGHT(chengx!C15,2)&lt;&gt;"试做"),chengx!G15,"")</f>
        <v>60</v>
      </c>
      <c r="C15" s="360" t="str">
        <f>IF(AND(OR(LEFT(chengx!D15)="内",RIGHT(chengx!D15)="内"),A15&lt;&gt;""),"内销",IF(AND(OR(LEFT(chengx!D15)="外",RIGHT(chengx!D15)="外"),A15&lt;&gt;""),"外销",""))</f>
        <v>外销</v>
      </c>
      <c r="D15" s="707" t="str">
        <f>IF(AND(ISNUMBER(FIND("结束",chengx!C15)),A15&lt;&gt;""),"结","")</f>
        <v/>
      </c>
      <c r="E15" s="709">
        <v>14</v>
      </c>
    </row>
    <row r="16" spans="1:5">
      <c r="A16" s="360" t="str">
        <f>IF(AND(chengx!B16&lt;&gt;"",chengx!E16&lt;&gt;"/",chengx!E16&lt;&gt;"",chengx!E16&lt;&gt;0,RIGHT(chengx!C16,2)&lt;&gt;"试做"),chengx!F16,"")</f>
        <v>104554  486  35L</v>
      </c>
      <c r="B16" s="360">
        <f>IF(AND(chengx!B16&lt;&gt;"",chengx!E16&lt;&gt;"/",chengx!E16&lt;&gt;"",chengx!E16&lt;&gt;0,RIGHT(chengx!C16,2)&lt;&gt;"试做"),chengx!G16,"")</f>
        <v>240</v>
      </c>
      <c r="C16" s="360" t="str">
        <f>IF(AND(OR(LEFT(chengx!D16)="内",RIGHT(chengx!D16)="内"),A16&lt;&gt;""),"内销",IF(AND(OR(LEFT(chengx!D16)="外",RIGHT(chengx!D16)="外"),A16&lt;&gt;""),"外销",""))</f>
        <v>外销</v>
      </c>
      <c r="D16" s="707" t="str">
        <f>IF(AND(ISNUMBER(FIND("结束",chengx!C16)),A16&lt;&gt;""),"结","")</f>
        <v/>
      </c>
      <c r="E16" s="709">
        <v>15</v>
      </c>
    </row>
    <row r="17" spans="1:5">
      <c r="A17" s="360" t="str">
        <f>IF(AND(chengx!B17&lt;&gt;"",chengx!E17&lt;&gt;"/",chengx!E17&lt;&gt;"",chengx!E17&lt;&gt;0,RIGHT(chengx!C17,2)&lt;&gt;"试做"),chengx!F17,"")</f>
        <v>104866  484  35A</v>
      </c>
      <c r="B17" s="360">
        <f>IF(AND(chengx!B17&lt;&gt;"",chengx!E17&lt;&gt;"/",chengx!E17&lt;&gt;"",chengx!E17&lt;&gt;0,RIGHT(chengx!C17,2)&lt;&gt;"试做"),chengx!G17,"")</f>
        <v>60</v>
      </c>
      <c r="C17" s="360" t="str">
        <f>IF(AND(OR(LEFT(chengx!D17)="内",RIGHT(chengx!D17)="内"),A17&lt;&gt;""),"内销",IF(AND(OR(LEFT(chengx!D17)="外",RIGHT(chengx!D17)="外"),A17&lt;&gt;""),"外销",""))</f>
        <v>外销</v>
      </c>
      <c r="D17" s="707" t="str">
        <f>IF(AND(ISNUMBER(FIND("结束",chengx!C17)),A17&lt;&gt;""),"结","")</f>
        <v/>
      </c>
      <c r="E17" s="709">
        <v>16</v>
      </c>
    </row>
    <row r="18" spans="1:5">
      <c r="A18" s="360" t="str">
        <f>IF(AND(chengx!B18&lt;&gt;"",chengx!E18&lt;&gt;"/",chengx!E18&lt;&gt;"",chengx!E18&lt;&gt;0,RIGHT(chengx!C18,2)&lt;&gt;"试做"),chengx!F18,"")</f>
        <v>128866  484  45A</v>
      </c>
      <c r="B18" s="360">
        <f>IF(AND(chengx!B18&lt;&gt;"",chengx!E18&lt;&gt;"/",chengx!E18&lt;&gt;"",chengx!E18&lt;&gt;0,RIGHT(chengx!C18,2)&lt;&gt;"试做"),chengx!G18,"")</f>
        <v>80</v>
      </c>
      <c r="C18" s="360" t="str">
        <f>IF(AND(OR(LEFT(chengx!D18)="内",RIGHT(chengx!D18)="内"),A18&lt;&gt;""),"内销",IF(AND(OR(LEFT(chengx!D18)="外",RIGHT(chengx!D18)="外"),A18&lt;&gt;""),"外销",""))</f>
        <v>内销</v>
      </c>
      <c r="D18" s="707" t="str">
        <f>IF(AND(ISNUMBER(FIND("结束",chengx!C18)),A18&lt;&gt;""),"结","")</f>
        <v/>
      </c>
      <c r="E18" s="709">
        <v>17</v>
      </c>
    </row>
    <row r="19" spans="1:5">
      <c r="A19" s="360" t="str">
        <f>IF(AND(chengx!B19&lt;&gt;"",chengx!E19&lt;&gt;"/",chengx!E19&lt;&gt;"",chengx!E19&lt;&gt;0,RIGHT(chengx!C19,2)&lt;&gt;"试做"),chengx!F19,"")</f>
        <v>1290HB  484  30A</v>
      </c>
      <c r="B19" s="360">
        <f>IF(AND(chengx!B19&lt;&gt;"",chengx!E19&lt;&gt;"/",chengx!E19&lt;&gt;"",chengx!E19&lt;&gt;0,RIGHT(chengx!C19,2)&lt;&gt;"试做"),chengx!G19,"")</f>
        <v>240</v>
      </c>
      <c r="C19" s="360" t="str">
        <f>IF(AND(OR(LEFT(chengx!D19)="内",RIGHT(chengx!D19)="内"),A19&lt;&gt;""),"内销",IF(AND(OR(LEFT(chengx!D19)="外",RIGHT(chengx!D19)="外"),A19&lt;&gt;""),"外销",""))</f>
        <v>内销</v>
      </c>
      <c r="D19" s="707" t="str">
        <f>IF(AND(ISNUMBER(FIND("结束",chengx!C19)),A19&lt;&gt;""),"结","")</f>
        <v/>
      </c>
      <c r="E19" s="709">
        <v>18</v>
      </c>
    </row>
    <row r="20" spans="1:5" ht="20.25" customHeight="1">
      <c r="A20" s="360" t="str">
        <f>IF(AND(chengx!B20&lt;&gt;"",chengx!E20&lt;&gt;"/",chengx!E20&lt;&gt;"",chengx!E20&lt;&gt;0,RIGHT(chengx!C20,2)&lt;&gt;"试做"),chengx!F20,"")</f>
        <v>128544  486  20B</v>
      </c>
      <c r="B20" s="360">
        <f>IF(AND(chengx!B20&lt;&gt;"",chengx!E20&lt;&gt;"/",chengx!E20&lt;&gt;"",chengx!E20&lt;&gt;0,RIGHT(chengx!C20,2)&lt;&gt;"试做"),chengx!G20,"")</f>
        <v>210</v>
      </c>
      <c r="C20" s="360" t="str">
        <f>IF(AND(OR(LEFT(chengx!D20)="内",RIGHT(chengx!D20)="内"),A20&lt;&gt;""),"内销",IF(AND(OR(LEFT(chengx!D20)="外",RIGHT(chengx!D20)="外"),A20&lt;&gt;""),"外销",""))</f>
        <v>外销</v>
      </c>
      <c r="D20" s="707" t="str">
        <f>IF(AND(ISNUMBER(FIND("结束",chengx!C20)),A20&lt;&gt;""),"结","")</f>
        <v>结</v>
      </c>
      <c r="E20" s="709">
        <v>19</v>
      </c>
    </row>
    <row r="21" spans="1:5" ht="19.5" customHeight="1">
      <c r="A21" s="360" t="str">
        <f>IF(AND(chengx!B21&lt;&gt;"",chengx!E21&lt;&gt;"/",chengx!E21&lt;&gt;"",chengx!E21&lt;&gt;0,RIGHT(chengx!C21,2)&lt;&gt;"试做"),chengx!F21,"")</f>
        <v>112855  484  30A</v>
      </c>
      <c r="B21" s="360">
        <f>IF(AND(chengx!B21&lt;&gt;"",chengx!E21&lt;&gt;"/",chengx!E21&lt;&gt;"",chengx!E21&lt;&gt;0,RIGHT(chengx!C21,2)&lt;&gt;"试做"),chengx!G21,"")</f>
        <v>20</v>
      </c>
      <c r="C21" s="360" t="str">
        <f>IF(AND(OR(LEFT(chengx!D21)="内",RIGHT(chengx!D21)="内"),A21&lt;&gt;""),"内销",IF(AND(OR(LEFT(chengx!D21)="外",RIGHT(chengx!D21)="外"),A21&lt;&gt;""),"外销",""))</f>
        <v>内销</v>
      </c>
      <c r="D21" s="707" t="str">
        <f>IF(AND(ISNUMBER(FIND("结束",chengx!C21)),A21&lt;&gt;""),"结","")</f>
        <v/>
      </c>
      <c r="E21" s="709">
        <v>20</v>
      </c>
    </row>
    <row r="22" spans="1:5" ht="20.25" customHeight="1">
      <c r="A22" s="360" t="str">
        <f>IF(AND(chengx!B22&lt;&gt;"",chengx!E22&lt;&gt;"/",chengx!E22&lt;&gt;"",chengx!E22&lt;&gt;0,RIGHT(chengx!C22,2)&lt;&gt;"试做"),chengx!F22,"")</f>
        <v>112555  486  40A</v>
      </c>
      <c r="B22" s="360">
        <f>IF(AND(chengx!B22&lt;&gt;"",chengx!E22&lt;&gt;"/",chengx!E22&lt;&gt;"",chengx!E22&lt;&gt;0,RIGHT(chengx!C22,2)&lt;&gt;"试做"),chengx!G22,"")</f>
        <v>240</v>
      </c>
      <c r="C22" s="360" t="str">
        <f>IF(AND(OR(LEFT(chengx!D22)="内",RIGHT(chengx!D22)="内"),A22&lt;&gt;""),"内销",IF(AND(OR(LEFT(chengx!D22)="外",RIGHT(chengx!D22)="外"),A22&lt;&gt;""),"外销",""))</f>
        <v>外销</v>
      </c>
      <c r="D22" s="707" t="str">
        <f>IF(AND(ISNUMBER(FIND("结束",chengx!C22)),A22&lt;&gt;""),"结","")</f>
        <v/>
      </c>
      <c r="E22" s="709">
        <v>21</v>
      </c>
    </row>
    <row r="23" spans="1:5">
      <c r="A23" s="360" t="str">
        <f>IF(AND(chengx!B23&lt;&gt;"",chengx!E23&lt;&gt;"/",chengx!E23&lt;&gt;"",chengx!E23&lt;&gt;0,RIGHT(chengx!C23,2)&lt;&gt;"试做"),chengx!F23,"")</f>
        <v>113067  484  45A</v>
      </c>
      <c r="B23" s="360">
        <f>IF(AND(chengx!B23&lt;&gt;"",chengx!E23&lt;&gt;"/",chengx!E23&lt;&gt;"",chengx!E23&lt;&gt;0,RIGHT(chengx!C23,2)&lt;&gt;"试做"),chengx!G23,"")</f>
        <v>240</v>
      </c>
      <c r="C23" s="360" t="str">
        <f>IF(AND(OR(LEFT(chengx!D23)="内",RIGHT(chengx!D23)="内"),A23&lt;&gt;""),"内销",IF(AND(OR(LEFT(chengx!D23)="外",RIGHT(chengx!D23)="外"),A23&lt;&gt;""),"外销",""))</f>
        <v>内销</v>
      </c>
      <c r="D23" s="707" t="str">
        <f>IF(AND(ISNUMBER(FIND("结束",chengx!C23)),A23&lt;&gt;""),"结","")</f>
        <v/>
      </c>
      <c r="E23" s="709">
        <v>22</v>
      </c>
    </row>
    <row r="24" spans="1:5">
      <c r="A24" s="360" t="str">
        <f>IF(AND(chengx!B24&lt;&gt;"",chengx!E24&lt;&gt;"/",chengx!E24&lt;&gt;"",chengx!E24&lt;&gt;0,RIGHT(chengx!C24,2)&lt;&gt;"试做"),chengx!F24,"")</f>
        <v>112855  484  30A</v>
      </c>
      <c r="B24" s="360">
        <f>IF(AND(chengx!B24&lt;&gt;"",chengx!E24&lt;&gt;"/",chengx!E24&lt;&gt;"",chengx!E24&lt;&gt;0,RIGHT(chengx!C24,2)&lt;&gt;"试做"),chengx!G24,"")</f>
        <v>90</v>
      </c>
      <c r="C24" s="360" t="str">
        <f>IF(AND(OR(LEFT(chengx!D24)="内",RIGHT(chengx!D24)="内"),A24&lt;&gt;""),"内销",IF(AND(OR(LEFT(chengx!D24)="外",RIGHT(chengx!D24)="外"),A24&lt;&gt;""),"外销",""))</f>
        <v>内销</v>
      </c>
      <c r="D24" s="707" t="str">
        <f>IF(AND(ISNUMBER(FIND("结束",chengx!C24)),A24&lt;&gt;""),"结","")</f>
        <v/>
      </c>
      <c r="E24" s="709">
        <v>23</v>
      </c>
    </row>
    <row r="25" spans="1:5">
      <c r="A25" s="360" t="str">
        <f>IF(AND(chengx!B25&lt;&gt;"",chengx!E25&lt;&gt;"/",chengx!E25&lt;&gt;"",chengx!E25&lt;&gt;0,RIGHT(chengx!C25,2)&lt;&gt;"试做"),chengx!F25,"")</f>
        <v>120555  486  30A</v>
      </c>
      <c r="B25" s="360">
        <f>IF(AND(chengx!B25&lt;&gt;"",chengx!E25&lt;&gt;"/",chengx!E25&lt;&gt;"",chengx!E25&lt;&gt;0,RIGHT(chengx!C25,2)&lt;&gt;"试做"),chengx!G25,"")</f>
        <v>220</v>
      </c>
      <c r="C25" s="360" t="str">
        <f>IF(AND(OR(LEFT(chengx!D25)="内",RIGHT(chengx!D25)="内"),A25&lt;&gt;""),"内销",IF(AND(OR(LEFT(chengx!D25)="外",RIGHT(chengx!D25)="外"),A25&lt;&gt;""),"外销",""))</f>
        <v>外销</v>
      </c>
      <c r="D25" s="707" t="str">
        <f>IF(AND(ISNUMBER(FIND("结束",chengx!C25)),A25&lt;&gt;""),"结","")</f>
        <v/>
      </c>
      <c r="E25" s="709">
        <v>24</v>
      </c>
    </row>
    <row r="26" spans="1:5">
      <c r="A26" s="360" t="str">
        <f>IF(AND(chengx!B26&lt;&gt;"",chengx!E26&lt;&gt;"/",chengx!E26&lt;&gt;"",chengx!E26&lt;&gt;0,RIGHT(chengx!C26,2)&lt;&gt;"试做"),chengx!F26,"")</f>
        <v>120554  486  35A</v>
      </c>
      <c r="B26" s="360">
        <f>IF(AND(chengx!B26&lt;&gt;"",chengx!E26&lt;&gt;"/",chengx!E26&lt;&gt;"",chengx!E26&lt;&gt;0,RIGHT(chengx!C26,2)&lt;&gt;"试做"),chengx!G26,"")</f>
        <v>240</v>
      </c>
      <c r="C26" s="360" t="str">
        <f>IF(AND(OR(LEFT(chengx!D26)="内",RIGHT(chengx!D26)="内"),A26&lt;&gt;""),"内销",IF(AND(OR(LEFT(chengx!D26)="外",RIGHT(chengx!D26)="外"),A26&lt;&gt;""),"外销",""))</f>
        <v>外销</v>
      </c>
      <c r="D26" s="707" t="str">
        <f>IF(AND(ISNUMBER(FIND("结束",chengx!C26)),A26&lt;&gt;""),"结","")</f>
        <v/>
      </c>
      <c r="E26" s="709">
        <v>25</v>
      </c>
    </row>
    <row r="27" spans="1:5">
      <c r="A27" s="360" t="str">
        <f>IF(AND(chengx!B27&lt;&gt;"",chengx!E27&lt;&gt;"/",chengx!E27&lt;&gt;"",chengx!E27&lt;&gt;0,RIGHT(chengx!C27,2)&lt;&gt;"试做"),chengx!F27,"")</f>
        <v>1210HB  484  30A</v>
      </c>
      <c r="B27" s="360">
        <f>IF(AND(chengx!B27&lt;&gt;"",chengx!E27&lt;&gt;"/",chengx!E27&lt;&gt;"",chengx!E27&lt;&gt;0,RIGHT(chengx!C27,2)&lt;&gt;"试做"),chengx!G27,"")</f>
        <v>110</v>
      </c>
      <c r="C27" s="360" t="str">
        <f>IF(AND(OR(LEFT(chengx!D27)="内",RIGHT(chengx!D27)="内"),A27&lt;&gt;""),"内销",IF(AND(OR(LEFT(chengx!D27)="外",RIGHT(chengx!D27)="外"),A27&lt;&gt;""),"外销",""))</f>
        <v>内销</v>
      </c>
      <c r="D27" s="707" t="str">
        <f>IF(AND(ISNUMBER(FIND("结束",chengx!C27)),A27&lt;&gt;""),"结","")</f>
        <v/>
      </c>
      <c r="E27" s="709">
        <v>26</v>
      </c>
    </row>
    <row r="28" spans="1:5">
      <c r="A28" s="360" t="str">
        <f>IF(AND(chengx!B28&lt;&gt;"",chengx!E28&lt;&gt;"/",chengx!E28&lt;&gt;"",chengx!E28&lt;&gt;0,RIGHT(chengx!C28,2)&lt;&gt;"试做"),chengx!F28,"")</f>
        <v>104855  486  40D</v>
      </c>
      <c r="B28" s="360">
        <f>IF(AND(chengx!B28&lt;&gt;"",chengx!E28&lt;&gt;"/",chengx!E28&lt;&gt;"",chengx!E28&lt;&gt;0,RIGHT(chengx!C28,2)&lt;&gt;"试做"),chengx!G28,"")</f>
        <v>120</v>
      </c>
      <c r="C28" s="360" t="str">
        <f>IF(AND(OR(LEFT(chengx!D28)="内",RIGHT(chengx!D28)="内"),A28&lt;&gt;""),"内销",IF(AND(OR(LEFT(chengx!D28)="外",RIGHT(chengx!D28)="外"),A28&lt;&gt;""),"外销",""))</f>
        <v>外销</v>
      </c>
      <c r="D28" s="707" t="str">
        <f>IF(AND(ISNUMBER(FIND("结束",chengx!C28)),A28&lt;&gt;""),"结","")</f>
        <v/>
      </c>
      <c r="E28" s="709">
        <v>27</v>
      </c>
    </row>
    <row r="29" spans="1:5">
      <c r="A29" s="360" t="str">
        <f>IF(AND(chengx!B29&lt;&gt;"",chengx!E29&lt;&gt;"/",chengx!E29&lt;&gt;"",chengx!E29&lt;&gt;0,RIGHT(chengx!C29,2)&lt;&gt;"试做"),chengx!F29,"")</f>
        <v>104866  484  35A</v>
      </c>
      <c r="B29" s="360">
        <f>IF(AND(chengx!B29&lt;&gt;"",chengx!E29&lt;&gt;"/",chengx!E29&lt;&gt;"",chengx!E29&lt;&gt;0,RIGHT(chengx!C29,2)&lt;&gt;"试做"),chengx!G29,"")</f>
        <v>240</v>
      </c>
      <c r="C29" s="360" t="str">
        <f>IF(AND(OR(LEFT(chengx!D29)="内",RIGHT(chengx!D29)="内"),A29&lt;&gt;""),"内销",IF(AND(OR(LEFT(chengx!D29)="外",RIGHT(chengx!D29)="外"),A29&lt;&gt;""),"外销",""))</f>
        <v>外销</v>
      </c>
      <c r="D29" s="707" t="str">
        <f>IF(AND(ISNUMBER(FIND("结束",chengx!C29)),A29&lt;&gt;""),"结","")</f>
        <v/>
      </c>
      <c r="E29" s="709">
        <v>28</v>
      </c>
    </row>
    <row r="30" spans="1:5">
      <c r="A30" s="360" t="str">
        <f>IF(AND(chengx!B30&lt;&gt;"",chengx!E30&lt;&gt;"/",chengx!E30&lt;&gt;"",chengx!E30&lt;&gt;0,RIGHT(chengx!C30,2)&lt;&gt;"试做"),chengx!F30,"")</f>
        <v>104554  486  35A</v>
      </c>
      <c r="B30" s="360">
        <f>IF(AND(chengx!B30&lt;&gt;"",chengx!E30&lt;&gt;"/",chengx!E30&lt;&gt;"",chengx!E30&lt;&gt;0,RIGHT(chengx!C30,2)&lt;&gt;"试做"),chengx!G30,"")</f>
        <v>240</v>
      </c>
      <c r="C30" s="360" t="str">
        <f>IF(AND(OR(LEFT(chengx!D30)="内",RIGHT(chengx!D30)="内"),A30&lt;&gt;""),"内销",IF(AND(OR(LEFT(chengx!D30)="外",RIGHT(chengx!D30)="外"),A30&lt;&gt;""),"外销",""))</f>
        <v>外销</v>
      </c>
      <c r="D30" s="707" t="str">
        <f>IF(AND(ISNUMBER(FIND("结束",chengx!C30)),A30&lt;&gt;""),"结","")</f>
        <v/>
      </c>
      <c r="E30" s="709">
        <v>29</v>
      </c>
    </row>
    <row r="31" spans="1:5">
      <c r="A31" s="360" t="str">
        <f>IF(AND(chengx!B31&lt;&gt;"",chengx!E31&lt;&gt;"/",chengx!E31&lt;&gt;"",chengx!E31&lt;&gt;0,RIGHT(chengx!C31,2)&lt;&gt;"试做"),chengx!F31,"")</f>
        <v>104855  486  40D</v>
      </c>
      <c r="B31" s="360">
        <f>IF(AND(chengx!B31&lt;&gt;"",chengx!E31&lt;&gt;"/",chengx!E31&lt;&gt;"",chengx!E31&lt;&gt;0,RIGHT(chengx!C31,2)&lt;&gt;"试做"),chengx!G31,"")</f>
        <v>70</v>
      </c>
      <c r="C31" s="360" t="str">
        <f>IF(AND(OR(LEFT(chengx!D31)="内",RIGHT(chengx!D31)="内"),A31&lt;&gt;""),"内销",IF(AND(OR(LEFT(chengx!D31)="外",RIGHT(chengx!D31)="外"),A31&lt;&gt;""),"外销",""))</f>
        <v>外销</v>
      </c>
      <c r="D31" s="707" t="str">
        <f>IF(AND(ISNUMBER(FIND("结束",chengx!C31)),A31&lt;&gt;""),"结","")</f>
        <v/>
      </c>
      <c r="E31" s="709">
        <v>30</v>
      </c>
    </row>
    <row r="32" spans="1:5">
      <c r="A32" s="360" t="str">
        <f>IF(AND(chengx!B32&lt;&gt;"",chengx!E32&lt;&gt;"/",chengx!E32&lt;&gt;"",chengx!E32&lt;&gt;0,RIGHT(chengx!C32,2)&lt;&gt;"试做"),chengx!F32,"")</f>
        <v>104855  486  35A</v>
      </c>
      <c r="B32" s="360">
        <f>IF(AND(chengx!B32&lt;&gt;"",chengx!E32&lt;&gt;"/",chengx!E32&lt;&gt;"",chengx!E32&lt;&gt;0,RIGHT(chengx!C32,2)&lt;&gt;"试做"),chengx!G32,"")</f>
        <v>730</v>
      </c>
      <c r="C32" s="360" t="str">
        <f>IF(AND(OR(LEFT(chengx!D32)="内",RIGHT(chengx!D32)="内"),A32&lt;&gt;""),"内销",IF(AND(OR(LEFT(chengx!D32)="外",RIGHT(chengx!D32)="外"),A32&lt;&gt;""),"外销",""))</f>
        <v>外销</v>
      </c>
      <c r="D32" s="707" t="str">
        <f>IF(AND(ISNUMBER(FIND("结束",chengx!C32)),A32&lt;&gt;""),"结","")</f>
        <v/>
      </c>
      <c r="E32" s="709">
        <v>31</v>
      </c>
    </row>
    <row r="33" spans="1:5" hidden="1">
      <c r="A33" s="360" t="str">
        <f>IF(AND(chengx!B33&lt;&gt;"",chengx!E33&lt;&gt;"/",chengx!E33&lt;&gt;"",chengx!E33&lt;&gt;0,RIGHT(chengx!C33,2)&lt;&gt;"试做"),chengx!F33,"")</f>
        <v/>
      </c>
      <c r="B33" s="360" t="str">
        <f>IF(AND(chengx!B33&lt;&gt;"",chengx!E33&lt;&gt;"/",chengx!E33&lt;&gt;"",chengx!E33&lt;&gt;0,RIGHT(chengx!C33,2)&lt;&gt;"试做"),chengx!G33,"")</f>
        <v/>
      </c>
      <c r="C33" s="360" t="str">
        <f>IF(AND(OR(LEFT(chengx!D33)="内",RIGHT(chengx!D33)="内"),A33&lt;&gt;""),"内销",IF(AND(OR(LEFT(chengx!D33)="外",RIGHT(chengx!D33)="外"),A33&lt;&gt;""),"外销",""))</f>
        <v/>
      </c>
      <c r="D33" s="707" t="str">
        <f>IF(AND(ISNUMBER(FIND("结束",chengx!C33)),A33&lt;&gt;""),"结","")</f>
        <v/>
      </c>
      <c r="E33" s="709">
        <v>32</v>
      </c>
    </row>
    <row r="34" spans="1:5">
      <c r="A34" s="360" t="str">
        <f>IF(AND(chengx!B34&lt;&gt;"",chengx!E34&lt;&gt;"/",chengx!E34&lt;&gt;"",chengx!E34&lt;&gt;0,RIGHT(chengx!C34,2)&lt;&gt;"试做"),chengx!F34,"")</f>
        <v>104554  486  20C</v>
      </c>
      <c r="B34" s="360">
        <f>IF(AND(chengx!B34&lt;&gt;"",chengx!E34&lt;&gt;"/",chengx!E34&lt;&gt;"",chengx!E34&lt;&gt;0,RIGHT(chengx!C34,2)&lt;&gt;"试做"),chengx!G34,"")</f>
        <v>20</v>
      </c>
      <c r="C34" s="360" t="str">
        <f>IF(AND(OR(LEFT(chengx!D34)="内",RIGHT(chengx!D34)="内"),A34&lt;&gt;""),"内销",IF(AND(OR(LEFT(chengx!D34)="外",RIGHT(chengx!D34)="外"),A34&lt;&gt;""),"外销",""))</f>
        <v>内销</v>
      </c>
      <c r="D34" s="707" t="str">
        <f>IF(AND(ISNUMBER(FIND("结束",chengx!C34)),A34&lt;&gt;""),"结","")</f>
        <v/>
      </c>
      <c r="E34" s="709">
        <v>33</v>
      </c>
    </row>
    <row r="35" spans="1:5">
      <c r="A35" s="360" t="str">
        <f>IF(AND(chengx!B35&lt;&gt;"",chengx!E35&lt;&gt;"/",chengx!E35&lt;&gt;"",chengx!E35&lt;&gt;0,RIGHT(chengx!C35,2)&lt;&gt;"试做"),chengx!F35,"")</f>
        <v>104855  486  20D</v>
      </c>
      <c r="B35" s="360">
        <f>IF(AND(chengx!B35&lt;&gt;"",chengx!E35&lt;&gt;"/",chengx!E35&lt;&gt;"",chengx!E35&lt;&gt;0,RIGHT(chengx!C35,2)&lt;&gt;"试做"),chengx!G35,"")</f>
        <v>240</v>
      </c>
      <c r="C35" s="360" t="str">
        <f>IF(AND(OR(LEFT(chengx!D35)="内",RIGHT(chengx!D35)="内"),A35&lt;&gt;""),"内销",IF(AND(OR(LEFT(chengx!D35)="外",RIGHT(chengx!D35)="外"),A35&lt;&gt;""),"外销",""))</f>
        <v>外销</v>
      </c>
      <c r="D35" s="707" t="str">
        <f>IF(AND(ISNUMBER(FIND("结束",chengx!C35)),A35&lt;&gt;""),"结","")</f>
        <v/>
      </c>
      <c r="E35" s="709">
        <v>34</v>
      </c>
    </row>
    <row r="36" spans="1:5">
      <c r="A36" s="360" t="str">
        <f>IF(AND(chengx!B36&lt;&gt;"",chengx!E36&lt;&gt;"/",chengx!E36&lt;&gt;"",chengx!E36&lt;&gt;0,RIGHT(chengx!C36,2)&lt;&gt;"试做"),chengx!F36,"")</f>
        <v>104554  486  20C</v>
      </c>
      <c r="B36" s="360">
        <f>IF(AND(chengx!B36&lt;&gt;"",chengx!E36&lt;&gt;"/",chengx!E36&lt;&gt;"",chengx!E36&lt;&gt;0,RIGHT(chengx!C36,2)&lt;&gt;"试做"),chengx!G36,"")</f>
        <v>430</v>
      </c>
      <c r="C36" s="360" t="str">
        <f>IF(AND(OR(LEFT(chengx!D36)="内",RIGHT(chengx!D36)="内"),A36&lt;&gt;""),"内销",IF(AND(OR(LEFT(chengx!D36)="外",RIGHT(chengx!D36)="外"),A36&lt;&gt;""),"外销",""))</f>
        <v>内销</v>
      </c>
      <c r="D36" s="707" t="str">
        <f>IF(AND(ISNUMBER(FIND("结束",chengx!C36)),A36&lt;&gt;""),"结","")</f>
        <v/>
      </c>
      <c r="E36" s="709">
        <v>35</v>
      </c>
    </row>
    <row r="37" spans="1:5">
      <c r="A37" s="360" t="str">
        <f>IF(AND(chengx!B37&lt;&gt;"",chengx!E37&lt;&gt;"/",chengx!E37&lt;&gt;"",chengx!E37&lt;&gt;0,RIGHT(chengx!C37,2)&lt;&gt;"试做"),chengx!F37,"")</f>
        <v>112554  486  40D</v>
      </c>
      <c r="B37" s="360">
        <f>IF(AND(chengx!B37&lt;&gt;"",chengx!E37&lt;&gt;"/",chengx!E37&lt;&gt;"",chengx!E37&lt;&gt;0,RIGHT(chengx!C37,2)&lt;&gt;"试做"),chengx!G37,"")</f>
        <v>360</v>
      </c>
      <c r="C37" s="360" t="str">
        <f>IF(AND(OR(LEFT(chengx!D37)="内",RIGHT(chengx!D37)="内"),A37&lt;&gt;""),"内销",IF(AND(OR(LEFT(chengx!D37)="外",RIGHT(chengx!D37)="外"),A37&lt;&gt;""),"外销",""))</f>
        <v>外销</v>
      </c>
      <c r="D37" s="707" t="str">
        <f>IF(AND(ISNUMBER(FIND("结束",chengx!C37)),A37&lt;&gt;""),"结","")</f>
        <v/>
      </c>
      <c r="E37" s="709">
        <v>36</v>
      </c>
    </row>
    <row r="38" spans="1:5" hidden="1">
      <c r="A38" s="360" t="str">
        <f>IF(AND(chengx!B38&lt;&gt;"",chengx!E38&lt;&gt;"/",chengx!E38&lt;&gt;"",chengx!E38&lt;&gt;0,RIGHT(chengx!C38,2)&lt;&gt;"试做"),chengx!F38,"")</f>
        <v/>
      </c>
      <c r="B38" s="360" t="str">
        <f>IF(AND(chengx!B38&lt;&gt;"",chengx!E38&lt;&gt;"/",chengx!E38&lt;&gt;"",chengx!E38&lt;&gt;0,RIGHT(chengx!C38,2)&lt;&gt;"试做"),chengx!G38,"")</f>
        <v/>
      </c>
      <c r="C38" s="360" t="str">
        <f>IF(AND(OR(LEFT(chengx!D38)="内",RIGHT(chengx!D38)="内"),A38&lt;&gt;""),"内销",IF(AND(OR(LEFT(chengx!D38)="外",RIGHT(chengx!D38)="外"),A38&lt;&gt;""),"外销",""))</f>
        <v/>
      </c>
      <c r="D38" s="707" t="str">
        <f>IF(AND(ISNUMBER(FIND("结束",chengx!C38)),A38&lt;&gt;""),"结","")</f>
        <v/>
      </c>
      <c r="E38" s="709">
        <v>37</v>
      </c>
    </row>
    <row r="39" spans="1:5" hidden="1">
      <c r="A39" s="360" t="str">
        <f>IF(AND(chengx!B39&lt;&gt;"",chengx!E39&lt;&gt;"/",chengx!E39&lt;&gt;"",chengx!E39&lt;&gt;0,RIGHT(chengx!C39,2)&lt;&gt;"试做"),chengx!F39,"")</f>
        <v/>
      </c>
      <c r="B39" s="360" t="str">
        <f>IF(AND(chengx!B39&lt;&gt;"",chengx!E39&lt;&gt;"/",chengx!E39&lt;&gt;"",chengx!E39&lt;&gt;0,RIGHT(chengx!C39,2)&lt;&gt;"试做"),chengx!G39,"")</f>
        <v/>
      </c>
      <c r="C39" s="360" t="str">
        <f>IF(AND(OR(LEFT(chengx!D39)="内",RIGHT(chengx!D39)="内"),A39&lt;&gt;""),"内销",IF(AND(OR(LEFT(chengx!D39)="外",RIGHT(chengx!D39)="外"),A39&lt;&gt;""),"外销",""))</f>
        <v/>
      </c>
      <c r="D39" s="707" t="str">
        <f>IF(AND(ISNUMBER(FIND("结束",chengx!C39)),A39&lt;&gt;""),"结","")</f>
        <v/>
      </c>
      <c r="E39" s="709">
        <v>38</v>
      </c>
    </row>
    <row r="40" spans="1:5">
      <c r="A40" s="360" t="str">
        <f>IF(AND(chengx!B40&lt;&gt;"",chengx!E40&lt;&gt;"/",chengx!E40&lt;&gt;"",chengx!E40&lt;&gt;0,RIGHT(chengx!C40,2)&lt;&gt;"试做"),chengx!F40,"")</f>
        <v>1288HC  484  55L称重</v>
      </c>
      <c r="B40" s="360">
        <f>IF(AND(chengx!B40&lt;&gt;"",chengx!E40&lt;&gt;"/",chengx!E40&lt;&gt;"",chengx!E40&lt;&gt;0,RIGHT(chengx!C40,2)&lt;&gt;"试做"),chengx!G40,"")</f>
        <v>220</v>
      </c>
      <c r="C40" s="360" t="str">
        <f>IF(AND(OR(LEFT(chengx!D40)="内",RIGHT(chengx!D40)="内"),A40&lt;&gt;""),"内销",IF(AND(OR(LEFT(chengx!D40)="外",RIGHT(chengx!D40)="外"),A40&lt;&gt;""),"外销",""))</f>
        <v>内销</v>
      </c>
      <c r="D40" s="707" t="str">
        <f>IF(AND(ISNUMBER(FIND("结束",chengx!C40)),A40&lt;&gt;""),"结","")</f>
        <v/>
      </c>
      <c r="E40" s="709">
        <v>39</v>
      </c>
    </row>
    <row r="41" spans="1:5">
      <c r="A41" s="360" t="str">
        <f>IF(AND(chengx!B41&lt;&gt;"",chengx!E41&lt;&gt;"/",chengx!E41&lt;&gt;"",chengx!E41&lt;&gt;0,RIGHT(chengx!C41,2)&lt;&gt;"试做"),chengx!F41,"")</f>
        <v>1288HB  484  50A</v>
      </c>
      <c r="B41" s="360">
        <f>IF(AND(chengx!B41&lt;&gt;"",chengx!E41&lt;&gt;"/",chengx!E41&lt;&gt;"",chengx!E41&lt;&gt;0,RIGHT(chengx!C41,2)&lt;&gt;"试做"),chengx!G41,"")</f>
        <v>200</v>
      </c>
      <c r="C41" s="360" t="str">
        <f>IF(AND(OR(LEFT(chengx!D41)="内",RIGHT(chengx!D41)="内"),A41&lt;&gt;""),"内销",IF(AND(OR(LEFT(chengx!D41)="外",RIGHT(chengx!D41)="外"),A41&lt;&gt;""),"外销",""))</f>
        <v>内销</v>
      </c>
      <c r="D41" s="707" t="str">
        <f>IF(AND(ISNUMBER(FIND("结束",chengx!C41)),A41&lt;&gt;""),"结","")</f>
        <v/>
      </c>
      <c r="E41" s="709">
        <v>40</v>
      </c>
    </row>
    <row r="42" spans="1:5" hidden="1">
      <c r="A42" s="360" t="str">
        <f>IF(AND(chengx!B42&lt;&gt;"",chengx!E42&lt;&gt;"/",chengx!E42&lt;&gt;"",chengx!E42&lt;&gt;0,RIGHT(chengx!C42,2)&lt;&gt;"试做"),chengx!F42,"")</f>
        <v/>
      </c>
      <c r="B42" s="360" t="str">
        <f>IF(AND(chengx!B42&lt;&gt;"",chengx!E42&lt;&gt;"/",chengx!E42&lt;&gt;"",chengx!E42&lt;&gt;0,RIGHT(chengx!C42,2)&lt;&gt;"试做"),chengx!G42,"")</f>
        <v/>
      </c>
      <c r="C42" s="360" t="str">
        <f>IF(AND(OR(LEFT(chengx!D42)="内",RIGHT(chengx!D42)="内"),A42&lt;&gt;""),"内销",IF(AND(OR(LEFT(chengx!D42)="外",RIGHT(chengx!D42)="外"),A42&lt;&gt;""),"外销",""))</f>
        <v/>
      </c>
      <c r="D42" s="707" t="str">
        <f>IF(AND(ISNUMBER(FIND("结束",chengx!C42)),A42&lt;&gt;""),"结","")</f>
        <v/>
      </c>
      <c r="E42" s="709">
        <v>41</v>
      </c>
    </row>
    <row r="43" spans="1:5">
      <c r="A43" s="360" t="str">
        <f>IF(AND(chengx!B43&lt;&gt;"",chengx!E43&lt;&gt;"/",chengx!E43&lt;&gt;"",chengx!E43&lt;&gt;0,RIGHT(chengx!C43,2)&lt;&gt;"试做"),chengx!F43,"")</f>
        <v>1210HB  484  50B称重</v>
      </c>
      <c r="B43" s="360">
        <f>IF(AND(chengx!B43&lt;&gt;"",chengx!E43&lt;&gt;"/",chengx!E43&lt;&gt;"",chengx!E43&lt;&gt;0,RIGHT(chengx!C43,2)&lt;&gt;"试做"),chengx!G43,"")</f>
        <v>80</v>
      </c>
      <c r="C43" s="360" t="str">
        <f>IF(AND(OR(LEFT(chengx!D43)="内",RIGHT(chengx!D43)="内"),A43&lt;&gt;""),"内销",IF(AND(OR(LEFT(chengx!D43)="外",RIGHT(chengx!D43)="外"),A43&lt;&gt;""),"外销",""))</f>
        <v>外销</v>
      </c>
      <c r="D43" s="707" t="str">
        <f>IF(AND(ISNUMBER(FIND("结束",chengx!C43)),A43&lt;&gt;""),"结","")</f>
        <v/>
      </c>
      <c r="E43" s="709">
        <v>42</v>
      </c>
    </row>
    <row r="44" spans="1:5">
      <c r="A44" s="360" t="str">
        <f>IF(AND(chengx!B44&lt;&gt;"",chengx!E44&lt;&gt;"/",chengx!E44&lt;&gt;"",chengx!E44&lt;&gt;0,RIGHT(chengx!C44,2)&lt;&gt;"试做"),chengx!F44,"")</f>
        <v>1210HB  484  50B称重</v>
      </c>
      <c r="B44" s="360">
        <f>IF(AND(chengx!B44&lt;&gt;"",chengx!E44&lt;&gt;"/",chengx!E44&lt;&gt;"",chengx!E44&lt;&gt;0,RIGHT(chengx!C44,2)&lt;&gt;"试做"),chengx!G44,"")</f>
        <v>240</v>
      </c>
      <c r="C44" s="360" t="str">
        <f>IF(AND(OR(LEFT(chengx!D44)="内",RIGHT(chengx!D44)="内"),A44&lt;&gt;""),"内销",IF(AND(OR(LEFT(chengx!D44)="外",RIGHT(chengx!D44)="外"),A44&lt;&gt;""),"外销",""))</f>
        <v>内销</v>
      </c>
      <c r="D44" s="707" t="str">
        <f>IF(AND(ISNUMBER(FIND("结束",chengx!C44)),A44&lt;&gt;""),"结","")</f>
        <v/>
      </c>
      <c r="E44" s="709">
        <v>43</v>
      </c>
    </row>
    <row r="45" spans="1:5">
      <c r="A45" s="360" t="str">
        <f>IF(AND(chengx!B45&lt;&gt;"",chengx!E45&lt;&gt;"/",chengx!E45&lt;&gt;"",chengx!E45&lt;&gt;0,RIGHT(chengx!C45,2)&lt;&gt;"试做"),chengx!F45,"")</f>
        <v>1210HC  484  55L</v>
      </c>
      <c r="B45" s="360">
        <f>IF(AND(chengx!B45&lt;&gt;"",chengx!E45&lt;&gt;"/",chengx!E45&lt;&gt;"",chengx!E45&lt;&gt;0,RIGHT(chengx!C45,2)&lt;&gt;"试做"),chengx!G45,"")</f>
        <v>120</v>
      </c>
      <c r="C45" s="360" t="str">
        <f>IF(AND(OR(LEFT(chengx!D45)="内",RIGHT(chengx!D45)="内"),A45&lt;&gt;""),"内销",IF(AND(OR(LEFT(chengx!D45)="外",RIGHT(chengx!D45)="外"),A45&lt;&gt;""),"外销",""))</f>
        <v>外销</v>
      </c>
      <c r="D45" s="707" t="str">
        <f>IF(AND(ISNUMBER(FIND("结束",chengx!C45)),A45&lt;&gt;""),"结","")</f>
        <v>结</v>
      </c>
      <c r="E45" s="709">
        <v>44</v>
      </c>
    </row>
    <row r="46" spans="1:5">
      <c r="A46" s="360" t="str">
        <f>IF(AND(chengx!B46&lt;&gt;"",chengx!E46&lt;&gt;"/",chengx!E46&lt;&gt;"",chengx!E46&lt;&gt;0,RIGHT(chengx!C46,2)&lt;&gt;"试做"),chengx!F46,"")</f>
        <v>1386HD  484  50A</v>
      </c>
      <c r="B46" s="360">
        <f>IF(AND(chengx!B46&lt;&gt;"",chengx!E46&lt;&gt;"/",chengx!E46&lt;&gt;"",chengx!E46&lt;&gt;0,RIGHT(chengx!C46,2)&lt;&gt;"试做"),chengx!G46,"")</f>
        <v>120</v>
      </c>
      <c r="C46" s="360" t="str">
        <f>IF(AND(OR(LEFT(chengx!D46)="内",RIGHT(chengx!D46)="内"),A46&lt;&gt;""),"内销",IF(AND(OR(LEFT(chengx!D46)="外",RIGHT(chengx!D46)="外"),A46&lt;&gt;""),"外销",""))</f>
        <v>内销</v>
      </c>
      <c r="D46" s="707" t="str">
        <f>IF(AND(ISNUMBER(FIND("结束",chengx!C46)),A46&lt;&gt;""),"结","")</f>
        <v/>
      </c>
      <c r="E46" s="709">
        <v>45</v>
      </c>
    </row>
    <row r="47" spans="1:5">
      <c r="A47" s="360" t="str">
        <f>IF(AND(chengx!B47&lt;&gt;"",chengx!E47&lt;&gt;"/",chengx!E47&lt;&gt;"",chengx!E47&lt;&gt;0,RIGHT(chengx!C47,2)&lt;&gt;"试做"),chengx!F47,"")</f>
        <v>1387HC  484  50A</v>
      </c>
      <c r="B47" s="360">
        <f>IF(AND(chengx!B47&lt;&gt;"",chengx!E47&lt;&gt;"/",chengx!E47&lt;&gt;"",chengx!E47&lt;&gt;0,RIGHT(chengx!C47,2)&lt;&gt;"试做"),chengx!G47,"")</f>
        <v>140</v>
      </c>
      <c r="C47" s="360" t="str">
        <f>IF(AND(OR(LEFT(chengx!D47)="内",RIGHT(chengx!D47)="内"),A47&lt;&gt;""),"内销",IF(AND(OR(LEFT(chengx!D47)="外",RIGHT(chengx!D47)="外"),A47&lt;&gt;""),"外销",""))</f>
        <v>内销</v>
      </c>
      <c r="D47" s="707" t="str">
        <f>IF(AND(ISNUMBER(FIND("结束",chengx!C47)),A47&lt;&gt;""),"结","")</f>
        <v/>
      </c>
      <c r="E47" s="709">
        <v>46</v>
      </c>
    </row>
    <row r="48" spans="1:5" hidden="1">
      <c r="A48" s="360" t="str">
        <f>IF(AND(chengx!B48&lt;&gt;"",chengx!E48&lt;&gt;"/",chengx!E48&lt;&gt;"",chengx!E48&lt;&gt;0,RIGHT(chengx!C48,2)&lt;&gt;"试做"),chengx!F48,"")</f>
        <v/>
      </c>
      <c r="B48" s="360" t="str">
        <f>IF(AND(chengx!B48&lt;&gt;"",chengx!E48&lt;&gt;"/",chengx!E48&lt;&gt;"",chengx!E48&lt;&gt;0,RIGHT(chengx!C48,2)&lt;&gt;"试做"),chengx!G48,"")</f>
        <v/>
      </c>
      <c r="C48" s="360" t="str">
        <f>IF(AND(OR(LEFT(chengx!D48)="内",RIGHT(chengx!D48)="内"),A48&lt;&gt;""),"内销",IF(AND(OR(LEFT(chengx!D48)="外",RIGHT(chengx!D48)="外"),A48&lt;&gt;""),"外销",""))</f>
        <v/>
      </c>
      <c r="D48" s="707" t="str">
        <f>IF(AND(ISNUMBER(FIND("结束",chengx!C48)),A48&lt;&gt;""),"结","")</f>
        <v/>
      </c>
      <c r="E48" s="709">
        <v>47</v>
      </c>
    </row>
    <row r="49" spans="1:5">
      <c r="A49" s="360" t="str">
        <f>IF(AND(chengx!B49&lt;&gt;"",chengx!E49&lt;&gt;"/",chengx!E49&lt;&gt;"",chengx!E49&lt;&gt;0,RIGHT(chengx!C49,2)&lt;&gt;"试做"),chengx!F49,"")</f>
        <v>1387HD  484   55L</v>
      </c>
      <c r="B49" s="360">
        <f>IF(AND(chengx!B49&lt;&gt;"",chengx!E49&lt;&gt;"/",chengx!E49&lt;&gt;"",chengx!E49&lt;&gt;0,RIGHT(chengx!C49,2)&lt;&gt;"试做"),chengx!G49,"")</f>
        <v>220</v>
      </c>
      <c r="C49" s="360" t="str">
        <f>IF(AND(OR(LEFT(chengx!D49)="内",RIGHT(chengx!D49)="内"),A49&lt;&gt;""),"内销",IF(AND(OR(LEFT(chengx!D49)="外",RIGHT(chengx!D49)="外"),A49&lt;&gt;""),"外销",""))</f>
        <v>内销</v>
      </c>
      <c r="D49" s="707" t="str">
        <f>IF(AND(ISNUMBER(FIND("结束",chengx!C49)),A49&lt;&gt;""),"结","")</f>
        <v/>
      </c>
      <c r="E49" s="709">
        <v>48</v>
      </c>
    </row>
    <row r="50" spans="1:5">
      <c r="A50" s="360" t="str">
        <f>IF(AND(chengx!B50&lt;&gt;"",chengx!E50&lt;&gt;"/",chengx!E50&lt;&gt;"",chengx!E50&lt;&gt;0,RIGHT(chengx!C50,2)&lt;&gt;"试做"),chengx!F50,"")</f>
        <v>1387HC  484  55L</v>
      </c>
      <c r="B50" s="360">
        <f>IF(AND(chengx!B50&lt;&gt;"",chengx!E50&lt;&gt;"/",chengx!E50&lt;&gt;"",chengx!E50&lt;&gt;0,RIGHT(chengx!C50,2)&lt;&gt;"试做"),chengx!G50,"")</f>
        <v>40</v>
      </c>
      <c r="C50" s="360" t="str">
        <f>IF(AND(OR(LEFT(chengx!D50)="内",RIGHT(chengx!D50)="内"),A50&lt;&gt;""),"内销",IF(AND(OR(LEFT(chengx!D50)="外",RIGHT(chengx!D50)="外"),A50&lt;&gt;""),"外销",""))</f>
        <v>内销</v>
      </c>
      <c r="D50" s="707" t="str">
        <f>IF(AND(ISNUMBER(FIND("结束",chengx!C50)),A50&lt;&gt;""),"结","")</f>
        <v>结</v>
      </c>
      <c r="E50" s="709">
        <v>49</v>
      </c>
    </row>
    <row r="51" spans="1:5" hidden="1">
      <c r="A51" s="360" t="str">
        <f>IF(AND(chengx!B51&lt;&gt;"",chengx!E51&lt;&gt;"/",chengx!E51&lt;&gt;"",chengx!E51&lt;&gt;0,RIGHT(chengx!C51,2)&lt;&gt;"试做"),chengx!F51,"")</f>
        <v/>
      </c>
      <c r="B51" s="360" t="str">
        <f>IF(AND(chengx!B51&lt;&gt;"",chengx!E51&lt;&gt;"/",chengx!E51&lt;&gt;"",chengx!E51&lt;&gt;0,RIGHT(chengx!C51,2)&lt;&gt;"试做"),chengx!G51,"")</f>
        <v/>
      </c>
      <c r="C51" s="360" t="str">
        <f>IF(AND(OR(LEFT(chengx!D51)="内",RIGHT(chengx!D51)="内"),A51&lt;&gt;""),"内销",IF(AND(OR(LEFT(chengx!D51)="外",RIGHT(chengx!D51)="外"),A51&lt;&gt;""),"外销",""))</f>
        <v/>
      </c>
      <c r="D51" s="707" t="str">
        <f>IF(AND(ISNUMBER(FIND("结束",chengx!C51)),A51&lt;&gt;""),"结","")</f>
        <v/>
      </c>
      <c r="E51" s="709">
        <v>50</v>
      </c>
    </row>
    <row r="52" spans="1:5">
      <c r="A52" s="360" t="str">
        <f>IF(AND(chengx!B52&lt;&gt;"",chengx!E52&lt;&gt;"/",chengx!E52&lt;&gt;"",chengx!E52&lt;&gt;0,RIGHT(chengx!C52,2)&lt;&gt;"试做"),chengx!F52,"")</f>
        <v>154656  486  35A</v>
      </c>
      <c r="B52" s="360">
        <f>IF(AND(chengx!B52&lt;&gt;"",chengx!E52&lt;&gt;"/",chengx!E52&lt;&gt;"",chengx!E52&lt;&gt;0,RIGHT(chengx!C52,2)&lt;&gt;"试做"),chengx!G52,"")</f>
        <v>280</v>
      </c>
      <c r="C52" s="360" t="str">
        <f>IF(AND(OR(LEFT(chengx!D52)="内",RIGHT(chengx!D52)="内"),A52&lt;&gt;""),"内销",IF(AND(OR(LEFT(chengx!D52)="外",RIGHT(chengx!D52)="外"),A52&lt;&gt;""),"外销",""))</f>
        <v>内销</v>
      </c>
      <c r="D52" s="707" t="str">
        <f>IF(AND(ISNUMBER(FIND("结束",chengx!C52)),A52&lt;&gt;""),"结","")</f>
        <v/>
      </c>
      <c r="E52" s="709">
        <v>51</v>
      </c>
    </row>
    <row r="53" spans="1:5">
      <c r="A53" s="360" t="str">
        <f>IF(AND(chengx!B53&lt;&gt;"",chengx!E53&lt;&gt;"/",chengx!E53&lt;&gt;"",chengx!E53&lt;&gt;0,RIGHT(chengx!C53,2)&lt;&gt;"试做"),chengx!F53,"")</f>
        <v>154666  484  45A</v>
      </c>
      <c r="B53" s="360">
        <f>IF(AND(chengx!B53&lt;&gt;"",chengx!E53&lt;&gt;"/",chengx!E53&lt;&gt;"",chengx!E53&lt;&gt;0,RIGHT(chengx!C53,2)&lt;&gt;"试做"),chengx!G53,"")</f>
        <v>80</v>
      </c>
      <c r="C53" s="360" t="str">
        <f>IF(AND(OR(LEFT(chengx!D53)="内",RIGHT(chengx!D53)="内"),A53&lt;&gt;""),"内销",IF(AND(OR(LEFT(chengx!D53)="外",RIGHT(chengx!D53)="外"),A53&lt;&gt;""),"外销",""))</f>
        <v>内销</v>
      </c>
      <c r="D53" s="707" t="str">
        <f>IF(AND(ISNUMBER(FIND("结束",chengx!C53)),A53&lt;&gt;""),"结","")</f>
        <v>结</v>
      </c>
      <c r="E53" s="709">
        <v>52</v>
      </c>
    </row>
    <row r="54" spans="1:5">
      <c r="A54" s="360" t="str">
        <f>IF(AND(chengx!B54&lt;&gt;"",chengx!E54&lt;&gt;"/",chengx!E54&lt;&gt;"",chengx!E54&lt;&gt;0,RIGHT(chengx!C54,2)&lt;&gt;"试做"),chengx!F54,"")</f>
        <v>154666  486  30A</v>
      </c>
      <c r="B54" s="360">
        <f>IF(AND(chengx!B54&lt;&gt;"",chengx!E54&lt;&gt;"/",chengx!E54&lt;&gt;"",chengx!E54&lt;&gt;0,RIGHT(chengx!C54,2)&lt;&gt;"试做"),chengx!G54,"")</f>
        <v>60</v>
      </c>
      <c r="C54" s="360" t="str">
        <f>IF(AND(OR(LEFT(chengx!D54)="内",RIGHT(chengx!D54)="内"),A54&lt;&gt;""),"内销",IF(AND(OR(LEFT(chengx!D54)="外",RIGHT(chengx!D54)="外"),A54&lt;&gt;""),"外销",""))</f>
        <v>内销</v>
      </c>
      <c r="D54" s="707" t="str">
        <f>IF(AND(ISNUMBER(FIND("结束",chengx!C54)),A54&lt;&gt;""),"结","")</f>
        <v>结</v>
      </c>
      <c r="E54" s="709">
        <v>53</v>
      </c>
    </row>
    <row r="55" spans="1:5" hidden="1">
      <c r="A55" s="360" t="str">
        <f>IF(AND(chengx!B55&lt;&gt;"",chengx!E55&lt;&gt;"/",chengx!E55&lt;&gt;"",chengx!E55&lt;&gt;0,RIGHT(chengx!C55,2)&lt;&gt;"试做"),chengx!F55,"")</f>
        <v/>
      </c>
      <c r="B55" s="360" t="str">
        <f>IF(AND(chengx!B55&lt;&gt;"",chengx!E55&lt;&gt;"/",chengx!E55&lt;&gt;"",chengx!E55&lt;&gt;0,RIGHT(chengx!C55,2)&lt;&gt;"试做"),chengx!G55,"")</f>
        <v/>
      </c>
      <c r="C55" s="360" t="str">
        <f>IF(AND(OR(LEFT(chengx!D55)="内",RIGHT(chengx!D55)="内"),A55&lt;&gt;""),"内销",IF(AND(OR(LEFT(chengx!D55)="外",RIGHT(chengx!D55)="外"),A55&lt;&gt;""),"外销",""))</f>
        <v/>
      </c>
      <c r="D55" s="707" t="str">
        <f>IF(AND(ISNUMBER(FIND("结束",chengx!C55)),A55&lt;&gt;""),"结","")</f>
        <v/>
      </c>
      <c r="E55" s="709">
        <v>54</v>
      </c>
    </row>
    <row r="56" spans="1:5">
      <c r="A56" s="360" t="str">
        <f>IF(AND(chengx!B56&lt;&gt;"",chengx!E56&lt;&gt;"/",chengx!E56&lt;&gt;"",chengx!E56&lt;&gt;0,RIGHT(chengx!C56,2)&lt;&gt;"试做"),chengx!F56,"")</f>
        <v>138455  478  35A</v>
      </c>
      <c r="B56" s="360">
        <f>IF(AND(chengx!B56&lt;&gt;"",chengx!E56&lt;&gt;"/",chengx!E56&lt;&gt;"",chengx!E56&lt;&gt;0,RIGHT(chengx!C56,2)&lt;&gt;"试做"),chengx!G56,"")</f>
        <v>40</v>
      </c>
      <c r="C56" s="360" t="str">
        <f>IF(AND(OR(LEFT(chengx!D56)="内",RIGHT(chengx!D56)="内"),A56&lt;&gt;""),"内销",IF(AND(OR(LEFT(chengx!D56)="外",RIGHT(chengx!D56)="外"),A56&lt;&gt;""),"外销",""))</f>
        <v>外销</v>
      </c>
      <c r="D56" s="707" t="str">
        <f>IF(AND(ISNUMBER(FIND("结束",chengx!C56)),A56&lt;&gt;""),"结","")</f>
        <v/>
      </c>
      <c r="E56" s="709">
        <v>55</v>
      </c>
    </row>
    <row r="57" spans="1:5">
      <c r="A57" s="360" t="str">
        <f>IF(AND(chengx!B57&lt;&gt;"",chengx!E57&lt;&gt;"/",chengx!E57&lt;&gt;"",chengx!E57&lt;&gt;0,RIGHT(chengx!C57,2)&lt;&gt;"试做"),chengx!F57,"")</f>
        <v>138155  478  40D</v>
      </c>
      <c r="B57" s="360">
        <f>IF(AND(chengx!B57&lt;&gt;"",chengx!E57&lt;&gt;"/",chengx!E57&lt;&gt;"",chengx!E57&lt;&gt;0,RIGHT(chengx!C57,2)&lt;&gt;"试做"),chengx!G57,"")</f>
        <v>320</v>
      </c>
      <c r="C57" s="360" t="str">
        <f>IF(AND(OR(LEFT(chengx!D57)="内",RIGHT(chengx!D57)="内"),A57&lt;&gt;""),"内销",IF(AND(OR(LEFT(chengx!D57)="外",RIGHT(chengx!D57)="外"),A57&lt;&gt;""),"外销",""))</f>
        <v>外销</v>
      </c>
      <c r="D57" s="707" t="str">
        <f>IF(AND(ISNUMBER(FIND("结束",chengx!C57)),A57&lt;&gt;""),"结","")</f>
        <v/>
      </c>
      <c r="E57" s="709">
        <v>56</v>
      </c>
    </row>
    <row r="58" spans="1:5" hidden="1">
      <c r="A58" s="360" t="str">
        <f>IF(AND(chengx!B58&lt;&gt;"",chengx!E58&lt;&gt;"/",chengx!E58&lt;&gt;"",chengx!E58&lt;&gt;0,RIGHT(chengx!C58,2)&lt;&gt;"试做"),chengx!F58,"")</f>
        <v/>
      </c>
      <c r="B58" s="360" t="str">
        <f>IF(AND(chengx!B58&lt;&gt;"",chengx!E58&lt;&gt;"/",chengx!E58&lt;&gt;"",chengx!E58&lt;&gt;0,RIGHT(chengx!C58,2)&lt;&gt;"试做"),chengx!G58,"")</f>
        <v/>
      </c>
      <c r="C58" s="360" t="str">
        <f>IF(AND(OR(LEFT(chengx!D58)="内",RIGHT(chengx!D58)="内"),A58&lt;&gt;""),"内销",IF(AND(OR(LEFT(chengx!D58)="外",RIGHT(chengx!D58)="外"),A58&lt;&gt;""),"外销",""))</f>
        <v/>
      </c>
      <c r="D58" s="707" t="str">
        <f>IF(AND(ISNUMBER(FIND("结束",chengx!C58)),A58&lt;&gt;""),"结","")</f>
        <v/>
      </c>
      <c r="E58" s="709">
        <v>57</v>
      </c>
    </row>
    <row r="59" spans="1:5">
      <c r="A59" s="360" t="str">
        <f>IF(AND(chengx!B59&lt;&gt;"",chengx!E59&lt;&gt;"/",chengx!E59&lt;&gt;"",chengx!E59&lt;&gt;0,RIGHT(chengx!C59,2)&lt;&gt;"试做"),chengx!F59,"")</f>
        <v>1464HC  484  30A防爆胎</v>
      </c>
      <c r="B59" s="360">
        <f>IF(AND(chengx!B59&lt;&gt;"",chengx!E59&lt;&gt;"/",chengx!E59&lt;&gt;"",chengx!E59&lt;&gt;0,RIGHT(chengx!C59,2)&lt;&gt;"试做"),chengx!G59,"")</f>
        <v>220</v>
      </c>
      <c r="C59" s="360" t="str">
        <f>IF(AND(OR(LEFT(chengx!D59)="内",RIGHT(chengx!D59)="内"),A59&lt;&gt;""),"内销",IF(AND(OR(LEFT(chengx!D59)="外",RIGHT(chengx!D59)="外"),A59&lt;&gt;""),"外销",""))</f>
        <v>内销</v>
      </c>
      <c r="D59" s="707" t="str">
        <f>IF(AND(ISNUMBER(FIND("结束",chengx!C59)),A59&lt;&gt;""),"结","")</f>
        <v/>
      </c>
      <c r="E59" s="709">
        <v>58</v>
      </c>
    </row>
    <row r="60" spans="1:5" hidden="1">
      <c r="A60" s="360" t="str">
        <f>IF(AND(chengx!B60&lt;&gt;"",chengx!E60&lt;&gt;"/",chengx!E60&lt;&gt;"",chengx!E60&lt;&gt;0,RIGHT(chengx!C60,2)&lt;&gt;"试做"),chengx!F60,"")</f>
        <v/>
      </c>
      <c r="B60" s="360" t="str">
        <f>IF(AND(chengx!B60&lt;&gt;"",chengx!E60&lt;&gt;"/",chengx!E60&lt;&gt;"",chengx!E60&lt;&gt;0,RIGHT(chengx!C60,2)&lt;&gt;"试做"),chengx!G60,"")</f>
        <v/>
      </c>
      <c r="C60" s="360" t="str">
        <f>IF(AND(OR(LEFT(chengx!D60)="内",RIGHT(chengx!D60)="内"),A60&lt;&gt;""),"内销",IF(AND(OR(LEFT(chengx!D60)="外",RIGHT(chengx!D60)="外"),A60&lt;&gt;""),"外销",""))</f>
        <v/>
      </c>
      <c r="D60" s="707" t="str">
        <f>IF(AND(ISNUMBER(FIND("结束",chengx!C60)),A60&lt;&gt;""),"结","")</f>
        <v/>
      </c>
      <c r="E60" s="709">
        <v>59</v>
      </c>
    </row>
    <row r="61" spans="1:5" hidden="1">
      <c r="A61" s="360" t="str">
        <f>IF(AND(chengx!B61&lt;&gt;"",chengx!E61&lt;&gt;"/",chengx!E61&lt;&gt;"",chengx!E61&lt;&gt;0,RIGHT(chengx!C61,2)&lt;&gt;"试做"),chengx!F61,"")</f>
        <v/>
      </c>
      <c r="B61" s="360" t="str">
        <f>IF(AND(chengx!B61&lt;&gt;"",chengx!E61&lt;&gt;"/",chengx!E61&lt;&gt;"",chengx!E61&lt;&gt;0,RIGHT(chengx!C61,2)&lt;&gt;"试做"),chengx!G61,"")</f>
        <v/>
      </c>
      <c r="C61" s="360" t="str">
        <f>IF(AND(OR(LEFT(chengx!D61)="内",RIGHT(chengx!D61)="内"),A61&lt;&gt;""),"内销",IF(AND(OR(LEFT(chengx!D61)="外",RIGHT(chengx!D61)="外"),A61&lt;&gt;""),"外销",""))</f>
        <v/>
      </c>
      <c r="D61" s="707" t="str">
        <f>IF(AND(ISNUMBER(FIND("结束",chengx!C61)),A61&lt;&gt;""),"结","")</f>
        <v/>
      </c>
      <c r="E61" s="709">
        <v>60</v>
      </c>
    </row>
    <row r="62" spans="1:5">
      <c r="A62" s="360" t="str">
        <f>IF(AND(chengx!B62&lt;&gt;"",chengx!E62&lt;&gt;"/",chengx!E62&lt;&gt;"",chengx!E62&lt;&gt;0,RIGHT(chengx!C62,2)&lt;&gt;"试做"),chengx!F62,"")</f>
        <v>128855  486  40D</v>
      </c>
      <c r="B62" s="360">
        <f>IF(AND(chengx!B62&lt;&gt;"",chengx!E62&lt;&gt;"/",chengx!E62&lt;&gt;"",chengx!E62&lt;&gt;0,RIGHT(chengx!C62,2)&lt;&gt;"试做"),chengx!G62,"")</f>
        <v>20</v>
      </c>
      <c r="C62" s="360" t="str">
        <f>IF(AND(OR(LEFT(chengx!D62)="内",RIGHT(chengx!D62)="内"),A62&lt;&gt;""),"内销",IF(AND(OR(LEFT(chengx!D62)="外",RIGHT(chengx!D62)="外"),A62&lt;&gt;""),"外销",""))</f>
        <v>外销</v>
      </c>
      <c r="D62" s="707" t="str">
        <f>IF(AND(ISNUMBER(FIND("结束",chengx!C62)),A62&lt;&gt;""),"结","")</f>
        <v>结</v>
      </c>
      <c r="E62" s="709">
        <v>61</v>
      </c>
    </row>
    <row r="63" spans="1:5">
      <c r="A63" s="360" t="str">
        <f>IF(AND(chengx!B63&lt;&gt;"",chengx!E63&lt;&gt;"/",chengx!E63&lt;&gt;"",chengx!E63&lt;&gt;0,RIGHT(chengx!C63,2)&lt;&gt;"试做"),chengx!F63,"")</f>
        <v>128854  486  35A</v>
      </c>
      <c r="B63" s="360">
        <f>IF(AND(chengx!B63&lt;&gt;"",chengx!E63&lt;&gt;"/",chengx!E63&lt;&gt;"",chengx!E63&lt;&gt;0,RIGHT(chengx!C63,2)&lt;&gt;"试做"),chengx!G63,"")</f>
        <v>480</v>
      </c>
      <c r="C63" s="360" t="str">
        <f>IF(AND(OR(LEFT(chengx!D63)="内",RIGHT(chengx!D63)="内"),A63&lt;&gt;""),"内销",IF(AND(OR(LEFT(chengx!D63)="外",RIGHT(chengx!D63)="外"),A63&lt;&gt;""),"外销",""))</f>
        <v>内销</v>
      </c>
      <c r="D63" s="707" t="str">
        <f>IF(AND(ISNUMBER(FIND("结束",chengx!C63)),A63&lt;&gt;""),"结","")</f>
        <v/>
      </c>
      <c r="E63" s="709">
        <v>62</v>
      </c>
    </row>
    <row r="64" spans="1:5" hidden="1">
      <c r="A64" s="360" t="str">
        <f>IF(AND(chengx!B64&lt;&gt;"",chengx!E64&lt;&gt;"/",chengx!E64&lt;&gt;"",chengx!E64&lt;&gt;0,RIGHT(chengx!C64,2)&lt;&gt;"试做"),chengx!F64,"")</f>
        <v/>
      </c>
      <c r="B64" s="360" t="str">
        <f>IF(AND(chengx!B64&lt;&gt;"",chengx!E64&lt;&gt;"/",chengx!E64&lt;&gt;"",chengx!E64&lt;&gt;0,RIGHT(chengx!C64,2)&lt;&gt;"试做"),chengx!G64,"")</f>
        <v/>
      </c>
      <c r="C64" s="360" t="str">
        <f>IF(AND(OR(LEFT(chengx!D64)="内",RIGHT(chengx!D64)="内"),A64&lt;&gt;""),"内销",IF(AND(OR(LEFT(chengx!D64)="外",RIGHT(chengx!D64)="外"),A64&lt;&gt;""),"外销",""))</f>
        <v/>
      </c>
      <c r="D64" s="707" t="str">
        <f>IF(AND(ISNUMBER(FIND("结束",chengx!C64)),A64&lt;&gt;""),"结","")</f>
        <v/>
      </c>
      <c r="E64" s="709">
        <v>63</v>
      </c>
    </row>
    <row r="65" spans="1:5" hidden="1">
      <c r="A65" s="360" t="str">
        <f>IF(AND(chengx!B65&lt;&gt;"",chengx!E65&lt;&gt;"/",chengx!E65&lt;&gt;"",chengx!E65&lt;&gt;0,RIGHT(chengx!C65,2)&lt;&gt;"试做"),chengx!F65,"")</f>
        <v/>
      </c>
      <c r="B65" s="360" t="str">
        <f>IF(AND(chengx!B65&lt;&gt;"",chengx!E65&lt;&gt;"/",chengx!E65&lt;&gt;"",chengx!E65&lt;&gt;0,RIGHT(chengx!C65,2)&lt;&gt;"试做"),chengx!G65,"")</f>
        <v/>
      </c>
      <c r="C65" s="360" t="str">
        <f>IF(AND(OR(LEFT(chengx!D65)="内",RIGHT(chengx!D65)="内"),A65&lt;&gt;""),"内销",IF(AND(OR(LEFT(chengx!D65)="外",RIGHT(chengx!D65)="外"),A65&lt;&gt;""),"外销",""))</f>
        <v/>
      </c>
      <c r="D65" s="707" t="str">
        <f>IF(AND(ISNUMBER(FIND("结束",chengx!C65)),A65&lt;&gt;""),"结","")</f>
        <v/>
      </c>
      <c r="E65" s="709">
        <v>64</v>
      </c>
    </row>
    <row r="66" spans="1:5">
      <c r="A66" s="360" t="str">
        <f>IF(AND(chengx!B66&lt;&gt;"",chengx!E66&lt;&gt;"/",chengx!E66&lt;&gt;"",chengx!E66&lt;&gt;0,RIGHT(chengx!C66,2)&lt;&gt;"试做"),chengx!F66,"")</f>
        <v>120555  486  35A</v>
      </c>
      <c r="B66" s="360">
        <f>IF(AND(chengx!B66&lt;&gt;"",chengx!E66&lt;&gt;"/",chengx!E66&lt;&gt;"",chengx!E66&lt;&gt;0,RIGHT(chengx!C66,2)&lt;&gt;"试做"),chengx!G66,"")</f>
        <v>300</v>
      </c>
      <c r="C66" s="360" t="str">
        <f>IF(AND(OR(LEFT(chengx!D66)="内",RIGHT(chengx!D66)="内"),A66&lt;&gt;""),"内销",IF(AND(OR(LEFT(chengx!D66)="外",RIGHT(chengx!D66)="外"),A66&lt;&gt;""),"外销",""))</f>
        <v>外销</v>
      </c>
      <c r="D66" s="707" t="str">
        <f>IF(AND(ISNUMBER(FIND("结束",chengx!C66)),A66&lt;&gt;""),"结","")</f>
        <v>结</v>
      </c>
      <c r="E66" s="709">
        <v>65</v>
      </c>
    </row>
    <row r="67" spans="1:5" hidden="1">
      <c r="A67" s="360" t="str">
        <f>IF(AND(chengx!B67&lt;&gt;"",chengx!E67&lt;&gt;"/",chengx!E67&lt;&gt;"",chengx!E67&lt;&gt;0,RIGHT(chengx!C67,2)&lt;&gt;"试做"),chengx!F67,"")</f>
        <v/>
      </c>
      <c r="B67" s="360" t="str">
        <f>IF(AND(chengx!B67&lt;&gt;"",chengx!E67&lt;&gt;"/",chengx!E67&lt;&gt;"",chengx!E67&lt;&gt;0,RIGHT(chengx!C67,2)&lt;&gt;"试做"),chengx!G67,"")</f>
        <v/>
      </c>
      <c r="C67" s="360" t="str">
        <f>IF(AND(OR(LEFT(chengx!D67)="内",RIGHT(chengx!D67)="内"),A67&lt;&gt;""),"内销",IF(AND(OR(LEFT(chengx!D67)="外",RIGHT(chengx!D67)="外"),A67&lt;&gt;""),"外销",""))</f>
        <v/>
      </c>
      <c r="D67" s="707" t="str">
        <f>IF(AND(ISNUMBER(FIND("结束",chengx!C67)),A67&lt;&gt;""),"结","")</f>
        <v/>
      </c>
      <c r="E67" s="709">
        <v>66</v>
      </c>
    </row>
    <row r="68" spans="1:5" hidden="1">
      <c r="A68" s="360" t="str">
        <f>IF(AND(chengx!B68&lt;&gt;"",chengx!E68&lt;&gt;"/",chengx!E68&lt;&gt;"",chengx!E68&lt;&gt;0,RIGHT(chengx!C68,2)&lt;&gt;"试做"),chengx!F68,"")</f>
        <v/>
      </c>
      <c r="B68" s="360" t="str">
        <f>IF(AND(chengx!B68&lt;&gt;"",chengx!E68&lt;&gt;"/",chengx!E68&lt;&gt;"",chengx!E68&lt;&gt;0,RIGHT(chengx!C68,2)&lt;&gt;"试做"),chengx!G68,"")</f>
        <v/>
      </c>
      <c r="C68" s="360" t="str">
        <f>IF(AND(OR(LEFT(chengx!D68)="内",RIGHT(chengx!D68)="内"),A68&lt;&gt;""),"内销",IF(AND(OR(LEFT(chengx!D68)="外",RIGHT(chengx!D68)="外"),A68&lt;&gt;""),"外销",""))</f>
        <v/>
      </c>
      <c r="D68" s="707" t="str">
        <f>IF(AND(ISNUMBER(FIND("结束",chengx!C68)),A68&lt;&gt;""),"结","")</f>
        <v/>
      </c>
      <c r="E68" s="709">
        <v>67</v>
      </c>
    </row>
    <row r="69" spans="1:5" hidden="1">
      <c r="A69" s="360" t="str">
        <f>IF(AND(chengx!B69&lt;&gt;"",chengx!E69&lt;&gt;"/",chengx!E69&lt;&gt;"",chengx!E69&lt;&gt;0,RIGHT(chengx!C69,2)&lt;&gt;"试做"),chengx!F69,"")</f>
        <v/>
      </c>
      <c r="B69" s="360" t="str">
        <f>IF(AND(chengx!B69&lt;&gt;"",chengx!E69&lt;&gt;"/",chengx!E69&lt;&gt;"",chengx!E69&lt;&gt;0,RIGHT(chengx!C69,2)&lt;&gt;"试做"),chengx!G69,"")</f>
        <v/>
      </c>
      <c r="C69" s="360" t="str">
        <f>IF(AND(OR(LEFT(chengx!D69)="内",RIGHT(chengx!D69)="内"),A69&lt;&gt;""),"内销",IF(AND(OR(LEFT(chengx!D69)="外",RIGHT(chengx!D69)="外"),A69&lt;&gt;""),"外销",""))</f>
        <v/>
      </c>
      <c r="D69" s="707" t="str">
        <f>IF(AND(ISNUMBER(FIND("结束",chengx!C69)),A69&lt;&gt;""),"结","")</f>
        <v/>
      </c>
      <c r="E69" s="709">
        <v>68</v>
      </c>
    </row>
    <row r="70" spans="1:5" hidden="1">
      <c r="A70" s="360" t="str">
        <f>IF(AND(chengx!B70&lt;&gt;"",chengx!E70&lt;&gt;"/",chengx!E70&lt;&gt;"",chengx!E70&lt;&gt;0,RIGHT(chengx!C70,2)&lt;&gt;"试做"),chengx!F70,"")</f>
        <v/>
      </c>
      <c r="B70" s="360" t="str">
        <f>IF(AND(chengx!B70&lt;&gt;"",chengx!E70&lt;&gt;"/",chengx!E70&lt;&gt;"",chengx!E70&lt;&gt;0,RIGHT(chengx!C70,2)&lt;&gt;"试做"),chengx!G70,"")</f>
        <v/>
      </c>
      <c r="C70" s="360" t="str">
        <f>IF(AND(OR(LEFT(chengx!D70)="内",RIGHT(chengx!D70)="内"),A70&lt;&gt;""),"内销",IF(AND(OR(LEFT(chengx!D70)="外",RIGHT(chengx!D70)="外"),A70&lt;&gt;""),"外销",""))</f>
        <v/>
      </c>
      <c r="D70" s="707" t="str">
        <f>IF(AND(ISNUMBER(FIND("结束",chengx!C70)),A70&lt;&gt;""),"结","")</f>
        <v/>
      </c>
      <c r="E70" s="709">
        <v>69</v>
      </c>
    </row>
    <row r="71" spans="1:5" hidden="1">
      <c r="A71" s="360" t="str">
        <f>IF(AND(chengx!B71&lt;&gt;"",chengx!E71&lt;&gt;"/",chengx!E71&lt;&gt;"",chengx!E71&lt;&gt;0,RIGHT(chengx!C71,2)&lt;&gt;"试做"),chengx!F71,"")</f>
        <v/>
      </c>
      <c r="B71" s="360" t="str">
        <f>IF(AND(chengx!B71&lt;&gt;"",chengx!E71&lt;&gt;"/",chengx!E71&lt;&gt;"",chengx!E71&lt;&gt;0,RIGHT(chengx!C71,2)&lt;&gt;"试做"),chengx!G71,"")</f>
        <v/>
      </c>
      <c r="C71" s="360" t="str">
        <f>IF(AND(OR(LEFT(chengx!D71)="内",RIGHT(chengx!D71)="内"),A71&lt;&gt;""),"内销",IF(AND(OR(LEFT(chengx!D71)="外",RIGHT(chengx!D71)="外"),A71&lt;&gt;""),"外销",""))</f>
        <v/>
      </c>
      <c r="D71" s="707" t="str">
        <f>IF(AND(ISNUMBER(FIND("结束",chengx!C71)),A71&lt;&gt;""),"结","")</f>
        <v/>
      </c>
      <c r="E71" s="709">
        <v>70</v>
      </c>
    </row>
    <row r="72" spans="1:5" hidden="1">
      <c r="A72" s="360" t="str">
        <f>IF(AND(chengx!B72&lt;&gt;"",chengx!E72&lt;&gt;"/",chengx!E72&lt;&gt;"",chengx!E72&lt;&gt;0,RIGHT(chengx!C72,2)&lt;&gt;"试做"),chengx!F72,"")</f>
        <v/>
      </c>
      <c r="B72" s="360" t="str">
        <f>IF(AND(chengx!B72&lt;&gt;"",chengx!E72&lt;&gt;"/",chengx!E72&lt;&gt;"",chengx!E72&lt;&gt;0,RIGHT(chengx!C72,2)&lt;&gt;"试做"),chengx!G72,"")</f>
        <v/>
      </c>
      <c r="C72" s="360" t="str">
        <f>IF(AND(OR(LEFT(chengx!D72)="内",RIGHT(chengx!D72)="内"),A72&lt;&gt;""),"内销",IF(AND(OR(LEFT(chengx!D72)="外",RIGHT(chengx!D72)="外"),A72&lt;&gt;""),"外销",""))</f>
        <v/>
      </c>
      <c r="D72" s="707" t="str">
        <f>IF(AND(ISNUMBER(FIND("结束",chengx!C72)),A72&lt;&gt;""),"结","")</f>
        <v/>
      </c>
      <c r="E72" s="709">
        <v>71</v>
      </c>
    </row>
    <row r="73" spans="1:5">
      <c r="A73" s="360" t="str">
        <f>IF(AND(chengx!B73&lt;&gt;"",chengx!E73&lt;&gt;"/",chengx!E73&lt;&gt;"",chengx!E73&lt;&gt;0,RIGHT(chengx!C73,2)&lt;&gt;"试做"),chengx!F73,"")</f>
        <v>112544  486  25A</v>
      </c>
      <c r="B73" s="360">
        <f>IF(AND(chengx!B73&lt;&gt;"",chengx!E73&lt;&gt;"/",chengx!E73&lt;&gt;"",chengx!E73&lt;&gt;0,RIGHT(chengx!C73,2)&lt;&gt;"试做"),chengx!G73,"")</f>
        <v>510</v>
      </c>
      <c r="C73" s="360" t="str">
        <f>IF(AND(OR(LEFT(chengx!D73)="内",RIGHT(chengx!D73)="内"),A73&lt;&gt;""),"内销",IF(AND(OR(LEFT(chengx!D73)="外",RIGHT(chengx!D73)="外"),A73&lt;&gt;""),"外销",""))</f>
        <v>外销</v>
      </c>
      <c r="D73" s="707" t="str">
        <f>IF(AND(ISNUMBER(FIND("结束",chengx!C73)),A73&lt;&gt;""),"结","")</f>
        <v/>
      </c>
      <c r="E73" s="709">
        <v>72</v>
      </c>
    </row>
    <row r="74" spans="1:5" hidden="1">
      <c r="A74" s="360" t="str">
        <f>IF(AND(chengx!B74&lt;&gt;"",chengx!E74&lt;&gt;"/",chengx!E74&lt;&gt;"",chengx!E74&lt;&gt;0,RIGHT(chengx!C74,2)&lt;&gt;"试做"),chengx!F74,"")</f>
        <v/>
      </c>
      <c r="B74" s="360" t="str">
        <f>IF(AND(chengx!B74&lt;&gt;"",chengx!E74&lt;&gt;"/",chengx!E74&lt;&gt;"",chengx!E74&lt;&gt;0,RIGHT(chengx!C74,2)&lt;&gt;"试做"),chengx!G74,"")</f>
        <v/>
      </c>
      <c r="C74" s="360" t="str">
        <f>IF(AND(OR(LEFT(chengx!D74)="内",RIGHT(chengx!D74)="内"),A74&lt;&gt;""),"内销",IF(AND(OR(LEFT(chengx!D74)="外",RIGHT(chengx!D74)="外"),A74&lt;&gt;""),"外销",""))</f>
        <v/>
      </c>
      <c r="D74" s="707" t="str">
        <f>IF(AND(ISNUMBER(FIND("结束",chengx!C74)),A74&lt;&gt;""),"结","")</f>
        <v/>
      </c>
      <c r="E74" s="709">
        <v>73</v>
      </c>
    </row>
    <row r="75" spans="1:5" hidden="1">
      <c r="A75" s="360" t="str">
        <f>IF(AND(chengx!B75&lt;&gt;"",chengx!E75&lt;&gt;"/",chengx!E75&lt;&gt;"",chengx!E75&lt;&gt;0,RIGHT(chengx!C75,2)&lt;&gt;"试做"),chengx!F75,"")</f>
        <v/>
      </c>
      <c r="B75" s="360" t="str">
        <f>IF(AND(chengx!B75&lt;&gt;"",chengx!E75&lt;&gt;"/",chengx!E75&lt;&gt;"",chengx!E75&lt;&gt;0,RIGHT(chengx!C75,2)&lt;&gt;"试做"),chengx!G75,"")</f>
        <v/>
      </c>
      <c r="C75" s="360" t="str">
        <f>IF(AND(OR(LEFT(chengx!D75)="内",RIGHT(chengx!D75)="内"),A75&lt;&gt;""),"内销",IF(AND(OR(LEFT(chengx!D75)="外",RIGHT(chengx!D75)="外"),A75&lt;&gt;""),"外销",""))</f>
        <v/>
      </c>
      <c r="D75" s="707" t="str">
        <f>IF(AND(ISNUMBER(FIND("结束",chengx!C75)),A75&lt;&gt;""),"结","")</f>
        <v/>
      </c>
      <c r="E75" s="709">
        <v>74</v>
      </c>
    </row>
    <row r="76" spans="1:5">
      <c r="A76" s="360" t="str">
        <f>IF(AND(chengx!B76&lt;&gt;"",chengx!E76&lt;&gt;"/",chengx!E76&lt;&gt;"",chengx!E76&lt;&gt;0,RIGHT(chengx!C76,2)&lt;&gt;"试做"),chengx!F76,"")</f>
        <v>104544  486  20C</v>
      </c>
      <c r="B76" s="360">
        <f>IF(AND(chengx!B76&lt;&gt;"",chengx!E76&lt;&gt;"/",chengx!E76&lt;&gt;"",chengx!E76&lt;&gt;0,RIGHT(chengx!C76,2)&lt;&gt;"试做"),chengx!G76,"")</f>
        <v>240</v>
      </c>
      <c r="C76" s="360" t="str">
        <f>IF(AND(OR(LEFT(chengx!D76)="内",RIGHT(chengx!D76)="内"),A76&lt;&gt;""),"内销",IF(AND(OR(LEFT(chengx!D76)="外",RIGHT(chengx!D76)="外"),A76&lt;&gt;""),"外销",""))</f>
        <v>外销</v>
      </c>
      <c r="D76" s="707" t="str">
        <f>IF(AND(ISNUMBER(FIND("结束",chengx!C76)),A76&lt;&gt;""),"结","")</f>
        <v/>
      </c>
      <c r="E76" s="709">
        <v>75</v>
      </c>
    </row>
    <row r="77" spans="1:5" hidden="1">
      <c r="A77" s="360" t="str">
        <f>IF(AND(chengx!B77&lt;&gt;"",chengx!E77&lt;&gt;"/",chengx!E77&lt;&gt;"",chengx!E77&lt;&gt;0,RIGHT(chengx!C77,2)&lt;&gt;"试做"),chengx!F77,"")</f>
        <v/>
      </c>
      <c r="B77" s="360" t="str">
        <f>IF(AND(chengx!B77&lt;&gt;"",chengx!E77&lt;&gt;"/",chengx!E77&lt;&gt;"",chengx!E77&lt;&gt;0,RIGHT(chengx!C77,2)&lt;&gt;"试做"),chengx!G77,"")</f>
        <v/>
      </c>
      <c r="C77" s="360" t="str">
        <f>IF(AND(OR(LEFT(chengx!D77)="内",RIGHT(chengx!D77)="内"),A77&lt;&gt;""),"内销",IF(AND(OR(LEFT(chengx!D77)="外",RIGHT(chengx!D77)="外"),A77&lt;&gt;""),"外销",""))</f>
        <v/>
      </c>
      <c r="D77" s="707" t="str">
        <f>IF(AND(ISNUMBER(FIND("结束",chengx!C77)),A77&lt;&gt;""),"结","")</f>
        <v/>
      </c>
      <c r="E77" s="709">
        <v>76</v>
      </c>
    </row>
    <row r="78" spans="1:5" hidden="1">
      <c r="A78" s="360" t="str">
        <f>IF(AND(chengx!B78&lt;&gt;"",chengx!E78&lt;&gt;"/",chengx!E78&lt;&gt;"",chengx!E78&lt;&gt;0,RIGHT(chengx!C78,2)&lt;&gt;"试做"),chengx!F78,"")</f>
        <v/>
      </c>
      <c r="B78" s="360" t="str">
        <f>IF(AND(chengx!B78&lt;&gt;"",chengx!E78&lt;&gt;"/",chengx!E78&lt;&gt;"",chengx!E78&lt;&gt;0,RIGHT(chengx!C78,2)&lt;&gt;"试做"),chengx!G78,"")</f>
        <v/>
      </c>
      <c r="C78" s="360" t="str">
        <f>IF(AND(OR(LEFT(chengx!D78)="内",RIGHT(chengx!D78)="内"),A78&lt;&gt;""),"内销",IF(AND(OR(LEFT(chengx!D78)="外",RIGHT(chengx!D78)="外"),A78&lt;&gt;""),"外销",""))</f>
        <v/>
      </c>
      <c r="D78" s="707" t="str">
        <f>IF(AND(ISNUMBER(FIND("结束",chengx!C78)),A78&lt;&gt;""),"结","")</f>
        <v/>
      </c>
      <c r="E78" s="709">
        <v>77</v>
      </c>
    </row>
    <row r="79" spans="1:5" hidden="1">
      <c r="A79" s="360" t="str">
        <f>IF(AND(chengx!B79&lt;&gt;"",chengx!E79&lt;&gt;"/",chengx!E79&lt;&gt;"",chengx!E79&lt;&gt;0,RIGHT(chengx!C79,2)&lt;&gt;"试做"),chengx!F79,"")</f>
        <v/>
      </c>
      <c r="B79" s="360" t="str">
        <f>IF(AND(chengx!B79&lt;&gt;"",chengx!E79&lt;&gt;"/",chengx!E79&lt;&gt;"",chengx!E79&lt;&gt;0,RIGHT(chengx!C79,2)&lt;&gt;"试做"),chengx!G79,"")</f>
        <v/>
      </c>
      <c r="C79" s="360" t="str">
        <f>IF(AND(OR(LEFT(chengx!D79)="内",RIGHT(chengx!D79)="内"),A79&lt;&gt;""),"内销",IF(AND(OR(LEFT(chengx!D79)="外",RIGHT(chengx!D79)="外"),A79&lt;&gt;""),"外销",""))</f>
        <v/>
      </c>
      <c r="D79" s="707" t="str">
        <f>IF(AND(ISNUMBER(FIND("结束",chengx!C79)),A79&lt;&gt;""),"结","")</f>
        <v/>
      </c>
      <c r="E79" s="709">
        <v>78</v>
      </c>
    </row>
    <row r="80" spans="1:5" hidden="1">
      <c r="A80" s="360" t="str">
        <f>IF(AND(chengx!B80&lt;&gt;"",chengx!E80&lt;&gt;"/",chengx!E80&lt;&gt;"",chengx!E80&lt;&gt;0,RIGHT(chengx!C80,2)&lt;&gt;"试做"),chengx!F80,"")</f>
        <v/>
      </c>
      <c r="B80" s="360" t="str">
        <f>IF(AND(chengx!B80&lt;&gt;"",chengx!E80&lt;&gt;"/",chengx!E80&lt;&gt;"",chengx!E80&lt;&gt;0,RIGHT(chengx!C80,2)&lt;&gt;"试做"),chengx!G80,"")</f>
        <v/>
      </c>
      <c r="C80" s="360" t="str">
        <f>IF(AND(OR(LEFT(chengx!D80)="内",RIGHT(chengx!D80)="内"),A80&lt;&gt;""),"内销",IF(AND(OR(LEFT(chengx!D80)="外",RIGHT(chengx!D80)="外"),A80&lt;&gt;""),"外销",""))</f>
        <v/>
      </c>
      <c r="D80" s="707" t="str">
        <f>IF(AND(ISNUMBER(FIND("结束",chengx!C80)),A80&lt;&gt;""),"结","")</f>
        <v/>
      </c>
      <c r="E80" s="709">
        <v>79</v>
      </c>
    </row>
    <row r="81" spans="1:5" hidden="1">
      <c r="A81" s="360" t="str">
        <f>IF(AND(chengx!B81&lt;&gt;"",chengx!E81&lt;&gt;"/",chengx!E81&lt;&gt;"",chengx!E81&lt;&gt;0,RIGHT(chengx!C81,2)&lt;&gt;"试做"),chengx!F81,"")</f>
        <v/>
      </c>
      <c r="B81" s="360" t="str">
        <f>IF(AND(chengx!B81&lt;&gt;"",chengx!E81&lt;&gt;"/",chengx!E81&lt;&gt;"",chengx!E81&lt;&gt;0,RIGHT(chengx!C81,2)&lt;&gt;"试做"),chengx!G81,"")</f>
        <v/>
      </c>
      <c r="C81" s="360" t="str">
        <f>IF(AND(OR(LEFT(chengx!D81)="内",RIGHT(chengx!D81)="内"),A81&lt;&gt;""),"内销",IF(AND(OR(LEFT(chengx!D81)="外",RIGHT(chengx!D81)="外"),A81&lt;&gt;""),"外销",""))</f>
        <v/>
      </c>
      <c r="D81" s="707" t="str">
        <f>IF(AND(ISNUMBER(FIND("结束",chengx!C81)),A81&lt;&gt;""),"结","")</f>
        <v/>
      </c>
      <c r="E81" s="709">
        <v>80</v>
      </c>
    </row>
    <row r="82" spans="1:5" hidden="1">
      <c r="A82" s="360" t="str">
        <f>IF(AND(chengx!B82&lt;&gt;"",chengx!E82&lt;&gt;"/",chengx!E82&lt;&gt;"",chengx!E82&lt;&gt;0,RIGHT(chengx!C82,2)&lt;&gt;"试做"),chengx!F82,"")</f>
        <v/>
      </c>
      <c r="B82" s="360" t="str">
        <f>IF(AND(chengx!B82&lt;&gt;"",chengx!E82&lt;&gt;"/",chengx!E82&lt;&gt;"",chengx!E82&lt;&gt;0,RIGHT(chengx!C82,2)&lt;&gt;"试做"),chengx!G82,"")</f>
        <v/>
      </c>
      <c r="C82" s="360" t="str">
        <f>IF(AND(OR(LEFT(chengx!D82)="内",RIGHT(chengx!D82)="内"),A82&lt;&gt;""),"内销",IF(AND(OR(LEFT(chengx!D82)="外",RIGHT(chengx!D82)="外"),A82&lt;&gt;""),"外销",""))</f>
        <v/>
      </c>
      <c r="D82" s="707" t="str">
        <f>IF(AND(ISNUMBER(FIND("结束",chengx!C82)),A82&lt;&gt;""),"结","")</f>
        <v/>
      </c>
      <c r="E82" s="709">
        <v>81</v>
      </c>
    </row>
    <row r="83" spans="1:5" hidden="1">
      <c r="A83" s="360" t="str">
        <f>IF(AND(chengx!B83&lt;&gt;"",chengx!E83&lt;&gt;"/",chengx!E83&lt;&gt;"",chengx!E83&lt;&gt;0,RIGHT(chengx!C83,2)&lt;&gt;"试做"),chengx!F83,"")</f>
        <v/>
      </c>
      <c r="B83" s="360" t="str">
        <f>IF(AND(chengx!B83&lt;&gt;"",chengx!E83&lt;&gt;"/",chengx!E83&lt;&gt;"",chengx!E83&lt;&gt;0,RIGHT(chengx!C83,2)&lt;&gt;"试做"),chengx!G83,"")</f>
        <v/>
      </c>
      <c r="C83" s="360" t="str">
        <f>IF(AND(OR(LEFT(chengx!D83)="内",RIGHT(chengx!D83)="内"),A83&lt;&gt;""),"内销",IF(AND(OR(LEFT(chengx!D83)="外",RIGHT(chengx!D83)="外"),A83&lt;&gt;""),"外销",""))</f>
        <v/>
      </c>
      <c r="D83" s="707" t="str">
        <f>IF(AND(ISNUMBER(FIND("结束",chengx!C83)),A83&lt;&gt;""),"结","")</f>
        <v/>
      </c>
      <c r="E83" s="709">
        <v>82</v>
      </c>
    </row>
    <row r="84" spans="1:5" hidden="1">
      <c r="A84" s="360" t="str">
        <f>IF(AND(chengx!B84&lt;&gt;"",chengx!E84&lt;&gt;"/",chengx!E84&lt;&gt;"",chengx!E84&lt;&gt;0,RIGHT(chengx!C84,2)&lt;&gt;"试做"),chengx!F84,"")</f>
        <v/>
      </c>
      <c r="B84" s="360" t="str">
        <f>IF(AND(chengx!B84&lt;&gt;"",chengx!E84&lt;&gt;"/",chengx!E84&lt;&gt;"",chengx!E84&lt;&gt;0,RIGHT(chengx!C84,2)&lt;&gt;"试做"),chengx!G84,"")</f>
        <v/>
      </c>
      <c r="C84" s="360" t="str">
        <f>IF(AND(OR(LEFT(chengx!D84)="内",RIGHT(chengx!D84)="内"),A84&lt;&gt;""),"内销",IF(AND(OR(LEFT(chengx!D84)="外",RIGHT(chengx!D84)="外"),A84&lt;&gt;""),"外销",""))</f>
        <v/>
      </c>
      <c r="D84" s="707" t="str">
        <f>IF(AND(ISNUMBER(FIND("结束",chengx!C84)),A84&lt;&gt;""),"结","")</f>
        <v/>
      </c>
      <c r="E84" s="709">
        <v>83</v>
      </c>
    </row>
    <row r="85" spans="1:5" hidden="1">
      <c r="A85" s="360" t="str">
        <f>IF(AND(chengx!B85&lt;&gt;"",chengx!E85&lt;&gt;"/",chengx!E85&lt;&gt;"",chengx!E85&lt;&gt;0,RIGHT(chengx!C85,2)&lt;&gt;"试做"),chengx!F85,"")</f>
        <v/>
      </c>
      <c r="B85" s="360" t="str">
        <f>IF(AND(chengx!B85&lt;&gt;"",chengx!E85&lt;&gt;"/",chengx!E85&lt;&gt;"",chengx!E85&lt;&gt;0,RIGHT(chengx!C85,2)&lt;&gt;"试做"),chengx!G85,"")</f>
        <v/>
      </c>
      <c r="C85" s="360" t="str">
        <f>IF(AND(OR(LEFT(chengx!D85)="内",RIGHT(chengx!D85)="内"),A85&lt;&gt;""),"内销",IF(AND(OR(LEFT(chengx!D85)="外",RIGHT(chengx!D85)="外"),A85&lt;&gt;""),"外销",""))</f>
        <v/>
      </c>
      <c r="D85" s="707" t="str">
        <f>IF(AND(ISNUMBER(FIND("结束",chengx!C85)),A85&lt;&gt;""),"结","")</f>
        <v/>
      </c>
      <c r="E85" s="709">
        <v>84</v>
      </c>
    </row>
    <row r="86" spans="1:5" hidden="1">
      <c r="A86" s="360" t="str">
        <f>IF(AND(chengx!B86&lt;&gt;"",chengx!E86&lt;&gt;"/",chengx!E86&lt;&gt;"",chengx!E86&lt;&gt;0,RIGHT(chengx!C86,2)&lt;&gt;"试做"),chengx!F86,"")</f>
        <v/>
      </c>
      <c r="B86" s="360" t="str">
        <f>IF(AND(chengx!B86&lt;&gt;"",chengx!E86&lt;&gt;"/",chengx!E86&lt;&gt;"",chengx!E86&lt;&gt;0,RIGHT(chengx!C86,2)&lt;&gt;"试做"),chengx!G86,"")</f>
        <v/>
      </c>
      <c r="C86" s="360" t="str">
        <f>IF(AND(OR(LEFT(chengx!D86)="内",RIGHT(chengx!D86)="内"),A86&lt;&gt;""),"内销",IF(AND(OR(LEFT(chengx!D86)="外",RIGHT(chengx!D86)="外"),A86&lt;&gt;""),"外销",""))</f>
        <v/>
      </c>
      <c r="D86" s="707" t="str">
        <f>IF(AND(ISNUMBER(FIND("结束",chengx!C86)),A86&lt;&gt;""),"结","")</f>
        <v/>
      </c>
      <c r="E86" s="709">
        <v>85</v>
      </c>
    </row>
    <row r="87" spans="1:5" hidden="1">
      <c r="A87" s="360" t="str">
        <f>IF(AND(chengx!B87&lt;&gt;"",chengx!E87&lt;&gt;"/",chengx!E87&lt;&gt;"",chengx!E87&lt;&gt;0,RIGHT(chengx!C87,2)&lt;&gt;"试做"),chengx!F87,"")</f>
        <v/>
      </c>
      <c r="B87" s="360" t="str">
        <f>IF(AND(chengx!B87&lt;&gt;"",chengx!E87&lt;&gt;"/",chengx!E87&lt;&gt;"",chengx!E87&lt;&gt;0,RIGHT(chengx!C87,2)&lt;&gt;"试做"),chengx!G87,"")</f>
        <v/>
      </c>
      <c r="C87" s="360" t="str">
        <f>IF(AND(OR(LEFT(chengx!D87)="内",RIGHT(chengx!D87)="内"),A87&lt;&gt;""),"内销",IF(AND(OR(LEFT(chengx!D87)="外",RIGHT(chengx!D87)="外"),A87&lt;&gt;""),"外销",""))</f>
        <v/>
      </c>
      <c r="D87" s="707" t="str">
        <f>IF(AND(ISNUMBER(FIND("结束",chengx!C87)),A87&lt;&gt;""),"结","")</f>
        <v/>
      </c>
      <c r="E87" s="709">
        <v>86</v>
      </c>
    </row>
    <row r="88" spans="1:5">
      <c r="A88" s="360" t="str">
        <f>IF(AND(chengx!B88&lt;&gt;"",chengx!E88&lt;&gt;"/",chengx!E88&lt;&gt;"",chengx!E88&lt;&gt;0,RIGHT(chengx!C88,2)&lt;&gt;"试做"),chengx!F88,"")</f>
        <v>096855  484  40C</v>
      </c>
      <c r="B88" s="360">
        <f>IF(AND(chengx!B88&lt;&gt;"",chengx!E88&lt;&gt;"/",chengx!E88&lt;&gt;"",chengx!E88&lt;&gt;0,RIGHT(chengx!C88,2)&lt;&gt;"试做"),chengx!G88,"")</f>
        <v>120</v>
      </c>
      <c r="C88" s="360" t="str">
        <f>IF(AND(OR(LEFT(chengx!D88)="内",RIGHT(chengx!D88)="内"),A88&lt;&gt;""),"内销",IF(AND(OR(LEFT(chengx!D88)="外",RIGHT(chengx!D88)="外"),A88&lt;&gt;""),"外销",""))</f>
        <v>外销</v>
      </c>
      <c r="D88" s="707" t="str">
        <f>IF(AND(ISNUMBER(FIND("结束",chengx!C88)),A88&lt;&gt;""),"结","")</f>
        <v>结</v>
      </c>
      <c r="E88" s="709">
        <v>87</v>
      </c>
    </row>
    <row r="89" spans="1:5">
      <c r="A89" s="360" t="str">
        <f>IF(AND(chengx!B89&lt;&gt;"",chengx!E89&lt;&gt;"/",chengx!E89&lt;&gt;"",chengx!E89&lt;&gt;0,RIGHT(chengx!C89,2)&lt;&gt;"试做"),chengx!F89,"")</f>
        <v>096855  486  35A</v>
      </c>
      <c r="B89" s="360">
        <f>IF(AND(chengx!B89&lt;&gt;"",chengx!E89&lt;&gt;"/",chengx!E89&lt;&gt;"",chengx!E89&lt;&gt;0,RIGHT(chengx!C89,2)&lt;&gt;"试做"),chengx!G89,"")</f>
        <v>240</v>
      </c>
      <c r="C89" s="360" t="str">
        <f>IF(AND(OR(LEFT(chengx!D89)="内",RIGHT(chengx!D89)="内"),A89&lt;&gt;""),"内销",IF(AND(OR(LEFT(chengx!D89)="外",RIGHT(chengx!D89)="外"),A89&lt;&gt;""),"外销",""))</f>
        <v>外销</v>
      </c>
      <c r="D89" s="707" t="str">
        <f>IF(AND(ISNUMBER(FIND("结束",chengx!C89)),A89&lt;&gt;""),"结","")</f>
        <v/>
      </c>
      <c r="E89" s="709">
        <v>88</v>
      </c>
    </row>
    <row r="90" spans="1:5">
      <c r="A90" s="360" t="str">
        <f>IF(AND(chengx!B90&lt;&gt;"",chengx!E90&lt;&gt;"/",chengx!E90&lt;&gt;"",chengx!E90&lt;&gt;0,RIGHT(chengx!C90,2)&lt;&gt;"试做"),chengx!F90,"")</f>
        <v>096856  484  25A</v>
      </c>
      <c r="B90" s="360">
        <f>IF(AND(chengx!B90&lt;&gt;"",chengx!E90&lt;&gt;"/",chengx!E90&lt;&gt;"",chengx!E90&lt;&gt;0,RIGHT(chengx!C90,2)&lt;&gt;"试做"),chengx!G90,"")</f>
        <v>240</v>
      </c>
      <c r="C90" s="360" t="str">
        <f>IF(AND(OR(LEFT(chengx!D90)="内",RIGHT(chengx!D90)="内"),A90&lt;&gt;""),"内销",IF(AND(OR(LEFT(chengx!D90)="外",RIGHT(chengx!D90)="外"),A90&lt;&gt;""),"外销",""))</f>
        <v>外销</v>
      </c>
      <c r="D90" s="707" t="str">
        <f>IF(AND(ISNUMBER(FIND("结束",chengx!C90)),A90&lt;&gt;""),"结","")</f>
        <v/>
      </c>
      <c r="E90" s="709">
        <v>89</v>
      </c>
    </row>
    <row r="91" spans="1:5">
      <c r="A91" s="360" t="str">
        <f>IF(AND(chengx!B91&lt;&gt;"",chengx!E91&lt;&gt;"/",chengx!E91&lt;&gt;"",chengx!E91&lt;&gt;0,RIGHT(chengx!C91,2)&lt;&gt;"试做"),chengx!F91,"")</f>
        <v>096855  484  30A</v>
      </c>
      <c r="B91" s="360">
        <f>IF(AND(chengx!B91&lt;&gt;"",chengx!E91&lt;&gt;"/",chengx!E91&lt;&gt;"",chengx!E91&lt;&gt;0,RIGHT(chengx!C91,2)&lt;&gt;"试做"),chengx!G91,"")</f>
        <v>70</v>
      </c>
      <c r="C91" s="360" t="str">
        <f>IF(AND(OR(LEFT(chengx!D91)="内",RIGHT(chengx!D91)="内"),A91&lt;&gt;""),"内销",IF(AND(OR(LEFT(chengx!D91)="外",RIGHT(chengx!D91)="外"),A91&lt;&gt;""),"外销",""))</f>
        <v>内销</v>
      </c>
      <c r="D91" s="707" t="str">
        <f>IF(AND(ISNUMBER(FIND("结束",chengx!C91)),A91&lt;&gt;""),"结","")</f>
        <v/>
      </c>
      <c r="E91" s="709">
        <v>90</v>
      </c>
    </row>
    <row r="92" spans="1:5" hidden="1">
      <c r="A92" s="360" t="str">
        <f>IF(AND(chengx!B92&lt;&gt;"",chengx!E92&lt;&gt;"/",chengx!E92&lt;&gt;"",chengx!E92&lt;&gt;0,RIGHT(chengx!C92,2)&lt;&gt;"试做"),chengx!F92,"")</f>
        <v/>
      </c>
      <c r="B92" s="360" t="str">
        <f>IF(AND(chengx!B92&lt;&gt;"",chengx!E92&lt;&gt;"/",chengx!E92&lt;&gt;"",chengx!E92&lt;&gt;0,RIGHT(chengx!C92,2)&lt;&gt;"试做"),chengx!G92,"")</f>
        <v/>
      </c>
      <c r="C92" s="360" t="str">
        <f>IF(AND(OR(LEFT(chengx!D92)="内",RIGHT(chengx!D92)="内"),A92&lt;&gt;""),"内销",IF(AND(OR(LEFT(chengx!D92)="外",RIGHT(chengx!D92)="外"),A92&lt;&gt;""),"外销",""))</f>
        <v/>
      </c>
      <c r="D92" s="707" t="str">
        <f>IF(AND(ISNUMBER(FIND("结束",chengx!C92)),A92&lt;&gt;""),"结","")</f>
        <v/>
      </c>
      <c r="E92" s="709">
        <v>91</v>
      </c>
    </row>
    <row r="93" spans="1:5" hidden="1">
      <c r="A93" s="360" t="str">
        <f>IF(AND(chengx!B93&lt;&gt;"",chengx!E93&lt;&gt;"/",chengx!E93&lt;&gt;"",chengx!E93&lt;&gt;0,RIGHT(chengx!C93,2)&lt;&gt;"试做"),chengx!F93,"")</f>
        <v/>
      </c>
      <c r="B93" s="360" t="str">
        <f>IF(AND(chengx!B93&lt;&gt;"",chengx!E93&lt;&gt;"/",chengx!E93&lt;&gt;"",chengx!E93&lt;&gt;0,RIGHT(chengx!C93,2)&lt;&gt;"试做"),chengx!G93,"")</f>
        <v/>
      </c>
      <c r="C93" s="360" t="str">
        <f>IF(AND(OR(LEFT(chengx!D93)="内",RIGHT(chengx!D93)="内"),A93&lt;&gt;""),"内销",IF(AND(OR(LEFT(chengx!D93)="外",RIGHT(chengx!D93)="外"),A93&lt;&gt;""),"外销",""))</f>
        <v/>
      </c>
      <c r="D93" s="707" t="str">
        <f>IF(AND(ISNUMBER(FIND("结束",chengx!C93)),A93&lt;&gt;""),"结","")</f>
        <v/>
      </c>
      <c r="E93" s="709">
        <v>92</v>
      </c>
    </row>
    <row r="94" spans="1:5" hidden="1">
      <c r="A94" s="360" t="str">
        <f>IF(AND(chengx!B94&lt;&gt;"",chengx!E94&lt;&gt;"/",chengx!E94&lt;&gt;"",chengx!E94&lt;&gt;0,RIGHT(chengx!C94,2)&lt;&gt;"试做"),chengx!F94,"")</f>
        <v/>
      </c>
      <c r="B94" s="360" t="str">
        <f>IF(AND(chengx!B94&lt;&gt;"",chengx!E94&lt;&gt;"/",chengx!E94&lt;&gt;"",chengx!E94&lt;&gt;0,RIGHT(chengx!C94,2)&lt;&gt;"试做"),chengx!G94,"")</f>
        <v/>
      </c>
      <c r="C94" s="360" t="str">
        <f>IF(AND(OR(LEFT(chengx!D94)="内",RIGHT(chengx!D94)="内"),A94&lt;&gt;""),"内销",IF(AND(OR(LEFT(chengx!D94)="外",RIGHT(chengx!D94)="外"),A94&lt;&gt;""),"外销",""))</f>
        <v/>
      </c>
      <c r="D94" s="707" t="str">
        <f>IF(AND(ISNUMBER(FIND("结束",chengx!C94)),A94&lt;&gt;""),"结","")</f>
        <v/>
      </c>
      <c r="E94" s="709">
        <v>93</v>
      </c>
    </row>
    <row r="95" spans="1:5" hidden="1">
      <c r="A95" s="360" t="str">
        <f>IF(AND(chengx!B95&lt;&gt;"",chengx!E95&lt;&gt;"/",chengx!E95&lt;&gt;"",chengx!E95&lt;&gt;0,RIGHT(chengx!C95,2)&lt;&gt;"试做"),chengx!F95,"")</f>
        <v/>
      </c>
      <c r="B95" s="360" t="str">
        <f>IF(AND(chengx!B95&lt;&gt;"",chengx!E95&lt;&gt;"/",chengx!E95&lt;&gt;"",chengx!E95&lt;&gt;0,RIGHT(chengx!C95,2)&lt;&gt;"试做"),chengx!G95,"")</f>
        <v/>
      </c>
      <c r="C95" s="360" t="str">
        <f>IF(AND(OR(LEFT(chengx!D95)="内",RIGHT(chengx!D95)="内"),A95&lt;&gt;""),"内销",IF(AND(OR(LEFT(chengx!D95)="外",RIGHT(chengx!D95)="外"),A95&lt;&gt;""),"外销",""))</f>
        <v/>
      </c>
      <c r="D95" s="707" t="str">
        <f>IF(AND(ISNUMBER(FIND("结束",chengx!C95)),A95&lt;&gt;""),"结","")</f>
        <v/>
      </c>
      <c r="E95" s="709">
        <v>94</v>
      </c>
    </row>
    <row r="96" spans="1:5" hidden="1">
      <c r="A96" s="360" t="str">
        <f>IF(AND(chengx!B96&lt;&gt;"",chengx!E96&lt;&gt;"/",chengx!E96&lt;&gt;"",chengx!E96&lt;&gt;0,RIGHT(chengx!C96,2)&lt;&gt;"试做"),chengx!F96,"")</f>
        <v/>
      </c>
      <c r="B96" s="360" t="str">
        <f>IF(AND(chengx!B96&lt;&gt;"",chengx!E96&lt;&gt;"/",chengx!E96&lt;&gt;"",chengx!E96&lt;&gt;0,RIGHT(chengx!C96,2)&lt;&gt;"试做"),chengx!G96,"")</f>
        <v/>
      </c>
      <c r="C96" s="360" t="str">
        <f>IF(AND(OR(LEFT(chengx!D96)="内",RIGHT(chengx!D96)="内"),A96&lt;&gt;""),"内销",IF(AND(OR(LEFT(chengx!D96)="外",RIGHT(chengx!D96)="外"),A96&lt;&gt;""),"外销",""))</f>
        <v/>
      </c>
      <c r="D96" s="707" t="str">
        <f>IF(AND(ISNUMBER(FIND("结束",chengx!C96)),A96&lt;&gt;""),"结","")</f>
        <v/>
      </c>
      <c r="E96" s="709">
        <v>95</v>
      </c>
    </row>
    <row r="97" spans="1:5" hidden="1">
      <c r="A97" s="360" t="str">
        <f>IF(AND(chengx!B97&lt;&gt;"",chengx!E97&lt;&gt;"/",chengx!E97&lt;&gt;"",chengx!E97&lt;&gt;0,RIGHT(chengx!C97,2)&lt;&gt;"试做"),chengx!F97,"")</f>
        <v/>
      </c>
      <c r="B97" s="360" t="str">
        <f>IF(AND(chengx!B97&lt;&gt;"",chengx!E97&lt;&gt;"/",chengx!E97&lt;&gt;"",chengx!E97&lt;&gt;0,RIGHT(chengx!C97,2)&lt;&gt;"试做"),chengx!G97,"")</f>
        <v/>
      </c>
      <c r="C97" s="360" t="str">
        <f>IF(AND(OR(LEFT(chengx!D97)="内",RIGHT(chengx!D97)="内"),A97&lt;&gt;""),"内销",IF(AND(OR(LEFT(chengx!D97)="外",RIGHT(chengx!D97)="外"),A97&lt;&gt;""),"外销",""))</f>
        <v/>
      </c>
      <c r="D97" s="707" t="str">
        <f>IF(AND(ISNUMBER(FIND("结束",chengx!C97)),A97&lt;&gt;""),"结","")</f>
        <v/>
      </c>
      <c r="E97" s="709">
        <v>96</v>
      </c>
    </row>
    <row r="98" spans="1:5" hidden="1">
      <c r="A98" s="360" t="str">
        <f>IF(AND(chengx!B98&lt;&gt;"",chengx!E98&lt;&gt;"/",chengx!E98&lt;&gt;"",chengx!E98&lt;&gt;0,RIGHT(chengx!C98,2)&lt;&gt;"试做"),chengx!F98,"")</f>
        <v/>
      </c>
      <c r="B98" s="360" t="str">
        <f>IF(AND(chengx!B98&lt;&gt;"",chengx!E98&lt;&gt;"/",chengx!E98&lt;&gt;"",chengx!E98&lt;&gt;0,RIGHT(chengx!C98,2)&lt;&gt;"试做"),chengx!G98,"")</f>
        <v/>
      </c>
      <c r="C98" s="360" t="str">
        <f>IF(AND(OR(LEFT(chengx!D98)="内",RIGHT(chengx!D98)="内"),A98&lt;&gt;""),"内销",IF(AND(OR(LEFT(chengx!D98)="外",RIGHT(chengx!D98)="外"),A98&lt;&gt;""),"外销",""))</f>
        <v/>
      </c>
      <c r="D98" s="707" t="str">
        <f>IF(AND(ISNUMBER(FIND("结束",chengx!C98)),A98&lt;&gt;""),"结","")</f>
        <v/>
      </c>
      <c r="E98" s="709">
        <v>97</v>
      </c>
    </row>
    <row r="99" spans="1:5" hidden="1">
      <c r="A99" s="360" t="str">
        <f>IF(AND(chengx!B99&lt;&gt;"",chengx!E99&lt;&gt;"/",chengx!E99&lt;&gt;"",chengx!E99&lt;&gt;0,RIGHT(chengx!C99,2)&lt;&gt;"试做"),chengx!F99,"")</f>
        <v/>
      </c>
      <c r="B99" s="360" t="str">
        <f>IF(AND(chengx!B99&lt;&gt;"",chengx!E99&lt;&gt;"/",chengx!E99&lt;&gt;"",chengx!E99&lt;&gt;0,RIGHT(chengx!C99,2)&lt;&gt;"试做"),chengx!G99,"")</f>
        <v/>
      </c>
      <c r="C99" s="360" t="str">
        <f>IF(AND(OR(LEFT(chengx!D99)="内",RIGHT(chengx!D99)="内"),A99&lt;&gt;""),"内销",IF(AND(OR(LEFT(chengx!D99)="外",RIGHT(chengx!D99)="外"),A99&lt;&gt;""),"外销",""))</f>
        <v/>
      </c>
      <c r="D99" s="707" t="str">
        <f>IF(AND(ISNUMBER(FIND("结束",chengx!C99)),A99&lt;&gt;""),"结","")</f>
        <v/>
      </c>
      <c r="E99" s="709">
        <v>98</v>
      </c>
    </row>
    <row r="100" spans="1:5" hidden="1">
      <c r="A100" s="360" t="str">
        <f>IF(AND(chengx!B100&lt;&gt;"",chengx!E100&lt;&gt;"/",chengx!E100&lt;&gt;"",chengx!E100&lt;&gt;0,RIGHT(chengx!C100,2)&lt;&gt;"试做"),chengx!F100,"")</f>
        <v/>
      </c>
      <c r="B100" s="360" t="str">
        <f>IF(AND(chengx!B100&lt;&gt;"",chengx!E100&lt;&gt;"/",chengx!E100&lt;&gt;"",chengx!E100&lt;&gt;0,RIGHT(chengx!C100,2)&lt;&gt;"试做"),chengx!G100,"")</f>
        <v/>
      </c>
      <c r="C100" s="360" t="str">
        <f>IF(AND(OR(LEFT(chengx!D100)="内",RIGHT(chengx!D100)="内"),A100&lt;&gt;""),"内销",IF(AND(OR(LEFT(chengx!D100)="外",RIGHT(chengx!D100)="外"),A100&lt;&gt;""),"外销",""))</f>
        <v/>
      </c>
      <c r="D100" s="707" t="str">
        <f>IF(AND(ISNUMBER(FIND("结束",chengx!C100)),A100&lt;&gt;""),"结","")</f>
        <v/>
      </c>
      <c r="E100" s="709">
        <v>99</v>
      </c>
    </row>
    <row r="101" spans="1:5" hidden="1">
      <c r="A101" s="360" t="str">
        <f>IF(AND(chengx!B101&lt;&gt;"",chengx!E101&lt;&gt;"/",chengx!E101&lt;&gt;"",chengx!E101&lt;&gt;0,RIGHT(chengx!C101,2)&lt;&gt;"试做"),chengx!F101,"")</f>
        <v/>
      </c>
      <c r="B101" s="360" t="str">
        <f>IF(AND(chengx!B101&lt;&gt;"",chengx!E101&lt;&gt;"/",chengx!E101&lt;&gt;"",chengx!E101&lt;&gt;0,RIGHT(chengx!C101,2)&lt;&gt;"试做"),chengx!G101,"")</f>
        <v/>
      </c>
      <c r="C101" s="360" t="str">
        <f>IF(AND(OR(LEFT(chengx!D101)="内",RIGHT(chengx!D101)="内"),A101&lt;&gt;""),"内销",IF(AND(OR(LEFT(chengx!D101)="外",RIGHT(chengx!D101)="外"),A101&lt;&gt;""),"外销",""))</f>
        <v/>
      </c>
      <c r="D101" s="707" t="str">
        <f>IF(AND(ISNUMBER(FIND("结束",chengx!C101)),A101&lt;&gt;""),"结","")</f>
        <v/>
      </c>
      <c r="E101" s="709">
        <v>100</v>
      </c>
    </row>
    <row r="102" spans="1:5" hidden="1">
      <c r="A102" s="360" t="str">
        <f>IF(AND(chengx!B102&lt;&gt;"",chengx!E102&lt;&gt;"/",chengx!E102&lt;&gt;"",chengx!E102&lt;&gt;0,RIGHT(chengx!C102,2)&lt;&gt;"试做"),chengx!F102,"")</f>
        <v/>
      </c>
      <c r="B102" s="360" t="str">
        <f>IF(AND(chengx!B102&lt;&gt;"",chengx!E102&lt;&gt;"/",chengx!E102&lt;&gt;"",chengx!E102&lt;&gt;0,RIGHT(chengx!C102,2)&lt;&gt;"试做"),chengx!G102,"")</f>
        <v/>
      </c>
      <c r="C102" s="360" t="str">
        <f>IF(AND(OR(LEFT(chengx!D102)="内",RIGHT(chengx!D102)="内"),A102&lt;&gt;""),"内销",IF(AND(OR(LEFT(chengx!D102)="外",RIGHT(chengx!D102)="外"),A102&lt;&gt;""),"外销",""))</f>
        <v/>
      </c>
      <c r="D102" s="707" t="str">
        <f>IF(AND(ISNUMBER(FIND("结束",chengx!C102)),A102&lt;&gt;""),"结","")</f>
        <v/>
      </c>
      <c r="E102" s="709">
        <v>101</v>
      </c>
    </row>
    <row r="103" spans="1:5" hidden="1">
      <c r="A103" s="360" t="str">
        <f>IF(AND(chengx!B103&lt;&gt;"",chengx!E103&lt;&gt;"/",chengx!E103&lt;&gt;"",chengx!E103&lt;&gt;0,RIGHT(chengx!C103,2)&lt;&gt;"试做"),chengx!F103,"")</f>
        <v/>
      </c>
      <c r="B103" s="360" t="str">
        <f>IF(AND(chengx!B103&lt;&gt;"",chengx!E103&lt;&gt;"/",chengx!E103&lt;&gt;"",chengx!E103&lt;&gt;0,RIGHT(chengx!C103,2)&lt;&gt;"试做"),chengx!G103,"")</f>
        <v/>
      </c>
      <c r="C103" s="360" t="str">
        <f>IF(AND(OR(LEFT(chengx!D103)="内",RIGHT(chengx!D103)="内"),A103&lt;&gt;""),"内销",IF(AND(OR(LEFT(chengx!D103)="外",RIGHT(chengx!D103)="外"),A103&lt;&gt;""),"外销",""))</f>
        <v/>
      </c>
      <c r="D103" s="707" t="str">
        <f>IF(AND(ISNUMBER(FIND("结束",chengx!C103)),A103&lt;&gt;""),"结","")</f>
        <v/>
      </c>
      <c r="E103" s="709">
        <v>102</v>
      </c>
    </row>
    <row r="104" spans="1:5" hidden="1">
      <c r="A104" s="360" t="str">
        <f>IF(AND(chengx!B104&lt;&gt;"",chengx!E104&lt;&gt;"/",chengx!E104&lt;&gt;"",chengx!E104&lt;&gt;0,RIGHT(chengx!C104,2)&lt;&gt;"试做"),chengx!F104,"")</f>
        <v/>
      </c>
      <c r="B104" s="360" t="str">
        <f>IF(AND(chengx!B104&lt;&gt;"",chengx!E104&lt;&gt;"/",chengx!E104&lt;&gt;"",chengx!E104&lt;&gt;0,RIGHT(chengx!C104,2)&lt;&gt;"试做"),chengx!G104,"")</f>
        <v/>
      </c>
      <c r="C104" s="360" t="str">
        <f>IF(AND(OR(LEFT(chengx!D104)="内",RIGHT(chengx!D104)="内"),A104&lt;&gt;""),"内销",IF(AND(OR(LEFT(chengx!D104)="外",RIGHT(chengx!D104)="外"),A104&lt;&gt;""),"外销",""))</f>
        <v/>
      </c>
      <c r="D104" s="707" t="str">
        <f>IF(AND(ISNUMBER(FIND("结束",chengx!C104)),A104&lt;&gt;""),"结","")</f>
        <v/>
      </c>
      <c r="E104" s="709">
        <v>103</v>
      </c>
    </row>
    <row r="105" spans="1:5" hidden="1">
      <c r="A105" s="360" t="str">
        <f>IF(AND(chengx!B105&lt;&gt;"",chengx!E105&lt;&gt;"/",chengx!E105&lt;&gt;"",chengx!E105&lt;&gt;0,RIGHT(chengx!C105,2)&lt;&gt;"试做"),chengx!F105,"")</f>
        <v/>
      </c>
      <c r="B105" s="360" t="str">
        <f>IF(AND(chengx!B105&lt;&gt;"",chengx!E105&lt;&gt;"/",chengx!E105&lt;&gt;"",chengx!E105&lt;&gt;0,RIGHT(chengx!C105,2)&lt;&gt;"试做"),chengx!G105,"")</f>
        <v/>
      </c>
      <c r="C105" s="360" t="str">
        <f>IF(AND(OR(LEFT(chengx!D105)="内",RIGHT(chengx!D105)="内"),A105&lt;&gt;""),"内销",IF(AND(OR(LEFT(chengx!D105)="外",RIGHT(chengx!D105)="外"),A105&lt;&gt;""),"外销",""))</f>
        <v/>
      </c>
      <c r="D105" s="707" t="str">
        <f>IF(AND(ISNUMBER(FIND("结束",chengx!C105)),A105&lt;&gt;""),"结","")</f>
        <v/>
      </c>
      <c r="E105" s="709">
        <v>104</v>
      </c>
    </row>
    <row r="106" spans="1:5" hidden="1">
      <c r="A106" s="360" t="str">
        <f>IF(AND(chengx!B106&lt;&gt;"",chengx!E106&lt;&gt;"/",chengx!E106&lt;&gt;"",chengx!E106&lt;&gt;0,RIGHT(chengx!C106,2)&lt;&gt;"试做"),chengx!F106,"")</f>
        <v/>
      </c>
      <c r="B106" s="360" t="str">
        <f>IF(AND(chengx!B106&lt;&gt;"",chengx!E106&lt;&gt;"/",chengx!E106&lt;&gt;"",chengx!E106&lt;&gt;0,RIGHT(chengx!C106,2)&lt;&gt;"试做"),chengx!G106,"")</f>
        <v/>
      </c>
      <c r="C106" s="360" t="str">
        <f>IF(AND(OR(LEFT(chengx!D106)="内",RIGHT(chengx!D106)="内"),A106&lt;&gt;""),"内销",IF(AND(OR(LEFT(chengx!D106)="外",RIGHT(chengx!D106)="外"),A106&lt;&gt;""),"外销",""))</f>
        <v/>
      </c>
      <c r="D106" s="707" t="str">
        <f>IF(AND(ISNUMBER(FIND("结束",chengx!C106)),A106&lt;&gt;""),"结","")</f>
        <v/>
      </c>
      <c r="E106" s="709">
        <v>105</v>
      </c>
    </row>
    <row r="107" spans="1:5" hidden="1">
      <c r="A107" s="360" t="str">
        <f>IF(AND(chengx!B107&lt;&gt;"",chengx!E107&lt;&gt;"/",chengx!E107&lt;&gt;"",chengx!E107&lt;&gt;0,RIGHT(chengx!C107,2)&lt;&gt;"试做"),chengx!F107,"")</f>
        <v/>
      </c>
      <c r="B107" s="360" t="str">
        <f>IF(AND(chengx!B107&lt;&gt;"",chengx!E107&lt;&gt;"/",chengx!E107&lt;&gt;"",chengx!E107&lt;&gt;0,RIGHT(chengx!C107,2)&lt;&gt;"试做"),chengx!G107,"")</f>
        <v/>
      </c>
      <c r="C107" s="360" t="str">
        <f>IF(AND(OR(LEFT(chengx!D107)="内",RIGHT(chengx!D107)="内"),A107&lt;&gt;""),"内销",IF(AND(OR(LEFT(chengx!D107)="外",RIGHT(chengx!D107)="外"),A107&lt;&gt;""),"外销",""))</f>
        <v/>
      </c>
      <c r="D107" s="707" t="str">
        <f>IF(AND(ISNUMBER(FIND("结束",chengx!C107)),A107&lt;&gt;""),"结","")</f>
        <v/>
      </c>
      <c r="E107" s="709">
        <v>106</v>
      </c>
    </row>
    <row r="108" spans="1:5" hidden="1">
      <c r="A108" s="360" t="str">
        <f>IF(AND(chengx!B108&lt;&gt;"",chengx!E108&lt;&gt;"/",chengx!E108&lt;&gt;"",chengx!E108&lt;&gt;0,RIGHT(chengx!C108,2)&lt;&gt;"试做"),chengx!F108,"")</f>
        <v/>
      </c>
      <c r="B108" s="360" t="str">
        <f>IF(AND(chengx!B108&lt;&gt;"",chengx!E108&lt;&gt;"/",chengx!E108&lt;&gt;"",chengx!E108&lt;&gt;0,RIGHT(chengx!C108,2)&lt;&gt;"试做"),chengx!G108,"")</f>
        <v/>
      </c>
      <c r="C108" s="360" t="str">
        <f>IF(AND(OR(LEFT(chengx!D108)="内",RIGHT(chengx!D108)="内"),A108&lt;&gt;""),"内销",IF(AND(OR(LEFT(chengx!D108)="外",RIGHT(chengx!D108)="外"),A108&lt;&gt;""),"外销",""))</f>
        <v/>
      </c>
      <c r="D108" s="707" t="str">
        <f>IF(AND(ISNUMBER(FIND("结束",chengx!C108)),A108&lt;&gt;""),"结","")</f>
        <v/>
      </c>
      <c r="E108" s="709">
        <v>107</v>
      </c>
    </row>
    <row r="109" spans="1:5" hidden="1">
      <c r="A109" s="360" t="str">
        <f>IF(AND(chengx!B109&lt;&gt;"",chengx!E109&lt;&gt;"/",chengx!E109&lt;&gt;"",chengx!E109&lt;&gt;0,RIGHT(chengx!C109,2)&lt;&gt;"试做"),chengx!F109,"")</f>
        <v/>
      </c>
      <c r="B109" s="360" t="str">
        <f>IF(AND(chengx!B109&lt;&gt;"",chengx!E109&lt;&gt;"/",chengx!E109&lt;&gt;"",chengx!E109&lt;&gt;0,RIGHT(chengx!C109,2)&lt;&gt;"试做"),chengx!G109,"")</f>
        <v/>
      </c>
      <c r="C109" s="360" t="str">
        <f>IF(AND(OR(LEFT(chengx!D109)="内",RIGHT(chengx!D109)="内"),A109&lt;&gt;""),"内销",IF(AND(OR(LEFT(chengx!D109)="外",RIGHT(chengx!D109)="外"),A109&lt;&gt;""),"外销",""))</f>
        <v/>
      </c>
      <c r="D109" s="707" t="str">
        <f>IF(AND(ISNUMBER(FIND("结束",chengx!C109)),A109&lt;&gt;""),"结","")</f>
        <v/>
      </c>
      <c r="E109" s="709">
        <v>108</v>
      </c>
    </row>
    <row r="110" spans="1:5" hidden="1">
      <c r="A110" s="360" t="str">
        <f>IF(AND(chengx!B110&lt;&gt;"",chengx!E110&lt;&gt;"/",chengx!E110&lt;&gt;"",chengx!E110&lt;&gt;0,RIGHT(chengx!C110,2)&lt;&gt;"试做"),chengx!F110,"")</f>
        <v/>
      </c>
      <c r="B110" s="360" t="str">
        <f>IF(AND(chengx!B110&lt;&gt;"",chengx!E110&lt;&gt;"/",chengx!E110&lt;&gt;"",chengx!E110&lt;&gt;0,RIGHT(chengx!C110,2)&lt;&gt;"试做"),chengx!G110,"")</f>
        <v/>
      </c>
      <c r="C110" s="360" t="str">
        <f>IF(AND(OR(LEFT(chengx!D110)="内",RIGHT(chengx!D110)="内"),A110&lt;&gt;""),"内销",IF(AND(OR(LEFT(chengx!D110)="外",RIGHT(chengx!D110)="外"),A110&lt;&gt;""),"外销",""))</f>
        <v/>
      </c>
      <c r="D110" s="707" t="str">
        <f>IF(AND(ISNUMBER(FIND("结束",chengx!C110)),A110&lt;&gt;""),"结","")</f>
        <v/>
      </c>
      <c r="E110" s="709">
        <v>109</v>
      </c>
    </row>
    <row r="111" spans="1:5" hidden="1">
      <c r="A111" s="360" t="str">
        <f>IF(AND(chengx!B111&lt;&gt;"",chengx!E111&lt;&gt;"/",chengx!E111&lt;&gt;"",chengx!E111&lt;&gt;0,RIGHT(chengx!C111,2)&lt;&gt;"试做"),chengx!F111,"")</f>
        <v/>
      </c>
      <c r="B111" s="360" t="str">
        <f>IF(AND(chengx!B111&lt;&gt;"",chengx!E111&lt;&gt;"/",chengx!E111&lt;&gt;"",chengx!E111&lt;&gt;0,RIGHT(chengx!C111,2)&lt;&gt;"试做"),chengx!G111,"")</f>
        <v/>
      </c>
      <c r="C111" s="360" t="str">
        <f>IF(AND(OR(LEFT(chengx!D111)="内",RIGHT(chengx!D111)="内"),A111&lt;&gt;""),"内销",IF(AND(OR(LEFT(chengx!D111)="外",RIGHT(chengx!D111)="外"),A111&lt;&gt;""),"外销",""))</f>
        <v/>
      </c>
      <c r="D111" s="707" t="str">
        <f>IF(AND(ISNUMBER(FIND("结束",chengx!C111)),A111&lt;&gt;""),"结","")</f>
        <v/>
      </c>
      <c r="E111" s="709">
        <v>110</v>
      </c>
    </row>
    <row r="112" spans="1:5" hidden="1">
      <c r="A112" s="360" t="str">
        <f>IF(AND(chengx!B112&lt;&gt;"",chengx!E112&lt;&gt;"/",chengx!E112&lt;&gt;"",chengx!E112&lt;&gt;0,RIGHT(chengx!C112,2)&lt;&gt;"试做"),chengx!F112,"")</f>
        <v/>
      </c>
      <c r="B112" s="360" t="str">
        <f>IF(AND(chengx!B112&lt;&gt;"",chengx!E112&lt;&gt;"/",chengx!E112&lt;&gt;"",chengx!E112&lt;&gt;0,RIGHT(chengx!C112,2)&lt;&gt;"试做"),chengx!G112,"")</f>
        <v/>
      </c>
      <c r="C112" s="360" t="str">
        <f>IF(AND(OR(LEFT(chengx!D112)="内",RIGHT(chengx!D112)="内"),A112&lt;&gt;""),"内销",IF(AND(OR(LEFT(chengx!D112)="外",RIGHT(chengx!D112)="外"),A112&lt;&gt;""),"外销",""))</f>
        <v/>
      </c>
      <c r="D112" s="707" t="str">
        <f>IF(AND(ISNUMBER(FIND("结束",chengx!C112)),A112&lt;&gt;""),"结","")</f>
        <v/>
      </c>
      <c r="E112" s="709">
        <v>111</v>
      </c>
    </row>
    <row r="113" spans="1:5" hidden="1">
      <c r="A113" s="360" t="str">
        <f>IF(AND(chengx!B113&lt;&gt;"",chengx!E113&lt;&gt;"/",chengx!E113&lt;&gt;"",chengx!E113&lt;&gt;0,RIGHT(chengx!C113,2)&lt;&gt;"试做"),chengx!F113,"")</f>
        <v/>
      </c>
      <c r="B113" s="360" t="str">
        <f>IF(AND(chengx!B113&lt;&gt;"",chengx!E113&lt;&gt;"/",chengx!E113&lt;&gt;"",chengx!E113&lt;&gt;0,RIGHT(chengx!C113,2)&lt;&gt;"试做"),chengx!G113,"")</f>
        <v/>
      </c>
      <c r="C113" s="360" t="str">
        <f>IF(AND(OR(LEFT(chengx!D113)="内",RIGHT(chengx!D113)="内"),A113&lt;&gt;""),"内销",IF(AND(OR(LEFT(chengx!D113)="外",RIGHT(chengx!D113)="外"),A113&lt;&gt;""),"外销",""))</f>
        <v/>
      </c>
      <c r="D113" s="707" t="str">
        <f>IF(AND(ISNUMBER(FIND("结束",chengx!C113)),A113&lt;&gt;""),"结","")</f>
        <v/>
      </c>
      <c r="E113" s="709">
        <v>112</v>
      </c>
    </row>
    <row r="114" spans="1:5">
      <c r="A114" s="360" t="str">
        <f>IF(AND(chengx!B114&lt;&gt;"",chengx!E114&lt;&gt;"/",chengx!E114&lt;&gt;"",chengx!E114&lt;&gt;0,RIGHT(chengx!C114,2)&lt;&gt;"试做"),chengx!F114,"")</f>
        <v>128856  484  30A称重</v>
      </c>
      <c r="B114" s="360">
        <f>IF(AND(chengx!B114&lt;&gt;"",chengx!E114&lt;&gt;"/",chengx!E114&lt;&gt;"",chengx!E114&lt;&gt;0,RIGHT(chengx!C114,2)&lt;&gt;"试做"),chengx!G114,"")</f>
        <v>160</v>
      </c>
      <c r="C114" s="360" t="str">
        <f>IF(AND(OR(LEFT(chengx!D114)="内",RIGHT(chengx!D114)="内"),A114&lt;&gt;""),"内销",IF(AND(OR(LEFT(chengx!D114)="外",RIGHT(chengx!D114)="外"),A114&lt;&gt;""),"外销",""))</f>
        <v>内销</v>
      </c>
      <c r="D114" s="707" t="str">
        <f>IF(AND(ISNUMBER(FIND("结束",chengx!C114)),A114&lt;&gt;""),"结","")</f>
        <v/>
      </c>
      <c r="E114" s="709">
        <v>113</v>
      </c>
    </row>
    <row r="115" spans="1:5">
      <c r="A115" s="360" t="str">
        <f>IF(AND(chengx!B115&lt;&gt;"",chengx!E115&lt;&gt;"/",chengx!E115&lt;&gt;"",chengx!E115&lt;&gt;0,RIGHT(chengx!C115,2)&lt;&gt;"试做"),chengx!F115,"")</f>
        <v>128866  484  40A</v>
      </c>
      <c r="B115" s="360">
        <f>IF(AND(chengx!B115&lt;&gt;"",chengx!E115&lt;&gt;"/",chengx!E115&lt;&gt;"",chengx!E115&lt;&gt;0,RIGHT(chengx!C115,2)&lt;&gt;"试做"),chengx!G115,"")</f>
        <v>280</v>
      </c>
      <c r="C115" s="360" t="str">
        <f>IF(AND(OR(LEFT(chengx!D115)="内",RIGHT(chengx!D115)="内"),A115&lt;&gt;""),"内销",IF(AND(OR(LEFT(chengx!D115)="外",RIGHT(chengx!D115)="外"),A115&lt;&gt;""),"外销",""))</f>
        <v>外销</v>
      </c>
      <c r="D115" s="707" t="str">
        <f>IF(AND(ISNUMBER(FIND("结束",chengx!C115)),A115&lt;&gt;""),"结","")</f>
        <v/>
      </c>
      <c r="E115" s="709">
        <v>114</v>
      </c>
    </row>
    <row r="116" spans="1:5" hidden="1">
      <c r="A116" s="360" t="str">
        <f>IF(AND(chengx!B116&lt;&gt;"",chengx!E116&lt;&gt;"/",chengx!E116&lt;&gt;"",chengx!E116&lt;&gt;0,RIGHT(chengx!C116,2)&lt;&gt;"试做"),chengx!F116,"")</f>
        <v/>
      </c>
      <c r="B116" s="360" t="str">
        <f>IF(AND(chengx!B116&lt;&gt;"",chengx!E116&lt;&gt;"/",chengx!E116&lt;&gt;"",chengx!E116&lt;&gt;0,RIGHT(chengx!C116,2)&lt;&gt;"试做"),chengx!G116,"")</f>
        <v/>
      </c>
      <c r="C116" s="360" t="str">
        <f>IF(AND(OR(LEFT(chengx!D116)="内",RIGHT(chengx!D116)="内"),A116&lt;&gt;""),"内销",IF(AND(OR(LEFT(chengx!D116)="外",RIGHT(chengx!D116)="外"),A116&lt;&gt;""),"外销",""))</f>
        <v/>
      </c>
      <c r="D116" s="707" t="str">
        <f>IF(AND(ISNUMBER(FIND("结束",chengx!C116)),A116&lt;&gt;""),"结","")</f>
        <v/>
      </c>
      <c r="E116" s="709">
        <v>115</v>
      </c>
    </row>
    <row r="117" spans="1:5" hidden="1">
      <c r="A117" s="360" t="str">
        <f>IF(AND(chengx!B117&lt;&gt;"",chengx!E117&lt;&gt;"/",chengx!E117&lt;&gt;"",chengx!E117&lt;&gt;0,RIGHT(chengx!C117,2)&lt;&gt;"试做"),chengx!F117,"")</f>
        <v/>
      </c>
      <c r="B117" s="360" t="str">
        <f>IF(AND(chengx!B117&lt;&gt;"",chengx!E117&lt;&gt;"/",chengx!E117&lt;&gt;"",chengx!E117&lt;&gt;0,RIGHT(chengx!C117,2)&lt;&gt;"试做"),chengx!G117,"")</f>
        <v/>
      </c>
      <c r="C117" s="360" t="str">
        <f>IF(AND(OR(LEFT(chengx!D117)="内",RIGHT(chengx!D117)="内"),A117&lt;&gt;""),"内销",IF(AND(OR(LEFT(chengx!D117)="外",RIGHT(chengx!D117)="外"),A117&lt;&gt;""),"外销",""))</f>
        <v/>
      </c>
      <c r="D117" s="707" t="str">
        <f>IF(AND(ISNUMBER(FIND("结束",chengx!C117)),A117&lt;&gt;""),"结","")</f>
        <v/>
      </c>
      <c r="E117" s="709">
        <v>116</v>
      </c>
    </row>
    <row r="118" spans="1:5" hidden="1">
      <c r="A118" s="360" t="str">
        <f>IF(AND(chengx!B118&lt;&gt;"",chengx!E118&lt;&gt;"/",chengx!E118&lt;&gt;"",chengx!E118&lt;&gt;0,RIGHT(chengx!C118,2)&lt;&gt;"试做"),chengx!F118,"")</f>
        <v/>
      </c>
      <c r="B118" s="360" t="str">
        <f>IF(AND(chengx!B118&lt;&gt;"",chengx!E118&lt;&gt;"/",chengx!E118&lt;&gt;"",chengx!E118&lt;&gt;0,RIGHT(chengx!C118,2)&lt;&gt;"试做"),chengx!G118,"")</f>
        <v/>
      </c>
      <c r="C118" s="360" t="str">
        <f>IF(AND(OR(LEFT(chengx!D118)="内",RIGHT(chengx!D118)="内"),A118&lt;&gt;""),"内销",IF(AND(OR(LEFT(chengx!D118)="外",RIGHT(chengx!D118)="外"),A118&lt;&gt;""),"外销",""))</f>
        <v/>
      </c>
      <c r="D118" s="707" t="str">
        <f>IF(AND(ISNUMBER(FIND("结束",chengx!C118)),A118&lt;&gt;""),"结","")</f>
        <v/>
      </c>
      <c r="E118" s="709">
        <v>117</v>
      </c>
    </row>
    <row r="119" spans="1:5" hidden="1">
      <c r="A119" s="360" t="str">
        <f>IF(AND(chengx!B119&lt;&gt;"",chengx!E119&lt;&gt;"/",chengx!E119&lt;&gt;"",chengx!E119&lt;&gt;0,RIGHT(chengx!C119,2)&lt;&gt;"试做"),chengx!F119,"")</f>
        <v/>
      </c>
      <c r="B119" s="360" t="str">
        <f>IF(AND(chengx!B119&lt;&gt;"",chengx!E119&lt;&gt;"/",chengx!E119&lt;&gt;"",chengx!E119&lt;&gt;0,RIGHT(chengx!C119,2)&lt;&gt;"试做"),chengx!G119,"")</f>
        <v/>
      </c>
      <c r="C119" s="360" t="str">
        <f>IF(AND(OR(LEFT(chengx!D119)="内",RIGHT(chengx!D119)="内"),A119&lt;&gt;""),"内销",IF(AND(OR(LEFT(chengx!D119)="外",RIGHT(chengx!D119)="外"),A119&lt;&gt;""),"外销",""))</f>
        <v/>
      </c>
      <c r="D119" s="707" t="str">
        <f>IF(AND(ISNUMBER(FIND("结束",chengx!C119)),A119&lt;&gt;""),"结","")</f>
        <v/>
      </c>
      <c r="E119" s="709">
        <v>118</v>
      </c>
    </row>
    <row r="120" spans="1:5">
      <c r="A120" s="360" t="str">
        <f>IF(AND(chengx!B120&lt;&gt;"",chengx!E120&lt;&gt;"/",chengx!E120&lt;&gt;"",chengx!E120&lt;&gt;0,RIGHT(chengx!C120,2)&lt;&gt;"试做"),chengx!F120,"")</f>
        <v>080454  486  30A</v>
      </c>
      <c r="B120" s="360">
        <f>IF(AND(chengx!B120&lt;&gt;"",chengx!E120&lt;&gt;"/",chengx!E120&lt;&gt;"",chengx!E120&lt;&gt;0,RIGHT(chengx!C120,2)&lt;&gt;"试做"),chengx!G120,"")</f>
        <v>120</v>
      </c>
      <c r="C120" s="360" t="str">
        <f>IF(AND(OR(LEFT(chengx!D120)="内",RIGHT(chengx!D120)="内"),A120&lt;&gt;""),"内销",IF(AND(OR(LEFT(chengx!D120)="外",RIGHT(chengx!D120)="外"),A120&lt;&gt;""),"外销",""))</f>
        <v>外销</v>
      </c>
      <c r="D120" s="707" t="str">
        <f>IF(AND(ISNUMBER(FIND("结束",chengx!C120)),A120&lt;&gt;""),"结","")</f>
        <v/>
      </c>
      <c r="E120" s="709">
        <v>119</v>
      </c>
    </row>
    <row r="121" spans="1:5" hidden="1">
      <c r="A121" s="360" t="str">
        <f>IF(AND(chengx!B121&lt;&gt;"",chengx!E121&lt;&gt;"/",chengx!E121&lt;&gt;"",chengx!E121&lt;&gt;0,RIGHT(chengx!C121,2)&lt;&gt;"试做"),chengx!F121,"")</f>
        <v/>
      </c>
      <c r="B121" s="360" t="str">
        <f>IF(AND(chengx!B121&lt;&gt;"",chengx!E121&lt;&gt;"/",chengx!E121&lt;&gt;"",chengx!E121&lt;&gt;0,RIGHT(chengx!C121,2)&lt;&gt;"试做"),chengx!G121,"")</f>
        <v/>
      </c>
      <c r="C121" s="360" t="str">
        <f>IF(AND(OR(LEFT(chengx!D121)="内",RIGHT(chengx!D121)="内"),A121&lt;&gt;""),"内销",IF(AND(OR(LEFT(chengx!D121)="外",RIGHT(chengx!D121)="外"),A121&lt;&gt;""),"外销",""))</f>
        <v/>
      </c>
      <c r="D121" s="707" t="str">
        <f>IF(AND(ISNUMBER(FIND("结束",chengx!C121)),A121&lt;&gt;""),"结","")</f>
        <v/>
      </c>
      <c r="E121" s="709">
        <v>120</v>
      </c>
    </row>
    <row r="122" spans="1:5" hidden="1">
      <c r="A122" s="360" t="str">
        <f>IF(AND(chengx!B122&lt;&gt;"",chengx!E122&lt;&gt;"/",chengx!E122&lt;&gt;"",chengx!E122&lt;&gt;0,RIGHT(chengx!C122,2)&lt;&gt;"试做"),chengx!F122,"")</f>
        <v/>
      </c>
      <c r="B122" s="360" t="str">
        <f>IF(AND(chengx!B122&lt;&gt;"",chengx!E122&lt;&gt;"/",chengx!E122&lt;&gt;"",chengx!E122&lt;&gt;0,RIGHT(chengx!C122,2)&lt;&gt;"试做"),chengx!G122,"")</f>
        <v/>
      </c>
      <c r="C122" s="360" t="str">
        <f>IF(AND(OR(LEFT(chengx!D122)="内",RIGHT(chengx!D122)="内"),A122&lt;&gt;""),"内销",IF(AND(OR(LEFT(chengx!D122)="外",RIGHT(chengx!D122)="外"),A122&lt;&gt;""),"外销",""))</f>
        <v/>
      </c>
      <c r="D122" s="707" t="str">
        <f>IF(AND(ISNUMBER(FIND("结束",chengx!C122)),A122&lt;&gt;""),"结","")</f>
        <v/>
      </c>
      <c r="E122" s="709">
        <v>121</v>
      </c>
    </row>
    <row r="123" spans="1:5" hidden="1">
      <c r="A123" s="360" t="str">
        <f>IF(AND(chengx!B123&lt;&gt;"",chengx!E123&lt;&gt;"/",chengx!E123&lt;&gt;"",chengx!E123&lt;&gt;0,RIGHT(chengx!C123,2)&lt;&gt;"试做"),chengx!F123,"")</f>
        <v/>
      </c>
      <c r="B123" s="360" t="str">
        <f>IF(AND(chengx!B123&lt;&gt;"",chengx!E123&lt;&gt;"/",chengx!E123&lt;&gt;"",chengx!E123&lt;&gt;0,RIGHT(chengx!C123,2)&lt;&gt;"试做"),chengx!G123,"")</f>
        <v/>
      </c>
      <c r="C123" s="360" t="str">
        <f>IF(AND(OR(LEFT(chengx!D123)="内",RIGHT(chengx!D123)="内"),A123&lt;&gt;""),"内销",IF(AND(OR(LEFT(chengx!D123)="外",RIGHT(chengx!D123)="外"),A123&lt;&gt;""),"外销",""))</f>
        <v/>
      </c>
      <c r="D123" s="707" t="str">
        <f>IF(AND(ISNUMBER(FIND("结束",chengx!C123)),A123&lt;&gt;""),"结","")</f>
        <v/>
      </c>
      <c r="E123" s="709">
        <v>122</v>
      </c>
    </row>
    <row r="124" spans="1:5" hidden="1">
      <c r="A124" s="360" t="str">
        <f>IF(AND(chengx!B124&lt;&gt;"",chengx!E124&lt;&gt;"/",chengx!E124&lt;&gt;"",chengx!E124&lt;&gt;0,RIGHT(chengx!C124,2)&lt;&gt;"试做"),chengx!F124,"")</f>
        <v/>
      </c>
      <c r="B124" s="360" t="str">
        <f>IF(AND(chengx!B124&lt;&gt;"",chengx!E124&lt;&gt;"/",chengx!E124&lt;&gt;"",chengx!E124&lt;&gt;0,RIGHT(chengx!C124,2)&lt;&gt;"试做"),chengx!G124,"")</f>
        <v/>
      </c>
      <c r="C124" s="360" t="str">
        <f>IF(AND(OR(LEFT(chengx!D124)="内",RIGHT(chengx!D124)="内"),A124&lt;&gt;""),"内销",IF(AND(OR(LEFT(chengx!D124)="外",RIGHT(chengx!D124)="外"),A124&lt;&gt;""),"外销",""))</f>
        <v/>
      </c>
      <c r="D124" s="707" t="str">
        <f>IF(AND(ISNUMBER(FIND("结束",chengx!C124)),A124&lt;&gt;""),"结","")</f>
        <v/>
      </c>
      <c r="E124" s="709">
        <v>123</v>
      </c>
    </row>
    <row r="125" spans="1:5" hidden="1">
      <c r="A125" s="360" t="str">
        <f>IF(AND(chengx!B125&lt;&gt;"",chengx!E125&lt;&gt;"/",chengx!E125&lt;&gt;"",chengx!E125&lt;&gt;0,RIGHT(chengx!C125,2)&lt;&gt;"试做"),chengx!F125,"")</f>
        <v/>
      </c>
      <c r="B125" s="360" t="str">
        <f>IF(AND(chengx!B125&lt;&gt;"",chengx!E125&lt;&gt;"/",chengx!E125&lt;&gt;"",chengx!E125&lt;&gt;0,RIGHT(chengx!C125,2)&lt;&gt;"试做"),chengx!G125,"")</f>
        <v/>
      </c>
      <c r="C125" s="360" t="str">
        <f>IF(AND(OR(LEFT(chengx!D125)="内",RIGHT(chengx!D125)="内"),A125&lt;&gt;""),"内销",IF(AND(OR(LEFT(chengx!D125)="外",RIGHT(chengx!D125)="外"),A125&lt;&gt;""),"外销",""))</f>
        <v/>
      </c>
      <c r="D125" s="707" t="str">
        <f>IF(AND(ISNUMBER(FIND("结束",chengx!C125)),A125&lt;&gt;""),"结","")</f>
        <v/>
      </c>
      <c r="E125" s="709">
        <v>124</v>
      </c>
    </row>
    <row r="126" spans="1:5" hidden="1">
      <c r="A126" s="360" t="str">
        <f>IF(AND(chengx!B126&lt;&gt;"",chengx!E126&lt;&gt;"/",chengx!E126&lt;&gt;"",chengx!E126&lt;&gt;0,RIGHT(chengx!C126,2)&lt;&gt;"试做"),chengx!F126,"")</f>
        <v/>
      </c>
      <c r="B126" s="360" t="str">
        <f>IF(AND(chengx!B126&lt;&gt;"",chengx!E126&lt;&gt;"/",chengx!E126&lt;&gt;"",chengx!E126&lt;&gt;0,RIGHT(chengx!C126,2)&lt;&gt;"试做"),chengx!G126,"")</f>
        <v/>
      </c>
      <c r="C126" s="360" t="str">
        <f>IF(AND(OR(LEFT(chengx!D126)="内",RIGHT(chengx!D126)="内"),A126&lt;&gt;""),"内销",IF(AND(OR(LEFT(chengx!D126)="外",RIGHT(chengx!D126)="外"),A126&lt;&gt;""),"外销",""))</f>
        <v/>
      </c>
      <c r="D126" s="707" t="str">
        <f>IF(AND(ISNUMBER(FIND("结束",chengx!C126)),A126&lt;&gt;""),"结","")</f>
        <v/>
      </c>
      <c r="E126" s="709">
        <v>125</v>
      </c>
    </row>
    <row r="127" spans="1:5" hidden="1">
      <c r="A127" s="360" t="str">
        <f>IF(AND(chengx!B127&lt;&gt;"",chengx!E127&lt;&gt;"/",chengx!E127&lt;&gt;"",chengx!E127&lt;&gt;0,RIGHT(chengx!C127,2)&lt;&gt;"试做"),chengx!F127,"")</f>
        <v/>
      </c>
      <c r="B127" s="360" t="str">
        <f>IF(AND(chengx!B127&lt;&gt;"",chengx!E127&lt;&gt;"/",chengx!E127&lt;&gt;"",chengx!E127&lt;&gt;0,RIGHT(chengx!C127,2)&lt;&gt;"试做"),chengx!G127,"")</f>
        <v/>
      </c>
      <c r="C127" s="360" t="str">
        <f>IF(AND(OR(LEFT(chengx!D127)="内",RIGHT(chengx!D127)="内"),A127&lt;&gt;""),"内销",IF(AND(OR(LEFT(chengx!D127)="外",RIGHT(chengx!D127)="外"),A127&lt;&gt;""),"外销",""))</f>
        <v/>
      </c>
      <c r="D127" s="707" t="str">
        <f>IF(AND(ISNUMBER(FIND("结束",chengx!C127)),A127&lt;&gt;""),"结","")</f>
        <v/>
      </c>
      <c r="E127" s="709">
        <v>126</v>
      </c>
    </row>
    <row r="128" spans="1:5" hidden="1">
      <c r="A128" s="360" t="str">
        <f>IF(AND(chengx!B128&lt;&gt;"",chengx!E128&lt;&gt;"/",chengx!E128&lt;&gt;"",chengx!E128&lt;&gt;0,RIGHT(chengx!C128,2)&lt;&gt;"试做"),chengx!F128,"")</f>
        <v/>
      </c>
      <c r="B128" s="360" t="str">
        <f>IF(AND(chengx!B128&lt;&gt;"",chengx!E128&lt;&gt;"/",chengx!E128&lt;&gt;"",chengx!E128&lt;&gt;0,RIGHT(chengx!C128,2)&lt;&gt;"试做"),chengx!G128,"")</f>
        <v/>
      </c>
      <c r="C128" s="360" t="str">
        <f>IF(AND(OR(LEFT(chengx!D128)="内",RIGHT(chengx!D128)="内"),A128&lt;&gt;""),"内销",IF(AND(OR(LEFT(chengx!D128)="外",RIGHT(chengx!D128)="外"),A128&lt;&gt;""),"外销",""))</f>
        <v/>
      </c>
      <c r="D128" s="707" t="str">
        <f>IF(AND(ISNUMBER(FIND("结束",chengx!C128)),A128&lt;&gt;""),"结","")</f>
        <v/>
      </c>
      <c r="E128" s="709">
        <v>127</v>
      </c>
    </row>
    <row r="129" spans="1:5" hidden="1">
      <c r="A129" s="360" t="str">
        <f>IF(AND(chengx!B129&lt;&gt;"",chengx!E129&lt;&gt;"/",chengx!E129&lt;&gt;"",chengx!E129&lt;&gt;0,RIGHT(chengx!C129,2)&lt;&gt;"试做"),chengx!F129,"")</f>
        <v/>
      </c>
      <c r="B129" s="360" t="str">
        <f>IF(AND(chengx!B129&lt;&gt;"",chengx!E129&lt;&gt;"/",chengx!E129&lt;&gt;"",chengx!E129&lt;&gt;0,RIGHT(chengx!C129,2)&lt;&gt;"试做"),chengx!G129,"")</f>
        <v/>
      </c>
      <c r="C129" s="360" t="str">
        <f>IF(AND(OR(LEFT(chengx!D129)="内",RIGHT(chengx!D129)="内"),A129&lt;&gt;""),"内销",IF(AND(OR(LEFT(chengx!D129)="外",RIGHT(chengx!D129)="外"),A129&lt;&gt;""),"外销",""))</f>
        <v/>
      </c>
      <c r="D129" s="707" t="str">
        <f>IF(AND(ISNUMBER(FIND("结束",chengx!C129)),A129&lt;&gt;""),"结","")</f>
        <v/>
      </c>
      <c r="E129" s="709">
        <v>128</v>
      </c>
    </row>
    <row r="130" spans="1:5" hidden="1">
      <c r="A130" s="360" t="str">
        <f>IF(AND(chengx!B130&lt;&gt;"",chengx!E130&lt;&gt;"/",chengx!E130&lt;&gt;"",chengx!E130&lt;&gt;0,RIGHT(chengx!C130,2)&lt;&gt;"试做"),chengx!F130,"")</f>
        <v/>
      </c>
      <c r="B130" s="360" t="str">
        <f>IF(AND(chengx!B130&lt;&gt;"",chengx!E130&lt;&gt;"/",chengx!E130&lt;&gt;"",chengx!E130&lt;&gt;0,RIGHT(chengx!C130,2)&lt;&gt;"试做"),chengx!G130,"")</f>
        <v/>
      </c>
      <c r="C130" s="360" t="str">
        <f>IF(AND(OR(LEFT(chengx!D130)="内",RIGHT(chengx!D130)="内"),A130&lt;&gt;""),"内销",IF(AND(OR(LEFT(chengx!D130)="外",RIGHT(chengx!D130)="外"),A130&lt;&gt;""),"外销",""))</f>
        <v/>
      </c>
      <c r="D130" s="707" t="str">
        <f>IF(AND(ISNUMBER(FIND("结束",chengx!C130)),A130&lt;&gt;""),"结","")</f>
        <v/>
      </c>
      <c r="E130" s="709">
        <v>129</v>
      </c>
    </row>
    <row r="131" spans="1:5" hidden="1">
      <c r="A131" s="360" t="str">
        <f>IF(AND(chengx!B131&lt;&gt;"",chengx!E131&lt;&gt;"/",chengx!E131&lt;&gt;"",chengx!E131&lt;&gt;0,RIGHT(chengx!C131,2)&lt;&gt;"试做"),chengx!F131,"")</f>
        <v/>
      </c>
      <c r="B131" s="360" t="str">
        <f>IF(AND(chengx!B131&lt;&gt;"",chengx!E131&lt;&gt;"/",chengx!E131&lt;&gt;"",chengx!E131&lt;&gt;0,RIGHT(chengx!C131,2)&lt;&gt;"试做"),chengx!G131,"")</f>
        <v/>
      </c>
      <c r="C131" s="360" t="str">
        <f>IF(AND(OR(LEFT(chengx!D131)="内",RIGHT(chengx!D131)="内"),A131&lt;&gt;""),"内销",IF(AND(OR(LEFT(chengx!D131)="外",RIGHT(chengx!D131)="外"),A131&lt;&gt;""),"外销",""))</f>
        <v/>
      </c>
      <c r="D131" s="707" t="str">
        <f>IF(AND(ISNUMBER(FIND("结束",chengx!C131)),A131&lt;&gt;""),"结","")</f>
        <v/>
      </c>
      <c r="E131" s="709">
        <v>130</v>
      </c>
    </row>
    <row r="132" spans="1:5" hidden="1">
      <c r="A132" s="360" t="str">
        <f>IF(AND(chengx!B132&lt;&gt;"",chengx!E132&lt;&gt;"/",chengx!E132&lt;&gt;"",chengx!E132&lt;&gt;0,RIGHT(chengx!C132,2)&lt;&gt;"试做"),chengx!F132,"")</f>
        <v/>
      </c>
      <c r="B132" s="360" t="str">
        <f>IF(AND(chengx!B132&lt;&gt;"",chengx!E132&lt;&gt;"/",chengx!E132&lt;&gt;"",chengx!E132&lt;&gt;0,RIGHT(chengx!C132,2)&lt;&gt;"试做"),chengx!G132,"")</f>
        <v/>
      </c>
      <c r="C132" s="360" t="str">
        <f>IF(AND(OR(LEFT(chengx!D132)="内",RIGHT(chengx!D132)="内"),A132&lt;&gt;""),"内销",IF(AND(OR(LEFT(chengx!D132)="外",RIGHT(chengx!D132)="外"),A132&lt;&gt;""),"外销",""))</f>
        <v/>
      </c>
      <c r="D132" s="707" t="str">
        <f>IF(AND(ISNUMBER(FIND("结束",chengx!C132)),A132&lt;&gt;""),"结","")</f>
        <v/>
      </c>
      <c r="E132" s="709">
        <v>131</v>
      </c>
    </row>
    <row r="133" spans="1:5" hidden="1">
      <c r="A133" s="360" t="str">
        <f>IF(AND(chengx!B133&lt;&gt;"",chengx!E133&lt;&gt;"/",chengx!E133&lt;&gt;"",chengx!E133&lt;&gt;0,RIGHT(chengx!C133,2)&lt;&gt;"试做"),chengx!F133,"")</f>
        <v/>
      </c>
      <c r="B133" s="360" t="str">
        <f>IF(AND(chengx!B133&lt;&gt;"",chengx!E133&lt;&gt;"/",chengx!E133&lt;&gt;"",chengx!E133&lt;&gt;0,RIGHT(chengx!C133,2)&lt;&gt;"试做"),chengx!G133,"")</f>
        <v/>
      </c>
      <c r="C133" s="360" t="str">
        <f>IF(AND(OR(LEFT(chengx!D133)="内",RIGHT(chengx!D133)="内"),A133&lt;&gt;""),"内销",IF(AND(OR(LEFT(chengx!D133)="外",RIGHT(chengx!D133)="外"),A133&lt;&gt;""),"外销",""))</f>
        <v/>
      </c>
      <c r="D133" s="707" t="str">
        <f>IF(AND(ISNUMBER(FIND("结束",chengx!C133)),A133&lt;&gt;""),"结","")</f>
        <v/>
      </c>
      <c r="E133" s="709">
        <v>132</v>
      </c>
    </row>
    <row r="134" spans="1:5" hidden="1">
      <c r="A134" s="360" t="str">
        <f>IF(AND(chengx!B134&lt;&gt;"",chengx!E134&lt;&gt;"/",chengx!E134&lt;&gt;"",chengx!E134&lt;&gt;0,RIGHT(chengx!C134,2)&lt;&gt;"试做"),chengx!F134,"")</f>
        <v/>
      </c>
      <c r="B134" s="360" t="str">
        <f>IF(AND(chengx!B134&lt;&gt;"",chengx!E134&lt;&gt;"/",chengx!E134&lt;&gt;"",chengx!E134&lt;&gt;0,RIGHT(chengx!C134,2)&lt;&gt;"试做"),chengx!G134,"")</f>
        <v/>
      </c>
      <c r="C134" s="360" t="str">
        <f>IF(AND(OR(LEFT(chengx!D134)="内",RIGHT(chengx!D134)="内"),A134&lt;&gt;""),"内销",IF(AND(OR(LEFT(chengx!D134)="外",RIGHT(chengx!D134)="外"),A134&lt;&gt;""),"外销",""))</f>
        <v/>
      </c>
      <c r="D134" s="707" t="str">
        <f>IF(AND(ISNUMBER(FIND("结束",chengx!C134)),A134&lt;&gt;""),"结","")</f>
        <v/>
      </c>
      <c r="E134" s="709">
        <v>133</v>
      </c>
    </row>
    <row r="135" spans="1:5" hidden="1">
      <c r="A135" s="360" t="str">
        <f>IF(AND(chengx!B135&lt;&gt;"",chengx!E135&lt;&gt;"/",chengx!E135&lt;&gt;"",chengx!E135&lt;&gt;0,RIGHT(chengx!C135,2)&lt;&gt;"试做"),chengx!F135,"")</f>
        <v/>
      </c>
      <c r="B135" s="360" t="str">
        <f>IF(AND(chengx!B135&lt;&gt;"",chengx!E135&lt;&gt;"/",chengx!E135&lt;&gt;"",chengx!E135&lt;&gt;0,RIGHT(chengx!C135,2)&lt;&gt;"试做"),chengx!G135,"")</f>
        <v/>
      </c>
      <c r="C135" s="360" t="str">
        <f>IF(AND(OR(LEFT(chengx!D135)="内",RIGHT(chengx!D135)="内"),A135&lt;&gt;""),"内销",IF(AND(OR(LEFT(chengx!D135)="外",RIGHT(chengx!D135)="外"),A135&lt;&gt;""),"外销",""))</f>
        <v/>
      </c>
      <c r="D135" s="707" t="str">
        <f>IF(AND(ISNUMBER(FIND("结束",chengx!C135)),A135&lt;&gt;""),"结","")</f>
        <v/>
      </c>
      <c r="E135" s="709">
        <v>134</v>
      </c>
    </row>
    <row r="136" spans="1:5" hidden="1">
      <c r="A136" s="360" t="str">
        <f>IF(AND(chengx!B136&lt;&gt;"",chengx!E136&lt;&gt;"/",chengx!E136&lt;&gt;"",chengx!E136&lt;&gt;0,RIGHT(chengx!C136,2)&lt;&gt;"试做"),chengx!F136,"")</f>
        <v/>
      </c>
      <c r="B136" s="360" t="str">
        <f>IF(AND(chengx!B136&lt;&gt;"",chengx!E136&lt;&gt;"/",chengx!E136&lt;&gt;"",chengx!E136&lt;&gt;0,RIGHT(chengx!C136,2)&lt;&gt;"试做"),chengx!G136,"")</f>
        <v/>
      </c>
      <c r="C136" s="360" t="str">
        <f>IF(AND(OR(LEFT(chengx!D136)="内",RIGHT(chengx!D136)="内"),A136&lt;&gt;""),"内销",IF(AND(OR(LEFT(chengx!D136)="外",RIGHT(chengx!D136)="外"),A136&lt;&gt;""),"外销",""))</f>
        <v/>
      </c>
      <c r="D136" s="707" t="str">
        <f>IF(AND(ISNUMBER(FIND("结束",chengx!C136)),A136&lt;&gt;""),"结","")</f>
        <v/>
      </c>
      <c r="E136" s="709">
        <v>135</v>
      </c>
    </row>
    <row r="137" spans="1:5" hidden="1">
      <c r="A137" s="360" t="str">
        <f>IF(AND(chengx!B137&lt;&gt;"",chengx!E137&lt;&gt;"/",chengx!E137&lt;&gt;"",chengx!E137&lt;&gt;0,RIGHT(chengx!C137,2)&lt;&gt;"试做"),chengx!F137,"")</f>
        <v/>
      </c>
      <c r="B137" s="360" t="str">
        <f>IF(AND(chengx!B137&lt;&gt;"",chengx!E137&lt;&gt;"/",chengx!E137&lt;&gt;"",chengx!E137&lt;&gt;0,RIGHT(chengx!C137,2)&lt;&gt;"试做"),chengx!G137,"")</f>
        <v/>
      </c>
      <c r="C137" s="360" t="str">
        <f>IF(AND(OR(LEFT(chengx!D137)="内",RIGHT(chengx!D137)="内"),A137&lt;&gt;""),"内销",IF(AND(OR(LEFT(chengx!D137)="外",RIGHT(chengx!D137)="外"),A137&lt;&gt;""),"外销",""))</f>
        <v/>
      </c>
      <c r="D137" s="707" t="str">
        <f>IF(AND(ISNUMBER(FIND("结束",chengx!C137)),A137&lt;&gt;""),"结","")</f>
        <v/>
      </c>
      <c r="E137" s="709">
        <v>136</v>
      </c>
    </row>
    <row r="138" spans="1:5" hidden="1">
      <c r="A138" s="360" t="str">
        <f>IF(AND(chengx!B138&lt;&gt;"",chengx!E138&lt;&gt;"/",chengx!E138&lt;&gt;"",chengx!E138&lt;&gt;0,RIGHT(chengx!C138,2)&lt;&gt;"试做"),chengx!F138,"")</f>
        <v/>
      </c>
      <c r="B138" s="360" t="str">
        <f>IF(AND(chengx!B138&lt;&gt;"",chengx!E138&lt;&gt;"/",chengx!E138&lt;&gt;"",chengx!E138&lt;&gt;0,RIGHT(chengx!C138,2)&lt;&gt;"试做"),chengx!G138,"")</f>
        <v/>
      </c>
      <c r="C138" s="360" t="str">
        <f>IF(AND(OR(LEFT(chengx!D138)="内",RIGHT(chengx!D138)="内"),A138&lt;&gt;""),"内销",IF(AND(OR(LEFT(chengx!D138)="外",RIGHT(chengx!D138)="外"),A138&lt;&gt;""),"外销",""))</f>
        <v/>
      </c>
      <c r="D138" s="707" t="str">
        <f>IF(AND(ISNUMBER(FIND("结束",chengx!C138)),A138&lt;&gt;""),"结","")</f>
        <v/>
      </c>
      <c r="E138" s="709">
        <v>137</v>
      </c>
    </row>
    <row r="139" spans="1:5" hidden="1">
      <c r="A139" s="360" t="str">
        <f>IF(AND(chengx!B139&lt;&gt;"",chengx!E139&lt;&gt;"/",chengx!E139&lt;&gt;"",chengx!E139&lt;&gt;0,RIGHT(chengx!C139,2)&lt;&gt;"试做"),chengx!F139,"")</f>
        <v/>
      </c>
      <c r="B139" s="360" t="str">
        <f>IF(AND(chengx!B139&lt;&gt;"",chengx!E139&lt;&gt;"/",chengx!E139&lt;&gt;"",chengx!E139&lt;&gt;0,RIGHT(chengx!C139,2)&lt;&gt;"试做"),chengx!G139,"")</f>
        <v/>
      </c>
      <c r="C139" s="360" t="str">
        <f>IF(AND(OR(LEFT(chengx!D139)="内",RIGHT(chengx!D139)="内"),A139&lt;&gt;""),"内销",IF(AND(OR(LEFT(chengx!D139)="外",RIGHT(chengx!D139)="外"),A139&lt;&gt;""),"外销",""))</f>
        <v/>
      </c>
      <c r="D139" s="707" t="str">
        <f>IF(AND(ISNUMBER(FIND("结束",chengx!C139)),A139&lt;&gt;""),"结","")</f>
        <v/>
      </c>
      <c r="E139" s="709">
        <v>138</v>
      </c>
    </row>
    <row r="140" spans="1:5" hidden="1">
      <c r="A140" s="360" t="str">
        <f>IF(AND(chengx!B140&lt;&gt;"",chengx!E140&lt;&gt;"/",chengx!E140&lt;&gt;"",chengx!E140&lt;&gt;0,RIGHT(chengx!C140,2)&lt;&gt;"试做"),chengx!F140,"")</f>
        <v/>
      </c>
      <c r="B140" s="360" t="str">
        <f>IF(AND(chengx!B140&lt;&gt;"",chengx!E140&lt;&gt;"/",chengx!E140&lt;&gt;"",chengx!E140&lt;&gt;0,RIGHT(chengx!C140,2)&lt;&gt;"试做"),chengx!G140,"")</f>
        <v/>
      </c>
      <c r="C140" s="360" t="str">
        <f>IF(AND(OR(LEFT(chengx!D140)="内",RIGHT(chengx!D140)="内"),A140&lt;&gt;""),"内销",IF(AND(OR(LEFT(chengx!D140)="外",RIGHT(chengx!D140)="外"),A140&lt;&gt;""),"外销",""))</f>
        <v/>
      </c>
      <c r="D140" s="707" t="str">
        <f>IF(AND(ISNUMBER(FIND("结束",chengx!C140)),A140&lt;&gt;""),"结","")</f>
        <v/>
      </c>
      <c r="E140" s="709">
        <v>139</v>
      </c>
    </row>
    <row r="141" spans="1:5" hidden="1">
      <c r="A141" s="360" t="str">
        <f>IF(AND(chengx!B141&lt;&gt;"",chengx!E141&lt;&gt;"/",chengx!E141&lt;&gt;"",chengx!E141&lt;&gt;0,RIGHT(chengx!C141,2)&lt;&gt;"试做"),chengx!F141,"")</f>
        <v/>
      </c>
      <c r="B141" s="360" t="str">
        <f>IF(AND(chengx!B141&lt;&gt;"",chengx!E141&lt;&gt;"/",chengx!E141&lt;&gt;"",chengx!E141&lt;&gt;0,RIGHT(chengx!C141,2)&lt;&gt;"试做"),chengx!G141,"")</f>
        <v/>
      </c>
      <c r="C141" s="360" t="str">
        <f>IF(AND(OR(LEFT(chengx!D141)="内",RIGHT(chengx!D141)="内"),A141&lt;&gt;""),"内销",IF(AND(OR(LEFT(chengx!D141)="外",RIGHT(chengx!D141)="外"),A141&lt;&gt;""),"外销",""))</f>
        <v/>
      </c>
      <c r="D141" s="707" t="str">
        <f>IF(AND(ISNUMBER(FIND("结束",chengx!C141)),A141&lt;&gt;""),"结","")</f>
        <v/>
      </c>
      <c r="E141" s="709">
        <v>140</v>
      </c>
    </row>
    <row r="142" spans="1:5" hidden="1">
      <c r="A142" s="360" t="str">
        <f>IF(AND(chengx!B142&lt;&gt;"",chengx!E142&lt;&gt;"/",chengx!E142&lt;&gt;"",chengx!E142&lt;&gt;0,RIGHT(chengx!C142,2)&lt;&gt;"试做"),chengx!F142,"")</f>
        <v/>
      </c>
      <c r="B142" s="360" t="str">
        <f>IF(AND(chengx!B142&lt;&gt;"",chengx!E142&lt;&gt;"/",chengx!E142&lt;&gt;"",chengx!E142&lt;&gt;0,RIGHT(chengx!C142,2)&lt;&gt;"试做"),chengx!G142,"")</f>
        <v/>
      </c>
      <c r="C142" s="360" t="str">
        <f>IF(AND(OR(LEFT(chengx!D142)="内",RIGHT(chengx!D142)="内"),A142&lt;&gt;""),"内销",IF(AND(OR(LEFT(chengx!D142)="外",RIGHT(chengx!D142)="外"),A142&lt;&gt;""),"外销",""))</f>
        <v/>
      </c>
      <c r="D142" s="707" t="str">
        <f>IF(AND(ISNUMBER(FIND("结束",chengx!C142)),A142&lt;&gt;""),"结","")</f>
        <v/>
      </c>
      <c r="E142" s="709">
        <v>141</v>
      </c>
    </row>
    <row r="143" spans="1:5" hidden="1">
      <c r="A143" s="360" t="str">
        <f>IF(AND(chengx!B143&lt;&gt;"",chengx!E143&lt;&gt;"/",chengx!E143&lt;&gt;"",chengx!E143&lt;&gt;0,RIGHT(chengx!C143,2)&lt;&gt;"试做"),chengx!F143,"")</f>
        <v/>
      </c>
      <c r="B143" s="360" t="str">
        <f>IF(AND(chengx!B143&lt;&gt;"",chengx!E143&lt;&gt;"/",chengx!E143&lt;&gt;"",chengx!E143&lt;&gt;0,RIGHT(chengx!C143,2)&lt;&gt;"试做"),chengx!G143,"")</f>
        <v/>
      </c>
      <c r="C143" s="360" t="str">
        <f>IF(AND(OR(LEFT(chengx!D143)="内",RIGHT(chengx!D143)="内"),A143&lt;&gt;""),"内销",IF(AND(OR(LEFT(chengx!D143)="外",RIGHT(chengx!D143)="外"),A143&lt;&gt;""),"外销",""))</f>
        <v/>
      </c>
      <c r="D143" s="707" t="str">
        <f>IF(AND(ISNUMBER(FIND("结束",chengx!C143)),A143&lt;&gt;""),"结","")</f>
        <v/>
      </c>
      <c r="E143" s="709">
        <v>142</v>
      </c>
    </row>
    <row r="144" spans="1:5" hidden="1">
      <c r="A144" s="360" t="str">
        <f>IF(AND(chengx!B144&lt;&gt;"",chengx!E144&lt;&gt;"/",chengx!E144&lt;&gt;"",chengx!E144&lt;&gt;0,RIGHT(chengx!C144,2)&lt;&gt;"试做"),chengx!F144,"")</f>
        <v/>
      </c>
      <c r="B144" s="360" t="str">
        <f>IF(AND(chengx!B144&lt;&gt;"",chengx!E144&lt;&gt;"/",chengx!E144&lt;&gt;"",chengx!E144&lt;&gt;0,RIGHT(chengx!C144,2)&lt;&gt;"试做"),chengx!G144,"")</f>
        <v/>
      </c>
      <c r="C144" s="360" t="str">
        <f>IF(AND(OR(LEFT(chengx!D144)="内",RIGHT(chengx!D144)="内"),A144&lt;&gt;""),"内销",IF(AND(OR(LEFT(chengx!D144)="外",RIGHT(chengx!D144)="外"),A144&lt;&gt;""),"外销",""))</f>
        <v/>
      </c>
      <c r="D144" s="707" t="str">
        <f>IF(AND(ISNUMBER(FIND("结束",chengx!C144)),A144&lt;&gt;""),"结","")</f>
        <v/>
      </c>
      <c r="E144" s="709">
        <v>143</v>
      </c>
    </row>
    <row r="145" spans="1:5" hidden="1">
      <c r="A145" s="360" t="str">
        <f>IF(AND(chengx!B145&lt;&gt;"",chengx!E145&lt;&gt;"/",chengx!E145&lt;&gt;"",chengx!E145&lt;&gt;0,RIGHT(chengx!C145,2)&lt;&gt;"试做"),chengx!F145,"")</f>
        <v/>
      </c>
      <c r="B145" s="360" t="str">
        <f>IF(AND(chengx!B145&lt;&gt;"",chengx!E145&lt;&gt;"/",chengx!E145&lt;&gt;"",chengx!E145&lt;&gt;0,RIGHT(chengx!C145,2)&lt;&gt;"试做"),chengx!G145,"")</f>
        <v/>
      </c>
      <c r="C145" s="360" t="str">
        <f>IF(AND(OR(LEFT(chengx!D145)="内",RIGHT(chengx!D145)="内"),A145&lt;&gt;""),"内销",IF(AND(OR(LEFT(chengx!D145)="外",RIGHT(chengx!D145)="外"),A145&lt;&gt;""),"外销",""))</f>
        <v/>
      </c>
      <c r="D145" s="707" t="str">
        <f>IF(AND(ISNUMBER(FIND("结束",chengx!C145)),A145&lt;&gt;""),"结","")</f>
        <v/>
      </c>
      <c r="E145" s="709">
        <v>144</v>
      </c>
    </row>
    <row r="146" spans="1:5" hidden="1">
      <c r="A146" s="360" t="str">
        <f>IF(AND(chengx!B146&lt;&gt;"",chengx!E146&lt;&gt;"/",chengx!E146&lt;&gt;"",chengx!E146&lt;&gt;0,RIGHT(chengx!C146,2)&lt;&gt;"试做"),chengx!F146,"")</f>
        <v/>
      </c>
      <c r="B146" s="360" t="str">
        <f>IF(AND(chengx!B146&lt;&gt;"",chengx!E146&lt;&gt;"/",chengx!E146&lt;&gt;"",chengx!E146&lt;&gt;0,RIGHT(chengx!C146,2)&lt;&gt;"试做"),chengx!G146,"")</f>
        <v/>
      </c>
      <c r="C146" s="360" t="str">
        <f>IF(AND(OR(LEFT(chengx!D146)="内",RIGHT(chengx!D146)="内"),A146&lt;&gt;""),"内销",IF(AND(OR(LEFT(chengx!D146)="外",RIGHT(chengx!D146)="外"),A146&lt;&gt;""),"外销",""))</f>
        <v/>
      </c>
      <c r="D146" s="707" t="str">
        <f>IF(AND(ISNUMBER(FIND("结束",chengx!C146)),A146&lt;&gt;""),"结","")</f>
        <v/>
      </c>
      <c r="E146" s="709">
        <v>145</v>
      </c>
    </row>
    <row r="147" spans="1:5" hidden="1">
      <c r="A147" s="360" t="str">
        <f>IF(AND(chengx!B147&lt;&gt;"",chengx!E147&lt;&gt;"/",chengx!E147&lt;&gt;"",chengx!E147&lt;&gt;0,RIGHT(chengx!C147,2)&lt;&gt;"试做"),chengx!F147,"")</f>
        <v/>
      </c>
      <c r="B147" s="360" t="str">
        <f>IF(AND(chengx!B147&lt;&gt;"",chengx!E147&lt;&gt;"/",chengx!E147&lt;&gt;"",chengx!E147&lt;&gt;0,RIGHT(chengx!C147,2)&lt;&gt;"试做"),chengx!G147,"")</f>
        <v/>
      </c>
      <c r="C147" s="360" t="str">
        <f>IF(AND(OR(LEFT(chengx!D147)="内",RIGHT(chengx!D147)="内"),A147&lt;&gt;""),"内销",IF(AND(OR(LEFT(chengx!D147)="外",RIGHT(chengx!D147)="外"),A147&lt;&gt;""),"外销",""))</f>
        <v/>
      </c>
      <c r="D147" s="707" t="str">
        <f>IF(AND(ISNUMBER(FIND("结束",chengx!C147)),A147&lt;&gt;""),"结","")</f>
        <v/>
      </c>
      <c r="E147" s="709">
        <v>146</v>
      </c>
    </row>
    <row r="148" spans="1:5" hidden="1">
      <c r="A148" s="360" t="str">
        <f>IF(AND(chengx!B148&lt;&gt;"",chengx!E148&lt;&gt;"/",chengx!E148&lt;&gt;"",chengx!E148&lt;&gt;0,RIGHT(chengx!C148,2)&lt;&gt;"试做"),chengx!F148,"")</f>
        <v/>
      </c>
      <c r="B148" s="360" t="str">
        <f>IF(AND(chengx!B148&lt;&gt;"",chengx!E148&lt;&gt;"/",chengx!E148&lt;&gt;"",chengx!E148&lt;&gt;0,RIGHT(chengx!C148,2)&lt;&gt;"试做"),chengx!G148,"")</f>
        <v/>
      </c>
      <c r="C148" s="360" t="str">
        <f>IF(AND(OR(LEFT(chengx!D148)="内",RIGHT(chengx!D148)="内"),A148&lt;&gt;""),"内销",IF(AND(OR(LEFT(chengx!D148)="外",RIGHT(chengx!D148)="外"),A148&lt;&gt;""),"外销",""))</f>
        <v/>
      </c>
      <c r="D148" s="707" t="str">
        <f>IF(AND(ISNUMBER(FIND("结束",chengx!C148)),A148&lt;&gt;""),"结","")</f>
        <v/>
      </c>
      <c r="E148" s="709">
        <v>147</v>
      </c>
    </row>
    <row r="149" spans="1:5" hidden="1">
      <c r="A149" s="360" t="str">
        <f>IF(AND(chengx!B149&lt;&gt;"",chengx!E149&lt;&gt;"/",chengx!E149&lt;&gt;"",chengx!E149&lt;&gt;0,RIGHT(chengx!C149,2)&lt;&gt;"试做"),chengx!F149,"")</f>
        <v/>
      </c>
      <c r="B149" s="360" t="str">
        <f>IF(AND(chengx!B149&lt;&gt;"",chengx!E149&lt;&gt;"/",chengx!E149&lt;&gt;"",chengx!E149&lt;&gt;0,RIGHT(chengx!C149,2)&lt;&gt;"试做"),chengx!G149,"")</f>
        <v/>
      </c>
      <c r="C149" s="360" t="str">
        <f>IF(AND(OR(LEFT(chengx!D149)="内",RIGHT(chengx!D149)="内"),A149&lt;&gt;""),"内销",IF(AND(OR(LEFT(chengx!D149)="外",RIGHT(chengx!D149)="外"),A149&lt;&gt;""),"外销",""))</f>
        <v/>
      </c>
      <c r="D149" s="707" t="str">
        <f>IF(AND(ISNUMBER(FIND("结束",chengx!C149)),A149&lt;&gt;""),"结","")</f>
        <v/>
      </c>
      <c r="E149" s="709">
        <v>148</v>
      </c>
    </row>
    <row r="150" spans="1:5" hidden="1">
      <c r="A150" s="360" t="str">
        <f>IF(AND(chengx!B150&lt;&gt;"",chengx!E150&lt;&gt;"/",chengx!E150&lt;&gt;"",chengx!E150&lt;&gt;0,RIGHT(chengx!C150,2)&lt;&gt;"试做"),chengx!F150,"")</f>
        <v/>
      </c>
      <c r="B150" s="360" t="str">
        <f>IF(AND(chengx!B150&lt;&gt;"",chengx!E150&lt;&gt;"/",chengx!E150&lt;&gt;"",chengx!E150&lt;&gt;0,RIGHT(chengx!C150,2)&lt;&gt;"试做"),chengx!G150,"")</f>
        <v/>
      </c>
      <c r="C150" s="360" t="str">
        <f>IF(AND(OR(LEFT(chengx!D150)="内",RIGHT(chengx!D150)="内"),A150&lt;&gt;""),"内销",IF(AND(OR(LEFT(chengx!D150)="外",RIGHT(chengx!D150)="外"),A150&lt;&gt;""),"外销",""))</f>
        <v/>
      </c>
      <c r="D150" s="707" t="str">
        <f>IF(AND(ISNUMBER(FIND("结束",chengx!C150)),A150&lt;&gt;""),"结","")</f>
        <v/>
      </c>
      <c r="E150" s="709">
        <v>149</v>
      </c>
    </row>
    <row r="151" spans="1:5">
      <c r="A151" s="413" t="str">
        <f>IF(AND(chengx!H2&lt;&gt;"",chengx!L2&lt;&gt;"/",chengx!L2&lt;&gt;"",chengx!L2&lt;&gt;0,RIGHT(chengx!I2,2)&lt;&gt;"试做"),chengx!M2,"")</f>
        <v>12855589  486  40A</v>
      </c>
      <c r="B151" s="413">
        <f>IF(AND(chengx!H2&lt;&gt;"",chengx!L2&lt;&gt;"/",chengx!L2&lt;&gt;"",chengx!L2&lt;&gt;0,RIGHT(chengx!I2,2)&lt;&gt;"试做"),chengx!N2,"")</f>
        <v>280</v>
      </c>
      <c r="C151" s="413" t="str">
        <f>IF(AND(OR(LEFT(chengx!J2)="内",RIGHT(chengx!J2)="内"),A151&lt;&gt;""),"内销",IF(AND(OR(LEFT(chengx!J2)="外",RIGHT(chengx!J2)="外"),A151&lt;&gt;""),"外销",""))</f>
        <v>外销</v>
      </c>
      <c r="D151" s="708" t="str">
        <f>IF(AND(ISNUMBER(FIND("结束",chengx!I2)),A151&lt;&gt;""),"结","")</f>
        <v/>
      </c>
      <c r="E151" s="709">
        <v>150</v>
      </c>
    </row>
    <row r="152" spans="1:5">
      <c r="A152" s="413" t="str">
        <f>IF(AND(chengx!H3&lt;&gt;"",chengx!L3&lt;&gt;"/",chengx!L3&lt;&gt;"",chengx!L3&lt;&gt;0,RIGHT(chengx!I3,2)&lt;&gt;"试做"),chengx!M3,"")</f>
        <v>12885589  486  30A</v>
      </c>
      <c r="B152" s="413">
        <f>IF(AND(chengx!H3&lt;&gt;"",chengx!L3&lt;&gt;"/",chengx!L3&lt;&gt;"",chengx!L3&lt;&gt;0,RIGHT(chengx!I3,2)&lt;&gt;"试做"),chengx!N3,"")</f>
        <v>240</v>
      </c>
      <c r="C152" s="413" t="str">
        <f>IF(AND(OR(LEFT(chengx!J3)="内",RIGHT(chengx!J3)="内"),A152&lt;&gt;""),"内销",IF(AND(OR(LEFT(chengx!J3)="外",RIGHT(chengx!J3)="外"),A152&lt;&gt;""),"外销",""))</f>
        <v>外销</v>
      </c>
      <c r="D152" s="708" t="str">
        <f>IF(AND(ISNUMBER(FIND("结束",chengx!I3)),A152&lt;&gt;""),"结","")</f>
        <v/>
      </c>
      <c r="E152" s="709">
        <v>151</v>
      </c>
    </row>
    <row r="153" spans="1:5" ht="15" customHeight="1">
      <c r="A153" s="413" t="str">
        <f>IF(AND(chengx!H4&lt;&gt;"",chengx!L4&lt;&gt;"/",chengx!L4&lt;&gt;"",chengx!L4&lt;&gt;0,RIGHT(chengx!I4,2)&lt;&gt;"试做"),chengx!M4,"")</f>
        <v>128544  486  25A</v>
      </c>
      <c r="B153" s="413">
        <f>IF(AND(chengx!H4&lt;&gt;"",chengx!L4&lt;&gt;"/",chengx!L4&lt;&gt;"",chengx!L4&lt;&gt;0,RIGHT(chengx!I4,2)&lt;&gt;"试做"),chengx!N4,"")</f>
        <v>360</v>
      </c>
      <c r="C153" s="413" t="str">
        <f>IF(AND(OR(LEFT(chengx!J4)="内",RIGHT(chengx!J4)="内"),A153&lt;&gt;""),"内销",IF(AND(OR(LEFT(chengx!J4)="外",RIGHT(chengx!J4)="外"),A153&lt;&gt;""),"外销",""))</f>
        <v>外销</v>
      </c>
      <c r="D153" s="708" t="str">
        <f>IF(AND(ISNUMBER(FIND("结束",chengx!I4)),A153&lt;&gt;""),"结","")</f>
        <v/>
      </c>
      <c r="E153" s="709">
        <v>152</v>
      </c>
    </row>
    <row r="154" spans="1:5" hidden="1">
      <c r="A154" s="413" t="str">
        <f>IF(AND(chengx!H5&lt;&gt;"",chengx!L5&lt;&gt;"/",chengx!L5&lt;&gt;"",chengx!L5&lt;&gt;0,RIGHT(chengx!I5,2)&lt;&gt;"试做"),chengx!M5,"")</f>
        <v/>
      </c>
      <c r="B154" s="413" t="str">
        <f>IF(AND(chengx!H5&lt;&gt;"",chengx!L5&lt;&gt;"/",chengx!L5&lt;&gt;"",chengx!L5&lt;&gt;0,RIGHT(chengx!I5,2)&lt;&gt;"试做"),chengx!N5,"")</f>
        <v/>
      </c>
      <c r="C154" s="413" t="str">
        <f>IF(AND(OR(LEFT(chengx!J5)="内",RIGHT(chengx!J5)="内"),A154&lt;&gt;""),"内销",IF(AND(OR(LEFT(chengx!J5)="外",RIGHT(chengx!J5)="外"),A154&lt;&gt;""),"外销",""))</f>
        <v/>
      </c>
      <c r="D154" s="708" t="str">
        <f>IF(AND(ISNUMBER(FIND("结束",chengx!I5)),A154&lt;&gt;""),"结","")</f>
        <v/>
      </c>
      <c r="E154" s="709">
        <v>153</v>
      </c>
    </row>
    <row r="155" spans="1:5" ht="15" customHeight="1">
      <c r="A155" s="413" t="str">
        <f>IF(AND(chengx!H6&lt;&gt;"",chengx!L6&lt;&gt;"/",chengx!L6&lt;&gt;"",chengx!L6&lt;&gt;0,RIGHT(chengx!I6,2)&lt;&gt;"试做"),chengx!M6,"")</f>
        <v>113056  486  20D</v>
      </c>
      <c r="B155" s="413">
        <f>IF(AND(chengx!H6&lt;&gt;"",chengx!L6&lt;&gt;"/",chengx!L6&lt;&gt;"",chengx!L6&lt;&gt;0,RIGHT(chengx!I6,2)&lt;&gt;"试做"),chengx!N6,"")</f>
        <v>250</v>
      </c>
      <c r="C155" s="413" t="str">
        <f>IF(AND(OR(LEFT(chengx!J6)="内",RIGHT(chengx!J6)="内"),A155&lt;&gt;""),"内销",IF(AND(OR(LEFT(chengx!J6)="外",RIGHT(chengx!J6)="外"),A155&lt;&gt;""),"外销",""))</f>
        <v>外销</v>
      </c>
      <c r="D155" s="708" t="str">
        <f>IF(AND(ISNUMBER(FIND("结束",chengx!I6)),A155&lt;&gt;""),"结","")</f>
        <v/>
      </c>
      <c r="E155" s="709">
        <v>154</v>
      </c>
    </row>
    <row r="156" spans="1:5">
      <c r="A156" s="413" t="str">
        <f>IF(AND(chengx!H7&lt;&gt;"",chengx!L7&lt;&gt;"/",chengx!L7&lt;&gt;"",chengx!L7&lt;&gt;0,RIGHT(chengx!I7,2)&lt;&gt;"试做"),chengx!M7,"")</f>
        <v>112867  484  30A</v>
      </c>
      <c r="B156" s="413">
        <f>IF(AND(chengx!H7&lt;&gt;"",chengx!L7&lt;&gt;"/",chengx!L7&lt;&gt;"",chengx!L7&lt;&gt;0,RIGHT(chengx!I7,2)&lt;&gt;"试做"),chengx!N7,"")</f>
        <v>240</v>
      </c>
      <c r="C156" s="413" t="str">
        <f>IF(AND(OR(LEFT(chengx!J7)="内",RIGHT(chengx!J7)="内"),A156&lt;&gt;""),"内销",IF(AND(OR(LEFT(chengx!J7)="外",RIGHT(chengx!J7)="外"),A156&lt;&gt;""),"外销",""))</f>
        <v>内销</v>
      </c>
      <c r="D156" s="708" t="str">
        <f>IF(AND(ISNUMBER(FIND("结束",chengx!I7)),A156&lt;&gt;""),"结","")</f>
        <v/>
      </c>
      <c r="E156" s="709">
        <v>155</v>
      </c>
    </row>
    <row r="157" spans="1:5">
      <c r="A157" s="413" t="str">
        <f>IF(AND(chengx!H8&lt;&gt;"",chengx!L8&lt;&gt;"/",chengx!L8&lt;&gt;"",chengx!L8&lt;&gt;0,RIGHT(chengx!I8,2)&lt;&gt;"试做"),chengx!M8,"")</f>
        <v>113067  484  45A</v>
      </c>
      <c r="B157" s="413">
        <f>IF(AND(chengx!H8&lt;&gt;"",chengx!L8&lt;&gt;"/",chengx!L8&lt;&gt;"",chengx!L8&lt;&gt;0,RIGHT(chengx!I8,2)&lt;&gt;"试做"),chengx!N8,"")</f>
        <v>240</v>
      </c>
      <c r="C157" s="413" t="str">
        <f>IF(AND(OR(LEFT(chengx!J8)="内",RIGHT(chengx!J8)="内"),A157&lt;&gt;""),"内销",IF(AND(OR(LEFT(chengx!J8)="外",RIGHT(chengx!J8)="外"),A157&lt;&gt;""),"外销",""))</f>
        <v>内销</v>
      </c>
      <c r="D157" s="708" t="str">
        <f>IF(AND(ISNUMBER(FIND("结束",chengx!I8)),A157&lt;&gt;""),"结","")</f>
        <v/>
      </c>
      <c r="E157" s="709">
        <v>156</v>
      </c>
    </row>
    <row r="158" spans="1:5">
      <c r="A158" s="413" t="str">
        <f>IF(AND(chengx!H9&lt;&gt;"",chengx!L9&lt;&gt;"/",chengx!L9&lt;&gt;"",chengx!L9&lt;&gt;0,RIGHT(chengx!I9,2)&lt;&gt;"试做"),chengx!M9,"")</f>
        <v>112857  486  45A</v>
      </c>
      <c r="B158" s="413">
        <f>IF(AND(chengx!H9&lt;&gt;"",chengx!L9&lt;&gt;"/",chengx!L9&lt;&gt;"",chengx!L9&lt;&gt;0,RIGHT(chengx!I9,2)&lt;&gt;"试做"),chengx!N9,"")</f>
        <v>240</v>
      </c>
      <c r="C158" s="413" t="str">
        <f>IF(AND(OR(LEFT(chengx!J9)="内",RIGHT(chengx!J9)="内"),A158&lt;&gt;""),"内销",IF(AND(OR(LEFT(chengx!J9)="外",RIGHT(chengx!J9)="外"),A158&lt;&gt;""),"外销",""))</f>
        <v>外销</v>
      </c>
      <c r="D158" s="708" t="str">
        <f>IF(AND(ISNUMBER(FIND("结束",chengx!I9)),A158&lt;&gt;""),"结","")</f>
        <v/>
      </c>
      <c r="E158" s="709">
        <v>157</v>
      </c>
    </row>
    <row r="159" spans="1:5">
      <c r="A159" s="413" t="str">
        <f>IF(AND(chengx!H10&lt;&gt;"",chengx!L10&lt;&gt;"/",chengx!L10&lt;&gt;"",chengx!L10&lt;&gt;0,RIGHT(chengx!I10,2)&lt;&gt;"试做"),chengx!M10,"")</f>
        <v>138455  478  30A</v>
      </c>
      <c r="B159" s="413">
        <f>IF(AND(chengx!H10&lt;&gt;"",chengx!L10&lt;&gt;"/",chengx!L10&lt;&gt;"",chengx!L10&lt;&gt;0,RIGHT(chengx!I10,2)&lt;&gt;"试做"),chengx!N10,"")</f>
        <v>240</v>
      </c>
      <c r="C159" s="413" t="str">
        <f>IF(AND(OR(LEFT(chengx!J10)="内",RIGHT(chengx!J10)="内"),A159&lt;&gt;""),"内销",IF(AND(OR(LEFT(chengx!J10)="外",RIGHT(chengx!J10)="外"),A159&lt;&gt;""),"外销",""))</f>
        <v>内销</v>
      </c>
      <c r="D159" s="708" t="str">
        <f>IF(AND(ISNUMBER(FIND("结束",chengx!I10)),A159&lt;&gt;""),"结","")</f>
        <v/>
      </c>
      <c r="E159" s="709">
        <v>158</v>
      </c>
    </row>
    <row r="160" spans="1:5" hidden="1">
      <c r="A160" s="413" t="str">
        <f>IF(AND(chengx!H11&lt;&gt;"",chengx!L11&lt;&gt;"/",chengx!L11&lt;&gt;"",chengx!L11&lt;&gt;0,RIGHT(chengx!I11,2)&lt;&gt;"试做"),chengx!M11,"")</f>
        <v/>
      </c>
      <c r="B160" s="413" t="str">
        <f>IF(AND(chengx!H11&lt;&gt;"",chengx!L11&lt;&gt;"/",chengx!L11&lt;&gt;"",chengx!L11&lt;&gt;0,RIGHT(chengx!I11,2)&lt;&gt;"试做"),chengx!N11,"")</f>
        <v/>
      </c>
      <c r="C160" s="413" t="str">
        <f>IF(AND(OR(LEFT(chengx!J11)="内",RIGHT(chengx!J11)="内"),A160&lt;&gt;""),"内销",IF(AND(OR(LEFT(chengx!J11)="外",RIGHT(chengx!J11)="外"),A160&lt;&gt;""),"外销",""))</f>
        <v/>
      </c>
      <c r="D160" s="708" t="str">
        <f>IF(AND(ISNUMBER(FIND("结束",chengx!I11)),A160&lt;&gt;""),"结","")</f>
        <v/>
      </c>
      <c r="E160" s="709">
        <v>159</v>
      </c>
    </row>
    <row r="161" spans="1:5">
      <c r="A161" s="413" t="str">
        <f>IF(AND(chengx!H12&lt;&gt;"",chengx!L12&lt;&gt;"/",chengx!L12&lt;&gt;"",chengx!L12&lt;&gt;0,RIGHT(chengx!I12,2)&lt;&gt;"试做"),chengx!M12,"")</f>
        <v>14645689  484  30A</v>
      </c>
      <c r="B161" s="413">
        <f>IF(AND(chengx!H12&lt;&gt;"",chengx!L12&lt;&gt;"/",chengx!L12&lt;&gt;"",chengx!L12&lt;&gt;0,RIGHT(chengx!I12,2)&lt;&gt;"试做"),chengx!N12,"")</f>
        <v>240</v>
      </c>
      <c r="C161" s="413" t="str">
        <f>IF(AND(OR(LEFT(chengx!J12)="内",RIGHT(chengx!J12)="内"),A161&lt;&gt;""),"内销",IF(AND(OR(LEFT(chengx!J12)="外",RIGHT(chengx!J12)="外"),A161&lt;&gt;""),"外销",""))</f>
        <v>内销</v>
      </c>
      <c r="D161" s="708" t="str">
        <f>IF(AND(ISNUMBER(FIND("结束",chengx!I12)),A161&lt;&gt;""),"结","")</f>
        <v/>
      </c>
      <c r="E161" s="709">
        <v>160</v>
      </c>
    </row>
    <row r="162" spans="1:5" hidden="1">
      <c r="A162" s="413" t="str">
        <f>IF(AND(chengx!H13&lt;&gt;"",chengx!L13&lt;&gt;"/",chengx!L13&lt;&gt;"",chengx!L13&lt;&gt;0,RIGHT(chengx!I13,2)&lt;&gt;"试做"),chengx!M13,"")</f>
        <v/>
      </c>
      <c r="B162" s="413" t="str">
        <f>IF(AND(chengx!H13&lt;&gt;"",chengx!L13&lt;&gt;"/",chengx!L13&lt;&gt;"",chengx!L13&lt;&gt;0,RIGHT(chengx!I13,2)&lt;&gt;"试做"),chengx!N13,"")</f>
        <v/>
      </c>
      <c r="C162" s="413" t="str">
        <f>IF(AND(OR(LEFT(chengx!J13)="内",RIGHT(chengx!J13)="内"),A162&lt;&gt;""),"内销",IF(AND(OR(LEFT(chengx!J13)="外",RIGHT(chengx!J13)="外"),A162&lt;&gt;""),"外销",""))</f>
        <v/>
      </c>
      <c r="D162" s="708" t="str">
        <f>IF(AND(ISNUMBER(FIND("结束",chengx!I13)),A162&lt;&gt;""),"结","")</f>
        <v/>
      </c>
      <c r="E162" s="709">
        <v>161</v>
      </c>
    </row>
    <row r="163" spans="1:5" hidden="1">
      <c r="A163" s="413" t="str">
        <f>IF(AND(chengx!H14&lt;&gt;"",chengx!L14&lt;&gt;"/",chengx!L14&lt;&gt;"",chengx!L14&lt;&gt;0,RIGHT(chengx!I14,2)&lt;&gt;"试做"),chengx!M14,"")</f>
        <v/>
      </c>
      <c r="B163" s="413" t="str">
        <f>IF(AND(chengx!H14&lt;&gt;"",chengx!L14&lt;&gt;"/",chengx!L14&lt;&gt;"",chengx!L14&lt;&gt;0,RIGHT(chengx!I14,2)&lt;&gt;"试做"),chengx!N14,"")</f>
        <v/>
      </c>
      <c r="C163" s="413" t="str">
        <f>IF(AND(OR(LEFT(chengx!J14)="内",RIGHT(chengx!J14)="内"),A163&lt;&gt;""),"内销",IF(AND(OR(LEFT(chengx!J14)="外",RIGHT(chengx!J14)="外"),A163&lt;&gt;""),"外销",""))</f>
        <v/>
      </c>
      <c r="D163" s="708" t="str">
        <f>IF(AND(ISNUMBER(FIND("结束",chengx!I14)),A163&lt;&gt;""),"结","")</f>
        <v/>
      </c>
      <c r="E163" s="709">
        <v>162</v>
      </c>
    </row>
    <row r="164" spans="1:5">
      <c r="A164" s="413" t="str">
        <f>IF(AND(chengx!H15&lt;&gt;"",chengx!L15&lt;&gt;"/",chengx!L15&lt;&gt;"",chengx!L15&lt;&gt;0,RIGHT(chengx!I15,2)&lt;&gt;"试做"),chengx!M15,"")</f>
        <v>104866  484  35A</v>
      </c>
      <c r="B164" s="413">
        <f>IF(AND(chengx!H15&lt;&gt;"",chengx!L15&lt;&gt;"/",chengx!L15&lt;&gt;"",chengx!L15&lt;&gt;0,RIGHT(chengx!I15,2)&lt;&gt;"试做"),chengx!N15,"")</f>
        <v>360</v>
      </c>
      <c r="C164" s="413" t="str">
        <f>IF(AND(OR(LEFT(chengx!J15)="内",RIGHT(chengx!J15)="内"),A164&lt;&gt;""),"内销",IF(AND(OR(LEFT(chengx!J15)="外",RIGHT(chengx!J15)="外"),A164&lt;&gt;""),"外销",""))</f>
        <v>外销</v>
      </c>
      <c r="D164" s="708" t="str">
        <f>IF(AND(ISNUMBER(FIND("结束",chengx!I15)),A164&lt;&gt;""),"结","")</f>
        <v/>
      </c>
      <c r="E164" s="709">
        <v>163</v>
      </c>
    </row>
    <row r="165" spans="1:5">
      <c r="A165" s="413" t="str">
        <f>IF(AND(chengx!H16&lt;&gt;"",chengx!L16&lt;&gt;"/",chengx!L16&lt;&gt;"",chengx!L16&lt;&gt;0,RIGHT(chengx!I16,2)&lt;&gt;"试做"),chengx!M16,"")</f>
        <v>104554  486  35L</v>
      </c>
      <c r="B165" s="413">
        <f>IF(AND(chengx!H16&lt;&gt;"",chengx!L16&lt;&gt;"/",chengx!L16&lt;&gt;"",chengx!L16&lt;&gt;0,RIGHT(chengx!I16,2)&lt;&gt;"试做"),chengx!N16,"")</f>
        <v>360</v>
      </c>
      <c r="C165" s="413" t="str">
        <f>IF(AND(OR(LEFT(chengx!J16)="内",RIGHT(chengx!J16)="内"),A165&lt;&gt;""),"内销",IF(AND(OR(LEFT(chengx!J16)="外",RIGHT(chengx!J16)="外"),A165&lt;&gt;""),"外销",""))</f>
        <v>外销</v>
      </c>
      <c r="D165" s="708" t="str">
        <f>IF(AND(ISNUMBER(FIND("结束",chengx!I16)),A165&lt;&gt;""),"结","")</f>
        <v/>
      </c>
      <c r="E165" s="709">
        <v>164</v>
      </c>
    </row>
    <row r="166" spans="1:5" hidden="1">
      <c r="A166" s="413" t="str">
        <f>IF(AND(chengx!H17&lt;&gt;"",chengx!L17&lt;&gt;"/",chengx!L17&lt;&gt;"",chengx!L17&lt;&gt;0,RIGHT(chengx!I17,2)&lt;&gt;"试做"),chengx!M17,"")</f>
        <v/>
      </c>
      <c r="B166" s="413" t="str">
        <f>IF(AND(chengx!H17&lt;&gt;"",chengx!L17&lt;&gt;"/",chengx!L17&lt;&gt;"",chengx!L17&lt;&gt;0,RIGHT(chengx!I17,2)&lt;&gt;"试做"),chengx!N17,"")</f>
        <v/>
      </c>
      <c r="C166" s="413" t="str">
        <f>IF(AND(OR(LEFT(chengx!J17)="内",RIGHT(chengx!J17)="内"),A166&lt;&gt;""),"内销",IF(AND(OR(LEFT(chengx!J17)="外",RIGHT(chengx!J17)="外"),A166&lt;&gt;""),"外销",""))</f>
        <v/>
      </c>
      <c r="D166" s="708" t="str">
        <f>IF(AND(ISNUMBER(FIND("结束",chengx!I17)),A166&lt;&gt;""),"结","")</f>
        <v/>
      </c>
      <c r="E166" s="709">
        <v>165</v>
      </c>
    </row>
    <row r="167" spans="1:5">
      <c r="A167" s="413" t="str">
        <f>IF(AND(chengx!H18&lt;&gt;"",chengx!L18&lt;&gt;"/",chengx!L18&lt;&gt;"",chengx!L18&lt;&gt;0,RIGHT(chengx!I18,2)&lt;&gt;"试做"),chengx!M18,"")</f>
        <v>128544  486  20B</v>
      </c>
      <c r="B167" s="413">
        <f>IF(AND(chengx!H18&lt;&gt;"",chengx!L18&lt;&gt;"/",chengx!L18&lt;&gt;"",chengx!L18&lt;&gt;0,RIGHT(chengx!I18,2)&lt;&gt;"试做"),chengx!N18,"")</f>
        <v>150</v>
      </c>
      <c r="C167" s="413" t="str">
        <f>IF(AND(OR(LEFT(chengx!J18)="内",RIGHT(chengx!J18)="内"),A167&lt;&gt;""),"内销",IF(AND(OR(LEFT(chengx!J18)="外",RIGHT(chengx!J18)="外"),A167&lt;&gt;""),"外销",""))</f>
        <v>外销</v>
      </c>
      <c r="D167" s="708" t="str">
        <f>IF(AND(ISNUMBER(FIND("结束",chengx!I18)),A167&lt;&gt;""),"结","")</f>
        <v>结</v>
      </c>
      <c r="E167" s="709">
        <v>166</v>
      </c>
    </row>
    <row r="168" spans="1:5">
      <c r="A168" s="413" t="str">
        <f>IF(AND(chengx!H19&lt;&gt;"",chengx!L19&lt;&gt;"/",chengx!L19&lt;&gt;"",chengx!L19&lt;&gt;0,RIGHT(chengx!I19,2)&lt;&gt;"试做"),chengx!M19,"")</f>
        <v>128866  484  45A</v>
      </c>
      <c r="B168" s="413">
        <f>IF(AND(chengx!H19&lt;&gt;"",chengx!L19&lt;&gt;"/",chengx!L19&lt;&gt;"",chengx!L19&lt;&gt;0,RIGHT(chengx!I19,2)&lt;&gt;"试做"),chengx!N19,"")</f>
        <v>240</v>
      </c>
      <c r="C168" s="413" t="str">
        <f>IF(AND(OR(LEFT(chengx!J19)="内",RIGHT(chengx!J19)="内"),A168&lt;&gt;""),"内销",IF(AND(OR(LEFT(chengx!J19)="外",RIGHT(chengx!J19)="外"),A168&lt;&gt;""),"外销",""))</f>
        <v>内销</v>
      </c>
      <c r="D168" s="708" t="str">
        <f>IF(AND(ISNUMBER(FIND("结束",chengx!I19)),A168&lt;&gt;""),"结","")</f>
        <v/>
      </c>
      <c r="E168" s="709">
        <v>167</v>
      </c>
    </row>
    <row r="169" spans="1:5">
      <c r="A169" s="413" t="str">
        <f>IF(AND(chengx!H20&lt;&gt;"",chengx!L20&lt;&gt;"/",chengx!L20&lt;&gt;"",chengx!L20&lt;&gt;0,RIGHT(chengx!I20,2)&lt;&gt;"试做"),chengx!M20,"")</f>
        <v>1290HB  484  30A</v>
      </c>
      <c r="B169" s="413">
        <f>IF(AND(chengx!H20&lt;&gt;"",chengx!L20&lt;&gt;"/",chengx!L20&lt;&gt;"",chengx!L20&lt;&gt;0,RIGHT(chengx!I20,2)&lt;&gt;"试做"),chengx!N20,"")</f>
        <v>360</v>
      </c>
      <c r="C169" s="413" t="str">
        <f>IF(AND(OR(LEFT(chengx!J20)="内",RIGHT(chengx!J20)="内"),A169&lt;&gt;""),"内销",IF(AND(OR(LEFT(chengx!J20)="外",RIGHT(chengx!J20)="外"),A169&lt;&gt;""),"外销",""))</f>
        <v>内销</v>
      </c>
      <c r="D169" s="708" t="str">
        <f>IF(AND(ISNUMBER(FIND("结束",chengx!I20)),A169&lt;&gt;""),"结","")</f>
        <v/>
      </c>
      <c r="E169" s="709">
        <v>168</v>
      </c>
    </row>
    <row r="170" spans="1:5">
      <c r="A170" s="413" t="str">
        <f>IF(AND(chengx!H21&lt;&gt;"",chengx!L21&lt;&gt;"/",chengx!L21&lt;&gt;"",chengx!L21&lt;&gt;0,RIGHT(chengx!I21,2)&lt;&gt;"试做"),chengx!M21,"")</f>
        <v>112855  484  30A</v>
      </c>
      <c r="B170" s="413">
        <f>IF(AND(chengx!H21&lt;&gt;"",chengx!L21&lt;&gt;"/",chengx!L21&lt;&gt;"",chengx!L21&lt;&gt;0,RIGHT(chengx!I21,2)&lt;&gt;"试做"),chengx!N21,"")</f>
        <v>270</v>
      </c>
      <c r="C170" s="413" t="str">
        <f>IF(AND(OR(LEFT(chengx!J21)="内",RIGHT(chengx!J21)="内"),A170&lt;&gt;""),"内销",IF(AND(OR(LEFT(chengx!J21)="外",RIGHT(chengx!J21)="外"),A170&lt;&gt;""),"外销",""))</f>
        <v>内销</v>
      </c>
      <c r="D170" s="708" t="str">
        <f>IF(AND(ISNUMBER(FIND("结束",chengx!I21)),A170&lt;&gt;""),"结","")</f>
        <v/>
      </c>
      <c r="E170" s="709">
        <v>169</v>
      </c>
    </row>
    <row r="171" spans="1:5">
      <c r="A171" s="413" t="str">
        <f>IF(AND(chengx!H22&lt;&gt;"",chengx!L22&lt;&gt;"/",chengx!L22&lt;&gt;"",chengx!L22&lt;&gt;0,RIGHT(chengx!I22,2)&lt;&gt;"试做"),chengx!M22,"")</f>
        <v>112555  486  40A</v>
      </c>
      <c r="B171" s="413">
        <f>IF(AND(chengx!H22&lt;&gt;"",chengx!L22&lt;&gt;"/",chengx!L22&lt;&gt;"",chengx!L22&lt;&gt;0,RIGHT(chengx!I22,2)&lt;&gt;"试做"),chengx!N22,"")</f>
        <v>240</v>
      </c>
      <c r="C171" s="413" t="str">
        <f>IF(AND(OR(LEFT(chengx!J22)="内",RIGHT(chengx!J22)="内"),A171&lt;&gt;""),"内销",IF(AND(OR(LEFT(chengx!J22)="外",RIGHT(chengx!J22)="外"),A171&lt;&gt;""),"外销",""))</f>
        <v>外销</v>
      </c>
      <c r="D171" s="708" t="str">
        <f>IF(AND(ISNUMBER(FIND("结束",chengx!I22)),A171&lt;&gt;""),"结","")</f>
        <v/>
      </c>
      <c r="E171" s="709">
        <v>170</v>
      </c>
    </row>
    <row r="172" spans="1:5">
      <c r="A172" s="413" t="str">
        <f>IF(AND(chengx!H23&lt;&gt;"",chengx!L23&lt;&gt;"/",chengx!L23&lt;&gt;"",chengx!L23&lt;&gt;0,RIGHT(chengx!I23,2)&lt;&gt;"试做"),chengx!M23,"")</f>
        <v>112855  484  30A</v>
      </c>
      <c r="B172" s="413">
        <f>IF(AND(chengx!H23&lt;&gt;"",chengx!L23&lt;&gt;"/",chengx!L23&lt;&gt;"",chengx!L23&lt;&gt;0,RIGHT(chengx!I23,2)&lt;&gt;"试做"),chengx!N23,"")</f>
        <v>480</v>
      </c>
      <c r="C172" s="413" t="str">
        <f>IF(AND(OR(LEFT(chengx!J23)="内",RIGHT(chengx!J23)="内"),A172&lt;&gt;""),"内销",IF(AND(OR(LEFT(chengx!J23)="外",RIGHT(chengx!J23)="外"),A172&lt;&gt;""),"外销",""))</f>
        <v>内销</v>
      </c>
      <c r="D172" s="708" t="str">
        <f>IF(AND(ISNUMBER(FIND("结束",chengx!I23)),A172&lt;&gt;""),"结","")</f>
        <v/>
      </c>
      <c r="E172" s="709">
        <v>171</v>
      </c>
    </row>
    <row r="173" spans="1:5" hidden="1">
      <c r="A173" s="413" t="str">
        <f>IF(AND(chengx!H24&lt;&gt;"",chengx!L24&lt;&gt;"/",chengx!L24&lt;&gt;"",chengx!L24&lt;&gt;0,RIGHT(chengx!I24,2)&lt;&gt;"试做"),chengx!M24,"")</f>
        <v/>
      </c>
      <c r="B173" s="413" t="str">
        <f>IF(AND(chengx!H24&lt;&gt;"",chengx!L24&lt;&gt;"/",chengx!L24&lt;&gt;"",chengx!L24&lt;&gt;0,RIGHT(chengx!I24,2)&lt;&gt;"试做"),chengx!N24,"")</f>
        <v/>
      </c>
      <c r="C173" s="413" t="str">
        <f>IF(AND(OR(LEFT(chengx!J24)="内",RIGHT(chengx!J24)="内"),A173&lt;&gt;""),"内销",IF(AND(OR(LEFT(chengx!J24)="外",RIGHT(chengx!J24)="外"),A173&lt;&gt;""),"外销",""))</f>
        <v/>
      </c>
      <c r="D173" s="708" t="str">
        <f>IF(AND(ISNUMBER(FIND("结束",chengx!I24)),A173&lt;&gt;""),"结","")</f>
        <v/>
      </c>
      <c r="E173" s="709">
        <v>172</v>
      </c>
    </row>
    <row r="174" spans="1:5">
      <c r="A174" s="413" t="str">
        <f>IF(AND(chengx!H25&lt;&gt;"",chengx!L25&lt;&gt;"/",chengx!L25&lt;&gt;"",chengx!L25&lt;&gt;0,RIGHT(chengx!I25,2)&lt;&gt;"试做"),chengx!M25,"")</f>
        <v>1210HB  484  30A</v>
      </c>
      <c r="B174" s="413">
        <f>IF(AND(chengx!H25&lt;&gt;"",chengx!L25&lt;&gt;"/",chengx!L25&lt;&gt;"",chengx!L25&lt;&gt;0,RIGHT(chengx!I25,2)&lt;&gt;"试做"),chengx!N25,"")</f>
        <v>130</v>
      </c>
      <c r="C174" s="413" t="str">
        <f>IF(AND(OR(LEFT(chengx!J25)="内",RIGHT(chengx!J25)="内"),A174&lt;&gt;""),"内销",IF(AND(OR(LEFT(chengx!J25)="外",RIGHT(chengx!J25)="外"),A174&lt;&gt;""),"外销",""))</f>
        <v>内销</v>
      </c>
      <c r="D174" s="708" t="str">
        <f>IF(AND(ISNUMBER(FIND("结束",chengx!I25)),A174&lt;&gt;""),"结","")</f>
        <v/>
      </c>
      <c r="E174" s="709">
        <v>173</v>
      </c>
    </row>
    <row r="175" spans="1:5">
      <c r="A175" s="413" t="str">
        <f>IF(AND(chengx!H26&lt;&gt;"",chengx!L26&lt;&gt;"/",chengx!L26&lt;&gt;"",chengx!L26&lt;&gt;0,RIGHT(chengx!I26,2)&lt;&gt;"试做"),chengx!M26,"")</f>
        <v>120555  486  30A</v>
      </c>
      <c r="B175" s="413">
        <f>IF(AND(chengx!H26&lt;&gt;"",chengx!L26&lt;&gt;"/",chengx!L26&lt;&gt;"",chengx!L26&lt;&gt;0,RIGHT(chengx!I26,2)&lt;&gt;"试做"),chengx!N26,"")</f>
        <v>360</v>
      </c>
      <c r="C175" s="413" t="str">
        <f>IF(AND(OR(LEFT(chengx!J26)="内",RIGHT(chengx!J26)="内"),A175&lt;&gt;""),"内销",IF(AND(OR(LEFT(chengx!J26)="外",RIGHT(chengx!J26)="外"),A175&lt;&gt;""),"外销",""))</f>
        <v>外销</v>
      </c>
      <c r="D175" s="708" t="str">
        <f>IF(AND(ISNUMBER(FIND("结束",chengx!I26)),A175&lt;&gt;""),"结","")</f>
        <v>结</v>
      </c>
      <c r="E175" s="709">
        <v>174</v>
      </c>
    </row>
    <row r="176" spans="1:5">
      <c r="A176" s="413" t="str">
        <f>IF(AND(chengx!H27&lt;&gt;"",chengx!L27&lt;&gt;"/",chengx!L27&lt;&gt;"",chengx!L27&lt;&gt;0,RIGHT(chengx!I27,2)&lt;&gt;"试做"),chengx!M27,"")</f>
        <v>120554  486  35A</v>
      </c>
      <c r="B176" s="413">
        <f>IF(AND(chengx!H27&lt;&gt;"",chengx!L27&lt;&gt;"/",chengx!L27&lt;&gt;"",chengx!L27&lt;&gt;0,RIGHT(chengx!I27,2)&lt;&gt;"试做"),chengx!N27,"")</f>
        <v>240</v>
      </c>
      <c r="C176" s="413" t="str">
        <f>IF(AND(OR(LEFT(chengx!J27)="内",RIGHT(chengx!J27)="内"),A176&lt;&gt;""),"内销",IF(AND(OR(LEFT(chengx!J27)="外",RIGHT(chengx!J27)="外"),A176&lt;&gt;""),"外销",""))</f>
        <v>外销</v>
      </c>
      <c r="D176" s="708" t="str">
        <f>IF(AND(ISNUMBER(FIND("结束",chengx!I27)),A176&lt;&gt;""),"结","")</f>
        <v/>
      </c>
      <c r="E176" s="709">
        <v>175</v>
      </c>
    </row>
    <row r="177" spans="1:5">
      <c r="A177" s="413" t="str">
        <f>IF(AND(chengx!H28&lt;&gt;"",chengx!L28&lt;&gt;"/",chengx!L28&lt;&gt;"",chengx!L28&lt;&gt;0,RIGHT(chengx!I28,2)&lt;&gt;"试做"),chengx!M28,"")</f>
        <v>104855  486  40D</v>
      </c>
      <c r="B177" s="413">
        <f>IF(AND(chengx!H28&lt;&gt;"",chengx!L28&lt;&gt;"/",chengx!L28&lt;&gt;"",chengx!L28&lt;&gt;0,RIGHT(chengx!I28,2)&lt;&gt;"试做"),chengx!N28,"")</f>
        <v>410</v>
      </c>
      <c r="C177" s="413" t="str">
        <f>IF(AND(OR(LEFT(chengx!J28)="内",RIGHT(chengx!J28)="内"),A177&lt;&gt;""),"内销",IF(AND(OR(LEFT(chengx!J28)="外",RIGHT(chengx!J28)="外"),A177&lt;&gt;""),"外销",""))</f>
        <v>外销</v>
      </c>
      <c r="D177" s="708" t="str">
        <f>IF(AND(ISNUMBER(FIND("结束",chengx!I28)),A177&lt;&gt;""),"结","")</f>
        <v/>
      </c>
      <c r="E177" s="709">
        <v>176</v>
      </c>
    </row>
    <row r="178" spans="1:5">
      <c r="A178" s="413" t="str">
        <f>IF(AND(chengx!H29&lt;&gt;"",chengx!L29&lt;&gt;"/",chengx!L29&lt;&gt;"",chengx!L29&lt;&gt;0,RIGHT(chengx!I29,2)&lt;&gt;"试做"),chengx!M29,"")</f>
        <v>104866  484  35A</v>
      </c>
      <c r="B178" s="413">
        <f>IF(AND(chengx!H29&lt;&gt;"",chengx!L29&lt;&gt;"/",chengx!L29&lt;&gt;"",chengx!L29&lt;&gt;0,RIGHT(chengx!I29,2)&lt;&gt;"试做"),chengx!N29,"")</f>
        <v>240</v>
      </c>
      <c r="C178" s="413" t="str">
        <f>IF(AND(OR(LEFT(chengx!J29)="内",RIGHT(chengx!J29)="内"),A178&lt;&gt;""),"内销",IF(AND(OR(LEFT(chengx!J29)="外",RIGHT(chengx!J29)="外"),A178&lt;&gt;""),"外销",""))</f>
        <v>外销</v>
      </c>
      <c r="D178" s="708" t="str">
        <f>IF(AND(ISNUMBER(FIND("结束",chengx!I29)),A178&lt;&gt;""),"结","")</f>
        <v/>
      </c>
      <c r="E178" s="709">
        <v>177</v>
      </c>
    </row>
    <row r="179" spans="1:5">
      <c r="A179" s="413" t="str">
        <f>IF(AND(chengx!H30&lt;&gt;"",chengx!L30&lt;&gt;"/",chengx!L30&lt;&gt;"",chengx!L30&lt;&gt;0,RIGHT(chengx!I30,2)&lt;&gt;"试做"),chengx!M30,"")</f>
        <v>104866  484  35A</v>
      </c>
      <c r="B179" s="413">
        <f>IF(AND(chengx!H30&lt;&gt;"",chengx!L30&lt;&gt;"/",chengx!L30&lt;&gt;"",chengx!L30&lt;&gt;0,RIGHT(chengx!I30,2)&lt;&gt;"试做"),chengx!N30,"")</f>
        <v>240</v>
      </c>
      <c r="C179" s="413" t="str">
        <f>IF(AND(OR(LEFT(chengx!J30)="内",RIGHT(chengx!J30)="内"),A179&lt;&gt;""),"内销",IF(AND(OR(LEFT(chengx!J30)="外",RIGHT(chengx!J30)="外"),A179&lt;&gt;""),"外销",""))</f>
        <v>外销</v>
      </c>
      <c r="D179" s="708" t="str">
        <f>IF(AND(ISNUMBER(FIND("结束",chengx!I30)),A179&lt;&gt;""),"结","")</f>
        <v/>
      </c>
      <c r="E179" s="709">
        <v>178</v>
      </c>
    </row>
    <row r="180" spans="1:5" hidden="1">
      <c r="A180" s="413" t="str">
        <f>IF(AND(chengx!H31&lt;&gt;"",chengx!L31&lt;&gt;"/",chengx!L31&lt;&gt;"",chengx!L31&lt;&gt;0,RIGHT(chengx!I31,2)&lt;&gt;"试做"),chengx!M31,"")</f>
        <v/>
      </c>
      <c r="B180" s="413" t="str">
        <f>IF(AND(chengx!H31&lt;&gt;"",chengx!L31&lt;&gt;"/",chengx!L31&lt;&gt;"",chengx!L31&lt;&gt;0,RIGHT(chengx!I31,2)&lt;&gt;"试做"),chengx!N31,"")</f>
        <v/>
      </c>
      <c r="C180" s="413" t="str">
        <f>IF(AND(OR(LEFT(chengx!J31)="内",RIGHT(chengx!J31)="内"),A180&lt;&gt;""),"内销",IF(AND(OR(LEFT(chengx!J31)="外",RIGHT(chengx!J31)="外"),A180&lt;&gt;""),"外销",""))</f>
        <v/>
      </c>
      <c r="D180" s="708" t="str">
        <f>IF(AND(ISNUMBER(FIND("结束",chengx!I31)),A180&lt;&gt;""),"结","")</f>
        <v/>
      </c>
      <c r="E180" s="709">
        <v>179</v>
      </c>
    </row>
    <row r="181" spans="1:5">
      <c r="A181" s="413" t="str">
        <f>IF(AND(chengx!H32&lt;&gt;"",chengx!L32&lt;&gt;"/",chengx!L32&lt;&gt;"",chengx!L32&lt;&gt;0,RIGHT(chengx!I32,2)&lt;&gt;"试做"),chengx!M32,"")</f>
        <v>104855  486  35A</v>
      </c>
      <c r="B181" s="413">
        <f>IF(AND(chengx!H32&lt;&gt;"",chengx!L32&lt;&gt;"/",chengx!L32&lt;&gt;"",chengx!L32&lt;&gt;0,RIGHT(chengx!I32,2)&lt;&gt;"试做"),chengx!N32,"")</f>
        <v>750</v>
      </c>
      <c r="C181" s="413" t="str">
        <f>IF(AND(OR(LEFT(chengx!J32)="内",RIGHT(chengx!J32)="内"),A181&lt;&gt;""),"内销",IF(AND(OR(LEFT(chengx!J32)="外",RIGHT(chengx!J32)="外"),A181&lt;&gt;""),"外销",""))</f>
        <v>外销</v>
      </c>
      <c r="D181" s="708" t="str">
        <f>IF(AND(ISNUMBER(FIND("结束",chengx!I32)),A181&lt;&gt;""),"结","")</f>
        <v/>
      </c>
      <c r="E181" s="709">
        <v>180</v>
      </c>
    </row>
    <row r="182" spans="1:5" hidden="1">
      <c r="A182" s="413" t="str">
        <f>IF(AND(chengx!H33&lt;&gt;"",chengx!L33&lt;&gt;"/",chengx!L33&lt;&gt;"",chengx!L33&lt;&gt;0,RIGHT(chengx!I33,2)&lt;&gt;"试做"),chengx!M33,"")</f>
        <v/>
      </c>
      <c r="B182" s="413" t="str">
        <f>IF(AND(chengx!H33&lt;&gt;"",chengx!L33&lt;&gt;"/",chengx!L33&lt;&gt;"",chengx!L33&lt;&gt;0,RIGHT(chengx!I33,2)&lt;&gt;"试做"),chengx!N33,"")</f>
        <v/>
      </c>
      <c r="C182" s="413" t="str">
        <f>IF(AND(OR(LEFT(chengx!J33)="内",RIGHT(chengx!J33)="内"),A182&lt;&gt;""),"内销",IF(AND(OR(LEFT(chengx!J33)="外",RIGHT(chengx!J33)="外"),A182&lt;&gt;""),"外销",""))</f>
        <v/>
      </c>
      <c r="D182" s="708" t="str">
        <f>IF(AND(ISNUMBER(FIND("结束",chengx!I33)),A182&lt;&gt;""),"结","")</f>
        <v/>
      </c>
      <c r="E182" s="709">
        <v>181</v>
      </c>
    </row>
    <row r="183" spans="1:5">
      <c r="A183" s="413" t="str">
        <f>IF(AND(chengx!H34&lt;&gt;"",chengx!L34&lt;&gt;"/",chengx!L34&lt;&gt;"",chengx!L34&lt;&gt;0,RIGHT(chengx!I34,2)&lt;&gt;"试做"),chengx!M34,"")</f>
        <v>104554  486  20C</v>
      </c>
      <c r="B183" s="413">
        <f>IF(AND(chengx!H34&lt;&gt;"",chengx!L34&lt;&gt;"/",chengx!L34&lt;&gt;"",chengx!L34&lt;&gt;0,RIGHT(chengx!I34,2)&lt;&gt;"试做"),chengx!N34,"")</f>
        <v>600</v>
      </c>
      <c r="C183" s="413" t="str">
        <f>IF(AND(OR(LEFT(chengx!J34)="内",RIGHT(chengx!J34)="内"),A183&lt;&gt;""),"内销",IF(AND(OR(LEFT(chengx!J34)="外",RIGHT(chengx!J34)="外"),A183&lt;&gt;""),"外销",""))</f>
        <v>内销</v>
      </c>
      <c r="D183" s="708" t="str">
        <f>IF(AND(ISNUMBER(FIND("结束",chengx!I34)),A183&lt;&gt;""),"结","")</f>
        <v/>
      </c>
      <c r="E183" s="709">
        <v>182</v>
      </c>
    </row>
    <row r="184" spans="1:5">
      <c r="A184" s="413" t="str">
        <f>IF(AND(chengx!H35&lt;&gt;"",chengx!L35&lt;&gt;"/",chengx!L35&lt;&gt;"",chengx!L35&lt;&gt;0,RIGHT(chengx!I35,2)&lt;&gt;"试做"),chengx!M35,"")</f>
        <v>104855  486  20D</v>
      </c>
      <c r="B184" s="413">
        <f>IF(AND(chengx!H35&lt;&gt;"",chengx!L35&lt;&gt;"/",chengx!L35&lt;&gt;"",chengx!L35&lt;&gt;0,RIGHT(chengx!I35,2)&lt;&gt;"试做"),chengx!N35,"")</f>
        <v>240</v>
      </c>
      <c r="C184" s="413" t="str">
        <f>IF(AND(OR(LEFT(chengx!J35)="内",RIGHT(chengx!J35)="内"),A184&lt;&gt;""),"内销",IF(AND(OR(LEFT(chengx!J35)="外",RIGHT(chengx!J35)="外"),A184&lt;&gt;""),"外销",""))</f>
        <v>外销</v>
      </c>
      <c r="D184" s="708" t="str">
        <f>IF(AND(ISNUMBER(FIND("结束",chengx!I35)),A184&lt;&gt;""),"结","")</f>
        <v/>
      </c>
      <c r="E184" s="709">
        <v>183</v>
      </c>
    </row>
    <row r="185" spans="1:5" hidden="1">
      <c r="A185" s="413" t="str">
        <f>IF(AND(chengx!H36&lt;&gt;"",chengx!L36&lt;&gt;"/",chengx!L36&lt;&gt;"",chengx!L36&lt;&gt;0,RIGHT(chengx!I36,2)&lt;&gt;"试做"),chengx!M36,"")</f>
        <v/>
      </c>
      <c r="B185" s="413" t="str">
        <f>IF(AND(chengx!H36&lt;&gt;"",chengx!L36&lt;&gt;"/",chengx!L36&lt;&gt;"",chengx!L36&lt;&gt;0,RIGHT(chengx!I36,2)&lt;&gt;"试做"),chengx!N36,"")</f>
        <v/>
      </c>
      <c r="C185" s="413" t="str">
        <f>IF(AND(OR(LEFT(chengx!J36)="内",RIGHT(chengx!J36)="内"),A185&lt;&gt;""),"内销",IF(AND(OR(LEFT(chengx!J36)="外",RIGHT(chengx!J36)="外"),A185&lt;&gt;""),"外销",""))</f>
        <v/>
      </c>
      <c r="D185" s="708" t="str">
        <f>IF(AND(ISNUMBER(FIND("结束",chengx!I36)),A185&lt;&gt;""),"结","")</f>
        <v/>
      </c>
      <c r="E185" s="709">
        <v>184</v>
      </c>
    </row>
    <row r="186" spans="1:5">
      <c r="A186" s="413" t="str">
        <f>IF(AND(chengx!H37&lt;&gt;"",chengx!L37&lt;&gt;"/",chengx!L37&lt;&gt;"",chengx!L37&lt;&gt;0,RIGHT(chengx!I37,2)&lt;&gt;"试做"),chengx!M37,"")</f>
        <v>112554  486  40D</v>
      </c>
      <c r="B186" s="413">
        <f>IF(AND(chengx!H37&lt;&gt;"",chengx!L37&lt;&gt;"/",chengx!L37&lt;&gt;"",chengx!L37&lt;&gt;0,RIGHT(chengx!I37,2)&lt;&gt;"试做"),chengx!N37,"")</f>
        <v>180</v>
      </c>
      <c r="C186" s="413" t="str">
        <f>IF(AND(OR(LEFT(chengx!J37)="内",RIGHT(chengx!J37)="内"),A186&lt;&gt;""),"内销",IF(AND(OR(LEFT(chengx!J37)="外",RIGHT(chengx!J37)="外"),A186&lt;&gt;""),"外销",""))</f>
        <v>外销</v>
      </c>
      <c r="D186" s="708" t="str">
        <f>IF(AND(ISNUMBER(FIND("结束",chengx!I37)),A186&lt;&gt;""),"结","")</f>
        <v/>
      </c>
      <c r="E186" s="709">
        <v>185</v>
      </c>
    </row>
    <row r="187" spans="1:5" hidden="1">
      <c r="A187" s="413" t="str">
        <f>IF(AND(chengx!H38&lt;&gt;"",chengx!L38&lt;&gt;"/",chengx!L38&lt;&gt;"",chengx!L38&lt;&gt;0,RIGHT(chengx!I38,2)&lt;&gt;"试做"),chengx!M38,"")</f>
        <v/>
      </c>
      <c r="B187" s="413" t="str">
        <f>IF(AND(chengx!H38&lt;&gt;"",chengx!L38&lt;&gt;"/",chengx!L38&lt;&gt;"",chengx!L38&lt;&gt;0,RIGHT(chengx!I38,2)&lt;&gt;"试做"),chengx!N38,"")</f>
        <v/>
      </c>
      <c r="C187" s="413" t="str">
        <f>IF(AND(OR(LEFT(chengx!J38)="内",RIGHT(chengx!J38)="内"),A187&lt;&gt;""),"内销",IF(AND(OR(LEFT(chengx!J38)="外",RIGHT(chengx!J38)="外"),A187&lt;&gt;""),"外销",""))</f>
        <v/>
      </c>
      <c r="D187" s="708" t="str">
        <f>IF(AND(ISNUMBER(FIND("结束",chengx!I38)),A187&lt;&gt;""),"结","")</f>
        <v/>
      </c>
      <c r="E187" s="709">
        <v>186</v>
      </c>
    </row>
    <row r="188" spans="1:5" hidden="1">
      <c r="A188" s="413" t="str">
        <f>IF(AND(chengx!H39&lt;&gt;"",chengx!L39&lt;&gt;"/",chengx!L39&lt;&gt;"",chengx!L39&lt;&gt;0,RIGHT(chengx!I39,2)&lt;&gt;"试做"),chengx!M39,"")</f>
        <v/>
      </c>
      <c r="B188" s="413" t="str">
        <f>IF(AND(chengx!H39&lt;&gt;"",chengx!L39&lt;&gt;"/",chengx!L39&lt;&gt;"",chengx!L39&lt;&gt;0,RIGHT(chengx!I39,2)&lt;&gt;"试做"),chengx!N39,"")</f>
        <v/>
      </c>
      <c r="C188" s="413" t="str">
        <f>IF(AND(OR(LEFT(chengx!J39)="内",RIGHT(chengx!J39)="内"),A188&lt;&gt;""),"内销",IF(AND(OR(LEFT(chengx!J39)="外",RIGHT(chengx!J39)="外"),A188&lt;&gt;""),"外销",""))</f>
        <v/>
      </c>
      <c r="D188" s="708" t="str">
        <f>IF(AND(ISNUMBER(FIND("结束",chengx!I39)),A188&lt;&gt;""),"结","")</f>
        <v/>
      </c>
      <c r="E188" s="709">
        <v>187</v>
      </c>
    </row>
    <row r="189" spans="1:5">
      <c r="A189" s="413" t="str">
        <f>IF(AND(chengx!H40&lt;&gt;"",chengx!L40&lt;&gt;"/",chengx!L40&lt;&gt;"",chengx!L40&lt;&gt;0,RIGHT(chengx!I40,2)&lt;&gt;"试做"),chengx!M40,"")</f>
        <v>1288HB  484  50A</v>
      </c>
      <c r="B189" s="413">
        <f>IF(AND(chengx!H40&lt;&gt;"",chengx!L40&lt;&gt;"/",chengx!L40&lt;&gt;"",chengx!L40&lt;&gt;0,RIGHT(chengx!I40,2)&lt;&gt;"试做"),chengx!N40,"")</f>
        <v>40</v>
      </c>
      <c r="C189" s="413" t="str">
        <f>IF(AND(OR(LEFT(chengx!J40)="内",RIGHT(chengx!J40)="内"),A189&lt;&gt;""),"内销",IF(AND(OR(LEFT(chengx!J40)="外",RIGHT(chengx!J40)="外"),A189&lt;&gt;""),"外销",""))</f>
        <v>内销</v>
      </c>
      <c r="D189" s="708" t="str">
        <f>IF(AND(ISNUMBER(FIND("结束",chengx!I40)),A189&lt;&gt;""),"结","")</f>
        <v/>
      </c>
      <c r="E189" s="709">
        <v>188</v>
      </c>
    </row>
    <row r="190" spans="1:5">
      <c r="A190" s="413" t="str">
        <f>IF(AND(chengx!H41&lt;&gt;"",chengx!L41&lt;&gt;"/",chengx!L41&lt;&gt;"",chengx!L41&lt;&gt;0,RIGHT(chengx!I41,2)&lt;&gt;"试做"),chengx!M41,"")</f>
        <v>1290HC  484  55L称重</v>
      </c>
      <c r="B190" s="413">
        <f>IF(AND(chengx!H41&lt;&gt;"",chengx!L41&lt;&gt;"/",chengx!L41&lt;&gt;"",chengx!L41&lt;&gt;0,RIGHT(chengx!I41,2)&lt;&gt;"试做"),chengx!N41,"")</f>
        <v>240</v>
      </c>
      <c r="C190" s="413" t="str">
        <f>IF(AND(OR(LEFT(chengx!J41)="内",RIGHT(chengx!J41)="内"),A190&lt;&gt;""),"内销",IF(AND(OR(LEFT(chengx!J41)="外",RIGHT(chengx!J41)="外"),A190&lt;&gt;""),"外销",""))</f>
        <v>内销</v>
      </c>
      <c r="D190" s="708" t="str">
        <f>IF(AND(ISNUMBER(FIND("结束",chengx!I41)),A190&lt;&gt;""),"结","")</f>
        <v>结</v>
      </c>
      <c r="E190" s="709">
        <v>189</v>
      </c>
    </row>
    <row r="191" spans="1:5">
      <c r="A191" s="413" t="str">
        <f>IF(AND(chengx!H42&lt;&gt;"",chengx!L42&lt;&gt;"/",chengx!L42&lt;&gt;"",chengx!L42&lt;&gt;0,RIGHT(chengx!I42,2)&lt;&gt;"试做"),chengx!M42,"")</f>
        <v>1288HC  484  55L称重</v>
      </c>
      <c r="B191" s="413">
        <f>IF(AND(chengx!H42&lt;&gt;"",chengx!L42&lt;&gt;"/",chengx!L42&lt;&gt;"",chengx!L42&lt;&gt;0,RIGHT(chengx!I42,2)&lt;&gt;"试做"),chengx!N42,"")</f>
        <v>240</v>
      </c>
      <c r="C191" s="413" t="str">
        <f>IF(AND(OR(LEFT(chengx!J42)="内",RIGHT(chengx!J42)="内"),A191&lt;&gt;""),"内销",IF(AND(OR(LEFT(chengx!J42)="外",RIGHT(chengx!J42)="外"),A191&lt;&gt;""),"外销",""))</f>
        <v>内销</v>
      </c>
      <c r="D191" s="708" t="str">
        <f>IF(AND(ISNUMBER(FIND("结束",chengx!I42)),A191&lt;&gt;""),"结","")</f>
        <v/>
      </c>
      <c r="E191" s="709">
        <v>190</v>
      </c>
    </row>
    <row r="192" spans="1:5">
      <c r="A192" s="413" t="str">
        <f>IF(AND(chengx!H43&lt;&gt;"",chengx!L43&lt;&gt;"/",chengx!L43&lt;&gt;"",chengx!L43&lt;&gt;0,RIGHT(chengx!I43,2)&lt;&gt;"试做"),chengx!M43,"")</f>
        <v>1210HC  484  55L</v>
      </c>
      <c r="B192" s="413">
        <f>IF(AND(chengx!H43&lt;&gt;"",chengx!L43&lt;&gt;"/",chengx!L43&lt;&gt;"",chengx!L43&lt;&gt;0,RIGHT(chengx!I43,2)&lt;&gt;"试做"),chengx!N43,"")</f>
        <v>80</v>
      </c>
      <c r="C192" s="413" t="str">
        <f>IF(AND(OR(LEFT(chengx!J43)="内",RIGHT(chengx!J43)="内"),A192&lt;&gt;""),"内销",IF(AND(OR(LEFT(chengx!J43)="外",RIGHT(chengx!J43)="外"),A192&lt;&gt;""),"外销",""))</f>
        <v>外销</v>
      </c>
      <c r="D192" s="708" t="str">
        <f>IF(AND(ISNUMBER(FIND("结束",chengx!I43)),A192&lt;&gt;""),"结","")</f>
        <v>结</v>
      </c>
      <c r="E192" s="709">
        <v>191</v>
      </c>
    </row>
    <row r="193" spans="1:5">
      <c r="A193" s="413" t="str">
        <f>IF(AND(chengx!H44&lt;&gt;"",chengx!L44&lt;&gt;"/",chengx!L44&lt;&gt;"",chengx!L44&lt;&gt;0,RIGHT(chengx!I44,2)&lt;&gt;"试做"),chengx!M44,"")</f>
        <v>1210HB  484  50B称重</v>
      </c>
      <c r="B193" s="413">
        <f>IF(AND(chengx!H44&lt;&gt;"",chengx!L44&lt;&gt;"/",chengx!L44&lt;&gt;"",chengx!L44&lt;&gt;0,RIGHT(chengx!I44,2)&lt;&gt;"试做"),chengx!N44,"")</f>
        <v>240</v>
      </c>
      <c r="C193" s="413" t="str">
        <f>IF(AND(OR(LEFT(chengx!J44)="内",RIGHT(chengx!J44)="内"),A193&lt;&gt;""),"内销",IF(AND(OR(LEFT(chengx!J44)="外",RIGHT(chengx!J44)="外"),A193&lt;&gt;""),"外销",""))</f>
        <v>外销</v>
      </c>
      <c r="D193" s="708" t="str">
        <f>IF(AND(ISNUMBER(FIND("结束",chengx!I44)),A193&lt;&gt;""),"结","")</f>
        <v/>
      </c>
      <c r="E193" s="709">
        <v>192</v>
      </c>
    </row>
    <row r="194" spans="1:5">
      <c r="A194" s="413" t="str">
        <f>IF(AND(chengx!H45&lt;&gt;"",chengx!L45&lt;&gt;"/",chengx!L45&lt;&gt;"",chengx!L45&lt;&gt;0,RIGHT(chengx!I45,2)&lt;&gt;"试做"),chengx!M45,"")</f>
        <v>1210HB  484  50B称重</v>
      </c>
      <c r="B194" s="413">
        <f>IF(AND(chengx!H45&lt;&gt;"",chengx!L45&lt;&gt;"/",chengx!L45&lt;&gt;"",chengx!L45&lt;&gt;0,RIGHT(chengx!I45,2)&lt;&gt;"试做"),chengx!N45,"")</f>
        <v>240</v>
      </c>
      <c r="C194" s="413" t="str">
        <f>IF(AND(OR(LEFT(chengx!J45)="内",RIGHT(chengx!J45)="内"),A194&lt;&gt;""),"内销",IF(AND(OR(LEFT(chengx!J45)="外",RIGHT(chengx!J45)="外"),A194&lt;&gt;""),"外销",""))</f>
        <v>内销</v>
      </c>
      <c r="D194" s="708" t="str">
        <f>IF(AND(ISNUMBER(FIND("结束",chengx!I45)),A194&lt;&gt;""),"结","")</f>
        <v/>
      </c>
      <c r="E194" s="709">
        <v>193</v>
      </c>
    </row>
    <row r="195" spans="1:5">
      <c r="A195" s="413" t="str">
        <f>IF(AND(chengx!H46&lt;&gt;"",chengx!L46&lt;&gt;"/",chengx!L46&lt;&gt;"",chengx!L46&lt;&gt;0,RIGHT(chengx!I46,2)&lt;&gt;"试做"),chengx!M46,"")</f>
        <v>1387HC  484  50A</v>
      </c>
      <c r="B195" s="413">
        <f>IF(AND(chengx!H46&lt;&gt;"",chengx!L46&lt;&gt;"/",chengx!L46&lt;&gt;"",chengx!L46&lt;&gt;0,RIGHT(chengx!I46,2)&lt;&gt;"试做"),chengx!N46,"")</f>
        <v>100</v>
      </c>
      <c r="C195" s="413" t="str">
        <f>IF(AND(OR(LEFT(chengx!J46)="内",RIGHT(chengx!J46)="内"),A195&lt;&gt;""),"内销",IF(AND(OR(LEFT(chengx!J46)="外",RIGHT(chengx!J46)="外"),A195&lt;&gt;""),"外销",""))</f>
        <v>内销</v>
      </c>
      <c r="D195" s="708" t="str">
        <f>IF(AND(ISNUMBER(FIND("结束",chengx!I46)),A195&lt;&gt;""),"结","")</f>
        <v/>
      </c>
      <c r="E195" s="709">
        <v>194</v>
      </c>
    </row>
    <row r="196" spans="1:5">
      <c r="A196" s="413" t="str">
        <f>IF(AND(chengx!H47&lt;&gt;"",chengx!L47&lt;&gt;"/",chengx!L47&lt;&gt;"",chengx!L47&lt;&gt;0,RIGHT(chengx!I47,2)&lt;&gt;"试做"),chengx!M47,"")</f>
        <v>1386HD  484  50A</v>
      </c>
      <c r="B196" s="413">
        <f>IF(AND(chengx!H47&lt;&gt;"",chengx!L47&lt;&gt;"/",chengx!L47&lt;&gt;"",chengx!L47&lt;&gt;0,RIGHT(chengx!I47,2)&lt;&gt;"试做"),chengx!N47,"")</f>
        <v>240</v>
      </c>
      <c r="C196" s="413" t="str">
        <f>IF(AND(OR(LEFT(chengx!J47)="内",RIGHT(chengx!J47)="内"),A196&lt;&gt;""),"内销",IF(AND(OR(LEFT(chengx!J47)="外",RIGHT(chengx!J47)="外"),A196&lt;&gt;""),"外销",""))</f>
        <v>内销</v>
      </c>
      <c r="D196" s="708" t="str">
        <f>IF(AND(ISNUMBER(FIND("结束",chengx!I47)),A196&lt;&gt;""),"结","")</f>
        <v/>
      </c>
      <c r="E196" s="709">
        <v>195</v>
      </c>
    </row>
    <row r="197" spans="1:5" hidden="1">
      <c r="A197" s="413" t="str">
        <f>IF(AND(chengx!H48&lt;&gt;"",chengx!L48&lt;&gt;"/",chengx!L48&lt;&gt;"",chengx!L48&lt;&gt;0,RIGHT(chengx!I48,2)&lt;&gt;"试做"),chengx!M48,"")</f>
        <v/>
      </c>
      <c r="B197" s="413" t="str">
        <f>IF(AND(chengx!H48&lt;&gt;"",chengx!L48&lt;&gt;"/",chengx!L48&lt;&gt;"",chengx!L48&lt;&gt;0,RIGHT(chengx!I48,2)&lt;&gt;"试做"),chengx!N48,"")</f>
        <v/>
      </c>
      <c r="C197" s="413" t="str">
        <f>IF(AND(OR(LEFT(chengx!J48)="内",RIGHT(chengx!J48)="内"),A197&lt;&gt;""),"内销",IF(AND(OR(LEFT(chengx!J48)="外",RIGHT(chengx!J48)="外"),A197&lt;&gt;""),"外销",""))</f>
        <v/>
      </c>
      <c r="D197" s="708" t="str">
        <f>IF(AND(ISNUMBER(FIND("结束",chengx!I48)),A197&lt;&gt;""),"结","")</f>
        <v/>
      </c>
      <c r="E197" s="709">
        <v>196</v>
      </c>
    </row>
    <row r="198" spans="1:5">
      <c r="A198" s="413" t="str">
        <f>IF(AND(chengx!H49&lt;&gt;"",chengx!L49&lt;&gt;"/",chengx!L49&lt;&gt;"",chengx!L49&lt;&gt;0,RIGHT(chengx!I49,2)&lt;&gt;"试做"),chengx!M49,"")</f>
        <v>1387HC  484  55L</v>
      </c>
      <c r="B198" s="413">
        <f>IF(AND(chengx!H49&lt;&gt;"",chengx!L49&lt;&gt;"/",chengx!L49&lt;&gt;"",chengx!L49&lt;&gt;0,RIGHT(chengx!I49,2)&lt;&gt;"试做"),chengx!N49,"")</f>
        <v>200</v>
      </c>
      <c r="C198" s="413" t="str">
        <f>IF(AND(OR(LEFT(chengx!J49)="内",RIGHT(chengx!J49)="内"),A198&lt;&gt;""),"内销",IF(AND(OR(LEFT(chengx!J49)="外",RIGHT(chengx!J49)="外"),A198&lt;&gt;""),"外销",""))</f>
        <v>内销</v>
      </c>
      <c r="D198" s="708" t="str">
        <f>IF(AND(ISNUMBER(FIND("结束",chengx!I49)),A198&lt;&gt;""),"结","")</f>
        <v>结</v>
      </c>
      <c r="E198" s="709">
        <v>197</v>
      </c>
    </row>
    <row r="199" spans="1:5">
      <c r="A199" s="413" t="str">
        <f>IF(AND(chengx!H50&lt;&gt;"",chengx!L50&lt;&gt;"/",chengx!L50&lt;&gt;"",chengx!L50&lt;&gt;0,RIGHT(chengx!I50,2)&lt;&gt;"试做"),chengx!M50,"")</f>
        <v>1387HD  484   55L</v>
      </c>
      <c r="B199" s="413">
        <f>IF(AND(chengx!H50&lt;&gt;"",chengx!L50&lt;&gt;"/",chengx!L50&lt;&gt;"",chengx!L50&lt;&gt;0,RIGHT(chengx!I50,2)&lt;&gt;"试做"),chengx!N50,"")</f>
        <v>360</v>
      </c>
      <c r="C199" s="413" t="str">
        <f>IF(AND(OR(LEFT(chengx!J50)="内",RIGHT(chengx!J50)="内"),A199&lt;&gt;""),"内销",IF(AND(OR(LEFT(chengx!J50)="外",RIGHT(chengx!J50)="外"),A199&lt;&gt;""),"外销",""))</f>
        <v>内销</v>
      </c>
      <c r="D199" s="708" t="str">
        <f>IF(AND(ISNUMBER(FIND("结束",chengx!I50)),A199&lt;&gt;""),"结","")</f>
        <v/>
      </c>
      <c r="E199" s="709">
        <v>198</v>
      </c>
    </row>
    <row r="200" spans="1:5" hidden="1">
      <c r="A200" s="413" t="str">
        <f>IF(AND(chengx!H51&lt;&gt;"",chengx!L51&lt;&gt;"/",chengx!L51&lt;&gt;"",chengx!L51&lt;&gt;0,RIGHT(chengx!I51,2)&lt;&gt;"试做"),chengx!M51,"")</f>
        <v/>
      </c>
      <c r="B200" s="413" t="str">
        <f>IF(AND(chengx!H51&lt;&gt;"",chengx!L51&lt;&gt;"/",chengx!L51&lt;&gt;"",chengx!L51&lt;&gt;0,RIGHT(chengx!I51,2)&lt;&gt;"试做"),chengx!N51,"")</f>
        <v/>
      </c>
      <c r="C200" s="413" t="str">
        <f>IF(AND(OR(LEFT(chengx!J51)="内",RIGHT(chengx!J51)="内"),A200&lt;&gt;""),"内销",IF(AND(OR(LEFT(chengx!J51)="外",RIGHT(chengx!J51)="外"),A200&lt;&gt;""),"外销",""))</f>
        <v/>
      </c>
      <c r="D200" s="708" t="str">
        <f>IF(AND(ISNUMBER(FIND("结束",chengx!I51)),A200&lt;&gt;""),"结","")</f>
        <v/>
      </c>
      <c r="E200" s="709">
        <v>199</v>
      </c>
    </row>
    <row r="201" spans="1:5">
      <c r="A201" s="413" t="str">
        <f>IF(AND(chengx!H52&lt;&gt;"",chengx!L52&lt;&gt;"/",chengx!L52&lt;&gt;"",chengx!L52&lt;&gt;0,RIGHT(chengx!I52,2)&lt;&gt;"试做"),chengx!M52,"")</f>
        <v>154666  486  30A</v>
      </c>
      <c r="B201" s="413">
        <f>IF(AND(chengx!H52&lt;&gt;"",chengx!L52&lt;&gt;"/",chengx!L52&lt;&gt;"",chengx!L52&lt;&gt;0,RIGHT(chengx!I52,2)&lt;&gt;"试做"),chengx!N52,"")</f>
        <v>300</v>
      </c>
      <c r="C201" s="413" t="str">
        <f>IF(AND(OR(LEFT(chengx!J52)="内",RIGHT(chengx!J52)="内"),A201&lt;&gt;""),"内销",IF(AND(OR(LEFT(chengx!J52)="外",RIGHT(chengx!J52)="外"),A201&lt;&gt;""),"外销",""))</f>
        <v>内销</v>
      </c>
      <c r="D201" s="708" t="str">
        <f>IF(AND(ISNUMBER(FIND("结束",chengx!I52)),A201&lt;&gt;""),"结","")</f>
        <v>结</v>
      </c>
      <c r="E201" s="709">
        <v>200</v>
      </c>
    </row>
    <row r="202" spans="1:5">
      <c r="A202" s="413" t="str">
        <f>IF(AND(chengx!H53&lt;&gt;"",chengx!L53&lt;&gt;"/",chengx!L53&lt;&gt;"",chengx!L53&lt;&gt;0,RIGHT(chengx!I53,2)&lt;&gt;"试做"),chengx!M53,"")</f>
        <v>154656  486  35A</v>
      </c>
      <c r="B202" s="413">
        <f>IF(AND(chengx!H53&lt;&gt;"",chengx!L53&lt;&gt;"/",chengx!L53&lt;&gt;"",chengx!L53&lt;&gt;0,RIGHT(chengx!I53,2)&lt;&gt;"试做"),chengx!N53,"")</f>
        <v>120</v>
      </c>
      <c r="C202" s="413" t="str">
        <f>IF(AND(OR(LEFT(chengx!J53)="内",RIGHT(chengx!J53)="内"),A202&lt;&gt;""),"内销",IF(AND(OR(LEFT(chengx!J53)="外",RIGHT(chengx!J53)="外"),A202&lt;&gt;""),"外销",""))</f>
        <v>内销</v>
      </c>
      <c r="D202" s="708" t="str">
        <f>IF(AND(ISNUMBER(FIND("结束",chengx!I53)),A202&lt;&gt;""),"结","")</f>
        <v>结</v>
      </c>
      <c r="E202" s="709">
        <v>201</v>
      </c>
    </row>
    <row r="203" spans="1:5" hidden="1">
      <c r="A203" s="413" t="str">
        <f>IF(AND(chengx!H54&lt;&gt;"",chengx!L54&lt;&gt;"/",chengx!L54&lt;&gt;"",chengx!L54&lt;&gt;0,RIGHT(chengx!I54,2)&lt;&gt;"试做"),chengx!M54,"")</f>
        <v/>
      </c>
      <c r="B203" s="413" t="str">
        <f>IF(AND(chengx!H54&lt;&gt;"",chengx!L54&lt;&gt;"/",chengx!L54&lt;&gt;"",chengx!L54&lt;&gt;0,RIGHT(chengx!I54,2)&lt;&gt;"试做"),chengx!N54,"")</f>
        <v/>
      </c>
      <c r="C203" s="413" t="str">
        <f>IF(AND(OR(LEFT(chengx!J54)="内",RIGHT(chengx!J54)="内"),A203&lt;&gt;""),"内销",IF(AND(OR(LEFT(chengx!J54)="外",RIGHT(chengx!J54)="外"),A203&lt;&gt;""),"外销",""))</f>
        <v/>
      </c>
      <c r="D203" s="708" t="str">
        <f>IF(AND(ISNUMBER(FIND("结束",chengx!I54)),A203&lt;&gt;""),"结","")</f>
        <v/>
      </c>
      <c r="E203" s="709">
        <v>202</v>
      </c>
    </row>
    <row r="204" spans="1:5" hidden="1">
      <c r="A204" s="413" t="str">
        <f>IF(AND(chengx!H55&lt;&gt;"",chengx!L55&lt;&gt;"/",chengx!L55&lt;&gt;"",chengx!L55&lt;&gt;0,RIGHT(chengx!I55,2)&lt;&gt;"试做"),chengx!M55,"")</f>
        <v/>
      </c>
      <c r="B204" s="413" t="str">
        <f>IF(AND(chengx!H55&lt;&gt;"",chengx!L55&lt;&gt;"/",chengx!L55&lt;&gt;"",chengx!L55&lt;&gt;0,RIGHT(chengx!I55,2)&lt;&gt;"试做"),chengx!N55,"")</f>
        <v/>
      </c>
      <c r="C204" s="413" t="str">
        <f>IF(AND(OR(LEFT(chengx!J55)="内",RIGHT(chengx!J55)="内"),A204&lt;&gt;""),"内销",IF(AND(OR(LEFT(chengx!J55)="外",RIGHT(chengx!J55)="外"),A204&lt;&gt;""),"外销",""))</f>
        <v/>
      </c>
      <c r="D204" s="708" t="str">
        <f>IF(AND(ISNUMBER(FIND("结束",chengx!I55)),A204&lt;&gt;""),"结","")</f>
        <v/>
      </c>
      <c r="E204" s="709">
        <v>203</v>
      </c>
    </row>
    <row r="205" spans="1:5">
      <c r="A205" s="413" t="str">
        <f>IF(AND(chengx!H56&lt;&gt;"",chengx!L56&lt;&gt;"/",chengx!L56&lt;&gt;"",chengx!L56&lt;&gt;0,RIGHT(chengx!I56,2)&lt;&gt;"试做"),chengx!M56,"")</f>
        <v>138155  478  40D</v>
      </c>
      <c r="B205" s="413">
        <f>IF(AND(chengx!H56&lt;&gt;"",chengx!L56&lt;&gt;"/",chengx!L56&lt;&gt;"",chengx!L56&lt;&gt;0,RIGHT(chengx!I56,2)&lt;&gt;"试做"),chengx!N56,"")</f>
        <v>40</v>
      </c>
      <c r="C205" s="413" t="str">
        <f>IF(AND(OR(LEFT(chengx!J56)="内",RIGHT(chengx!J56)="内"),A205&lt;&gt;""),"内销",IF(AND(OR(LEFT(chengx!J56)="外",RIGHT(chengx!J56)="外"),A205&lt;&gt;""),"外销",""))</f>
        <v>外销</v>
      </c>
      <c r="D205" s="708" t="str">
        <f>IF(AND(ISNUMBER(FIND("结束",chengx!I56)),A205&lt;&gt;""),"结","")</f>
        <v/>
      </c>
      <c r="E205" s="709">
        <v>204</v>
      </c>
    </row>
    <row r="206" spans="1:5">
      <c r="A206" s="413" t="str">
        <f>IF(AND(chengx!H57&lt;&gt;"",chengx!L57&lt;&gt;"/",chengx!L57&lt;&gt;"",chengx!L57&lt;&gt;0,RIGHT(chengx!I57,2)&lt;&gt;"试做"),chengx!M57,"")</f>
        <v>138455  478  35A</v>
      </c>
      <c r="B206" s="413">
        <f>IF(AND(chengx!H57&lt;&gt;"",chengx!L57&lt;&gt;"/",chengx!L57&lt;&gt;"",chengx!L57&lt;&gt;0,RIGHT(chengx!I57,2)&lt;&gt;"试做"),chengx!N57,"")</f>
        <v>360</v>
      </c>
      <c r="C206" s="413" t="str">
        <f>IF(AND(OR(LEFT(chengx!J57)="内",RIGHT(chengx!J57)="内"),A206&lt;&gt;""),"内销",IF(AND(OR(LEFT(chengx!J57)="外",RIGHT(chengx!J57)="外"),A206&lt;&gt;""),"外销",""))</f>
        <v>外销</v>
      </c>
      <c r="D206" s="708" t="str">
        <f>IF(AND(ISNUMBER(FIND("结束",chengx!I57)),A206&lt;&gt;""),"结","")</f>
        <v>结</v>
      </c>
      <c r="E206" s="709">
        <v>205</v>
      </c>
    </row>
    <row r="207" spans="1:5" hidden="1">
      <c r="A207" s="413" t="str">
        <f>IF(AND(chengx!H58&lt;&gt;"",chengx!L58&lt;&gt;"/",chengx!L58&lt;&gt;"",chengx!L58&lt;&gt;0,RIGHT(chengx!I58,2)&lt;&gt;"试做"),chengx!M58,"")</f>
        <v/>
      </c>
      <c r="B207" s="413" t="str">
        <f>IF(AND(chengx!H58&lt;&gt;"",chengx!L58&lt;&gt;"/",chengx!L58&lt;&gt;"",chengx!L58&lt;&gt;0,RIGHT(chengx!I58,2)&lt;&gt;"试做"),chengx!N58,"")</f>
        <v/>
      </c>
      <c r="C207" s="413" t="str">
        <f>IF(AND(OR(LEFT(chengx!J58)="内",RIGHT(chengx!J58)="内"),A207&lt;&gt;""),"内销",IF(AND(OR(LEFT(chengx!J58)="外",RIGHT(chengx!J58)="外"),A207&lt;&gt;""),"外销",""))</f>
        <v/>
      </c>
      <c r="D207" s="708" t="str">
        <f>IF(AND(ISNUMBER(FIND("结束",chengx!I58)),A207&lt;&gt;""),"结","")</f>
        <v/>
      </c>
      <c r="E207" s="709">
        <v>206</v>
      </c>
    </row>
    <row r="208" spans="1:5">
      <c r="A208" s="413" t="str">
        <f>IF(AND(chengx!H59&lt;&gt;"",chengx!L59&lt;&gt;"/",chengx!L59&lt;&gt;"",chengx!L59&lt;&gt;0,RIGHT(chengx!I59,2)&lt;&gt;"试做"),chengx!M59,"")</f>
        <v>1464HC  484  30A防爆胎</v>
      </c>
      <c r="B208" s="413">
        <f>IF(AND(chengx!H59&lt;&gt;"",chengx!L59&lt;&gt;"/",chengx!L59&lt;&gt;"",chengx!L59&lt;&gt;0,RIGHT(chengx!I59,2)&lt;&gt;"试做"),chengx!N59,"")</f>
        <v>120</v>
      </c>
      <c r="C208" s="413" t="str">
        <f>IF(AND(OR(LEFT(chengx!J59)="内",RIGHT(chengx!J59)="内"),A208&lt;&gt;""),"内销",IF(AND(OR(LEFT(chengx!J59)="外",RIGHT(chengx!J59)="外"),A208&lt;&gt;""),"外销",""))</f>
        <v>内销</v>
      </c>
      <c r="D208" s="708" t="str">
        <f>IF(AND(ISNUMBER(FIND("结束",chengx!I59)),A208&lt;&gt;""),"结","")</f>
        <v>结</v>
      </c>
      <c r="E208" s="709">
        <v>207</v>
      </c>
    </row>
    <row r="209" spans="1:5">
      <c r="A209" s="413" t="str">
        <f>IF(AND(chengx!H60&lt;&gt;"",chengx!L60&lt;&gt;"/",chengx!L60&lt;&gt;"",chengx!L60&lt;&gt;0,RIGHT(chengx!I60,2)&lt;&gt;"试做"),chengx!M60,"")</f>
        <v>1464HC  484  30A防爆胎</v>
      </c>
      <c r="B209" s="413">
        <f>IF(AND(chengx!H60&lt;&gt;"",chengx!L60&lt;&gt;"/",chengx!L60&lt;&gt;"",chengx!L60&lt;&gt;0,RIGHT(chengx!I60,2)&lt;&gt;"试做"),chengx!N60,"")</f>
        <v>240</v>
      </c>
      <c r="C209" s="413" t="str">
        <f>IF(AND(OR(LEFT(chengx!J60)="内",RIGHT(chengx!J60)="内"),A209&lt;&gt;""),"内销",IF(AND(OR(LEFT(chengx!J60)="外",RIGHT(chengx!J60)="外"),A209&lt;&gt;""),"外销",""))</f>
        <v>内销</v>
      </c>
      <c r="D209" s="708" t="str">
        <f>IF(AND(ISNUMBER(FIND("结束",chengx!I60)),A209&lt;&gt;""),"结","")</f>
        <v/>
      </c>
      <c r="E209" s="709">
        <v>208</v>
      </c>
    </row>
    <row r="210" spans="1:5">
      <c r="A210" s="413" t="str">
        <f>IF(AND(chengx!H61&lt;&gt;"",chengx!L61&lt;&gt;"/",chengx!L61&lt;&gt;"",chengx!L61&lt;&gt;0,RIGHT(chengx!I61,2)&lt;&gt;"试做"),chengx!M61,"")</f>
        <v>1464HC  484  30A防爆胎</v>
      </c>
      <c r="B210" s="413">
        <f>IF(AND(chengx!H61&lt;&gt;"",chengx!L61&lt;&gt;"/",chengx!L61&lt;&gt;"",chengx!L61&lt;&gt;0,RIGHT(chengx!I61,2)&lt;&gt;"试做"),chengx!N61,"")</f>
        <v>240</v>
      </c>
      <c r="C210" s="413" t="str">
        <f>IF(AND(OR(LEFT(chengx!J61)="内",RIGHT(chengx!J61)="内"),A210&lt;&gt;""),"内销",IF(AND(OR(LEFT(chengx!J61)="外",RIGHT(chengx!J61)="外"),A210&lt;&gt;""),"外销",""))</f>
        <v>内销</v>
      </c>
      <c r="D210" s="708" t="str">
        <f>IF(AND(ISNUMBER(FIND("结束",chengx!I61)),A210&lt;&gt;""),"结","")</f>
        <v/>
      </c>
      <c r="E210" s="709">
        <v>209</v>
      </c>
    </row>
    <row r="211" spans="1:5">
      <c r="A211" s="413" t="str">
        <f>IF(AND(chengx!H62&lt;&gt;"",chengx!L62&lt;&gt;"/",chengx!L62&lt;&gt;"",chengx!L62&lt;&gt;0,RIGHT(chengx!I62,2)&lt;&gt;"试做"),chengx!M62,"")</f>
        <v>120555  486  35A</v>
      </c>
      <c r="B211" s="413">
        <f>IF(AND(chengx!H62&lt;&gt;"",chengx!L62&lt;&gt;"/",chengx!L62&lt;&gt;"",chengx!L62&lt;&gt;0,RIGHT(chengx!I62,2)&lt;&gt;"试做"),chengx!N62,"")</f>
        <v>180</v>
      </c>
      <c r="C211" s="413" t="str">
        <f>IF(AND(OR(LEFT(chengx!J62)="内",RIGHT(chengx!J62)="内"),A211&lt;&gt;""),"内销",IF(AND(OR(LEFT(chengx!J62)="外",RIGHT(chengx!J62)="外"),A211&lt;&gt;""),"外销",""))</f>
        <v>外销</v>
      </c>
      <c r="D211" s="708" t="str">
        <f>IF(AND(ISNUMBER(FIND("结束",chengx!I62)),A211&lt;&gt;""),"结","")</f>
        <v>结</v>
      </c>
      <c r="E211" s="709">
        <v>210</v>
      </c>
    </row>
    <row r="212" spans="1:5">
      <c r="A212" s="413" t="str">
        <f>IF(AND(chengx!H63&lt;&gt;"",chengx!L63&lt;&gt;"/",chengx!L63&lt;&gt;"",chengx!L63&lt;&gt;0,RIGHT(chengx!I63,2)&lt;&gt;"试做"),chengx!M63,"")</f>
        <v>120555  486  40A</v>
      </c>
      <c r="B212" s="413">
        <f>IF(AND(chengx!H63&lt;&gt;"",chengx!L63&lt;&gt;"/",chengx!L63&lt;&gt;"",chengx!L63&lt;&gt;0,RIGHT(chengx!I63,2)&lt;&gt;"试做"),chengx!N63,"")</f>
        <v>600</v>
      </c>
      <c r="C212" s="413" t="str">
        <f>IF(AND(OR(LEFT(chengx!J63)="内",RIGHT(chengx!J63)="内"),A212&lt;&gt;""),"内销",IF(AND(OR(LEFT(chengx!J63)="外",RIGHT(chengx!J63)="外"),A212&lt;&gt;""),"外销",""))</f>
        <v>外销</v>
      </c>
      <c r="D212" s="708" t="str">
        <f>IF(AND(ISNUMBER(FIND("结束",chengx!I63)),A212&lt;&gt;""),"结","")</f>
        <v/>
      </c>
      <c r="E212" s="709">
        <v>211</v>
      </c>
    </row>
    <row r="213" spans="1:5" hidden="1">
      <c r="A213" s="413" t="str">
        <f>IF(AND(chengx!H64&lt;&gt;"",chengx!L64&lt;&gt;"/",chengx!L64&lt;&gt;"",chengx!L64&lt;&gt;0,RIGHT(chengx!I64,2)&lt;&gt;"试做"),chengx!M64,"")</f>
        <v/>
      </c>
      <c r="B213" s="413" t="str">
        <f>IF(AND(chengx!H64&lt;&gt;"",chengx!L64&lt;&gt;"/",chengx!L64&lt;&gt;"",chengx!L64&lt;&gt;0,RIGHT(chengx!I64,2)&lt;&gt;"试做"),chengx!N64,"")</f>
        <v/>
      </c>
      <c r="C213" s="413" t="str">
        <f>IF(AND(OR(LEFT(chengx!J64)="内",RIGHT(chengx!J64)="内"),A213&lt;&gt;""),"内销",IF(AND(OR(LEFT(chengx!J64)="外",RIGHT(chengx!J64)="外"),A213&lt;&gt;""),"外销",""))</f>
        <v/>
      </c>
      <c r="D213" s="708" t="str">
        <f>IF(AND(ISNUMBER(FIND("结束",chengx!I64)),A213&lt;&gt;""),"结","")</f>
        <v/>
      </c>
      <c r="E213" s="709">
        <v>212</v>
      </c>
    </row>
    <row r="214" spans="1:5">
      <c r="A214" s="413" t="str">
        <f>IF(AND(chengx!H65&lt;&gt;"",chengx!L65&lt;&gt;"/",chengx!L65&lt;&gt;"",chengx!L65&lt;&gt;0,RIGHT(chengx!I65,2)&lt;&gt;"试做"),chengx!M65,"")</f>
        <v>128855  486  45A</v>
      </c>
      <c r="B214" s="413">
        <f>IF(AND(chengx!H65&lt;&gt;"",chengx!L65&lt;&gt;"/",chengx!L65&lt;&gt;"",chengx!L65&lt;&gt;0,RIGHT(chengx!I65,2)&lt;&gt;"试做"),chengx!N65,"")</f>
        <v>360</v>
      </c>
      <c r="C214" s="413" t="str">
        <f>IF(AND(OR(LEFT(chengx!J65)="内",RIGHT(chengx!J65)="内"),A214&lt;&gt;""),"内销",IF(AND(OR(LEFT(chengx!J65)="外",RIGHT(chengx!J65)="外"),A214&lt;&gt;""),"外销",""))</f>
        <v>外销</v>
      </c>
      <c r="D214" s="708" t="str">
        <f>IF(AND(ISNUMBER(FIND("结束",chengx!I65)),A214&lt;&gt;""),"结","")</f>
        <v/>
      </c>
      <c r="E214" s="709">
        <v>213</v>
      </c>
    </row>
    <row r="215" spans="1:5">
      <c r="A215" s="413" t="str">
        <f>IF(AND(chengx!H66&lt;&gt;"",chengx!L66&lt;&gt;"/",chengx!L66&lt;&gt;"",chengx!L66&lt;&gt;0,RIGHT(chengx!I66,2)&lt;&gt;"试做"),chengx!M66,"")</f>
        <v>128854  486  35A</v>
      </c>
      <c r="B215" s="413">
        <f>IF(AND(chengx!H66&lt;&gt;"",chengx!L66&lt;&gt;"/",chengx!L66&lt;&gt;"",chengx!L66&lt;&gt;0,RIGHT(chengx!I66,2)&lt;&gt;"试做"),chengx!N66,"")</f>
        <v>360</v>
      </c>
      <c r="C215" s="413" t="str">
        <f>IF(AND(OR(LEFT(chengx!J66)="内",RIGHT(chengx!J66)="内"),A215&lt;&gt;""),"内销",IF(AND(OR(LEFT(chengx!J66)="外",RIGHT(chengx!J66)="外"),A215&lt;&gt;""),"外销",""))</f>
        <v>内销</v>
      </c>
      <c r="D215" s="708" t="str">
        <f>IF(AND(ISNUMBER(FIND("结束",chengx!I66)),A215&lt;&gt;""),"结","")</f>
        <v/>
      </c>
      <c r="E215" s="709">
        <v>214</v>
      </c>
    </row>
    <row r="216" spans="1:5" hidden="1">
      <c r="A216" s="413" t="str">
        <f>IF(AND(chengx!H67&lt;&gt;"",chengx!L67&lt;&gt;"/",chengx!L67&lt;&gt;"",chengx!L67&lt;&gt;0,RIGHT(chengx!I67,2)&lt;&gt;"试做"),chengx!M67,"")</f>
        <v/>
      </c>
      <c r="B216" s="413" t="str">
        <f>IF(AND(chengx!H67&lt;&gt;"",chengx!L67&lt;&gt;"/",chengx!L67&lt;&gt;"",chengx!L67&lt;&gt;0,RIGHT(chengx!I67,2)&lt;&gt;"试做"),chengx!N67,"")</f>
        <v/>
      </c>
      <c r="C216" s="413" t="str">
        <f>IF(AND(OR(LEFT(chengx!J67)="内",RIGHT(chengx!J67)="内"),A216&lt;&gt;""),"内销",IF(AND(OR(LEFT(chengx!J67)="外",RIGHT(chengx!J67)="外"),A216&lt;&gt;""),"外销",""))</f>
        <v/>
      </c>
      <c r="D216" s="708" t="str">
        <f>IF(AND(ISNUMBER(FIND("结束",chengx!I67)),A216&lt;&gt;""),"结","")</f>
        <v/>
      </c>
      <c r="E216" s="709">
        <v>215</v>
      </c>
    </row>
    <row r="217" spans="1:5" hidden="1">
      <c r="A217" s="413" t="str">
        <f>IF(AND(chengx!H68&lt;&gt;"",chengx!L68&lt;&gt;"/",chengx!L68&lt;&gt;"",chengx!L68&lt;&gt;0,RIGHT(chengx!I68,2)&lt;&gt;"试做"),chengx!M68,"")</f>
        <v/>
      </c>
      <c r="B217" s="413" t="str">
        <f>IF(AND(chengx!H68&lt;&gt;"",chengx!L68&lt;&gt;"/",chengx!L68&lt;&gt;"",chengx!L68&lt;&gt;0,RIGHT(chengx!I68,2)&lt;&gt;"试做"),chengx!N68,"")</f>
        <v/>
      </c>
      <c r="C217" s="413" t="str">
        <f>IF(AND(OR(LEFT(chengx!J68)="内",RIGHT(chengx!J68)="内"),A217&lt;&gt;""),"内销",IF(AND(OR(LEFT(chengx!J68)="外",RIGHT(chengx!J68)="外"),A217&lt;&gt;""),"外销",""))</f>
        <v/>
      </c>
      <c r="D217" s="708" t="str">
        <f>IF(AND(ISNUMBER(FIND("结束",chengx!I68)),A217&lt;&gt;""),"结","")</f>
        <v/>
      </c>
      <c r="E217" s="709">
        <v>216</v>
      </c>
    </row>
    <row r="218" spans="1:5" hidden="1">
      <c r="A218" s="413" t="str">
        <f>IF(AND(chengx!H69&lt;&gt;"",chengx!L69&lt;&gt;"/",chengx!L69&lt;&gt;"",chengx!L69&lt;&gt;0,RIGHT(chengx!I69,2)&lt;&gt;"试做"),chengx!M69,"")</f>
        <v/>
      </c>
      <c r="B218" s="413" t="str">
        <f>IF(AND(chengx!H69&lt;&gt;"",chengx!L69&lt;&gt;"/",chengx!L69&lt;&gt;"",chengx!L69&lt;&gt;0,RIGHT(chengx!I69,2)&lt;&gt;"试做"),chengx!N69,"")</f>
        <v/>
      </c>
      <c r="C218" s="413" t="str">
        <f>IF(AND(OR(LEFT(chengx!J69)="内",RIGHT(chengx!J69)="内"),A218&lt;&gt;""),"内销",IF(AND(OR(LEFT(chengx!J69)="外",RIGHT(chengx!J69)="外"),A218&lt;&gt;""),"外销",""))</f>
        <v/>
      </c>
      <c r="D218" s="708" t="str">
        <f>IF(AND(ISNUMBER(FIND("结束",chengx!I69)),A218&lt;&gt;""),"结","")</f>
        <v/>
      </c>
      <c r="E218" s="709">
        <v>217</v>
      </c>
    </row>
    <row r="219" spans="1:5" hidden="1">
      <c r="A219" s="413" t="str">
        <f>IF(AND(chengx!H70&lt;&gt;"",chengx!L70&lt;&gt;"/",chengx!L70&lt;&gt;"",chengx!L70&lt;&gt;0,RIGHT(chengx!I70,2)&lt;&gt;"试做"),chengx!M70,"")</f>
        <v/>
      </c>
      <c r="B219" s="413" t="str">
        <f>IF(AND(chengx!H70&lt;&gt;"",chengx!L70&lt;&gt;"/",chengx!L70&lt;&gt;"",chengx!L70&lt;&gt;0,RIGHT(chengx!I70,2)&lt;&gt;"试做"),chengx!N70,"")</f>
        <v/>
      </c>
      <c r="C219" s="413" t="str">
        <f>IF(AND(OR(LEFT(chengx!J70)="内",RIGHT(chengx!J70)="内"),A219&lt;&gt;""),"内销",IF(AND(OR(LEFT(chengx!J70)="外",RIGHT(chengx!J70)="外"),A219&lt;&gt;""),"外销",""))</f>
        <v/>
      </c>
      <c r="D219" s="708" t="str">
        <f>IF(AND(ISNUMBER(FIND("结束",chengx!I70)),A219&lt;&gt;""),"结","")</f>
        <v/>
      </c>
      <c r="E219" s="709">
        <v>218</v>
      </c>
    </row>
    <row r="220" spans="1:5" hidden="1">
      <c r="A220" s="413" t="str">
        <f>IF(AND(chengx!H71&lt;&gt;"",chengx!L71&lt;&gt;"/",chengx!L71&lt;&gt;"",chengx!L71&lt;&gt;0,RIGHT(chengx!I71,2)&lt;&gt;"试做"),chengx!M71,"")</f>
        <v/>
      </c>
      <c r="B220" s="413" t="str">
        <f>IF(AND(chengx!H71&lt;&gt;"",chengx!L71&lt;&gt;"/",chengx!L71&lt;&gt;"",chengx!L71&lt;&gt;0,RIGHT(chengx!I71,2)&lt;&gt;"试做"),chengx!N71,"")</f>
        <v/>
      </c>
      <c r="C220" s="413" t="str">
        <f>IF(AND(OR(LEFT(chengx!J71)="内",RIGHT(chengx!J71)="内"),A220&lt;&gt;""),"内销",IF(AND(OR(LEFT(chengx!J71)="外",RIGHT(chengx!J71)="外"),A220&lt;&gt;""),"外销",""))</f>
        <v/>
      </c>
      <c r="D220" s="708" t="str">
        <f>IF(AND(ISNUMBER(FIND("结束",chengx!I71)),A220&lt;&gt;""),"结","")</f>
        <v/>
      </c>
      <c r="E220" s="709">
        <v>219</v>
      </c>
    </row>
    <row r="221" spans="1:5" hidden="1">
      <c r="A221" s="413" t="str">
        <f>IF(AND(chengx!H72&lt;&gt;"",chengx!L72&lt;&gt;"/",chengx!L72&lt;&gt;"",chengx!L72&lt;&gt;0,RIGHT(chengx!I72,2)&lt;&gt;"试做"),chengx!M72,"")</f>
        <v/>
      </c>
      <c r="B221" s="413" t="str">
        <f>IF(AND(chengx!H72&lt;&gt;"",chengx!L72&lt;&gt;"/",chengx!L72&lt;&gt;"",chengx!L72&lt;&gt;0,RIGHT(chengx!I72,2)&lt;&gt;"试做"),chengx!N72,"")</f>
        <v/>
      </c>
      <c r="C221" s="413" t="str">
        <f>IF(AND(OR(LEFT(chengx!J72)="内",RIGHT(chengx!J72)="内"),A221&lt;&gt;""),"内销",IF(AND(OR(LEFT(chengx!J72)="外",RIGHT(chengx!J72)="外"),A221&lt;&gt;""),"外销",""))</f>
        <v/>
      </c>
      <c r="D221" s="708" t="str">
        <f>IF(AND(ISNUMBER(FIND("结束",chengx!I72)),A221&lt;&gt;""),"结","")</f>
        <v/>
      </c>
      <c r="E221" s="709">
        <v>220</v>
      </c>
    </row>
    <row r="222" spans="1:5" hidden="1">
      <c r="A222" s="413" t="str">
        <f>IF(AND(chengx!H73&lt;&gt;"",chengx!L73&lt;&gt;"/",chengx!L73&lt;&gt;"",chengx!L73&lt;&gt;0,RIGHT(chengx!I73,2)&lt;&gt;"试做"),chengx!M73,"")</f>
        <v/>
      </c>
      <c r="B222" s="413" t="str">
        <f>IF(AND(chengx!H73&lt;&gt;"",chengx!L73&lt;&gt;"/",chengx!L73&lt;&gt;"",chengx!L73&lt;&gt;0,RIGHT(chengx!I73,2)&lt;&gt;"试做"),chengx!N73,"")</f>
        <v/>
      </c>
      <c r="C222" s="413" t="str">
        <f>IF(AND(OR(LEFT(chengx!J73)="内",RIGHT(chengx!J73)="内"),A222&lt;&gt;""),"内销",IF(AND(OR(LEFT(chengx!J73)="外",RIGHT(chengx!J73)="外"),A222&lt;&gt;""),"外销",""))</f>
        <v/>
      </c>
      <c r="D222" s="708" t="str">
        <f>IF(AND(ISNUMBER(FIND("结束",chengx!I73)),A222&lt;&gt;""),"结","")</f>
        <v/>
      </c>
      <c r="E222" s="709">
        <v>221</v>
      </c>
    </row>
    <row r="223" spans="1:5" hidden="1">
      <c r="A223" s="413" t="str">
        <f>IF(AND(chengx!H74&lt;&gt;"",chengx!L74&lt;&gt;"/",chengx!L74&lt;&gt;"",chengx!L74&lt;&gt;0,RIGHT(chengx!I74,2)&lt;&gt;"试做"),chengx!M74,"")</f>
        <v/>
      </c>
      <c r="B223" s="413" t="str">
        <f>IF(AND(chengx!H74&lt;&gt;"",chengx!L74&lt;&gt;"/",chengx!L74&lt;&gt;"",chengx!L74&lt;&gt;0,RIGHT(chengx!I74,2)&lt;&gt;"试做"),chengx!N74,"")</f>
        <v/>
      </c>
      <c r="C223" s="413" t="str">
        <f>IF(AND(OR(LEFT(chengx!J74)="内",RIGHT(chengx!J74)="内"),A223&lt;&gt;""),"内销",IF(AND(OR(LEFT(chengx!J74)="外",RIGHT(chengx!J74)="外"),A223&lt;&gt;""),"外销",""))</f>
        <v/>
      </c>
      <c r="D223" s="708" t="str">
        <f>IF(AND(ISNUMBER(FIND("结束",chengx!I74)),A223&lt;&gt;""),"结","")</f>
        <v/>
      </c>
      <c r="E223" s="709">
        <v>222</v>
      </c>
    </row>
    <row r="224" spans="1:5" hidden="1">
      <c r="A224" s="413" t="str">
        <f>IF(AND(chengx!H75&lt;&gt;"",chengx!L75&lt;&gt;"/",chengx!L75&lt;&gt;"",chengx!L75&lt;&gt;0,RIGHT(chengx!I75,2)&lt;&gt;"试做"),chengx!M75,"")</f>
        <v/>
      </c>
      <c r="B224" s="413" t="str">
        <f>IF(AND(chengx!H75&lt;&gt;"",chengx!L75&lt;&gt;"/",chengx!L75&lt;&gt;"",chengx!L75&lt;&gt;0,RIGHT(chengx!I75,2)&lt;&gt;"试做"),chengx!N75,"")</f>
        <v/>
      </c>
      <c r="C224" s="413" t="str">
        <f>IF(AND(OR(LEFT(chengx!J75)="内",RIGHT(chengx!J75)="内"),A224&lt;&gt;""),"内销",IF(AND(OR(LEFT(chengx!J75)="外",RIGHT(chengx!J75)="外"),A224&lt;&gt;""),"外销",""))</f>
        <v/>
      </c>
      <c r="D224" s="708" t="str">
        <f>IF(AND(ISNUMBER(FIND("结束",chengx!I75)),A224&lt;&gt;""),"结","")</f>
        <v/>
      </c>
      <c r="E224" s="709">
        <v>223</v>
      </c>
    </row>
    <row r="225" spans="1:5">
      <c r="A225" s="413" t="str">
        <f>IF(AND(chengx!H76&lt;&gt;"",chengx!L76&lt;&gt;"/",chengx!L76&lt;&gt;"",chengx!L76&lt;&gt;0,RIGHT(chengx!I76,2)&lt;&gt;"试做"),chengx!M76,"")</f>
        <v>104544  486  20C</v>
      </c>
      <c r="B225" s="413">
        <f>IF(AND(chengx!H76&lt;&gt;"",chengx!L76&lt;&gt;"/",chengx!L76&lt;&gt;"",chengx!L76&lt;&gt;0,RIGHT(chengx!I76,2)&lt;&gt;"试做"),chengx!N76,"")</f>
        <v>120</v>
      </c>
      <c r="C225" s="413" t="str">
        <f>IF(AND(OR(LEFT(chengx!J76)="内",RIGHT(chengx!J76)="内"),A225&lt;&gt;""),"内销",IF(AND(OR(LEFT(chengx!J76)="外",RIGHT(chengx!J76)="外"),A225&lt;&gt;""),"外销",""))</f>
        <v>外销</v>
      </c>
      <c r="D225" s="708" t="str">
        <f>IF(AND(ISNUMBER(FIND("结束",chengx!I76)),A225&lt;&gt;""),"结","")</f>
        <v/>
      </c>
      <c r="E225" s="709">
        <v>224</v>
      </c>
    </row>
    <row r="226" spans="1:5">
      <c r="A226" s="413" t="str">
        <f>IF(AND(chengx!H77&lt;&gt;"",chengx!L77&lt;&gt;"/",chengx!L77&lt;&gt;"",chengx!L77&lt;&gt;0,RIGHT(chengx!I77,2)&lt;&gt;"试做"),chengx!M77,"")</f>
        <v>104554  486  35A</v>
      </c>
      <c r="B226" s="413">
        <f>IF(AND(chengx!H77&lt;&gt;"",chengx!L77&lt;&gt;"/",chengx!L77&lt;&gt;"",chengx!L77&lt;&gt;0,RIGHT(chengx!I77,2)&lt;&gt;"试做"),chengx!N77,"")</f>
        <v>360</v>
      </c>
      <c r="C226" s="413" t="str">
        <f>IF(AND(OR(LEFT(chengx!J77)="内",RIGHT(chengx!J77)="内"),A226&lt;&gt;""),"内销",IF(AND(OR(LEFT(chengx!J77)="外",RIGHT(chengx!J77)="外"),A226&lt;&gt;""),"外销",""))</f>
        <v>外销</v>
      </c>
      <c r="D226" s="708" t="str">
        <f>IF(AND(ISNUMBER(FIND("结束",chengx!I77)),A226&lt;&gt;""),"结","")</f>
        <v>结</v>
      </c>
      <c r="E226" s="709">
        <v>225</v>
      </c>
    </row>
    <row r="227" spans="1:5" hidden="1">
      <c r="A227" s="413" t="str">
        <f>IF(AND(chengx!H78&lt;&gt;"",chengx!L78&lt;&gt;"/",chengx!L78&lt;&gt;"",chengx!L78&lt;&gt;0,RIGHT(chengx!I78,2)&lt;&gt;"试做"),chengx!M78,"")</f>
        <v/>
      </c>
      <c r="B227" s="413" t="str">
        <f>IF(AND(chengx!H78&lt;&gt;"",chengx!L78&lt;&gt;"/",chengx!L78&lt;&gt;"",chengx!L78&lt;&gt;0,RIGHT(chengx!I78,2)&lt;&gt;"试做"),chengx!N78,"")</f>
        <v/>
      </c>
      <c r="C227" s="413" t="str">
        <f>IF(AND(OR(LEFT(chengx!J78)="内",RIGHT(chengx!J78)="内"),A227&lt;&gt;""),"内销",IF(AND(OR(LEFT(chengx!J78)="外",RIGHT(chengx!J78)="外"),A227&lt;&gt;""),"外销",""))</f>
        <v/>
      </c>
      <c r="D227" s="708" t="str">
        <f>IF(AND(ISNUMBER(FIND("结束",chengx!I78)),A227&lt;&gt;""),"结","")</f>
        <v/>
      </c>
      <c r="E227" s="709">
        <v>226</v>
      </c>
    </row>
    <row r="228" spans="1:5" hidden="1">
      <c r="A228" s="413" t="str">
        <f>IF(AND(chengx!H79&lt;&gt;"",chengx!L79&lt;&gt;"/",chengx!L79&lt;&gt;"",chengx!L79&lt;&gt;0,RIGHT(chengx!I79,2)&lt;&gt;"试做"),chengx!M79,"")</f>
        <v/>
      </c>
      <c r="B228" s="413" t="str">
        <f>IF(AND(chengx!H79&lt;&gt;"",chengx!L79&lt;&gt;"/",chengx!L79&lt;&gt;"",chengx!L79&lt;&gt;0,RIGHT(chengx!I79,2)&lt;&gt;"试做"),chengx!N79,"")</f>
        <v/>
      </c>
      <c r="C228" s="413" t="str">
        <f>IF(AND(OR(LEFT(chengx!J79)="内",RIGHT(chengx!J79)="内"),A228&lt;&gt;""),"内销",IF(AND(OR(LEFT(chengx!J79)="外",RIGHT(chengx!J79)="外"),A228&lt;&gt;""),"外销",""))</f>
        <v/>
      </c>
      <c r="D228" s="708" t="str">
        <f>IF(AND(ISNUMBER(FIND("结束",chengx!I79)),A228&lt;&gt;""),"结","")</f>
        <v/>
      </c>
      <c r="E228" s="709">
        <v>227</v>
      </c>
    </row>
    <row r="229" spans="1:5" hidden="1">
      <c r="A229" s="413" t="str">
        <f>IF(AND(chengx!H80&lt;&gt;"",chengx!L80&lt;&gt;"/",chengx!L80&lt;&gt;"",chengx!L80&lt;&gt;0,RIGHT(chengx!I80,2)&lt;&gt;"试做"),chengx!M80,"")</f>
        <v/>
      </c>
      <c r="B229" s="413" t="str">
        <f>IF(AND(chengx!H80&lt;&gt;"",chengx!L80&lt;&gt;"/",chengx!L80&lt;&gt;"",chengx!L80&lt;&gt;0,RIGHT(chengx!I80,2)&lt;&gt;"试做"),chengx!N80,"")</f>
        <v/>
      </c>
      <c r="C229" s="413" t="str">
        <f>IF(AND(OR(LEFT(chengx!J80)="内",RIGHT(chengx!J80)="内"),A229&lt;&gt;""),"内销",IF(AND(OR(LEFT(chengx!J80)="外",RIGHT(chengx!J80)="外"),A229&lt;&gt;""),"外销",""))</f>
        <v/>
      </c>
      <c r="D229" s="708" t="str">
        <f>IF(AND(ISNUMBER(FIND("结束",chengx!I80)),A229&lt;&gt;""),"结","")</f>
        <v/>
      </c>
      <c r="E229" s="709">
        <v>228</v>
      </c>
    </row>
    <row r="230" spans="1:5" hidden="1">
      <c r="A230" s="413" t="str">
        <f>IF(AND(chengx!H81&lt;&gt;"",chengx!L81&lt;&gt;"/",chengx!L81&lt;&gt;"",chengx!L81&lt;&gt;0,RIGHT(chengx!I81,2)&lt;&gt;"试做"),chengx!M81,"")</f>
        <v/>
      </c>
      <c r="B230" s="413" t="str">
        <f>IF(AND(chengx!H81&lt;&gt;"",chengx!L81&lt;&gt;"/",chengx!L81&lt;&gt;"",chengx!L81&lt;&gt;0,RIGHT(chengx!I81,2)&lt;&gt;"试做"),chengx!N81,"")</f>
        <v/>
      </c>
      <c r="C230" s="413" t="str">
        <f>IF(AND(OR(LEFT(chengx!J81)="内",RIGHT(chengx!J81)="内"),A230&lt;&gt;""),"内销",IF(AND(OR(LEFT(chengx!J81)="外",RIGHT(chengx!J81)="外"),A230&lt;&gt;""),"外销",""))</f>
        <v/>
      </c>
      <c r="D230" s="708" t="str">
        <f>IF(AND(ISNUMBER(FIND("结束",chengx!I81)),A230&lt;&gt;""),"结","")</f>
        <v/>
      </c>
      <c r="E230" s="709">
        <v>229</v>
      </c>
    </row>
    <row r="231" spans="1:5" hidden="1">
      <c r="A231" s="413" t="str">
        <f>IF(AND(chengx!H82&lt;&gt;"",chengx!L82&lt;&gt;"/",chengx!L82&lt;&gt;"",chengx!L82&lt;&gt;0,RIGHT(chengx!I82,2)&lt;&gt;"试做"),chengx!M82,"")</f>
        <v/>
      </c>
      <c r="B231" s="413" t="str">
        <f>IF(AND(chengx!H82&lt;&gt;"",chengx!L82&lt;&gt;"/",chengx!L82&lt;&gt;"",chengx!L82&lt;&gt;0,RIGHT(chengx!I82,2)&lt;&gt;"试做"),chengx!N82,"")</f>
        <v/>
      </c>
      <c r="C231" s="413" t="str">
        <f>IF(AND(OR(LEFT(chengx!J82)="内",RIGHT(chengx!J82)="内"),A231&lt;&gt;""),"内销",IF(AND(OR(LEFT(chengx!J82)="外",RIGHT(chengx!J82)="外"),A231&lt;&gt;""),"外销",""))</f>
        <v/>
      </c>
      <c r="D231" s="708" t="str">
        <f>IF(AND(ISNUMBER(FIND("结束",chengx!I82)),A231&lt;&gt;""),"结","")</f>
        <v/>
      </c>
      <c r="E231" s="709">
        <v>230</v>
      </c>
    </row>
    <row r="232" spans="1:5" hidden="1">
      <c r="A232" s="413" t="str">
        <f>IF(AND(chengx!H83&lt;&gt;"",chengx!L83&lt;&gt;"/",chengx!L83&lt;&gt;"",chengx!L83&lt;&gt;0,RIGHT(chengx!I83,2)&lt;&gt;"试做"),chengx!M83,"")</f>
        <v/>
      </c>
      <c r="B232" s="413" t="str">
        <f>IF(AND(chengx!H83&lt;&gt;"",chengx!L83&lt;&gt;"/",chengx!L83&lt;&gt;"",chengx!L83&lt;&gt;0,RIGHT(chengx!I83,2)&lt;&gt;"试做"),chengx!N83,"")</f>
        <v/>
      </c>
      <c r="C232" s="413" t="str">
        <f>IF(AND(OR(LEFT(chengx!J83)="内",RIGHT(chengx!J83)="内"),A232&lt;&gt;""),"内销",IF(AND(OR(LEFT(chengx!J83)="外",RIGHT(chengx!J83)="外"),A232&lt;&gt;""),"外销",""))</f>
        <v/>
      </c>
      <c r="D232" s="708" t="str">
        <f>IF(AND(ISNUMBER(FIND("结束",chengx!I83)),A232&lt;&gt;""),"结","")</f>
        <v/>
      </c>
      <c r="E232" s="709">
        <v>231</v>
      </c>
    </row>
    <row r="233" spans="1:5" hidden="1">
      <c r="A233" s="413" t="str">
        <f>IF(AND(chengx!H84&lt;&gt;"",chengx!L84&lt;&gt;"/",chengx!L84&lt;&gt;"",chengx!L84&lt;&gt;0,RIGHT(chengx!I84,2)&lt;&gt;"试做"),chengx!M84,"")</f>
        <v/>
      </c>
      <c r="B233" s="413" t="str">
        <f>IF(AND(chengx!H84&lt;&gt;"",chengx!L84&lt;&gt;"/",chengx!L84&lt;&gt;"",chengx!L84&lt;&gt;0,RIGHT(chengx!I84,2)&lt;&gt;"试做"),chengx!N84,"")</f>
        <v/>
      </c>
      <c r="C233" s="413" t="str">
        <f>IF(AND(OR(LEFT(chengx!J84)="内",RIGHT(chengx!J84)="内"),A233&lt;&gt;""),"内销",IF(AND(OR(LEFT(chengx!J84)="外",RIGHT(chengx!J84)="外"),A233&lt;&gt;""),"外销",""))</f>
        <v/>
      </c>
      <c r="D233" s="708" t="str">
        <f>IF(AND(ISNUMBER(FIND("结束",chengx!I84)),A233&lt;&gt;""),"结","")</f>
        <v/>
      </c>
      <c r="E233" s="709">
        <v>232</v>
      </c>
    </row>
    <row r="234" spans="1:5" hidden="1">
      <c r="A234" s="413" t="str">
        <f>IF(AND(chengx!H85&lt;&gt;"",chengx!L85&lt;&gt;"/",chengx!L85&lt;&gt;"",chengx!L85&lt;&gt;0,RIGHT(chengx!I85,2)&lt;&gt;"试做"),chengx!M85,"")</f>
        <v/>
      </c>
      <c r="B234" s="413" t="str">
        <f>IF(AND(chengx!H85&lt;&gt;"",chengx!L85&lt;&gt;"/",chengx!L85&lt;&gt;"",chengx!L85&lt;&gt;0,RIGHT(chengx!I85,2)&lt;&gt;"试做"),chengx!N85,"")</f>
        <v/>
      </c>
      <c r="C234" s="413" t="str">
        <f>IF(AND(OR(LEFT(chengx!J85)="内",RIGHT(chengx!J85)="内"),A234&lt;&gt;""),"内销",IF(AND(OR(LEFT(chengx!J85)="外",RIGHT(chengx!J85)="外"),A234&lt;&gt;""),"外销",""))</f>
        <v/>
      </c>
      <c r="D234" s="708" t="str">
        <f>IF(AND(ISNUMBER(FIND("结束",chengx!I85)),A234&lt;&gt;""),"结","")</f>
        <v/>
      </c>
      <c r="E234" s="709">
        <v>233</v>
      </c>
    </row>
    <row r="235" spans="1:5" hidden="1">
      <c r="A235" s="413" t="str">
        <f>IF(AND(chengx!H86&lt;&gt;"",chengx!L86&lt;&gt;"/",chengx!L86&lt;&gt;"",chengx!L86&lt;&gt;0,RIGHT(chengx!I86,2)&lt;&gt;"试做"),chengx!M86,"")</f>
        <v/>
      </c>
      <c r="B235" s="413" t="str">
        <f>IF(AND(chengx!H86&lt;&gt;"",chengx!L86&lt;&gt;"/",chengx!L86&lt;&gt;"",chengx!L86&lt;&gt;0,RIGHT(chengx!I86,2)&lt;&gt;"试做"),chengx!N86,"")</f>
        <v/>
      </c>
      <c r="C235" s="413" t="str">
        <f>IF(AND(OR(LEFT(chengx!J86)="内",RIGHT(chengx!J86)="内"),A235&lt;&gt;""),"内销",IF(AND(OR(LEFT(chengx!J86)="外",RIGHT(chengx!J86)="外"),A235&lt;&gt;""),"外销",""))</f>
        <v/>
      </c>
      <c r="D235" s="708" t="str">
        <f>IF(AND(ISNUMBER(FIND("结束",chengx!I86)),A235&lt;&gt;""),"结","")</f>
        <v/>
      </c>
      <c r="E235" s="709">
        <v>234</v>
      </c>
    </row>
    <row r="236" spans="1:5" hidden="1">
      <c r="A236" s="413" t="str">
        <f>IF(AND(chengx!H87&lt;&gt;"",chengx!L87&lt;&gt;"/",chengx!L87&lt;&gt;"",chengx!L87&lt;&gt;0,RIGHT(chengx!I87,2)&lt;&gt;"试做"),chengx!M87,"")</f>
        <v/>
      </c>
      <c r="B236" s="413" t="str">
        <f>IF(AND(chengx!H87&lt;&gt;"",chengx!L87&lt;&gt;"/",chengx!L87&lt;&gt;"",chengx!L87&lt;&gt;0,RIGHT(chengx!I87,2)&lt;&gt;"试做"),chengx!N87,"")</f>
        <v/>
      </c>
      <c r="C236" s="413" t="str">
        <f>IF(AND(OR(LEFT(chengx!J87)="内",RIGHT(chengx!J87)="内"),A236&lt;&gt;""),"内销",IF(AND(OR(LEFT(chengx!J87)="外",RIGHT(chengx!J87)="外"),A236&lt;&gt;""),"外销",""))</f>
        <v/>
      </c>
      <c r="D236" s="708" t="str">
        <f>IF(AND(ISNUMBER(FIND("结束",chengx!I87)),A236&lt;&gt;""),"结","")</f>
        <v/>
      </c>
      <c r="E236" s="709">
        <v>235</v>
      </c>
    </row>
    <row r="237" spans="1:5">
      <c r="A237" s="413" t="str">
        <f>IF(AND(chengx!H88&lt;&gt;"",chengx!L88&lt;&gt;"/",chengx!L88&lt;&gt;"",chengx!L88&lt;&gt;0,RIGHT(chengx!I88,2)&lt;&gt;"试做"),chengx!M88,"")</f>
        <v>096855  484  30A</v>
      </c>
      <c r="B237" s="413">
        <f>IF(AND(chengx!H88&lt;&gt;"",chengx!L88&lt;&gt;"/",chengx!L88&lt;&gt;"",chengx!L88&lt;&gt;0,RIGHT(chengx!I88,2)&lt;&gt;"试做"),chengx!N88,"")</f>
        <v>170</v>
      </c>
      <c r="C237" s="413" t="str">
        <f>IF(AND(OR(LEFT(chengx!J88)="内",RIGHT(chengx!J88)="内"),A237&lt;&gt;""),"内销",IF(AND(OR(LEFT(chengx!J88)="外",RIGHT(chengx!J88)="外"),A237&lt;&gt;""),"外销",""))</f>
        <v>内销</v>
      </c>
      <c r="D237" s="708" t="str">
        <f>IF(AND(ISNUMBER(FIND("结束",chengx!I88)),A237&lt;&gt;""),"结","")</f>
        <v/>
      </c>
      <c r="E237" s="709">
        <v>236</v>
      </c>
    </row>
    <row r="238" spans="1:5">
      <c r="A238" s="413" t="str">
        <f>IF(AND(chengx!H89&lt;&gt;"",chengx!L89&lt;&gt;"/",chengx!L89&lt;&gt;"",chengx!L89&lt;&gt;0,RIGHT(chengx!I89,2)&lt;&gt;"试做"),chengx!M89,"")</f>
        <v>096855  486  35A</v>
      </c>
      <c r="B238" s="413">
        <f>IF(AND(chengx!H89&lt;&gt;"",chengx!L89&lt;&gt;"/",chengx!L89&lt;&gt;"",chengx!L89&lt;&gt;0,RIGHT(chengx!I89,2)&lt;&gt;"试做"),chengx!N89,"")</f>
        <v>240</v>
      </c>
      <c r="C238" s="413" t="str">
        <f>IF(AND(OR(LEFT(chengx!J89)="内",RIGHT(chengx!J89)="内"),A238&lt;&gt;""),"内销",IF(AND(OR(LEFT(chengx!J89)="外",RIGHT(chengx!J89)="外"),A238&lt;&gt;""),"外销",""))</f>
        <v>外销</v>
      </c>
      <c r="D238" s="708" t="str">
        <f>IF(AND(ISNUMBER(FIND("结束",chengx!I89)),A238&lt;&gt;""),"结","")</f>
        <v/>
      </c>
      <c r="E238" s="709">
        <v>237</v>
      </c>
    </row>
    <row r="239" spans="1:5">
      <c r="A239" s="413" t="str">
        <f>IF(AND(chengx!H90&lt;&gt;"",chengx!L90&lt;&gt;"/",chengx!L90&lt;&gt;"",chengx!L90&lt;&gt;0,RIGHT(chengx!I90,2)&lt;&gt;"试做"),chengx!M90,"")</f>
        <v>096856  484  25A</v>
      </c>
      <c r="B239" s="413">
        <f>IF(AND(chengx!H90&lt;&gt;"",chengx!L90&lt;&gt;"/",chengx!L90&lt;&gt;"",chengx!L90&lt;&gt;0,RIGHT(chengx!I90,2)&lt;&gt;"试做"),chengx!N90,"")</f>
        <v>240</v>
      </c>
      <c r="C239" s="413" t="str">
        <f>IF(AND(OR(LEFT(chengx!J90)="内",RIGHT(chengx!J90)="内"),A239&lt;&gt;""),"内销",IF(AND(OR(LEFT(chengx!J90)="外",RIGHT(chengx!J90)="外"),A239&lt;&gt;""),"外销",""))</f>
        <v>外销</v>
      </c>
      <c r="D239" s="708" t="str">
        <f>IF(AND(ISNUMBER(FIND("结束",chengx!I90)),A239&lt;&gt;""),"结","")</f>
        <v/>
      </c>
      <c r="E239" s="709">
        <v>238</v>
      </c>
    </row>
    <row r="240" spans="1:5">
      <c r="A240" s="413" t="str">
        <f>IF(AND(chengx!H91&lt;&gt;"",chengx!L91&lt;&gt;"/",chengx!L91&lt;&gt;"",chengx!L91&lt;&gt;0,RIGHT(chengx!I91,2)&lt;&gt;"试做"),chengx!M91,"")</f>
        <v>096855  484  30A</v>
      </c>
      <c r="B240" s="413">
        <f>IF(AND(chengx!H91&lt;&gt;"",chengx!L91&lt;&gt;"/",chengx!L91&lt;&gt;"",chengx!L91&lt;&gt;0,RIGHT(chengx!I91,2)&lt;&gt;"试做"),chengx!N91,"")</f>
        <v>240</v>
      </c>
      <c r="C240" s="413" t="str">
        <f>IF(AND(OR(LEFT(chengx!J91)="内",RIGHT(chengx!J91)="内"),A240&lt;&gt;""),"内销",IF(AND(OR(LEFT(chengx!J91)="外",RIGHT(chengx!J91)="外"),A240&lt;&gt;""),"外销",""))</f>
        <v>内销</v>
      </c>
      <c r="D240" s="708" t="str">
        <f>IF(AND(ISNUMBER(FIND("结束",chengx!I91)),A240&lt;&gt;""),"结","")</f>
        <v/>
      </c>
      <c r="E240" s="709">
        <v>239</v>
      </c>
    </row>
    <row r="241" spans="1:5" hidden="1">
      <c r="A241" s="413" t="str">
        <f>IF(AND(chengx!H92&lt;&gt;"",chengx!L92&lt;&gt;"/",chengx!L92&lt;&gt;"",chengx!L92&lt;&gt;0,RIGHT(chengx!I92,2)&lt;&gt;"试做"),chengx!M92,"")</f>
        <v/>
      </c>
      <c r="B241" s="413" t="str">
        <f>IF(AND(chengx!H92&lt;&gt;"",chengx!L92&lt;&gt;"/",chengx!L92&lt;&gt;"",chengx!L92&lt;&gt;0,RIGHT(chengx!I92,2)&lt;&gt;"试做"),chengx!N92,"")</f>
        <v/>
      </c>
      <c r="C241" s="413" t="str">
        <f>IF(AND(OR(LEFT(chengx!J92)="内",RIGHT(chengx!J92)="内"),A241&lt;&gt;""),"内销",IF(AND(OR(LEFT(chengx!J92)="外",RIGHT(chengx!J92)="外"),A241&lt;&gt;""),"外销",""))</f>
        <v/>
      </c>
      <c r="D241" s="708" t="str">
        <f>IF(AND(ISNUMBER(FIND("结束",chengx!I92)),A241&lt;&gt;""),"结","")</f>
        <v/>
      </c>
      <c r="E241" s="709">
        <v>240</v>
      </c>
    </row>
    <row r="242" spans="1:5" hidden="1">
      <c r="A242" s="413" t="str">
        <f>IF(AND(chengx!H93&lt;&gt;"",chengx!L93&lt;&gt;"/",chengx!L93&lt;&gt;"",chengx!L93&lt;&gt;0,RIGHT(chengx!I93,2)&lt;&gt;"试做"),chengx!M93,"")</f>
        <v/>
      </c>
      <c r="B242" s="413" t="str">
        <f>IF(AND(chengx!H93&lt;&gt;"",chengx!L93&lt;&gt;"/",chengx!L93&lt;&gt;"",chengx!L93&lt;&gt;0,RIGHT(chengx!I93,2)&lt;&gt;"试做"),chengx!N93,"")</f>
        <v/>
      </c>
      <c r="C242" s="413" t="str">
        <f>IF(AND(OR(LEFT(chengx!J93)="内",RIGHT(chengx!J93)="内"),A242&lt;&gt;""),"内销",IF(AND(OR(LEFT(chengx!J93)="外",RIGHT(chengx!J93)="外"),A242&lt;&gt;""),"外销",""))</f>
        <v/>
      </c>
      <c r="D242" s="708" t="str">
        <f>IF(AND(ISNUMBER(FIND("结束",chengx!I93)),A242&lt;&gt;""),"结","")</f>
        <v/>
      </c>
      <c r="E242" s="709">
        <v>241</v>
      </c>
    </row>
    <row r="243" spans="1:5" hidden="1">
      <c r="A243" s="413" t="str">
        <f>IF(AND(chengx!H94&lt;&gt;"",chengx!L94&lt;&gt;"/",chengx!L94&lt;&gt;"",chengx!L94&lt;&gt;0,RIGHT(chengx!I94,2)&lt;&gt;"试做"),chengx!M94,"")</f>
        <v/>
      </c>
      <c r="B243" s="413" t="str">
        <f>IF(AND(chengx!H94&lt;&gt;"",chengx!L94&lt;&gt;"/",chengx!L94&lt;&gt;"",chengx!L94&lt;&gt;0,RIGHT(chengx!I94,2)&lt;&gt;"试做"),chengx!N94,"")</f>
        <v/>
      </c>
      <c r="C243" s="413" t="str">
        <f>IF(AND(OR(LEFT(chengx!J94)="内",RIGHT(chengx!J94)="内"),A243&lt;&gt;""),"内销",IF(AND(OR(LEFT(chengx!J94)="外",RIGHT(chengx!J94)="外"),A243&lt;&gt;""),"外销",""))</f>
        <v/>
      </c>
      <c r="D243" s="708" t="str">
        <f>IF(AND(ISNUMBER(FIND("结束",chengx!I94)),A243&lt;&gt;""),"结","")</f>
        <v/>
      </c>
      <c r="E243" s="709">
        <v>242</v>
      </c>
    </row>
    <row r="244" spans="1:5" hidden="1">
      <c r="A244" s="413" t="str">
        <f>IF(AND(chengx!H95&lt;&gt;"",chengx!L95&lt;&gt;"/",chengx!L95&lt;&gt;"",chengx!L95&lt;&gt;0,RIGHT(chengx!I95,2)&lt;&gt;"试做"),chengx!M95,"")</f>
        <v/>
      </c>
      <c r="B244" s="413" t="str">
        <f>IF(AND(chengx!H95&lt;&gt;"",chengx!L95&lt;&gt;"/",chengx!L95&lt;&gt;"",chengx!L95&lt;&gt;0,RIGHT(chengx!I95,2)&lt;&gt;"试做"),chengx!N95,"")</f>
        <v/>
      </c>
      <c r="C244" s="413" t="str">
        <f>IF(AND(OR(LEFT(chengx!J95)="内",RIGHT(chengx!J95)="内"),A244&lt;&gt;""),"内销",IF(AND(OR(LEFT(chengx!J95)="外",RIGHT(chengx!J95)="外"),A244&lt;&gt;""),"外销",""))</f>
        <v/>
      </c>
      <c r="D244" s="708" t="str">
        <f>IF(AND(ISNUMBER(FIND("结束",chengx!I95)),A244&lt;&gt;""),"结","")</f>
        <v/>
      </c>
      <c r="E244" s="709">
        <v>243</v>
      </c>
    </row>
    <row r="245" spans="1:5" hidden="1">
      <c r="A245" s="413" t="str">
        <f>IF(AND(chengx!H96&lt;&gt;"",chengx!L96&lt;&gt;"/",chengx!L96&lt;&gt;"",chengx!L96&lt;&gt;0,RIGHT(chengx!I96,2)&lt;&gt;"试做"),chengx!M96,"")</f>
        <v/>
      </c>
      <c r="B245" s="413" t="str">
        <f>IF(AND(chengx!H96&lt;&gt;"",chengx!L96&lt;&gt;"/",chengx!L96&lt;&gt;"",chengx!L96&lt;&gt;0,RIGHT(chengx!I96,2)&lt;&gt;"试做"),chengx!N96,"")</f>
        <v/>
      </c>
      <c r="C245" s="413" t="str">
        <f>IF(AND(OR(LEFT(chengx!J96)="内",RIGHT(chengx!J96)="内"),A245&lt;&gt;""),"内销",IF(AND(OR(LEFT(chengx!J96)="外",RIGHT(chengx!J96)="外"),A245&lt;&gt;""),"外销",""))</f>
        <v/>
      </c>
      <c r="D245" s="708" t="str">
        <f>IF(AND(ISNUMBER(FIND("结束",chengx!I96)),A245&lt;&gt;""),"结","")</f>
        <v/>
      </c>
      <c r="E245" s="709">
        <v>244</v>
      </c>
    </row>
    <row r="246" spans="1:5" hidden="1">
      <c r="A246" s="413" t="str">
        <f>IF(AND(chengx!H97&lt;&gt;"",chengx!L97&lt;&gt;"/",chengx!L97&lt;&gt;"",chengx!L97&lt;&gt;0,RIGHT(chengx!I97,2)&lt;&gt;"试做"),chengx!M97,"")</f>
        <v/>
      </c>
      <c r="B246" s="413" t="str">
        <f>IF(AND(chengx!H97&lt;&gt;"",chengx!L97&lt;&gt;"/",chengx!L97&lt;&gt;"",chengx!L97&lt;&gt;0,RIGHT(chengx!I97,2)&lt;&gt;"试做"),chengx!N97,"")</f>
        <v/>
      </c>
      <c r="C246" s="413" t="str">
        <f>IF(AND(OR(LEFT(chengx!J97)="内",RIGHT(chengx!J97)="内"),A246&lt;&gt;""),"内销",IF(AND(OR(LEFT(chengx!J97)="外",RIGHT(chengx!J97)="外"),A246&lt;&gt;""),"外销",""))</f>
        <v/>
      </c>
      <c r="D246" s="708" t="str">
        <f>IF(AND(ISNUMBER(FIND("结束",chengx!I97)),A246&lt;&gt;""),"结","")</f>
        <v/>
      </c>
      <c r="E246" s="709">
        <v>245</v>
      </c>
    </row>
    <row r="247" spans="1:5" hidden="1">
      <c r="A247" s="413" t="str">
        <f>IF(AND(chengx!H98&lt;&gt;"",chengx!L98&lt;&gt;"/",chengx!L98&lt;&gt;"",chengx!L98&lt;&gt;0,RIGHT(chengx!I98,2)&lt;&gt;"试做"),chengx!M98,"")</f>
        <v/>
      </c>
      <c r="B247" s="413" t="str">
        <f>IF(AND(chengx!H98&lt;&gt;"",chengx!L98&lt;&gt;"/",chengx!L98&lt;&gt;"",chengx!L98&lt;&gt;0,RIGHT(chengx!I98,2)&lt;&gt;"试做"),chengx!N98,"")</f>
        <v/>
      </c>
      <c r="C247" s="413" t="str">
        <f>IF(AND(OR(LEFT(chengx!J98)="内",RIGHT(chengx!J98)="内"),A247&lt;&gt;""),"内销",IF(AND(OR(LEFT(chengx!J98)="外",RIGHT(chengx!J98)="外"),A247&lt;&gt;""),"外销",""))</f>
        <v/>
      </c>
      <c r="D247" s="708" t="str">
        <f>IF(AND(ISNUMBER(FIND("结束",chengx!I98)),A247&lt;&gt;""),"结","")</f>
        <v/>
      </c>
      <c r="E247" s="709">
        <v>246</v>
      </c>
    </row>
    <row r="248" spans="1:5" hidden="1">
      <c r="A248" s="413" t="str">
        <f>IF(AND(chengx!H99&lt;&gt;"",chengx!L99&lt;&gt;"/",chengx!L99&lt;&gt;"",chengx!L99&lt;&gt;0,RIGHT(chengx!I99,2)&lt;&gt;"试做"),chengx!M99,"")</f>
        <v/>
      </c>
      <c r="B248" s="413" t="str">
        <f>IF(AND(chengx!H99&lt;&gt;"",chengx!L99&lt;&gt;"/",chengx!L99&lt;&gt;"",chengx!L99&lt;&gt;0,RIGHT(chengx!I99,2)&lt;&gt;"试做"),chengx!N99,"")</f>
        <v/>
      </c>
      <c r="C248" s="413" t="str">
        <f>IF(AND(OR(LEFT(chengx!J99)="内",RIGHT(chengx!J99)="内"),A248&lt;&gt;""),"内销",IF(AND(OR(LEFT(chengx!J99)="外",RIGHT(chengx!J99)="外"),A248&lt;&gt;""),"外销",""))</f>
        <v/>
      </c>
      <c r="D248" s="708" t="str">
        <f>IF(AND(ISNUMBER(FIND("结束",chengx!I99)),A248&lt;&gt;""),"结","")</f>
        <v/>
      </c>
      <c r="E248" s="709">
        <v>247</v>
      </c>
    </row>
    <row r="249" spans="1:5" hidden="1">
      <c r="A249" s="413" t="str">
        <f>IF(AND(chengx!H100&lt;&gt;"",chengx!L100&lt;&gt;"/",chengx!L100&lt;&gt;"",chengx!L100&lt;&gt;0,RIGHT(chengx!I100,2)&lt;&gt;"试做"),chengx!M100,"")</f>
        <v/>
      </c>
      <c r="B249" s="413" t="str">
        <f>IF(AND(chengx!H100&lt;&gt;"",chengx!L100&lt;&gt;"/",chengx!L100&lt;&gt;"",chengx!L100&lt;&gt;0,RIGHT(chengx!I100,2)&lt;&gt;"试做"),chengx!N100,"")</f>
        <v/>
      </c>
      <c r="C249" s="413" t="str">
        <f>IF(AND(OR(LEFT(chengx!J100)="内",RIGHT(chengx!J100)="内"),A249&lt;&gt;""),"内销",IF(AND(OR(LEFT(chengx!J100)="外",RIGHT(chengx!J100)="外"),A249&lt;&gt;""),"外销",""))</f>
        <v/>
      </c>
      <c r="D249" s="708" t="str">
        <f>IF(AND(ISNUMBER(FIND("结束",chengx!I100)),A249&lt;&gt;""),"结","")</f>
        <v/>
      </c>
      <c r="E249" s="709">
        <v>248</v>
      </c>
    </row>
    <row r="250" spans="1:5" hidden="1">
      <c r="A250" s="413" t="str">
        <f>IF(AND(chengx!H101&lt;&gt;"",chengx!L101&lt;&gt;"/",chengx!L101&lt;&gt;"",chengx!L101&lt;&gt;0,RIGHT(chengx!I101,2)&lt;&gt;"试做"),chengx!M101,"")</f>
        <v/>
      </c>
      <c r="B250" s="413" t="str">
        <f>IF(AND(chengx!H101&lt;&gt;"",chengx!L101&lt;&gt;"/",chengx!L101&lt;&gt;"",chengx!L101&lt;&gt;0,RIGHT(chengx!I101,2)&lt;&gt;"试做"),chengx!N101,"")</f>
        <v/>
      </c>
      <c r="C250" s="413" t="str">
        <f>IF(AND(OR(LEFT(chengx!J101)="内",RIGHT(chengx!J101)="内"),A250&lt;&gt;""),"内销",IF(AND(OR(LEFT(chengx!J101)="外",RIGHT(chengx!J101)="外"),A250&lt;&gt;""),"外销",""))</f>
        <v/>
      </c>
      <c r="D250" s="708" t="str">
        <f>IF(AND(ISNUMBER(FIND("结束",chengx!I101)),A250&lt;&gt;""),"结","")</f>
        <v/>
      </c>
      <c r="E250" s="709">
        <v>249</v>
      </c>
    </row>
    <row r="251" spans="1:5" hidden="1">
      <c r="A251" s="413" t="str">
        <f>IF(AND(chengx!H102&lt;&gt;"",chengx!L102&lt;&gt;"/",chengx!L102&lt;&gt;"",chengx!L102&lt;&gt;0,RIGHT(chengx!I102,2)&lt;&gt;"试做"),chengx!M102,"")</f>
        <v/>
      </c>
      <c r="B251" s="413" t="str">
        <f>IF(AND(chengx!H102&lt;&gt;"",chengx!L102&lt;&gt;"/",chengx!L102&lt;&gt;"",chengx!L102&lt;&gt;0,RIGHT(chengx!I102,2)&lt;&gt;"试做"),chengx!N102,"")</f>
        <v/>
      </c>
      <c r="C251" s="413" t="str">
        <f>IF(AND(OR(LEFT(chengx!J102)="内",RIGHT(chengx!J102)="内"),A251&lt;&gt;""),"内销",IF(AND(OR(LEFT(chengx!J102)="外",RIGHT(chengx!J102)="外"),A251&lt;&gt;""),"外销",""))</f>
        <v/>
      </c>
      <c r="D251" s="708" t="str">
        <f>IF(AND(ISNUMBER(FIND("结束",chengx!I102)),A251&lt;&gt;""),"结","")</f>
        <v/>
      </c>
      <c r="E251" s="709">
        <v>250</v>
      </c>
    </row>
    <row r="252" spans="1:5" hidden="1">
      <c r="A252" s="413" t="str">
        <f>IF(AND(chengx!H103&lt;&gt;"",chengx!L103&lt;&gt;"/",chengx!L103&lt;&gt;"",chengx!L103&lt;&gt;0,RIGHT(chengx!I103,2)&lt;&gt;"试做"),chengx!M103,"")</f>
        <v/>
      </c>
      <c r="B252" s="413" t="str">
        <f>IF(AND(chengx!H103&lt;&gt;"",chengx!L103&lt;&gt;"/",chengx!L103&lt;&gt;"",chengx!L103&lt;&gt;0,RIGHT(chengx!I103,2)&lt;&gt;"试做"),chengx!N103,"")</f>
        <v/>
      </c>
      <c r="C252" s="413" t="str">
        <f>IF(AND(OR(LEFT(chengx!J103)="内",RIGHT(chengx!J103)="内"),A252&lt;&gt;""),"内销",IF(AND(OR(LEFT(chengx!J103)="外",RIGHT(chengx!J103)="外"),A252&lt;&gt;""),"外销",""))</f>
        <v/>
      </c>
      <c r="D252" s="708" t="str">
        <f>IF(AND(ISNUMBER(FIND("结束",chengx!I103)),A252&lt;&gt;""),"结","")</f>
        <v/>
      </c>
      <c r="E252" s="709">
        <v>251</v>
      </c>
    </row>
    <row r="253" spans="1:5" hidden="1">
      <c r="A253" s="413" t="str">
        <f>IF(AND(chengx!H104&lt;&gt;"",chengx!L104&lt;&gt;"/",chengx!L104&lt;&gt;"",chengx!L104&lt;&gt;0,RIGHT(chengx!I104,2)&lt;&gt;"试做"),chengx!M104,"")</f>
        <v/>
      </c>
      <c r="B253" s="413" t="str">
        <f>IF(AND(chengx!H104&lt;&gt;"",chengx!L104&lt;&gt;"/",chengx!L104&lt;&gt;"",chengx!L104&lt;&gt;0,RIGHT(chengx!I104,2)&lt;&gt;"试做"),chengx!N104,"")</f>
        <v/>
      </c>
      <c r="C253" s="413" t="str">
        <f>IF(AND(OR(LEFT(chengx!J104)="内",RIGHT(chengx!J104)="内"),A253&lt;&gt;""),"内销",IF(AND(OR(LEFT(chengx!J104)="外",RIGHT(chengx!J104)="外"),A253&lt;&gt;""),"外销",""))</f>
        <v/>
      </c>
      <c r="D253" s="708" t="str">
        <f>IF(AND(ISNUMBER(FIND("结束",chengx!I104)),A253&lt;&gt;""),"结","")</f>
        <v/>
      </c>
      <c r="E253" s="709">
        <v>252</v>
      </c>
    </row>
    <row r="254" spans="1:5" hidden="1">
      <c r="A254" s="413" t="str">
        <f>IF(AND(chengx!H105&lt;&gt;"",chengx!L105&lt;&gt;"/",chengx!L105&lt;&gt;"",chengx!L105&lt;&gt;0,RIGHT(chengx!I105,2)&lt;&gt;"试做"),chengx!M105,"")</f>
        <v/>
      </c>
      <c r="B254" s="413" t="str">
        <f>IF(AND(chengx!H105&lt;&gt;"",chengx!L105&lt;&gt;"/",chengx!L105&lt;&gt;"",chengx!L105&lt;&gt;0,RIGHT(chengx!I105,2)&lt;&gt;"试做"),chengx!N105,"")</f>
        <v/>
      </c>
      <c r="C254" s="413" t="str">
        <f>IF(AND(OR(LEFT(chengx!J105)="内",RIGHT(chengx!J105)="内"),A254&lt;&gt;""),"内销",IF(AND(OR(LEFT(chengx!J105)="外",RIGHT(chengx!J105)="外"),A254&lt;&gt;""),"外销",""))</f>
        <v/>
      </c>
      <c r="D254" s="708" t="str">
        <f>IF(AND(ISNUMBER(FIND("结束",chengx!I105)),A254&lt;&gt;""),"结","")</f>
        <v/>
      </c>
      <c r="E254" s="709">
        <v>253</v>
      </c>
    </row>
    <row r="255" spans="1:5" hidden="1">
      <c r="A255" s="413" t="str">
        <f>IF(AND(chengx!H106&lt;&gt;"",chengx!L106&lt;&gt;"/",chengx!L106&lt;&gt;"",chengx!L106&lt;&gt;0,RIGHT(chengx!I106,2)&lt;&gt;"试做"),chengx!M106,"")</f>
        <v/>
      </c>
      <c r="B255" s="413" t="str">
        <f>IF(AND(chengx!H106&lt;&gt;"",chengx!L106&lt;&gt;"/",chengx!L106&lt;&gt;"",chengx!L106&lt;&gt;0,RIGHT(chengx!I106,2)&lt;&gt;"试做"),chengx!N106,"")</f>
        <v/>
      </c>
      <c r="C255" s="413" t="str">
        <f>IF(AND(OR(LEFT(chengx!J106)="内",RIGHT(chengx!J106)="内"),A255&lt;&gt;""),"内销",IF(AND(OR(LEFT(chengx!J106)="外",RIGHT(chengx!J106)="外"),A255&lt;&gt;""),"外销",""))</f>
        <v/>
      </c>
      <c r="D255" s="708" t="str">
        <f>IF(AND(ISNUMBER(FIND("结束",chengx!I106)),A255&lt;&gt;""),"结","")</f>
        <v/>
      </c>
      <c r="E255" s="709">
        <v>254</v>
      </c>
    </row>
    <row r="256" spans="1:5" hidden="1">
      <c r="A256" s="413" t="str">
        <f>IF(AND(chengx!H107&lt;&gt;"",chengx!L107&lt;&gt;"/",chengx!L107&lt;&gt;"",chengx!L107&lt;&gt;0,RIGHT(chengx!I107,2)&lt;&gt;"试做"),chengx!M107,"")</f>
        <v/>
      </c>
      <c r="B256" s="413" t="str">
        <f>IF(AND(chengx!H107&lt;&gt;"",chengx!L107&lt;&gt;"/",chengx!L107&lt;&gt;"",chengx!L107&lt;&gt;0,RIGHT(chengx!I107,2)&lt;&gt;"试做"),chengx!N107,"")</f>
        <v/>
      </c>
      <c r="C256" s="413" t="str">
        <f>IF(AND(OR(LEFT(chengx!J107)="内",RIGHT(chengx!J107)="内"),A256&lt;&gt;""),"内销",IF(AND(OR(LEFT(chengx!J107)="外",RIGHT(chengx!J107)="外"),A256&lt;&gt;""),"外销",""))</f>
        <v/>
      </c>
      <c r="D256" s="708" t="str">
        <f>IF(AND(ISNUMBER(FIND("结束",chengx!I107)),A256&lt;&gt;""),"结","")</f>
        <v/>
      </c>
      <c r="E256" s="709">
        <v>255</v>
      </c>
    </row>
    <row r="257" spans="1:5" hidden="1">
      <c r="A257" s="413" t="str">
        <f>IF(AND(chengx!H108&lt;&gt;"",chengx!L108&lt;&gt;"/",chengx!L108&lt;&gt;"",chengx!L108&lt;&gt;0,RIGHT(chengx!I108,2)&lt;&gt;"试做"),chengx!M108,"")</f>
        <v/>
      </c>
      <c r="B257" s="413" t="str">
        <f>IF(AND(chengx!H108&lt;&gt;"",chengx!L108&lt;&gt;"/",chengx!L108&lt;&gt;"",chengx!L108&lt;&gt;0,RIGHT(chengx!I108,2)&lt;&gt;"试做"),chengx!N108,"")</f>
        <v/>
      </c>
      <c r="C257" s="413" t="str">
        <f>IF(AND(OR(LEFT(chengx!J108)="内",RIGHT(chengx!J108)="内"),A257&lt;&gt;""),"内销",IF(AND(OR(LEFT(chengx!J108)="外",RIGHT(chengx!J108)="外"),A257&lt;&gt;""),"外销",""))</f>
        <v/>
      </c>
      <c r="D257" s="708" t="str">
        <f>IF(AND(ISNUMBER(FIND("结束",chengx!I108)),A257&lt;&gt;""),"结","")</f>
        <v/>
      </c>
      <c r="E257" s="709">
        <v>256</v>
      </c>
    </row>
    <row r="258" spans="1:5" hidden="1">
      <c r="A258" s="413" t="str">
        <f>IF(AND(chengx!H109&lt;&gt;"",chengx!L109&lt;&gt;"/",chengx!L109&lt;&gt;"",chengx!L109&lt;&gt;0,RIGHT(chengx!I109,2)&lt;&gt;"试做"),chengx!M109,"")</f>
        <v/>
      </c>
      <c r="B258" s="413" t="str">
        <f>IF(AND(chengx!H109&lt;&gt;"",chengx!L109&lt;&gt;"/",chengx!L109&lt;&gt;"",chengx!L109&lt;&gt;0,RIGHT(chengx!I109,2)&lt;&gt;"试做"),chengx!N109,"")</f>
        <v/>
      </c>
      <c r="C258" s="413" t="str">
        <f>IF(AND(OR(LEFT(chengx!J109)="内",RIGHT(chengx!J109)="内"),A258&lt;&gt;""),"内销",IF(AND(OR(LEFT(chengx!J109)="外",RIGHT(chengx!J109)="外"),A258&lt;&gt;""),"外销",""))</f>
        <v/>
      </c>
      <c r="D258" s="708" t="str">
        <f>IF(AND(ISNUMBER(FIND("结束",chengx!I109)),A258&lt;&gt;""),"结","")</f>
        <v/>
      </c>
      <c r="E258" s="709">
        <v>257</v>
      </c>
    </row>
    <row r="259" spans="1:5" hidden="1">
      <c r="A259" s="413" t="str">
        <f>IF(AND(chengx!H110&lt;&gt;"",chengx!L110&lt;&gt;"/",chengx!L110&lt;&gt;"",chengx!L110&lt;&gt;0,RIGHT(chengx!I110,2)&lt;&gt;"试做"),chengx!M110,"")</f>
        <v/>
      </c>
      <c r="B259" s="413" t="str">
        <f>IF(AND(chengx!H110&lt;&gt;"",chengx!L110&lt;&gt;"/",chengx!L110&lt;&gt;"",chengx!L110&lt;&gt;0,RIGHT(chengx!I110,2)&lt;&gt;"试做"),chengx!N110,"")</f>
        <v/>
      </c>
      <c r="C259" s="413" t="str">
        <f>IF(AND(OR(LEFT(chengx!J110)="内",RIGHT(chengx!J110)="内"),A259&lt;&gt;""),"内销",IF(AND(OR(LEFT(chengx!J110)="外",RIGHT(chengx!J110)="外"),A259&lt;&gt;""),"外销",""))</f>
        <v/>
      </c>
      <c r="D259" s="708" t="str">
        <f>IF(AND(ISNUMBER(FIND("结束",chengx!I110)),A259&lt;&gt;""),"结","")</f>
        <v/>
      </c>
      <c r="E259" s="709">
        <v>258</v>
      </c>
    </row>
    <row r="260" spans="1:5" hidden="1">
      <c r="A260" s="413" t="str">
        <f>IF(AND(chengx!H111&lt;&gt;"",chengx!L111&lt;&gt;"/",chengx!L111&lt;&gt;"",chengx!L111&lt;&gt;0,RIGHT(chengx!I111,2)&lt;&gt;"试做"),chengx!M111,"")</f>
        <v/>
      </c>
      <c r="B260" s="413" t="str">
        <f>IF(AND(chengx!H111&lt;&gt;"",chengx!L111&lt;&gt;"/",chengx!L111&lt;&gt;"",chengx!L111&lt;&gt;0,RIGHT(chengx!I111,2)&lt;&gt;"试做"),chengx!N111,"")</f>
        <v/>
      </c>
      <c r="C260" s="413" t="str">
        <f>IF(AND(OR(LEFT(chengx!J111)="内",RIGHT(chengx!J111)="内"),A260&lt;&gt;""),"内销",IF(AND(OR(LEFT(chengx!J111)="外",RIGHT(chengx!J111)="外"),A260&lt;&gt;""),"外销",""))</f>
        <v/>
      </c>
      <c r="D260" s="708" t="str">
        <f>IF(AND(ISNUMBER(FIND("结束",chengx!I111)),A260&lt;&gt;""),"结","")</f>
        <v/>
      </c>
      <c r="E260" s="709">
        <v>259</v>
      </c>
    </row>
    <row r="261" spans="1:5" hidden="1">
      <c r="A261" s="413" t="str">
        <f>IF(AND(chengx!H112&lt;&gt;"",chengx!L112&lt;&gt;"/",chengx!L112&lt;&gt;"",chengx!L112&lt;&gt;0,RIGHT(chengx!I112,2)&lt;&gt;"试做"),chengx!M112,"")</f>
        <v/>
      </c>
      <c r="B261" s="413" t="str">
        <f>IF(AND(chengx!H112&lt;&gt;"",chengx!L112&lt;&gt;"/",chengx!L112&lt;&gt;"",chengx!L112&lt;&gt;0,RIGHT(chengx!I112,2)&lt;&gt;"试做"),chengx!N112,"")</f>
        <v/>
      </c>
      <c r="C261" s="413" t="str">
        <f>IF(AND(OR(LEFT(chengx!J112)="内",RIGHT(chengx!J112)="内"),A261&lt;&gt;""),"内销",IF(AND(OR(LEFT(chengx!J112)="外",RIGHT(chengx!J112)="外"),A261&lt;&gt;""),"外销",""))</f>
        <v/>
      </c>
      <c r="D261" s="708" t="str">
        <f>IF(AND(ISNUMBER(FIND("结束",chengx!I112)),A261&lt;&gt;""),"结","")</f>
        <v/>
      </c>
      <c r="E261" s="709">
        <v>260</v>
      </c>
    </row>
    <row r="262" spans="1:5" hidden="1">
      <c r="A262" s="413" t="str">
        <f>IF(AND(chengx!H113&lt;&gt;"",chengx!L113&lt;&gt;"/",chengx!L113&lt;&gt;"",chengx!L113&lt;&gt;0,RIGHT(chengx!I113,2)&lt;&gt;"试做"),chengx!M113,"")</f>
        <v/>
      </c>
      <c r="B262" s="413" t="str">
        <f>IF(AND(chengx!H113&lt;&gt;"",chengx!L113&lt;&gt;"/",chengx!L113&lt;&gt;"",chengx!L113&lt;&gt;0,RIGHT(chengx!I113,2)&lt;&gt;"试做"),chengx!N113,"")</f>
        <v/>
      </c>
      <c r="C262" s="413" t="str">
        <f>IF(AND(OR(LEFT(chengx!J113)="内",RIGHT(chengx!J113)="内"),A262&lt;&gt;""),"内销",IF(AND(OR(LEFT(chengx!J113)="外",RIGHT(chengx!J113)="外"),A262&lt;&gt;""),"外销",""))</f>
        <v/>
      </c>
      <c r="D262" s="708" t="str">
        <f>IF(AND(ISNUMBER(FIND("结束",chengx!I113)),A262&lt;&gt;""),"结","")</f>
        <v/>
      </c>
      <c r="E262" s="709">
        <v>261</v>
      </c>
    </row>
    <row r="263" spans="1:5">
      <c r="A263" s="413" t="str">
        <f>IF(AND(chengx!H114&lt;&gt;"",chengx!L114&lt;&gt;"/",chengx!L114&lt;&gt;"",chengx!L114&lt;&gt;0,RIGHT(chengx!I114,2)&lt;&gt;"试做"),chengx!M114,"")</f>
        <v>128866  484  40A</v>
      </c>
      <c r="B263" s="413">
        <f>IF(AND(chengx!H114&lt;&gt;"",chengx!L114&lt;&gt;"/",chengx!L114&lt;&gt;"",chengx!L114&lt;&gt;0,RIGHT(chengx!I114,2)&lt;&gt;"试做"),chengx!N114,"")</f>
        <v>80</v>
      </c>
      <c r="C263" s="413" t="str">
        <f>IF(AND(OR(LEFT(chengx!J114)="内",RIGHT(chengx!J114)="内"),A263&lt;&gt;""),"内销",IF(AND(OR(LEFT(chengx!J114)="外",RIGHT(chengx!J114)="外"),A263&lt;&gt;""),"外销",""))</f>
        <v>外销</v>
      </c>
      <c r="D263" s="708" t="str">
        <f>IF(AND(ISNUMBER(FIND("结束",chengx!I114)),A263&lt;&gt;""),"结","")</f>
        <v/>
      </c>
      <c r="E263" s="709">
        <v>262</v>
      </c>
    </row>
    <row r="264" spans="1:5">
      <c r="A264" s="413" t="str">
        <f>IF(AND(chengx!H115&lt;&gt;"",chengx!L115&lt;&gt;"/",chengx!L115&lt;&gt;"",chengx!L115&lt;&gt;0,RIGHT(chengx!I115,2)&lt;&gt;"试做"),chengx!M115,"")</f>
        <v>128856  484  30A称重</v>
      </c>
      <c r="B264" s="413">
        <f>IF(AND(chengx!H115&lt;&gt;"",chengx!L115&lt;&gt;"/",chengx!L115&lt;&gt;"",chengx!L115&lt;&gt;0,RIGHT(chengx!I115,2)&lt;&gt;"试做"),chengx!N115,"")</f>
        <v>240</v>
      </c>
      <c r="C264" s="413" t="str">
        <f>IF(AND(OR(LEFT(chengx!J115)="内",RIGHT(chengx!J115)="内"),A264&lt;&gt;""),"内销",IF(AND(OR(LEFT(chengx!J115)="外",RIGHT(chengx!J115)="外"),A264&lt;&gt;""),"外销",""))</f>
        <v>内销</v>
      </c>
      <c r="D264" s="708" t="str">
        <f>IF(AND(ISNUMBER(FIND("结束",chengx!I115)),A264&lt;&gt;""),"结","")</f>
        <v>结</v>
      </c>
      <c r="E264" s="709">
        <v>263</v>
      </c>
    </row>
    <row r="265" spans="1:5">
      <c r="A265" s="413" t="str">
        <f>IF(AND(chengx!H116&lt;&gt;"",chengx!L116&lt;&gt;"/",chengx!L116&lt;&gt;"",chengx!L116&lt;&gt;0,RIGHT(chengx!I116,2)&lt;&gt;"试做"),chengx!M116,"")</f>
        <v>128866  484  40A</v>
      </c>
      <c r="B265" s="413">
        <f>IF(AND(chengx!H116&lt;&gt;"",chengx!L116&lt;&gt;"/",chengx!L116&lt;&gt;"",chengx!L116&lt;&gt;0,RIGHT(chengx!I116,2)&lt;&gt;"试做"),chengx!N116,"")</f>
        <v>360</v>
      </c>
      <c r="C265" s="413" t="str">
        <f>IF(AND(OR(LEFT(chengx!J116)="内",RIGHT(chengx!J116)="内"),A265&lt;&gt;""),"内销",IF(AND(OR(LEFT(chengx!J116)="外",RIGHT(chengx!J116)="外"),A265&lt;&gt;""),"外销",""))</f>
        <v>外销</v>
      </c>
      <c r="D265" s="708" t="str">
        <f>IF(AND(ISNUMBER(FIND("结束",chengx!I116)),A265&lt;&gt;""),"结","")</f>
        <v/>
      </c>
      <c r="E265" s="709">
        <v>264</v>
      </c>
    </row>
    <row r="266" spans="1:5" hidden="1">
      <c r="A266" s="413" t="str">
        <f>IF(AND(chengx!H117&lt;&gt;"",chengx!L117&lt;&gt;"/",chengx!L117&lt;&gt;"",chengx!L117&lt;&gt;0,RIGHT(chengx!I117,2)&lt;&gt;"试做"),chengx!M117,"")</f>
        <v/>
      </c>
      <c r="B266" s="413" t="str">
        <f>IF(AND(chengx!H117&lt;&gt;"",chengx!L117&lt;&gt;"/",chengx!L117&lt;&gt;"",chengx!L117&lt;&gt;0,RIGHT(chengx!I117,2)&lt;&gt;"试做"),chengx!N117,"")</f>
        <v/>
      </c>
      <c r="C266" s="413" t="str">
        <f>IF(AND(OR(LEFT(chengx!J117)="内",RIGHT(chengx!J117)="内"),A266&lt;&gt;""),"内销",IF(AND(OR(LEFT(chengx!J117)="外",RIGHT(chengx!J117)="外"),A266&lt;&gt;""),"外销",""))</f>
        <v/>
      </c>
      <c r="D266" s="708" t="str">
        <f>IF(AND(ISNUMBER(FIND("结束",chengx!I117)),A266&lt;&gt;""),"结","")</f>
        <v/>
      </c>
      <c r="E266" s="709">
        <v>265</v>
      </c>
    </row>
    <row r="267" spans="1:5" hidden="1">
      <c r="A267" s="413" t="str">
        <f>IF(AND(chengx!H118&lt;&gt;"",chengx!L118&lt;&gt;"/",chengx!L118&lt;&gt;"",chengx!L118&lt;&gt;0,RIGHT(chengx!I118,2)&lt;&gt;"试做"),chengx!M118,"")</f>
        <v/>
      </c>
      <c r="B267" s="413" t="str">
        <f>IF(AND(chengx!H118&lt;&gt;"",chengx!L118&lt;&gt;"/",chengx!L118&lt;&gt;"",chengx!L118&lt;&gt;0,RIGHT(chengx!I118,2)&lt;&gt;"试做"),chengx!N118,"")</f>
        <v/>
      </c>
      <c r="C267" s="413" t="str">
        <f>IF(AND(OR(LEFT(chengx!J118)="内",RIGHT(chengx!J118)="内"),A267&lt;&gt;""),"内销",IF(AND(OR(LEFT(chengx!J118)="外",RIGHT(chengx!J118)="外"),A267&lt;&gt;""),"外销",""))</f>
        <v/>
      </c>
      <c r="D267" s="708" t="str">
        <f>IF(AND(ISNUMBER(FIND("结束",chengx!I118)),A267&lt;&gt;""),"结","")</f>
        <v/>
      </c>
      <c r="E267" s="709">
        <v>266</v>
      </c>
    </row>
    <row r="268" spans="1:5" hidden="1">
      <c r="A268" s="413" t="str">
        <f>IF(AND(chengx!H119&lt;&gt;"",chengx!L119&lt;&gt;"/",chengx!L119&lt;&gt;"",chengx!L119&lt;&gt;0,RIGHT(chengx!I119,2)&lt;&gt;"试做"),chengx!M119,"")</f>
        <v/>
      </c>
      <c r="B268" s="413" t="str">
        <f>IF(AND(chengx!H119&lt;&gt;"",chengx!L119&lt;&gt;"/",chengx!L119&lt;&gt;"",chengx!L119&lt;&gt;0,RIGHT(chengx!I119,2)&lt;&gt;"试做"),chengx!N119,"")</f>
        <v/>
      </c>
      <c r="C268" s="413" t="str">
        <f>IF(AND(OR(LEFT(chengx!J119)="内",RIGHT(chengx!J119)="内"),A268&lt;&gt;""),"内销",IF(AND(OR(LEFT(chengx!J119)="外",RIGHT(chengx!J119)="外"),A268&lt;&gt;""),"外销",""))</f>
        <v/>
      </c>
      <c r="D268" s="708" t="str">
        <f>IF(AND(ISNUMBER(FIND("结束",chengx!I119)),A268&lt;&gt;""),"结","")</f>
        <v/>
      </c>
      <c r="E268" s="709">
        <v>267</v>
      </c>
    </row>
    <row r="269" spans="1:5">
      <c r="A269" s="413" t="str">
        <f>IF(AND(chengx!H120&lt;&gt;"",chengx!L120&lt;&gt;"/",chengx!L120&lt;&gt;"",chengx!L120&lt;&gt;0,RIGHT(chengx!I120,2)&lt;&gt;"试做"),chengx!M120,"")</f>
        <v>080454  486  30A</v>
      </c>
      <c r="B269" s="413">
        <f>IF(AND(chengx!H120&lt;&gt;"",chengx!L120&lt;&gt;"/",chengx!L120&lt;&gt;"",chengx!L120&lt;&gt;0,RIGHT(chengx!I120,2)&lt;&gt;"试做"),chengx!N120,"")</f>
        <v>360</v>
      </c>
      <c r="C269" s="413" t="str">
        <f>IF(AND(OR(LEFT(chengx!J120)="内",RIGHT(chengx!J120)="内"),A269&lt;&gt;""),"内销",IF(AND(OR(LEFT(chengx!J120)="外",RIGHT(chengx!J120)="外"),A269&lt;&gt;""),"外销",""))</f>
        <v>外销</v>
      </c>
      <c r="D269" s="708" t="str">
        <f>IF(AND(ISNUMBER(FIND("结束",chengx!I120)),A269&lt;&gt;""),"结","")</f>
        <v/>
      </c>
      <c r="E269" s="709">
        <v>268</v>
      </c>
    </row>
    <row r="270" spans="1:5" hidden="1">
      <c r="A270" s="413" t="str">
        <f>IF(AND(chengx!H121&lt;&gt;"",chengx!L121&lt;&gt;"/",chengx!L121&lt;&gt;"",chengx!L121&lt;&gt;0,RIGHT(chengx!I121,2)&lt;&gt;"试做"),chengx!M121,"")</f>
        <v>080855  486  35A</v>
      </c>
      <c r="B270" s="413">
        <f>IF(AND(chengx!H121&lt;&gt;"",chengx!L121&lt;&gt;"/",chengx!L121&lt;&gt;"",chengx!L121&lt;&gt;0,RIGHT(chengx!I121,2)&lt;&gt;"试做"),chengx!N121,"")</f>
        <v>200</v>
      </c>
      <c r="C270" s="413" t="str">
        <f>IF(AND(OR(LEFT(chengx!J121)="内",RIGHT(chengx!J121)="内"),A270&lt;&gt;""),"内销",IF(AND(OR(LEFT(chengx!J121)="外",RIGHT(chengx!J121)="外"),A270&lt;&gt;""),"外销",""))</f>
        <v>外销</v>
      </c>
      <c r="D270" s="708" t="str">
        <f>IF(AND(ISNUMBER(FIND("结束",chengx!I121)),A270&lt;&gt;""),"结","")</f>
        <v/>
      </c>
      <c r="E270" s="709">
        <v>269</v>
      </c>
    </row>
    <row r="271" spans="1:5" hidden="1">
      <c r="A271" s="413" t="str">
        <f>IF(AND(chengx!H122&lt;&gt;"",chengx!L122&lt;&gt;"/",chengx!L122&lt;&gt;"",chengx!L122&lt;&gt;0,RIGHT(chengx!I122,2)&lt;&gt;"试做"),chengx!M122,"")</f>
        <v/>
      </c>
      <c r="B271" s="413" t="str">
        <f>IF(AND(chengx!H122&lt;&gt;"",chengx!L122&lt;&gt;"/",chengx!L122&lt;&gt;"",chengx!L122&lt;&gt;0,RIGHT(chengx!I122,2)&lt;&gt;"试做"),chengx!N122,"")</f>
        <v/>
      </c>
      <c r="C271" s="413" t="str">
        <f>IF(AND(OR(LEFT(chengx!J122)="内",RIGHT(chengx!J122)="内"),A271&lt;&gt;""),"内销",IF(AND(OR(LEFT(chengx!J122)="外",RIGHT(chengx!J122)="外"),A271&lt;&gt;""),"外销",""))</f>
        <v/>
      </c>
      <c r="D271" s="708" t="str">
        <f>IF(AND(ISNUMBER(FIND("结束",chengx!I122)),A271&lt;&gt;""),"结","")</f>
        <v/>
      </c>
      <c r="E271" s="709">
        <v>270</v>
      </c>
    </row>
    <row r="272" spans="1:5" hidden="1">
      <c r="A272" s="413" t="str">
        <f>IF(AND(chengx!H123&lt;&gt;"",chengx!L123&lt;&gt;"/",chengx!L123&lt;&gt;"",chengx!L123&lt;&gt;0,RIGHT(chengx!I123,2)&lt;&gt;"试做"),chengx!M123,"")</f>
        <v/>
      </c>
      <c r="B272" s="413" t="str">
        <f>IF(AND(chengx!H123&lt;&gt;"",chengx!L123&lt;&gt;"/",chengx!L123&lt;&gt;"",chengx!L123&lt;&gt;0,RIGHT(chengx!I123,2)&lt;&gt;"试做"),chengx!N123,"")</f>
        <v/>
      </c>
      <c r="C272" s="413" t="str">
        <f>IF(AND(OR(LEFT(chengx!J123)="内",RIGHT(chengx!J123)="内"),A272&lt;&gt;""),"内销",IF(AND(OR(LEFT(chengx!J123)="外",RIGHT(chengx!J123)="外"),A272&lt;&gt;""),"外销",""))</f>
        <v/>
      </c>
      <c r="D272" s="708" t="str">
        <f>IF(AND(ISNUMBER(FIND("结束",chengx!I123)),A272&lt;&gt;""),"结","")</f>
        <v/>
      </c>
      <c r="E272" s="709">
        <v>271</v>
      </c>
    </row>
    <row r="273" spans="1:5" hidden="1">
      <c r="A273" s="413" t="str">
        <f>IF(AND(chengx!H124&lt;&gt;"",chengx!L124&lt;&gt;"/",chengx!L124&lt;&gt;"",chengx!L124&lt;&gt;0,RIGHT(chengx!I124,2)&lt;&gt;"试做"),chengx!M124,"")</f>
        <v/>
      </c>
      <c r="B273" s="413" t="str">
        <f>IF(AND(chengx!H124&lt;&gt;"",chengx!L124&lt;&gt;"/",chengx!L124&lt;&gt;"",chengx!L124&lt;&gt;0,RIGHT(chengx!I124,2)&lt;&gt;"试做"),chengx!N124,"")</f>
        <v/>
      </c>
      <c r="C273" s="413" t="str">
        <f>IF(AND(OR(LEFT(chengx!J124)="内",RIGHT(chengx!J124)="内"),A273&lt;&gt;""),"内销",IF(AND(OR(LEFT(chengx!J124)="外",RIGHT(chengx!J124)="外"),A273&lt;&gt;""),"外销",""))</f>
        <v/>
      </c>
      <c r="D273" s="708" t="str">
        <f>IF(AND(ISNUMBER(FIND("结束",chengx!I124)),A273&lt;&gt;""),"结","")</f>
        <v/>
      </c>
      <c r="E273" s="709">
        <v>272</v>
      </c>
    </row>
    <row r="274" spans="1:5" hidden="1">
      <c r="A274" s="413" t="str">
        <f>IF(AND(chengx!H125&lt;&gt;"",chengx!L125&lt;&gt;"/",chengx!L125&lt;&gt;"",chengx!L125&lt;&gt;0,RIGHT(chengx!I125,2)&lt;&gt;"试做"),chengx!M125,"")</f>
        <v/>
      </c>
      <c r="B274" s="413" t="str">
        <f>IF(AND(chengx!H125&lt;&gt;"",chengx!L125&lt;&gt;"/",chengx!L125&lt;&gt;"",chengx!L125&lt;&gt;0,RIGHT(chengx!I125,2)&lt;&gt;"试做"),chengx!N125,"")</f>
        <v/>
      </c>
      <c r="C274" s="413" t="str">
        <f>IF(AND(OR(LEFT(chengx!J125)="内",RIGHT(chengx!J125)="内"),A274&lt;&gt;""),"内销",IF(AND(OR(LEFT(chengx!J125)="外",RIGHT(chengx!J125)="外"),A274&lt;&gt;""),"外销",""))</f>
        <v/>
      </c>
      <c r="D274" s="708" t="str">
        <f>IF(AND(ISNUMBER(FIND("结束",chengx!I125)),A274&lt;&gt;""),"结","")</f>
        <v/>
      </c>
      <c r="E274" s="709">
        <v>273</v>
      </c>
    </row>
    <row r="275" spans="1:5" hidden="1">
      <c r="A275" s="413" t="str">
        <f>IF(AND(chengx!H126&lt;&gt;"",chengx!L126&lt;&gt;"/",chengx!L126&lt;&gt;"",chengx!L126&lt;&gt;0,RIGHT(chengx!I126,2)&lt;&gt;"试做"),chengx!M126,"")</f>
        <v/>
      </c>
      <c r="B275" s="413" t="str">
        <f>IF(AND(chengx!H126&lt;&gt;"",chengx!L126&lt;&gt;"/",chengx!L126&lt;&gt;"",chengx!L126&lt;&gt;0,RIGHT(chengx!I126,2)&lt;&gt;"试做"),chengx!N126,"")</f>
        <v/>
      </c>
      <c r="C275" s="413" t="str">
        <f>IF(AND(OR(LEFT(chengx!J126)="内",RIGHT(chengx!J126)="内"),A275&lt;&gt;""),"内销",IF(AND(OR(LEFT(chengx!J126)="外",RIGHT(chengx!J126)="外"),A275&lt;&gt;""),"外销",""))</f>
        <v/>
      </c>
      <c r="D275" s="708" t="str">
        <f>IF(AND(ISNUMBER(FIND("结束",chengx!I126)),A275&lt;&gt;""),"结","")</f>
        <v/>
      </c>
      <c r="E275" s="709">
        <v>274</v>
      </c>
    </row>
    <row r="276" spans="1:5" hidden="1">
      <c r="A276" s="413" t="str">
        <f>IF(AND(chengx!H127&lt;&gt;"",chengx!L127&lt;&gt;"/",chengx!L127&lt;&gt;"",chengx!L127&lt;&gt;0,RIGHT(chengx!I127,2)&lt;&gt;"试做"),chengx!M127,"")</f>
        <v/>
      </c>
      <c r="B276" s="413" t="str">
        <f>IF(AND(chengx!H127&lt;&gt;"",chengx!L127&lt;&gt;"/",chengx!L127&lt;&gt;"",chengx!L127&lt;&gt;0,RIGHT(chengx!I127,2)&lt;&gt;"试做"),chengx!N127,"")</f>
        <v/>
      </c>
      <c r="C276" s="413" t="str">
        <f>IF(AND(OR(LEFT(chengx!J127)="内",RIGHT(chengx!J127)="内"),A276&lt;&gt;""),"内销",IF(AND(OR(LEFT(chengx!J127)="外",RIGHT(chengx!J127)="外"),A276&lt;&gt;""),"外销",""))</f>
        <v/>
      </c>
      <c r="D276" s="708" t="str">
        <f>IF(AND(ISNUMBER(FIND("结束",chengx!I127)),A276&lt;&gt;""),"结","")</f>
        <v/>
      </c>
      <c r="E276" s="709">
        <v>275</v>
      </c>
    </row>
    <row r="277" spans="1:5" hidden="1">
      <c r="A277" s="413" t="str">
        <f>IF(AND(chengx!H128&lt;&gt;"",chengx!L128&lt;&gt;"/",chengx!L128&lt;&gt;"",chengx!L128&lt;&gt;0,RIGHT(chengx!I128,2)&lt;&gt;"试做"),chengx!M128,"")</f>
        <v/>
      </c>
      <c r="B277" s="413" t="str">
        <f>IF(AND(chengx!H128&lt;&gt;"",chengx!L128&lt;&gt;"/",chengx!L128&lt;&gt;"",chengx!L128&lt;&gt;0,RIGHT(chengx!I128,2)&lt;&gt;"试做"),chengx!N128,"")</f>
        <v/>
      </c>
      <c r="C277" s="413" t="str">
        <f>IF(AND(OR(LEFT(chengx!J128)="内",RIGHT(chengx!J128)="内"),A277&lt;&gt;""),"内销",IF(AND(OR(LEFT(chengx!J128)="外",RIGHT(chengx!J128)="外"),A277&lt;&gt;""),"外销",""))</f>
        <v/>
      </c>
      <c r="D277" s="708" t="str">
        <f>IF(AND(ISNUMBER(FIND("结束",chengx!I128)),A277&lt;&gt;""),"结","")</f>
        <v/>
      </c>
      <c r="E277" s="709">
        <v>276</v>
      </c>
    </row>
    <row r="278" spans="1:5" hidden="1">
      <c r="A278" s="413" t="str">
        <f>IF(AND(chengx!H129&lt;&gt;"",chengx!L129&lt;&gt;"/",chengx!L129&lt;&gt;"",chengx!L129&lt;&gt;0,RIGHT(chengx!I129,2)&lt;&gt;"试做"),chengx!M129,"")</f>
        <v/>
      </c>
      <c r="B278" s="413" t="str">
        <f>IF(AND(chengx!H129&lt;&gt;"",chengx!L129&lt;&gt;"/",chengx!L129&lt;&gt;"",chengx!L129&lt;&gt;0,RIGHT(chengx!I129,2)&lt;&gt;"试做"),chengx!N129,"")</f>
        <v/>
      </c>
      <c r="C278" s="413" t="str">
        <f>IF(AND(OR(LEFT(chengx!J129)="内",RIGHT(chengx!J129)="内"),A278&lt;&gt;""),"内销",IF(AND(OR(LEFT(chengx!J129)="外",RIGHT(chengx!J129)="外"),A278&lt;&gt;""),"外销",""))</f>
        <v/>
      </c>
      <c r="D278" s="708" t="str">
        <f>IF(AND(ISNUMBER(FIND("结束",chengx!I129)),A278&lt;&gt;""),"结","")</f>
        <v/>
      </c>
      <c r="E278" s="709">
        <v>277</v>
      </c>
    </row>
    <row r="279" spans="1:5" hidden="1">
      <c r="A279" s="413" t="str">
        <f>IF(AND(chengx!H130&lt;&gt;"",chengx!L130&lt;&gt;"/",chengx!L130&lt;&gt;"",chengx!L130&lt;&gt;0,RIGHT(chengx!I130,2)&lt;&gt;"试做"),chengx!M130,"")</f>
        <v/>
      </c>
      <c r="B279" s="413" t="str">
        <f>IF(AND(chengx!H130&lt;&gt;"",chengx!L130&lt;&gt;"/",chengx!L130&lt;&gt;"",chengx!L130&lt;&gt;0,RIGHT(chengx!I130,2)&lt;&gt;"试做"),chengx!N130,"")</f>
        <v/>
      </c>
      <c r="C279" s="413" t="str">
        <f>IF(AND(OR(LEFT(chengx!J130)="内",RIGHT(chengx!J130)="内"),A279&lt;&gt;""),"内销",IF(AND(OR(LEFT(chengx!J130)="外",RIGHT(chengx!J130)="外"),A279&lt;&gt;""),"外销",""))</f>
        <v/>
      </c>
      <c r="D279" s="708" t="str">
        <f>IF(AND(ISNUMBER(FIND("结束",chengx!I130)),A279&lt;&gt;""),"结","")</f>
        <v/>
      </c>
      <c r="E279" s="709">
        <v>278</v>
      </c>
    </row>
    <row r="280" spans="1:5" hidden="1">
      <c r="A280" s="413" t="str">
        <f>IF(AND(chengx!H131&lt;&gt;"",chengx!L131&lt;&gt;"/",chengx!L131&lt;&gt;"",chengx!L131&lt;&gt;0,RIGHT(chengx!I131,2)&lt;&gt;"试做"),chengx!M131,"")</f>
        <v/>
      </c>
      <c r="B280" s="413" t="str">
        <f>IF(AND(chengx!H131&lt;&gt;"",chengx!L131&lt;&gt;"/",chengx!L131&lt;&gt;"",chengx!L131&lt;&gt;0,RIGHT(chengx!I131,2)&lt;&gt;"试做"),chengx!N131,"")</f>
        <v/>
      </c>
      <c r="C280" s="413" t="str">
        <f>IF(AND(OR(LEFT(chengx!J131)="内",RIGHT(chengx!J131)="内"),A280&lt;&gt;""),"内销",IF(AND(OR(LEFT(chengx!J131)="外",RIGHT(chengx!J131)="外"),A280&lt;&gt;""),"外销",""))</f>
        <v/>
      </c>
      <c r="D280" s="708" t="str">
        <f>IF(AND(ISNUMBER(FIND("结束",chengx!I131)),A280&lt;&gt;""),"结","")</f>
        <v/>
      </c>
      <c r="E280" s="709">
        <v>279</v>
      </c>
    </row>
    <row r="281" spans="1:5" hidden="1">
      <c r="A281" s="413" t="str">
        <f>IF(AND(chengx!H132&lt;&gt;"",chengx!L132&lt;&gt;"/",chengx!L132&lt;&gt;"",chengx!L132&lt;&gt;0,RIGHT(chengx!I132,2)&lt;&gt;"试做"),chengx!M132,"")</f>
        <v/>
      </c>
      <c r="B281" s="413" t="str">
        <f>IF(AND(chengx!H132&lt;&gt;"",chengx!L132&lt;&gt;"/",chengx!L132&lt;&gt;"",chengx!L132&lt;&gt;0,RIGHT(chengx!I132,2)&lt;&gt;"试做"),chengx!N132,"")</f>
        <v/>
      </c>
      <c r="C281" s="413" t="str">
        <f>IF(AND(OR(LEFT(chengx!J132)="内",RIGHT(chengx!J132)="内"),A281&lt;&gt;""),"内销",IF(AND(OR(LEFT(chengx!J132)="外",RIGHT(chengx!J132)="外"),A281&lt;&gt;""),"外销",""))</f>
        <v/>
      </c>
      <c r="D281" s="708" t="str">
        <f>IF(AND(ISNUMBER(FIND("结束",chengx!I132)),A281&lt;&gt;""),"结","")</f>
        <v/>
      </c>
      <c r="E281" s="709">
        <v>280</v>
      </c>
    </row>
    <row r="282" spans="1:5" hidden="1">
      <c r="A282" s="413" t="str">
        <f>IF(AND(chengx!H133&lt;&gt;"",chengx!L133&lt;&gt;"/",chengx!L133&lt;&gt;"",chengx!L133&lt;&gt;0,RIGHT(chengx!I133,2)&lt;&gt;"试做"),chengx!M133,"")</f>
        <v/>
      </c>
      <c r="B282" s="413" t="str">
        <f>IF(AND(chengx!H133&lt;&gt;"",chengx!L133&lt;&gt;"/",chengx!L133&lt;&gt;"",chengx!L133&lt;&gt;0,RIGHT(chengx!I133,2)&lt;&gt;"试做"),chengx!N133,"")</f>
        <v/>
      </c>
      <c r="C282" s="413" t="str">
        <f>IF(AND(OR(LEFT(chengx!J133)="内",RIGHT(chengx!J133)="内"),A282&lt;&gt;""),"内销",IF(AND(OR(LEFT(chengx!J133)="外",RIGHT(chengx!J133)="外"),A282&lt;&gt;""),"外销",""))</f>
        <v/>
      </c>
      <c r="D282" s="708" t="str">
        <f>IF(AND(ISNUMBER(FIND("结束",chengx!I133)),A282&lt;&gt;""),"结","")</f>
        <v/>
      </c>
      <c r="E282" s="709">
        <v>281</v>
      </c>
    </row>
    <row r="283" spans="1:5" hidden="1">
      <c r="A283" s="413" t="str">
        <f>IF(AND(chengx!H134&lt;&gt;"",chengx!L134&lt;&gt;"/",chengx!L134&lt;&gt;"",chengx!L134&lt;&gt;0,RIGHT(chengx!I134,2)&lt;&gt;"试做"),chengx!M134,"")</f>
        <v/>
      </c>
      <c r="B283" s="413" t="str">
        <f>IF(AND(chengx!H134&lt;&gt;"",chengx!L134&lt;&gt;"/",chengx!L134&lt;&gt;"",chengx!L134&lt;&gt;0,RIGHT(chengx!I134,2)&lt;&gt;"试做"),chengx!N134,"")</f>
        <v/>
      </c>
      <c r="C283" s="413" t="str">
        <f>IF(AND(OR(LEFT(chengx!J134)="内",RIGHT(chengx!J134)="内"),A283&lt;&gt;""),"内销",IF(AND(OR(LEFT(chengx!J134)="外",RIGHT(chengx!J134)="外"),A283&lt;&gt;""),"外销",""))</f>
        <v/>
      </c>
      <c r="D283" s="708" t="str">
        <f>IF(AND(ISNUMBER(FIND("结束",chengx!I134)),A283&lt;&gt;""),"结","")</f>
        <v/>
      </c>
      <c r="E283" s="709">
        <v>282</v>
      </c>
    </row>
    <row r="284" spans="1:5" hidden="1">
      <c r="A284" s="413" t="str">
        <f>IF(AND(chengx!H135&lt;&gt;"",chengx!L135&lt;&gt;"/",chengx!L135&lt;&gt;"",chengx!L135&lt;&gt;0,RIGHT(chengx!I135,2)&lt;&gt;"试做"),chengx!M135,"")</f>
        <v/>
      </c>
      <c r="B284" s="413" t="str">
        <f>IF(AND(chengx!H135&lt;&gt;"",chengx!L135&lt;&gt;"/",chengx!L135&lt;&gt;"",chengx!L135&lt;&gt;0,RIGHT(chengx!I135,2)&lt;&gt;"试做"),chengx!N135,"")</f>
        <v/>
      </c>
      <c r="C284" s="413" t="str">
        <f>IF(AND(OR(LEFT(chengx!J135)="内",RIGHT(chengx!J135)="内"),A284&lt;&gt;""),"内销",IF(AND(OR(LEFT(chengx!J135)="外",RIGHT(chengx!J135)="外"),A284&lt;&gt;""),"外销",""))</f>
        <v/>
      </c>
      <c r="D284" s="708" t="str">
        <f>IF(AND(ISNUMBER(FIND("结束",chengx!I135)),A284&lt;&gt;""),"结","")</f>
        <v/>
      </c>
      <c r="E284" s="709">
        <v>283</v>
      </c>
    </row>
    <row r="285" spans="1:5" hidden="1">
      <c r="A285" s="413" t="str">
        <f>IF(AND(chengx!H136&lt;&gt;"",chengx!L136&lt;&gt;"/",chengx!L136&lt;&gt;"",chengx!L136&lt;&gt;0,RIGHT(chengx!I136,2)&lt;&gt;"试做"),chengx!M136,"")</f>
        <v/>
      </c>
      <c r="B285" s="413" t="str">
        <f>IF(AND(chengx!H136&lt;&gt;"",chengx!L136&lt;&gt;"/",chengx!L136&lt;&gt;"",chengx!L136&lt;&gt;0,RIGHT(chengx!I136,2)&lt;&gt;"试做"),chengx!N136,"")</f>
        <v/>
      </c>
      <c r="C285" s="413" t="str">
        <f>IF(AND(OR(LEFT(chengx!J136)="内",RIGHT(chengx!J136)="内"),A285&lt;&gt;""),"内销",IF(AND(OR(LEFT(chengx!J136)="外",RIGHT(chengx!J136)="外"),A285&lt;&gt;""),"外销",""))</f>
        <v/>
      </c>
      <c r="D285" s="708" t="str">
        <f>IF(AND(ISNUMBER(FIND("结束",chengx!I136)),A285&lt;&gt;""),"结","")</f>
        <v/>
      </c>
      <c r="E285" s="709">
        <v>284</v>
      </c>
    </row>
    <row r="286" spans="1:5" hidden="1">
      <c r="A286" s="413" t="str">
        <f>IF(AND(chengx!H137&lt;&gt;"",chengx!L137&lt;&gt;"/",chengx!L137&lt;&gt;"",chengx!L137&lt;&gt;0,RIGHT(chengx!I137,2)&lt;&gt;"试做"),chengx!M137,"")</f>
        <v/>
      </c>
      <c r="B286" s="413" t="str">
        <f>IF(AND(chengx!H137&lt;&gt;"",chengx!L137&lt;&gt;"/",chengx!L137&lt;&gt;"",chengx!L137&lt;&gt;0,RIGHT(chengx!I137,2)&lt;&gt;"试做"),chengx!N137,"")</f>
        <v/>
      </c>
      <c r="C286" s="413" t="str">
        <f>IF(AND(OR(LEFT(chengx!J137)="内",RIGHT(chengx!J137)="内"),A286&lt;&gt;""),"内销",IF(AND(OR(LEFT(chengx!J137)="外",RIGHT(chengx!J137)="外"),A286&lt;&gt;""),"外销",""))</f>
        <v/>
      </c>
      <c r="D286" s="708" t="str">
        <f>IF(AND(ISNUMBER(FIND("结束",chengx!I137)),A286&lt;&gt;""),"结","")</f>
        <v/>
      </c>
      <c r="E286" s="709">
        <v>285</v>
      </c>
    </row>
    <row r="287" spans="1:5" hidden="1">
      <c r="A287" s="413" t="str">
        <f>IF(AND(chengx!H138&lt;&gt;"",chengx!L138&lt;&gt;"/",chengx!L138&lt;&gt;"",chengx!L138&lt;&gt;0,RIGHT(chengx!I138,2)&lt;&gt;"试做"),chengx!M138,"")</f>
        <v/>
      </c>
      <c r="B287" s="413" t="str">
        <f>IF(AND(chengx!H138&lt;&gt;"",chengx!L138&lt;&gt;"/",chengx!L138&lt;&gt;"",chengx!L138&lt;&gt;0,RIGHT(chengx!I138,2)&lt;&gt;"试做"),chengx!N138,"")</f>
        <v/>
      </c>
      <c r="C287" s="413" t="str">
        <f>IF(AND(OR(LEFT(chengx!J138)="内",RIGHT(chengx!J138)="内"),A287&lt;&gt;""),"内销",IF(AND(OR(LEFT(chengx!J138)="外",RIGHT(chengx!J138)="外"),A287&lt;&gt;""),"外销",""))</f>
        <v/>
      </c>
      <c r="D287" s="708" t="str">
        <f>IF(AND(ISNUMBER(FIND("结束",chengx!I138)),A287&lt;&gt;""),"结","")</f>
        <v/>
      </c>
      <c r="E287" s="709">
        <v>286</v>
      </c>
    </row>
    <row r="288" spans="1:5" hidden="1">
      <c r="A288" s="413" t="str">
        <f>IF(AND(chengx!H139&lt;&gt;"",chengx!L139&lt;&gt;"/",chengx!L139&lt;&gt;"",chengx!L139&lt;&gt;0,RIGHT(chengx!I139,2)&lt;&gt;"试做"),chengx!M139,"")</f>
        <v/>
      </c>
      <c r="B288" s="413" t="str">
        <f>IF(AND(chengx!H139&lt;&gt;"",chengx!L139&lt;&gt;"/",chengx!L139&lt;&gt;"",chengx!L139&lt;&gt;0,RIGHT(chengx!I139,2)&lt;&gt;"试做"),chengx!N139,"")</f>
        <v/>
      </c>
      <c r="C288" s="413" t="str">
        <f>IF(AND(OR(LEFT(chengx!J139)="内",RIGHT(chengx!J139)="内"),A288&lt;&gt;""),"内销",IF(AND(OR(LEFT(chengx!J139)="外",RIGHT(chengx!J139)="外"),A288&lt;&gt;""),"外销",""))</f>
        <v/>
      </c>
      <c r="D288" s="708" t="str">
        <f>IF(AND(ISNUMBER(FIND("结束",chengx!I139)),A288&lt;&gt;""),"结","")</f>
        <v/>
      </c>
      <c r="E288" s="709">
        <v>287</v>
      </c>
    </row>
    <row r="289" spans="1:5" hidden="1">
      <c r="A289" s="413" t="str">
        <f>IF(AND(chengx!H140&lt;&gt;"",chengx!L140&lt;&gt;"/",chengx!L140&lt;&gt;"",chengx!L140&lt;&gt;0,RIGHT(chengx!I140,2)&lt;&gt;"试做"),chengx!M140,"")</f>
        <v/>
      </c>
      <c r="B289" s="413" t="str">
        <f>IF(AND(chengx!H140&lt;&gt;"",chengx!L140&lt;&gt;"/",chengx!L140&lt;&gt;"",chengx!L140&lt;&gt;0,RIGHT(chengx!I140,2)&lt;&gt;"试做"),chengx!N140,"")</f>
        <v/>
      </c>
      <c r="C289" s="413" t="str">
        <f>IF(AND(OR(LEFT(chengx!J140)="内",RIGHT(chengx!J140)="内"),A289&lt;&gt;""),"内销",IF(AND(OR(LEFT(chengx!J140)="外",RIGHT(chengx!J140)="外"),A289&lt;&gt;""),"外销",""))</f>
        <v/>
      </c>
      <c r="D289" s="708" t="str">
        <f>IF(AND(ISNUMBER(FIND("结束",chengx!I140)),A289&lt;&gt;""),"结","")</f>
        <v/>
      </c>
      <c r="E289" s="709">
        <v>288</v>
      </c>
    </row>
    <row r="290" spans="1:5" hidden="1">
      <c r="A290" s="413" t="str">
        <f>IF(AND(chengx!H141&lt;&gt;"",chengx!L141&lt;&gt;"/",chengx!L141&lt;&gt;"",chengx!L141&lt;&gt;0,RIGHT(chengx!I141,2)&lt;&gt;"试做"),chengx!M141,"")</f>
        <v/>
      </c>
      <c r="B290" s="413" t="str">
        <f>IF(AND(chengx!H141&lt;&gt;"",chengx!L141&lt;&gt;"/",chengx!L141&lt;&gt;"",chengx!L141&lt;&gt;0,RIGHT(chengx!I141,2)&lt;&gt;"试做"),chengx!N141,"")</f>
        <v/>
      </c>
      <c r="C290" s="413" t="str">
        <f>IF(AND(OR(LEFT(chengx!J141)="内",RIGHT(chengx!J141)="内"),A290&lt;&gt;""),"内销",IF(AND(OR(LEFT(chengx!J141)="外",RIGHT(chengx!J141)="外"),A290&lt;&gt;""),"外销",""))</f>
        <v/>
      </c>
      <c r="D290" s="708" t="str">
        <f>IF(AND(ISNUMBER(FIND("结束",chengx!I141)),A290&lt;&gt;""),"结","")</f>
        <v/>
      </c>
      <c r="E290" s="709">
        <v>289</v>
      </c>
    </row>
    <row r="291" spans="1:5" hidden="1">
      <c r="A291" s="413" t="str">
        <f>IF(AND(chengx!H142&lt;&gt;"",chengx!L142&lt;&gt;"/",chengx!L142&lt;&gt;"",chengx!L142&lt;&gt;0,RIGHT(chengx!I142,2)&lt;&gt;"试做"),chengx!M142,"")</f>
        <v/>
      </c>
      <c r="B291" s="413" t="str">
        <f>IF(AND(chengx!H142&lt;&gt;"",chengx!L142&lt;&gt;"/",chengx!L142&lt;&gt;"",chengx!L142&lt;&gt;0,RIGHT(chengx!I142,2)&lt;&gt;"试做"),chengx!N142,"")</f>
        <v/>
      </c>
      <c r="C291" s="413" t="str">
        <f>IF(AND(OR(LEFT(chengx!J142)="内",RIGHT(chengx!J142)="内"),A291&lt;&gt;""),"内销",IF(AND(OR(LEFT(chengx!J142)="外",RIGHT(chengx!J142)="外"),A291&lt;&gt;""),"外销",""))</f>
        <v/>
      </c>
      <c r="D291" s="708" t="str">
        <f>IF(AND(ISNUMBER(FIND("结束",chengx!I142)),A291&lt;&gt;""),"结","")</f>
        <v/>
      </c>
      <c r="E291" s="709">
        <v>290</v>
      </c>
    </row>
    <row r="292" spans="1:5" hidden="1">
      <c r="A292" s="413" t="str">
        <f>IF(AND(chengx!H143&lt;&gt;"",chengx!L143&lt;&gt;"/",chengx!L143&lt;&gt;"",chengx!L143&lt;&gt;0,RIGHT(chengx!I143,2)&lt;&gt;"试做"),chengx!M143,"")</f>
        <v/>
      </c>
      <c r="B292" s="413" t="str">
        <f>IF(AND(chengx!H143&lt;&gt;"",chengx!L143&lt;&gt;"/",chengx!L143&lt;&gt;"",chengx!L143&lt;&gt;0,RIGHT(chengx!I143,2)&lt;&gt;"试做"),chengx!N143,"")</f>
        <v/>
      </c>
      <c r="C292" s="413" t="str">
        <f>IF(AND(OR(LEFT(chengx!J143)="内",RIGHT(chengx!J143)="内"),A292&lt;&gt;""),"内销",IF(AND(OR(LEFT(chengx!J143)="外",RIGHT(chengx!J143)="外"),A292&lt;&gt;""),"外销",""))</f>
        <v/>
      </c>
      <c r="D292" s="708" t="str">
        <f>IF(AND(ISNUMBER(FIND("结束",chengx!I143)),A292&lt;&gt;""),"结","")</f>
        <v/>
      </c>
      <c r="E292" s="709">
        <v>291</v>
      </c>
    </row>
    <row r="293" spans="1:5" hidden="1">
      <c r="A293" s="413" t="str">
        <f>IF(AND(chengx!H144&lt;&gt;"",chengx!L144&lt;&gt;"/",chengx!L144&lt;&gt;"",chengx!L144&lt;&gt;0,RIGHT(chengx!I144,2)&lt;&gt;"试做"),chengx!M144,"")</f>
        <v/>
      </c>
      <c r="B293" s="413" t="str">
        <f>IF(AND(chengx!H144&lt;&gt;"",chengx!L144&lt;&gt;"/",chengx!L144&lt;&gt;"",chengx!L144&lt;&gt;0,RIGHT(chengx!I144,2)&lt;&gt;"试做"),chengx!N144,"")</f>
        <v/>
      </c>
      <c r="C293" s="413" t="str">
        <f>IF(AND(OR(LEFT(chengx!J144)="内",RIGHT(chengx!J144)="内"),A293&lt;&gt;""),"内销",IF(AND(OR(LEFT(chengx!J144)="外",RIGHT(chengx!J144)="外"),A293&lt;&gt;""),"外销",""))</f>
        <v/>
      </c>
      <c r="D293" s="708" t="str">
        <f>IF(AND(ISNUMBER(FIND("结束",chengx!I144)),A293&lt;&gt;""),"结","")</f>
        <v/>
      </c>
      <c r="E293" s="709">
        <v>292</v>
      </c>
    </row>
    <row r="294" spans="1:5" hidden="1">
      <c r="A294" s="413" t="str">
        <f>IF(AND(chengx!H145&lt;&gt;"",chengx!L145&lt;&gt;"/",chengx!L145&lt;&gt;"",chengx!L145&lt;&gt;0,RIGHT(chengx!I145,2)&lt;&gt;"试做"),chengx!M145,"")</f>
        <v/>
      </c>
      <c r="B294" s="413" t="str">
        <f>IF(AND(chengx!H145&lt;&gt;"",chengx!L145&lt;&gt;"/",chengx!L145&lt;&gt;"",chengx!L145&lt;&gt;0,RIGHT(chengx!I145,2)&lt;&gt;"试做"),chengx!N145,"")</f>
        <v/>
      </c>
      <c r="C294" s="413" t="str">
        <f>IF(AND(OR(LEFT(chengx!J145)="内",RIGHT(chengx!J145)="内"),A294&lt;&gt;""),"内销",IF(AND(OR(LEFT(chengx!J145)="外",RIGHT(chengx!J145)="外"),A294&lt;&gt;""),"外销",""))</f>
        <v/>
      </c>
      <c r="D294" s="708" t="str">
        <f>IF(AND(ISNUMBER(FIND("结束",chengx!I145)),A294&lt;&gt;""),"结","")</f>
        <v/>
      </c>
      <c r="E294" s="709">
        <v>293</v>
      </c>
    </row>
    <row r="295" spans="1:5" hidden="1">
      <c r="A295" s="413" t="str">
        <f>IF(AND(chengx!H146&lt;&gt;"",chengx!L146&lt;&gt;"/",chengx!L146&lt;&gt;"",chengx!L146&lt;&gt;0,RIGHT(chengx!I146,2)&lt;&gt;"试做"),chengx!M146,"")</f>
        <v/>
      </c>
      <c r="B295" s="413" t="str">
        <f>IF(AND(chengx!H146&lt;&gt;"",chengx!L146&lt;&gt;"/",chengx!L146&lt;&gt;"",chengx!L146&lt;&gt;0,RIGHT(chengx!I146,2)&lt;&gt;"试做"),chengx!N146,"")</f>
        <v/>
      </c>
      <c r="C295" s="413" t="str">
        <f>IF(AND(OR(LEFT(chengx!J146)="内",RIGHT(chengx!J146)="内"),A295&lt;&gt;""),"内销",IF(AND(OR(LEFT(chengx!J146)="外",RIGHT(chengx!J146)="外"),A295&lt;&gt;""),"外销",""))</f>
        <v/>
      </c>
      <c r="D295" s="708" t="str">
        <f>IF(AND(ISNUMBER(FIND("结束",chengx!I146)),A295&lt;&gt;""),"结","")</f>
        <v/>
      </c>
      <c r="E295" s="709">
        <v>294</v>
      </c>
    </row>
    <row r="296" spans="1:5" hidden="1">
      <c r="A296" s="413" t="str">
        <f>IF(AND(chengx!H147&lt;&gt;"",chengx!L147&lt;&gt;"/",chengx!L147&lt;&gt;"",chengx!L147&lt;&gt;0,RIGHT(chengx!I147,2)&lt;&gt;"试做"),chengx!M147,"")</f>
        <v/>
      </c>
      <c r="B296" s="413" t="str">
        <f>IF(AND(chengx!H147&lt;&gt;"",chengx!L147&lt;&gt;"/",chengx!L147&lt;&gt;"",chengx!L147&lt;&gt;0,RIGHT(chengx!I147,2)&lt;&gt;"试做"),chengx!N147,"")</f>
        <v/>
      </c>
      <c r="C296" s="413" t="str">
        <f>IF(AND(OR(LEFT(chengx!J147)="内",RIGHT(chengx!J147)="内"),A296&lt;&gt;""),"内销",IF(AND(OR(LEFT(chengx!J147)="外",RIGHT(chengx!J147)="外"),A296&lt;&gt;""),"外销",""))</f>
        <v/>
      </c>
      <c r="D296" s="708" t="str">
        <f>IF(AND(ISNUMBER(FIND("结束",chengx!I147)),A296&lt;&gt;""),"结","")</f>
        <v/>
      </c>
      <c r="E296" s="709">
        <v>295</v>
      </c>
    </row>
    <row r="297" spans="1:5" hidden="1">
      <c r="A297" s="413" t="str">
        <f>IF(AND(chengx!H148&lt;&gt;"",chengx!L148&lt;&gt;"/",chengx!L148&lt;&gt;"",chengx!L148&lt;&gt;0,RIGHT(chengx!I148,2)&lt;&gt;"试做"),chengx!M148,"")</f>
        <v/>
      </c>
      <c r="B297" s="413" t="str">
        <f>IF(AND(chengx!H148&lt;&gt;"",chengx!L148&lt;&gt;"/",chengx!L148&lt;&gt;"",chengx!L148&lt;&gt;0,RIGHT(chengx!I148,2)&lt;&gt;"试做"),chengx!N148,"")</f>
        <v/>
      </c>
      <c r="C297" s="413" t="str">
        <f>IF(AND(OR(LEFT(chengx!J148)="内",RIGHT(chengx!J148)="内"),A297&lt;&gt;""),"内销",IF(AND(OR(LEFT(chengx!J148)="外",RIGHT(chengx!J148)="外"),A297&lt;&gt;""),"外销",""))</f>
        <v/>
      </c>
      <c r="D297" s="708" t="str">
        <f>IF(AND(ISNUMBER(FIND("结束",chengx!I148)),A297&lt;&gt;""),"结","")</f>
        <v/>
      </c>
      <c r="E297" s="709">
        <v>296</v>
      </c>
    </row>
    <row r="298" spans="1:5" hidden="1">
      <c r="A298" s="413" t="str">
        <f>IF(AND(chengx!H149&lt;&gt;"",chengx!L149&lt;&gt;"/",chengx!L149&lt;&gt;"",chengx!L149&lt;&gt;0,RIGHT(chengx!I149,2)&lt;&gt;"试做"),chengx!M149,"")</f>
        <v/>
      </c>
      <c r="B298" s="413" t="str">
        <f>IF(AND(chengx!H149&lt;&gt;"",chengx!L149&lt;&gt;"/",chengx!L149&lt;&gt;"",chengx!L149&lt;&gt;0,RIGHT(chengx!I149,2)&lt;&gt;"试做"),chengx!N149,"")</f>
        <v/>
      </c>
      <c r="C298" s="413" t="str">
        <f>IF(AND(OR(LEFT(chengx!J149)="内",RIGHT(chengx!J149)="内"),A298&lt;&gt;""),"内销",IF(AND(OR(LEFT(chengx!J149)="外",RIGHT(chengx!J149)="外"),A298&lt;&gt;""),"外销",""))</f>
        <v/>
      </c>
      <c r="D298" s="708" t="str">
        <f>IF(AND(ISNUMBER(FIND("结束",chengx!I149)),A298&lt;&gt;""),"结","")</f>
        <v/>
      </c>
      <c r="E298" s="709">
        <v>297</v>
      </c>
    </row>
    <row r="299" spans="1:5" hidden="1">
      <c r="A299" s="413" t="str">
        <f>IF(AND(chengx!H150&lt;&gt;"",chengx!L150&lt;&gt;"/",chengx!L150&lt;&gt;"",chengx!L150&lt;&gt;0,RIGHT(chengx!I150,2)&lt;&gt;"试做"),chengx!M150,"")</f>
        <v/>
      </c>
      <c r="B299" s="413" t="str">
        <f>IF(AND(chengx!H150&lt;&gt;"",chengx!L150&lt;&gt;"/",chengx!L150&lt;&gt;"",chengx!L150&lt;&gt;0,RIGHT(chengx!I150,2)&lt;&gt;"试做"),chengx!N150,"")</f>
        <v/>
      </c>
      <c r="C299" s="413" t="str">
        <f>IF(AND(OR(LEFT(chengx!J150)="内",RIGHT(chengx!J150)="内"),A299&lt;&gt;""),"内销",IF(AND(OR(LEFT(chengx!J150)="外",RIGHT(chengx!J150)="外"),A299&lt;&gt;""),"外销",""))</f>
        <v/>
      </c>
      <c r="D299" s="708" t="str">
        <f>IF(AND(ISNUMBER(FIND("结束",chengx!I150)),A299&lt;&gt;""),"结","")</f>
        <v/>
      </c>
      <c r="E299" s="709">
        <v>298</v>
      </c>
    </row>
    <row r="300" spans="1:5" hidden="1">
      <c r="A300" s="413" t="str">
        <f>IF(AND(chengx!H151&lt;&gt;"",chengx!L151&lt;&gt;"/",chengx!L151&lt;&gt;"",chengx!L151&lt;&gt;0,RIGHT(chengx!I151,2)&lt;&gt;"试做"),chengx!M151,"")</f>
        <v/>
      </c>
      <c r="B300" s="413" t="str">
        <f>IF(AND(chengx!H151&lt;&gt;"",chengx!L151&lt;&gt;"/",chengx!L151&lt;&gt;"",chengx!L151&lt;&gt;0,RIGHT(chengx!I151,2)&lt;&gt;"试做"),chengx!N151,"")</f>
        <v/>
      </c>
      <c r="C300" s="413" t="str">
        <f>IF(AND(OR(LEFT(chengx!J151)="内",RIGHT(chengx!J151)="内"),A300&lt;&gt;""),"内销",IF(AND(OR(LEFT(chengx!J151)="外",RIGHT(chengx!J151)="外"),A300&lt;&gt;""),"外销",""))</f>
        <v/>
      </c>
      <c r="D300" s="708" t="str">
        <f>IF(AND(ISNUMBER(FIND("结束",chengx!I151)),A300&lt;&gt;""),"结","")</f>
        <v/>
      </c>
      <c r="E300" s="709">
        <v>299</v>
      </c>
    </row>
    <row r="301" spans="1:5" hidden="1">
      <c r="A301" s="413" t="str">
        <f>IF(AND(chengx!H152&lt;&gt;"",chengx!L152&lt;&gt;"/",chengx!L152&lt;&gt;"",chengx!L152&lt;&gt;0,RIGHT(chengx!I152,2)&lt;&gt;"试做"),chengx!M152,"")</f>
        <v/>
      </c>
      <c r="B301" s="413" t="str">
        <f>IF(AND(chengx!H152&lt;&gt;"",chengx!L152&lt;&gt;"/",chengx!L152&lt;&gt;"",chengx!L152&lt;&gt;0,RIGHT(chengx!I152,2)&lt;&gt;"试做"),chengx!N152,"")</f>
        <v/>
      </c>
      <c r="C301" s="413" t="str">
        <f>IF(AND(OR(LEFT(chengx!J152)="内",RIGHT(chengx!J152)="内"),A301&lt;&gt;""),"内销",IF(AND(OR(LEFT(chengx!J152)="外",RIGHT(chengx!J152)="外"),A301&lt;&gt;""),"外销",""))</f>
        <v/>
      </c>
      <c r="D301" s="708" t="str">
        <f>IF(AND(ISNUMBER(FIND("结束",chengx!I152)),A301&lt;&gt;""),"结","")</f>
        <v/>
      </c>
      <c r="E301" s="709">
        <v>300</v>
      </c>
    </row>
    <row r="302" spans="1:5" hidden="1">
      <c r="A302" s="413" t="str">
        <f>IF(AND(chengx!H153&lt;&gt;"",chengx!L153&lt;&gt;"/",chengx!L153&lt;&gt;"",chengx!L153&lt;&gt;0,RIGHT(chengx!I153,2)&lt;&gt;"试做"),chengx!M153,"")</f>
        <v/>
      </c>
      <c r="B302" s="413" t="str">
        <f>IF(AND(chengx!H153&lt;&gt;"",chengx!L153&lt;&gt;"/",chengx!L153&lt;&gt;"",chengx!L153&lt;&gt;0,RIGHT(chengx!I153,2)&lt;&gt;"试做"),chengx!N153,"")</f>
        <v/>
      </c>
      <c r="C302" s="413" t="str">
        <f>IF(AND(OR(LEFT(chengx!J153)="内",RIGHT(chengx!J153)="内"),A302&lt;&gt;""),"内销",IF(AND(OR(LEFT(chengx!J153)="外",RIGHT(chengx!J153)="外"),A302&lt;&gt;""),"外销",""))</f>
        <v/>
      </c>
      <c r="D302" s="708" t="str">
        <f>IF(AND(ISNUMBER(FIND("结束",chengx!I153)),A302&lt;&gt;""),"结","")</f>
        <v/>
      </c>
      <c r="E302" s="709">
        <v>301</v>
      </c>
    </row>
    <row r="303" spans="1:5" hidden="1">
      <c r="A303" s="413" t="str">
        <f>IF(AND(chengx!H154&lt;&gt;"",chengx!L154&lt;&gt;"/",chengx!L154&lt;&gt;"",chengx!L154&lt;&gt;0,RIGHT(chengx!I154,2)&lt;&gt;"试做"),chengx!M154,"")</f>
        <v/>
      </c>
      <c r="B303" s="413" t="str">
        <f>IF(AND(chengx!H154&lt;&gt;"",chengx!L154&lt;&gt;"/",chengx!L154&lt;&gt;"",chengx!L154&lt;&gt;0,RIGHT(chengx!I154,2)&lt;&gt;"试做"),chengx!N154,"")</f>
        <v/>
      </c>
      <c r="C303" s="413" t="str">
        <f>IF(AND(OR(LEFT(chengx!J154)="内",RIGHT(chengx!J154)="内"),A303&lt;&gt;""),"内销",IF(AND(OR(LEFT(chengx!J154)="外",RIGHT(chengx!J154)="外"),A303&lt;&gt;""),"外销",""))</f>
        <v/>
      </c>
      <c r="D303" s="708" t="str">
        <f>IF(AND(ISNUMBER(FIND("结束",chengx!I154)),A303&lt;&gt;""),"结","")</f>
        <v/>
      </c>
      <c r="E303" s="709">
        <v>302</v>
      </c>
    </row>
    <row r="304" spans="1:5" hidden="1">
      <c r="A304" s="413" t="str">
        <f>IF(AND(chengx!H155&lt;&gt;"",chengx!L155&lt;&gt;"/",chengx!L155&lt;&gt;"",chengx!L155&lt;&gt;0,RIGHT(chengx!I155,2)&lt;&gt;"试做"),chengx!M155,"")</f>
        <v/>
      </c>
      <c r="B304" s="413" t="str">
        <f>IF(AND(chengx!H155&lt;&gt;"",chengx!L155&lt;&gt;"/",chengx!L155&lt;&gt;"",chengx!L155&lt;&gt;0,RIGHT(chengx!I155,2)&lt;&gt;"试做"),chengx!N155,"")</f>
        <v/>
      </c>
      <c r="C304" s="413" t="str">
        <f>IF(AND(OR(LEFT(chengx!J155)="内",RIGHT(chengx!J155)="内"),A304&lt;&gt;""),"内销",IF(AND(OR(LEFT(chengx!J155)="外",RIGHT(chengx!J155)="外"),A304&lt;&gt;""),"外销",""))</f>
        <v/>
      </c>
      <c r="D304" s="708" t="str">
        <f>IF(AND(ISNUMBER(FIND("结束",chengx!I155)),A304&lt;&gt;""),"结","")</f>
        <v/>
      </c>
      <c r="E304" s="709">
        <v>303</v>
      </c>
    </row>
    <row r="305" spans="1:5" hidden="1">
      <c r="A305" s="413" t="str">
        <f>IF(AND(chengx!H156&lt;&gt;"",chengx!L156&lt;&gt;"/",chengx!L156&lt;&gt;"",chengx!L156&lt;&gt;0,RIGHT(chengx!I156,2)&lt;&gt;"试做"),chengx!M156,"")</f>
        <v/>
      </c>
      <c r="B305" s="413" t="str">
        <f>IF(AND(chengx!H156&lt;&gt;"",chengx!L156&lt;&gt;"/",chengx!L156&lt;&gt;"",chengx!L156&lt;&gt;0,RIGHT(chengx!I156,2)&lt;&gt;"试做"),chengx!N156,"")</f>
        <v/>
      </c>
      <c r="C305" s="413" t="str">
        <f>IF(AND(OR(LEFT(chengx!J156)="内",RIGHT(chengx!J156)="内"),A305&lt;&gt;""),"内销",IF(AND(OR(LEFT(chengx!J156)="外",RIGHT(chengx!J156)="外"),A305&lt;&gt;""),"外销",""))</f>
        <v/>
      </c>
      <c r="D305" s="708" t="str">
        <f>IF(AND(ISNUMBER(FIND("结束",chengx!I156)),A305&lt;&gt;""),"结","")</f>
        <v/>
      </c>
      <c r="E305" s="709">
        <v>304</v>
      </c>
    </row>
    <row r="306" spans="1:5" hidden="1">
      <c r="A306" s="413" t="str">
        <f>IF(AND(chengx!H157&lt;&gt;"",chengx!L157&lt;&gt;"/",chengx!L157&lt;&gt;"",chengx!L157&lt;&gt;0,RIGHT(chengx!I157,2)&lt;&gt;"试做"),chengx!M157,"")</f>
        <v/>
      </c>
      <c r="B306" s="413" t="str">
        <f>IF(AND(chengx!H157&lt;&gt;"",chengx!L157&lt;&gt;"/",chengx!L157&lt;&gt;"",chengx!L157&lt;&gt;0,RIGHT(chengx!I157,2)&lt;&gt;"试做"),chengx!N157,"")</f>
        <v/>
      </c>
      <c r="C306" s="413" t="str">
        <f>IF(AND(OR(LEFT(chengx!J157)="内",RIGHT(chengx!J157)="内"),A306&lt;&gt;""),"内销",IF(AND(OR(LEFT(chengx!J157)="外",RIGHT(chengx!J157)="外"),A306&lt;&gt;""),"外销",""))</f>
        <v/>
      </c>
      <c r="D306" s="708" t="str">
        <f>IF(AND(ISNUMBER(FIND("结束",chengx!I157)),A306&lt;&gt;""),"结","")</f>
        <v/>
      </c>
      <c r="E306" s="709">
        <v>305</v>
      </c>
    </row>
    <row r="307" spans="1:5" hidden="1">
      <c r="A307" s="413" t="str">
        <f>IF(AND(chengx!H158&lt;&gt;"",chengx!L158&lt;&gt;"/",chengx!L158&lt;&gt;"",chengx!L158&lt;&gt;0,RIGHT(chengx!I158,2)&lt;&gt;"试做"),chengx!M158,"")</f>
        <v/>
      </c>
      <c r="B307" s="413" t="str">
        <f>IF(AND(chengx!H158&lt;&gt;"",chengx!L158&lt;&gt;"/",chengx!L158&lt;&gt;"",chengx!L158&lt;&gt;0,RIGHT(chengx!I158,2)&lt;&gt;"试做"),chengx!N158,"")</f>
        <v/>
      </c>
      <c r="C307" s="413" t="str">
        <f>IF(AND(OR(LEFT(chengx!J158)="内",RIGHT(chengx!J158)="内"),A307&lt;&gt;""),"内销",IF(AND(OR(LEFT(chengx!J158)="外",RIGHT(chengx!J158)="外"),A307&lt;&gt;""),"外销",""))</f>
        <v/>
      </c>
      <c r="D307" s="708" t="str">
        <f>IF(AND(ISNUMBER(FIND("结束",chengx!I158)),A307&lt;&gt;""),"结","")</f>
        <v/>
      </c>
      <c r="E307" s="709">
        <v>306</v>
      </c>
    </row>
    <row r="308" spans="1:5" hidden="1">
      <c r="A308" s="413" t="str">
        <f>IF(AND(chengx!H159&lt;&gt;"",chengx!L159&lt;&gt;"/",chengx!L159&lt;&gt;"",chengx!L159&lt;&gt;0,RIGHT(chengx!I159,2)&lt;&gt;"试做"),chengx!M159,"")</f>
        <v/>
      </c>
      <c r="B308" s="413" t="str">
        <f>IF(AND(chengx!H159&lt;&gt;"",chengx!L159&lt;&gt;"/",chengx!L159&lt;&gt;"",chengx!L159&lt;&gt;0,RIGHT(chengx!I159,2)&lt;&gt;"试做"),chengx!N159,"")</f>
        <v/>
      </c>
      <c r="C308" s="413" t="str">
        <f>IF(AND(OR(LEFT(chengx!J159)="内",RIGHT(chengx!J159)="内"),A308&lt;&gt;""),"内销",IF(AND(OR(LEFT(chengx!J159)="外",RIGHT(chengx!J159)="外"),A308&lt;&gt;""),"外销",""))</f>
        <v/>
      </c>
      <c r="D308" s="708" t="str">
        <f>IF(AND(ISNUMBER(FIND("结束",chengx!I159)),A308&lt;&gt;""),"结","")</f>
        <v/>
      </c>
      <c r="E308" s="709">
        <v>307</v>
      </c>
    </row>
    <row r="309" spans="1:5" hidden="1">
      <c r="A309" s="413" t="str">
        <f>IF(AND(chengx!H160&lt;&gt;"",chengx!L160&lt;&gt;"/",chengx!L160&lt;&gt;"",chengx!L160&lt;&gt;0,RIGHT(chengx!I160,2)&lt;&gt;"试做"),chengx!M160,"")</f>
        <v/>
      </c>
      <c r="B309" s="413" t="str">
        <f>IF(AND(chengx!H160&lt;&gt;"",chengx!L160&lt;&gt;"/",chengx!L160&lt;&gt;"",chengx!L160&lt;&gt;0,RIGHT(chengx!I160,2)&lt;&gt;"试做"),chengx!N160,"")</f>
        <v/>
      </c>
      <c r="C309" s="413" t="str">
        <f>IF(AND(OR(LEFT(chengx!J160)="内",RIGHT(chengx!J160)="内"),A309&lt;&gt;""),"内销",IF(AND(OR(LEFT(chengx!J160)="外",RIGHT(chengx!J160)="外"),A309&lt;&gt;""),"外销",""))</f>
        <v/>
      </c>
      <c r="D309" s="708" t="str">
        <f>IF(AND(ISNUMBER(FIND("结束",chengx!I160)),A309&lt;&gt;""),"结","")</f>
        <v/>
      </c>
      <c r="E309" s="709">
        <v>308</v>
      </c>
    </row>
    <row r="310" spans="1:5" hidden="1">
      <c r="A310" s="413" t="str">
        <f>IF(AND(chengx!H161&lt;&gt;"",chengx!L161&lt;&gt;"/",chengx!L161&lt;&gt;"",chengx!L161&lt;&gt;0,RIGHT(chengx!I161,2)&lt;&gt;"试做"),chengx!M161,"")</f>
        <v/>
      </c>
      <c r="B310" s="413" t="str">
        <f>IF(AND(chengx!H161&lt;&gt;"",chengx!L161&lt;&gt;"/",chengx!L161&lt;&gt;"",chengx!L161&lt;&gt;0,RIGHT(chengx!I161,2)&lt;&gt;"试做"),chengx!N161,"")</f>
        <v/>
      </c>
      <c r="C310" s="413" t="str">
        <f>IF(AND(OR(LEFT(chengx!J161)="内",RIGHT(chengx!J161)="内"),A310&lt;&gt;""),"内销",IF(AND(OR(LEFT(chengx!J161)="外",RIGHT(chengx!J161)="外"),A310&lt;&gt;""),"外销",""))</f>
        <v/>
      </c>
      <c r="D310" s="708" t="str">
        <f>IF(AND(ISNUMBER(FIND("结束",chengx!I161)),A310&lt;&gt;""),"结","")</f>
        <v/>
      </c>
      <c r="E310" s="709">
        <v>309</v>
      </c>
    </row>
  </sheetData>
  <autoFilter ref="A1:A310">
    <filterColumn colId="0">
      <customFilters>
        <customFilter operator="notEqual" val=" "/>
      </customFilters>
    </filterColumn>
  </autoFilter>
  <sortState ref="E1:F310">
    <sortCondition ref="E1"/>
  </sortState>
  <dataConsolidate topLabels="1">
    <dataRefs count="1">
      <dataRef ref="A1:B1048576" sheet="筛选" r:id="rId1"/>
    </dataRefs>
  </dataConsolidate>
  <phoneticPr fontId="1" type="noConversion"/>
  <pageMargins left="0.7" right="0.7" top="0.75" bottom="0.75" header="0.3" footer="0.3"/>
  <pageSetup paperSize="9" orientation="portrait" horizontalDpi="4294967295" verticalDpi="4294967295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7"/>
  <dimension ref="A1:D200"/>
  <sheetViews>
    <sheetView workbookViewId="0">
      <selection activeCell="F7" sqref="F7"/>
    </sheetView>
  </sheetViews>
  <sheetFormatPr defaultRowHeight="14.25"/>
  <cols>
    <col min="1" max="1" width="23" style="111" customWidth="1"/>
    <col min="2" max="3" width="9" style="111"/>
  </cols>
  <sheetData>
    <row r="1" spans="1:4">
      <c r="A1" s="111" t="s">
        <v>2071</v>
      </c>
      <c r="B1" s="111" t="s">
        <v>2611</v>
      </c>
      <c r="C1" s="111" t="s">
        <v>2689</v>
      </c>
      <c r="D1" s="385" t="s">
        <v>5122</v>
      </c>
    </row>
    <row r="2" spans="1:4">
      <c r="A2" s="111" t="s">
        <v>2659</v>
      </c>
      <c r="B2" s="111">
        <v>200</v>
      </c>
      <c r="C2" s="111" t="s">
        <v>2637</v>
      </c>
      <c r="D2" s="381" t="s">
        <v>5117</v>
      </c>
    </row>
    <row r="3" spans="1:4">
      <c r="A3" s="111" t="s">
        <v>679</v>
      </c>
      <c r="B3" s="111">
        <v>240</v>
      </c>
      <c r="C3" s="111" t="s">
        <v>2637</v>
      </c>
      <c r="D3" s="381" t="s">
        <v>5117</v>
      </c>
    </row>
    <row r="4" spans="1:4">
      <c r="A4" s="111" t="s">
        <v>5168</v>
      </c>
      <c r="B4" s="111">
        <v>80</v>
      </c>
      <c r="C4" s="111" t="s">
        <v>2637</v>
      </c>
      <c r="D4" s="381" t="s">
        <v>5117</v>
      </c>
    </row>
    <row r="5" spans="1:4">
      <c r="A5" s="111" t="s">
        <v>2666</v>
      </c>
      <c r="B5" s="111">
        <v>140</v>
      </c>
      <c r="C5" s="111" t="s">
        <v>2635</v>
      </c>
      <c r="D5" s="381" t="s">
        <v>5117</v>
      </c>
    </row>
    <row r="6" spans="1:4">
      <c r="A6" s="111" t="s">
        <v>84</v>
      </c>
      <c r="B6" s="111">
        <v>200</v>
      </c>
      <c r="C6" s="111" t="s">
        <v>2637</v>
      </c>
      <c r="D6" s="381" t="s">
        <v>7056</v>
      </c>
    </row>
    <row r="7" spans="1:4">
      <c r="A7" s="111" t="s">
        <v>84</v>
      </c>
      <c r="B7" s="111">
        <v>120</v>
      </c>
      <c r="C7" s="111" t="s">
        <v>2637</v>
      </c>
      <c r="D7" s="381" t="s">
        <v>5117</v>
      </c>
    </row>
    <row r="8" spans="1:4">
      <c r="A8" s="111" t="s">
        <v>1927</v>
      </c>
      <c r="B8" s="111">
        <v>110</v>
      </c>
      <c r="C8" s="111" t="s">
        <v>2637</v>
      </c>
      <c r="D8" s="381" t="s">
        <v>5117</v>
      </c>
    </row>
    <row r="9" spans="1:4">
      <c r="A9" s="111" t="s">
        <v>7214</v>
      </c>
      <c r="B9" s="111">
        <v>360</v>
      </c>
      <c r="C9" s="111" t="s">
        <v>2635</v>
      </c>
      <c r="D9" s="381" t="s">
        <v>5117</v>
      </c>
    </row>
    <row r="10" spans="1:4">
      <c r="A10" s="111" t="s">
        <v>2132</v>
      </c>
      <c r="B10" s="111">
        <v>60</v>
      </c>
      <c r="C10" s="111" t="s">
        <v>2637</v>
      </c>
      <c r="D10" s="381" t="s">
        <v>5117</v>
      </c>
    </row>
    <row r="11" spans="1:4">
      <c r="A11" s="111" t="s">
        <v>39</v>
      </c>
      <c r="B11" s="111">
        <v>240</v>
      </c>
      <c r="C11" s="111" t="s">
        <v>2637</v>
      </c>
      <c r="D11" s="381" t="s">
        <v>5117</v>
      </c>
    </row>
    <row r="12" spans="1:4">
      <c r="A12" s="111" t="s">
        <v>2132</v>
      </c>
      <c r="B12" s="111">
        <v>60</v>
      </c>
      <c r="C12" s="111" t="s">
        <v>2637</v>
      </c>
      <c r="D12" s="381" t="s">
        <v>5117</v>
      </c>
    </row>
    <row r="13" spans="1:4">
      <c r="A13" s="111" t="s">
        <v>252</v>
      </c>
      <c r="B13" s="111">
        <v>80</v>
      </c>
      <c r="C13" s="111" t="s">
        <v>2635</v>
      </c>
      <c r="D13" s="381" t="s">
        <v>5117</v>
      </c>
    </row>
    <row r="14" spans="1:4">
      <c r="A14" s="111" t="s">
        <v>2021</v>
      </c>
      <c r="B14" s="111">
        <v>240</v>
      </c>
      <c r="C14" s="111" t="s">
        <v>2635</v>
      </c>
      <c r="D14" s="381" t="s">
        <v>5117</v>
      </c>
    </row>
    <row r="15" spans="1:4">
      <c r="A15" s="111" t="s">
        <v>551</v>
      </c>
      <c r="B15" s="111">
        <v>210</v>
      </c>
      <c r="C15" s="111" t="s">
        <v>2637</v>
      </c>
      <c r="D15" s="381" t="s">
        <v>7056</v>
      </c>
    </row>
    <row r="16" spans="1:4">
      <c r="A16" s="111" t="s">
        <v>2667</v>
      </c>
      <c r="B16" s="111">
        <v>20</v>
      </c>
      <c r="C16" s="111" t="s">
        <v>2635</v>
      </c>
      <c r="D16" s="381" t="s">
        <v>5117</v>
      </c>
    </row>
    <row r="17" spans="1:4">
      <c r="A17" s="111" t="s">
        <v>85</v>
      </c>
      <c r="B17" s="111">
        <v>240</v>
      </c>
      <c r="C17" s="111" t="s">
        <v>2637</v>
      </c>
      <c r="D17" s="381" t="s">
        <v>5117</v>
      </c>
    </row>
    <row r="18" spans="1:4">
      <c r="A18" s="111" t="s">
        <v>2674</v>
      </c>
      <c r="B18" s="111">
        <v>240</v>
      </c>
      <c r="C18" s="111" t="s">
        <v>2635</v>
      </c>
      <c r="D18" s="381" t="s">
        <v>5117</v>
      </c>
    </row>
    <row r="19" spans="1:4">
      <c r="A19" s="111" t="s">
        <v>2667</v>
      </c>
      <c r="B19" s="111">
        <v>90</v>
      </c>
      <c r="C19" s="111" t="s">
        <v>2635</v>
      </c>
      <c r="D19" s="381" t="s">
        <v>5117</v>
      </c>
    </row>
    <row r="20" spans="1:4">
      <c r="A20" s="111" t="s">
        <v>100</v>
      </c>
      <c r="B20" s="111">
        <v>220</v>
      </c>
      <c r="C20" s="111" t="s">
        <v>2637</v>
      </c>
      <c r="D20" s="381" t="s">
        <v>5117</v>
      </c>
    </row>
    <row r="21" spans="1:4">
      <c r="A21" s="111" t="s">
        <v>178</v>
      </c>
      <c r="B21" s="111">
        <v>240</v>
      </c>
      <c r="C21" s="111" t="s">
        <v>2637</v>
      </c>
      <c r="D21" s="381" t="s">
        <v>5117</v>
      </c>
    </row>
    <row r="22" spans="1:4">
      <c r="A22" s="111" t="s">
        <v>2669</v>
      </c>
      <c r="B22" s="111">
        <v>110</v>
      </c>
      <c r="C22" s="111" t="s">
        <v>2635</v>
      </c>
      <c r="D22" s="381" t="s">
        <v>5117</v>
      </c>
    </row>
    <row r="23" spans="1:4">
      <c r="A23" s="111" t="s">
        <v>56</v>
      </c>
      <c r="B23" s="111">
        <v>120</v>
      </c>
      <c r="C23" s="111" t="s">
        <v>2637</v>
      </c>
      <c r="D23" s="381" t="s">
        <v>5117</v>
      </c>
    </row>
    <row r="24" spans="1:4">
      <c r="A24" s="111" t="s">
        <v>2132</v>
      </c>
      <c r="B24" s="111">
        <v>240</v>
      </c>
      <c r="C24" s="111" t="s">
        <v>2637</v>
      </c>
      <c r="D24" s="381" t="s">
        <v>5117</v>
      </c>
    </row>
    <row r="25" spans="1:4">
      <c r="A25" s="111" t="s">
        <v>93</v>
      </c>
      <c r="B25" s="111">
        <v>240</v>
      </c>
      <c r="C25" s="111" t="s">
        <v>2637</v>
      </c>
      <c r="D25" s="381" t="s">
        <v>5117</v>
      </c>
    </row>
    <row r="26" spans="1:4">
      <c r="A26" s="111" t="s">
        <v>56</v>
      </c>
      <c r="B26" s="111">
        <v>70</v>
      </c>
      <c r="C26" s="111" t="s">
        <v>2637</v>
      </c>
      <c r="D26" s="381" t="s">
        <v>5117</v>
      </c>
    </row>
    <row r="27" spans="1:4">
      <c r="A27" s="111" t="s">
        <v>122</v>
      </c>
      <c r="B27" s="111">
        <v>730</v>
      </c>
      <c r="C27" s="111" t="s">
        <v>2637</v>
      </c>
      <c r="D27" s="381" t="s">
        <v>5117</v>
      </c>
    </row>
    <row r="28" spans="1:4">
      <c r="A28" s="111" t="s">
        <v>2660</v>
      </c>
      <c r="B28" s="111">
        <v>20</v>
      </c>
      <c r="C28" s="111" t="s">
        <v>2635</v>
      </c>
      <c r="D28" s="381" t="s">
        <v>5117</v>
      </c>
    </row>
    <row r="29" spans="1:4">
      <c r="A29" s="111" t="s">
        <v>1926</v>
      </c>
      <c r="B29" s="111">
        <v>240</v>
      </c>
      <c r="C29" s="111" t="s">
        <v>2637</v>
      </c>
      <c r="D29" s="381" t="s">
        <v>5117</v>
      </c>
    </row>
    <row r="30" spans="1:4">
      <c r="A30" s="111" t="s">
        <v>2660</v>
      </c>
      <c r="B30" s="111">
        <v>430</v>
      </c>
      <c r="C30" s="111" t="s">
        <v>2635</v>
      </c>
      <c r="D30" s="381" t="s">
        <v>5117</v>
      </c>
    </row>
    <row r="31" spans="1:4">
      <c r="A31" s="111" t="s">
        <v>247</v>
      </c>
      <c r="B31" s="111">
        <v>360</v>
      </c>
      <c r="C31" s="111" t="s">
        <v>2637</v>
      </c>
      <c r="D31" s="381" t="s">
        <v>5117</v>
      </c>
    </row>
    <row r="32" spans="1:4">
      <c r="A32" s="111" t="s">
        <v>2101</v>
      </c>
      <c r="B32" s="111">
        <v>220</v>
      </c>
      <c r="C32" s="111" t="s">
        <v>2635</v>
      </c>
      <c r="D32" s="381" t="s">
        <v>5117</v>
      </c>
    </row>
    <row r="33" spans="1:4">
      <c r="A33" s="111" t="s">
        <v>2012</v>
      </c>
      <c r="B33" s="111">
        <v>200</v>
      </c>
      <c r="C33" s="111" t="s">
        <v>2635</v>
      </c>
      <c r="D33" s="381" t="s">
        <v>5117</v>
      </c>
    </row>
    <row r="34" spans="1:4">
      <c r="A34" s="111" t="s">
        <v>2140</v>
      </c>
      <c r="B34" s="111">
        <v>80</v>
      </c>
      <c r="C34" s="111" t="s">
        <v>2637</v>
      </c>
      <c r="D34" s="381" t="s">
        <v>5117</v>
      </c>
    </row>
    <row r="35" spans="1:4">
      <c r="A35" s="111" t="s">
        <v>2140</v>
      </c>
      <c r="B35" s="111">
        <v>240</v>
      </c>
      <c r="C35" s="111" t="s">
        <v>2635</v>
      </c>
      <c r="D35" s="381" t="s">
        <v>5117</v>
      </c>
    </row>
    <row r="36" spans="1:4">
      <c r="A36" s="111" t="s">
        <v>2032</v>
      </c>
      <c r="B36" s="111">
        <v>120</v>
      </c>
      <c r="C36" s="111" t="s">
        <v>2637</v>
      </c>
      <c r="D36" s="381" t="s">
        <v>7056</v>
      </c>
    </row>
    <row r="37" spans="1:4">
      <c r="A37" s="111" t="s">
        <v>2678</v>
      </c>
      <c r="B37" s="111">
        <v>120</v>
      </c>
      <c r="C37" s="111" t="s">
        <v>2635</v>
      </c>
      <c r="D37" s="381" t="s">
        <v>5117</v>
      </c>
    </row>
    <row r="38" spans="1:4">
      <c r="A38" s="111" t="s">
        <v>2679</v>
      </c>
      <c r="B38" s="111">
        <v>140</v>
      </c>
      <c r="C38" s="111" t="s">
        <v>2635</v>
      </c>
      <c r="D38" s="381" t="s">
        <v>5117</v>
      </c>
    </row>
    <row r="39" spans="1:4">
      <c r="A39" s="111" t="s">
        <v>2164</v>
      </c>
      <c r="B39" s="111">
        <v>220</v>
      </c>
      <c r="C39" s="111" t="s">
        <v>2635</v>
      </c>
      <c r="D39" s="381" t="s">
        <v>5117</v>
      </c>
    </row>
    <row r="40" spans="1:4">
      <c r="A40" s="111" t="s">
        <v>2680</v>
      </c>
      <c r="B40" s="111">
        <v>40</v>
      </c>
      <c r="C40" s="111" t="s">
        <v>2635</v>
      </c>
      <c r="D40" s="381" t="s">
        <v>7056</v>
      </c>
    </row>
    <row r="41" spans="1:4">
      <c r="A41" s="111" t="s">
        <v>5173</v>
      </c>
      <c r="B41" s="111">
        <v>280</v>
      </c>
      <c r="C41" s="111" t="s">
        <v>2635</v>
      </c>
      <c r="D41" s="381" t="s">
        <v>5117</v>
      </c>
    </row>
    <row r="42" spans="1:4">
      <c r="A42" s="111" t="s">
        <v>5166</v>
      </c>
      <c r="B42" s="111">
        <v>80</v>
      </c>
      <c r="C42" s="111" t="s">
        <v>2635</v>
      </c>
      <c r="D42" s="381" t="s">
        <v>7056</v>
      </c>
    </row>
    <row r="43" spans="1:4">
      <c r="A43" s="111" t="s">
        <v>7224</v>
      </c>
      <c r="B43" s="111">
        <v>60</v>
      </c>
      <c r="C43" s="111" t="s">
        <v>2635</v>
      </c>
      <c r="D43" s="381" t="s">
        <v>7056</v>
      </c>
    </row>
    <row r="44" spans="1:4">
      <c r="A44" s="111" t="s">
        <v>665</v>
      </c>
      <c r="B44" s="111">
        <v>40</v>
      </c>
      <c r="C44" s="111" t="s">
        <v>2637</v>
      </c>
      <c r="D44" s="381" t="s">
        <v>5117</v>
      </c>
    </row>
    <row r="45" spans="1:4">
      <c r="A45" s="111" t="s">
        <v>789</v>
      </c>
      <c r="B45" s="111">
        <v>320</v>
      </c>
      <c r="C45" s="111" t="s">
        <v>2637</v>
      </c>
      <c r="D45" s="381" t="s">
        <v>5117</v>
      </c>
    </row>
    <row r="46" spans="1:4">
      <c r="A46" s="111" t="s">
        <v>4019</v>
      </c>
      <c r="B46" s="111">
        <v>220</v>
      </c>
      <c r="C46" s="111" t="s">
        <v>2635</v>
      </c>
      <c r="D46" s="381" t="s">
        <v>5117</v>
      </c>
    </row>
    <row r="47" spans="1:4">
      <c r="A47" s="111" t="s">
        <v>734</v>
      </c>
      <c r="B47" s="111">
        <v>20</v>
      </c>
      <c r="C47" s="111" t="s">
        <v>2637</v>
      </c>
      <c r="D47" s="381" t="s">
        <v>7056</v>
      </c>
    </row>
    <row r="48" spans="1:4">
      <c r="A48" s="111" t="s">
        <v>2671</v>
      </c>
      <c r="B48" s="111">
        <v>480</v>
      </c>
      <c r="C48" s="111" t="s">
        <v>2635</v>
      </c>
      <c r="D48" s="381" t="s">
        <v>5117</v>
      </c>
    </row>
    <row r="49" spans="1:4">
      <c r="A49" s="111" t="s">
        <v>40</v>
      </c>
      <c r="B49" s="111">
        <v>300</v>
      </c>
      <c r="C49" s="111" t="s">
        <v>2637</v>
      </c>
      <c r="D49" s="381" t="s">
        <v>7056</v>
      </c>
    </row>
    <row r="50" spans="1:4">
      <c r="A50" s="111" t="s">
        <v>318</v>
      </c>
      <c r="B50" s="111">
        <v>510</v>
      </c>
      <c r="C50" s="111" t="s">
        <v>2637</v>
      </c>
      <c r="D50" s="381" t="s">
        <v>5117</v>
      </c>
    </row>
    <row r="51" spans="1:4">
      <c r="A51" s="111" t="s">
        <v>6932</v>
      </c>
      <c r="B51" s="111">
        <v>240</v>
      </c>
      <c r="C51" s="111" t="s">
        <v>2637</v>
      </c>
      <c r="D51" s="381" t="s">
        <v>5117</v>
      </c>
    </row>
    <row r="52" spans="1:4">
      <c r="A52" s="111" t="s">
        <v>400</v>
      </c>
      <c r="B52" s="111">
        <v>120</v>
      </c>
      <c r="C52" s="111" t="s">
        <v>2637</v>
      </c>
      <c r="D52" s="381" t="s">
        <v>7056</v>
      </c>
    </row>
    <row r="53" spans="1:4">
      <c r="A53" s="111" t="s">
        <v>46</v>
      </c>
      <c r="B53" s="111">
        <v>240</v>
      </c>
      <c r="C53" s="111" t="s">
        <v>2637</v>
      </c>
      <c r="D53" s="381" t="s">
        <v>5117</v>
      </c>
    </row>
    <row r="54" spans="1:4">
      <c r="A54" s="111" t="s">
        <v>7057</v>
      </c>
      <c r="B54" s="111">
        <v>240</v>
      </c>
      <c r="C54" s="111" t="s">
        <v>2637</v>
      </c>
      <c r="D54" s="381" t="s">
        <v>5117</v>
      </c>
    </row>
    <row r="55" spans="1:4">
      <c r="A55" s="111" t="s">
        <v>369</v>
      </c>
      <c r="B55" s="111">
        <v>70</v>
      </c>
      <c r="C55" s="111" t="s">
        <v>2635</v>
      </c>
      <c r="D55" s="381" t="s">
        <v>5117</v>
      </c>
    </row>
    <row r="56" spans="1:4">
      <c r="A56" s="111" t="s">
        <v>2102</v>
      </c>
      <c r="B56" s="111">
        <v>160</v>
      </c>
      <c r="C56" s="111" t="s">
        <v>2635</v>
      </c>
      <c r="D56" s="381" t="s">
        <v>5117</v>
      </c>
    </row>
    <row r="57" spans="1:4">
      <c r="A57" s="111" t="s">
        <v>2001</v>
      </c>
      <c r="B57" s="111">
        <v>280</v>
      </c>
      <c r="C57" s="111" t="s">
        <v>2637</v>
      </c>
      <c r="D57" s="381" t="s">
        <v>5117</v>
      </c>
    </row>
    <row r="58" spans="1:4">
      <c r="A58" s="111" t="s">
        <v>414</v>
      </c>
      <c r="B58" s="111">
        <v>120</v>
      </c>
      <c r="C58" s="111" t="s">
        <v>2637</v>
      </c>
      <c r="D58" s="381" t="s">
        <v>5117</v>
      </c>
    </row>
    <row r="59" spans="1:4">
      <c r="A59" s="111" t="s">
        <v>5168</v>
      </c>
      <c r="B59" s="111">
        <v>280</v>
      </c>
      <c r="C59" s="111" t="s">
        <v>2637</v>
      </c>
      <c r="D59" s="381" t="s">
        <v>5117</v>
      </c>
    </row>
    <row r="60" spans="1:4">
      <c r="A60" s="111" t="s">
        <v>2659</v>
      </c>
      <c r="B60" s="111">
        <v>240</v>
      </c>
      <c r="C60" s="111" t="s">
        <v>2637</v>
      </c>
      <c r="D60" s="381" t="s">
        <v>5117</v>
      </c>
    </row>
    <row r="61" spans="1:4">
      <c r="A61" s="111" t="s">
        <v>679</v>
      </c>
      <c r="B61" s="111">
        <v>360</v>
      </c>
      <c r="C61" s="111" t="s">
        <v>2637</v>
      </c>
      <c r="D61" s="381" t="s">
        <v>5117</v>
      </c>
    </row>
    <row r="62" spans="1:4">
      <c r="A62" s="111" t="s">
        <v>1927</v>
      </c>
      <c r="B62" s="111">
        <v>250</v>
      </c>
      <c r="C62" s="111" t="s">
        <v>2637</v>
      </c>
      <c r="D62" s="381" t="s">
        <v>5117</v>
      </c>
    </row>
    <row r="63" spans="1:4">
      <c r="A63" s="111" t="s">
        <v>2666</v>
      </c>
      <c r="B63" s="111">
        <v>240</v>
      </c>
      <c r="C63" s="111" t="s">
        <v>2635</v>
      </c>
      <c r="D63" s="381" t="s">
        <v>5117</v>
      </c>
    </row>
    <row r="64" spans="1:4">
      <c r="A64" s="111" t="s">
        <v>2674</v>
      </c>
      <c r="B64" s="111">
        <v>240</v>
      </c>
      <c r="C64" s="111" t="s">
        <v>2635</v>
      </c>
      <c r="D64" s="381" t="s">
        <v>5117</v>
      </c>
    </row>
    <row r="65" spans="1:4">
      <c r="A65" s="111" t="s">
        <v>84</v>
      </c>
      <c r="B65" s="111">
        <v>240</v>
      </c>
      <c r="C65" s="111" t="s">
        <v>2637</v>
      </c>
      <c r="D65" s="381" t="s">
        <v>5117</v>
      </c>
    </row>
    <row r="66" spans="1:4">
      <c r="A66" s="111" t="s">
        <v>130</v>
      </c>
      <c r="B66" s="111">
        <v>240</v>
      </c>
      <c r="C66" s="111" t="s">
        <v>2635</v>
      </c>
      <c r="D66" s="381" t="s">
        <v>5117</v>
      </c>
    </row>
    <row r="67" spans="1:4">
      <c r="A67" s="111" t="s">
        <v>7214</v>
      </c>
      <c r="B67" s="111">
        <v>240</v>
      </c>
      <c r="C67" s="111" t="s">
        <v>2635</v>
      </c>
      <c r="D67" s="381" t="s">
        <v>5117</v>
      </c>
    </row>
    <row r="68" spans="1:4">
      <c r="A68" s="111" t="s">
        <v>2132</v>
      </c>
      <c r="B68" s="111">
        <v>180</v>
      </c>
      <c r="C68" s="111" t="s">
        <v>2637</v>
      </c>
      <c r="D68" s="381" t="s">
        <v>5117</v>
      </c>
    </row>
    <row r="69" spans="1:4">
      <c r="A69" s="111" t="s">
        <v>39</v>
      </c>
      <c r="B69" s="111">
        <v>360</v>
      </c>
      <c r="C69" s="111" t="s">
        <v>2637</v>
      </c>
      <c r="D69" s="381" t="s">
        <v>5117</v>
      </c>
    </row>
    <row r="70" spans="1:4">
      <c r="A70" s="111" t="s">
        <v>551</v>
      </c>
      <c r="B70" s="111">
        <v>150</v>
      </c>
      <c r="C70" s="111" t="s">
        <v>2637</v>
      </c>
      <c r="D70" s="381" t="s">
        <v>7056</v>
      </c>
    </row>
    <row r="71" spans="1:4">
      <c r="A71" s="111" t="s">
        <v>252</v>
      </c>
      <c r="B71" s="111">
        <v>240</v>
      </c>
      <c r="C71" s="111" t="s">
        <v>2635</v>
      </c>
      <c r="D71" s="381" t="s">
        <v>5117</v>
      </c>
    </row>
    <row r="72" spans="1:4">
      <c r="A72" s="111" t="s">
        <v>2021</v>
      </c>
      <c r="B72" s="111">
        <v>360</v>
      </c>
      <c r="C72" s="111" t="s">
        <v>2635</v>
      </c>
      <c r="D72" s="381" t="s">
        <v>5117</v>
      </c>
    </row>
    <row r="73" spans="1:4">
      <c r="A73" s="111" t="s">
        <v>2667</v>
      </c>
      <c r="B73" s="111">
        <v>270</v>
      </c>
      <c r="C73" s="111" t="s">
        <v>2635</v>
      </c>
      <c r="D73" s="381" t="s">
        <v>5117</v>
      </c>
    </row>
    <row r="74" spans="1:4">
      <c r="A74" s="111" t="s">
        <v>85</v>
      </c>
      <c r="B74" s="111">
        <v>240</v>
      </c>
      <c r="C74" s="111" t="s">
        <v>2637</v>
      </c>
      <c r="D74" s="381" t="s">
        <v>5117</v>
      </c>
    </row>
    <row r="75" spans="1:4">
      <c r="A75" s="111" t="s">
        <v>2667</v>
      </c>
      <c r="B75" s="111">
        <v>480</v>
      </c>
      <c r="C75" s="111" t="s">
        <v>2635</v>
      </c>
      <c r="D75" s="381" t="s">
        <v>5117</v>
      </c>
    </row>
    <row r="76" spans="1:4">
      <c r="A76" s="111" t="s">
        <v>2669</v>
      </c>
      <c r="B76" s="111">
        <v>130</v>
      </c>
      <c r="C76" s="111" t="s">
        <v>2635</v>
      </c>
      <c r="D76" s="381" t="s">
        <v>5117</v>
      </c>
    </row>
    <row r="77" spans="1:4">
      <c r="A77" s="111" t="s">
        <v>100</v>
      </c>
      <c r="B77" s="111">
        <v>360</v>
      </c>
      <c r="C77" s="111" t="s">
        <v>2637</v>
      </c>
      <c r="D77" s="381" t="s">
        <v>7056</v>
      </c>
    </row>
    <row r="78" spans="1:4">
      <c r="A78" s="111" t="s">
        <v>178</v>
      </c>
      <c r="B78" s="111">
        <v>240</v>
      </c>
      <c r="C78" s="111" t="s">
        <v>2637</v>
      </c>
      <c r="D78" s="381" t="s">
        <v>5117</v>
      </c>
    </row>
    <row r="79" spans="1:4">
      <c r="A79" s="111" t="s">
        <v>56</v>
      </c>
      <c r="B79" s="111">
        <v>410</v>
      </c>
      <c r="C79" s="111" t="s">
        <v>2637</v>
      </c>
      <c r="D79" s="381" t="s">
        <v>5117</v>
      </c>
    </row>
    <row r="80" spans="1:4">
      <c r="A80" s="111" t="s">
        <v>2132</v>
      </c>
      <c r="B80" s="111">
        <v>240</v>
      </c>
      <c r="C80" s="111" t="s">
        <v>2637</v>
      </c>
      <c r="D80" s="381" t="s">
        <v>5117</v>
      </c>
    </row>
    <row r="81" spans="1:4">
      <c r="A81" s="111" t="s">
        <v>2132</v>
      </c>
      <c r="B81" s="111">
        <v>240</v>
      </c>
      <c r="C81" s="111" t="s">
        <v>2637</v>
      </c>
      <c r="D81" s="381" t="s">
        <v>5117</v>
      </c>
    </row>
    <row r="82" spans="1:4">
      <c r="A82" s="111" t="s">
        <v>122</v>
      </c>
      <c r="B82" s="111">
        <v>750</v>
      </c>
      <c r="C82" s="111" t="s">
        <v>2637</v>
      </c>
      <c r="D82" s="381" t="s">
        <v>5117</v>
      </c>
    </row>
    <row r="83" spans="1:4">
      <c r="A83" s="111" t="s">
        <v>2660</v>
      </c>
      <c r="B83" s="111">
        <v>600</v>
      </c>
      <c r="C83" s="111" t="s">
        <v>2635</v>
      </c>
      <c r="D83" s="381" t="s">
        <v>5117</v>
      </c>
    </row>
    <row r="84" spans="1:4">
      <c r="A84" s="111" t="s">
        <v>1926</v>
      </c>
      <c r="B84" s="111">
        <v>240</v>
      </c>
      <c r="C84" s="111" t="s">
        <v>2637</v>
      </c>
      <c r="D84" s="381" t="s">
        <v>5117</v>
      </c>
    </row>
    <row r="85" spans="1:4">
      <c r="A85" s="111" t="s">
        <v>247</v>
      </c>
      <c r="B85" s="111">
        <v>180</v>
      </c>
      <c r="C85" s="111" t="s">
        <v>2637</v>
      </c>
      <c r="D85" s="381" t="s">
        <v>5117</v>
      </c>
    </row>
    <row r="86" spans="1:4">
      <c r="A86" s="111" t="s">
        <v>2012</v>
      </c>
      <c r="B86" s="111">
        <v>40</v>
      </c>
      <c r="C86" s="111" t="s">
        <v>2635</v>
      </c>
      <c r="D86" s="381" t="s">
        <v>5117</v>
      </c>
    </row>
    <row r="87" spans="1:4">
      <c r="A87" s="111" t="s">
        <v>2156</v>
      </c>
      <c r="B87" s="111">
        <v>240</v>
      </c>
      <c r="C87" s="111" t="s">
        <v>2635</v>
      </c>
      <c r="D87" s="381" t="s">
        <v>7056</v>
      </c>
    </row>
    <row r="88" spans="1:4">
      <c r="A88" s="111" t="s">
        <v>2101</v>
      </c>
      <c r="B88" s="111">
        <v>240</v>
      </c>
      <c r="C88" s="111" t="s">
        <v>2635</v>
      </c>
      <c r="D88" s="381" t="s">
        <v>5117</v>
      </c>
    </row>
    <row r="89" spans="1:4">
      <c r="A89" s="111" t="s">
        <v>2032</v>
      </c>
      <c r="B89" s="111">
        <v>80</v>
      </c>
      <c r="C89" s="111" t="s">
        <v>2637</v>
      </c>
      <c r="D89" s="381" t="s">
        <v>7056</v>
      </c>
    </row>
    <row r="90" spans="1:4">
      <c r="A90" s="111" t="s">
        <v>2140</v>
      </c>
      <c r="B90" s="111">
        <v>240</v>
      </c>
      <c r="C90" s="111" t="s">
        <v>2637</v>
      </c>
      <c r="D90" s="381" t="s">
        <v>5117</v>
      </c>
    </row>
    <row r="91" spans="1:4">
      <c r="A91" s="111" t="s">
        <v>2140</v>
      </c>
      <c r="B91" s="111">
        <v>240</v>
      </c>
      <c r="C91" s="111" t="s">
        <v>2635</v>
      </c>
      <c r="D91" s="381" t="s">
        <v>5117</v>
      </c>
    </row>
    <row r="92" spans="1:4">
      <c r="A92" s="111" t="s">
        <v>2679</v>
      </c>
      <c r="B92" s="111">
        <v>100</v>
      </c>
      <c r="C92" s="111" t="s">
        <v>2635</v>
      </c>
      <c r="D92" s="381" t="s">
        <v>5117</v>
      </c>
    </row>
    <row r="93" spans="1:4">
      <c r="A93" s="111" t="s">
        <v>2678</v>
      </c>
      <c r="B93" s="111">
        <v>240</v>
      </c>
      <c r="C93" s="111" t="s">
        <v>2635</v>
      </c>
      <c r="D93" s="381" t="s">
        <v>5117</v>
      </c>
    </row>
    <row r="94" spans="1:4">
      <c r="A94" s="111" t="s">
        <v>2680</v>
      </c>
      <c r="B94" s="111">
        <v>200</v>
      </c>
      <c r="C94" s="111" t="s">
        <v>2635</v>
      </c>
      <c r="D94" s="381" t="s">
        <v>7056</v>
      </c>
    </row>
    <row r="95" spans="1:4">
      <c r="A95" s="111" t="s">
        <v>2164</v>
      </c>
      <c r="B95" s="111">
        <v>360</v>
      </c>
      <c r="C95" s="111" t="s">
        <v>2635</v>
      </c>
      <c r="D95" s="381" t="s">
        <v>5117</v>
      </c>
    </row>
    <row r="96" spans="1:4">
      <c r="A96" s="111" t="s">
        <v>7224</v>
      </c>
      <c r="B96" s="111">
        <v>300</v>
      </c>
      <c r="C96" s="111" t="s">
        <v>2635</v>
      </c>
      <c r="D96" s="381" t="s">
        <v>7056</v>
      </c>
    </row>
    <row r="97" spans="1:4">
      <c r="A97" s="111" t="s">
        <v>5173</v>
      </c>
      <c r="B97" s="111">
        <v>120</v>
      </c>
      <c r="C97" s="111" t="s">
        <v>2635</v>
      </c>
      <c r="D97" s="381" t="s">
        <v>7056</v>
      </c>
    </row>
    <row r="98" spans="1:4">
      <c r="A98" s="111" t="s">
        <v>789</v>
      </c>
      <c r="B98" s="111">
        <v>40</v>
      </c>
      <c r="C98" s="111" t="s">
        <v>2637</v>
      </c>
      <c r="D98" s="381" t="s">
        <v>5117</v>
      </c>
    </row>
    <row r="99" spans="1:4">
      <c r="A99" s="111" t="s">
        <v>665</v>
      </c>
      <c r="B99" s="111">
        <v>360</v>
      </c>
      <c r="C99" s="111" t="s">
        <v>2637</v>
      </c>
      <c r="D99" s="381" t="s">
        <v>7056</v>
      </c>
    </row>
    <row r="100" spans="1:4">
      <c r="A100" s="111" t="s">
        <v>4019</v>
      </c>
      <c r="B100" s="111">
        <v>120</v>
      </c>
      <c r="C100" s="111" t="s">
        <v>2635</v>
      </c>
      <c r="D100" s="381" t="s">
        <v>7056</v>
      </c>
    </row>
    <row r="101" spans="1:4">
      <c r="A101" s="111" t="s">
        <v>4019</v>
      </c>
      <c r="B101" s="111">
        <v>240</v>
      </c>
      <c r="C101" s="111" t="s">
        <v>2635</v>
      </c>
      <c r="D101" s="381" t="s">
        <v>5117</v>
      </c>
    </row>
    <row r="102" spans="1:4">
      <c r="A102" s="111" t="s">
        <v>4019</v>
      </c>
      <c r="B102" s="111">
        <v>240</v>
      </c>
      <c r="C102" s="111" t="s">
        <v>2635</v>
      </c>
      <c r="D102" s="381" t="s">
        <v>5117</v>
      </c>
    </row>
    <row r="103" spans="1:4">
      <c r="A103" s="111" t="s">
        <v>40</v>
      </c>
      <c r="B103" s="111">
        <v>180</v>
      </c>
      <c r="C103" s="111" t="s">
        <v>2637</v>
      </c>
      <c r="D103" s="381" t="s">
        <v>7056</v>
      </c>
    </row>
    <row r="104" spans="1:4">
      <c r="A104" s="111" t="s">
        <v>37</v>
      </c>
      <c r="B104" s="111">
        <v>600</v>
      </c>
      <c r="C104" s="111" t="s">
        <v>2637</v>
      </c>
      <c r="D104" s="381" t="s">
        <v>5117</v>
      </c>
    </row>
    <row r="105" spans="1:4">
      <c r="A105" s="111" t="s">
        <v>161</v>
      </c>
      <c r="B105" s="111">
        <v>360</v>
      </c>
      <c r="C105" s="111" t="s">
        <v>2637</v>
      </c>
      <c r="D105" s="381" t="s">
        <v>5117</v>
      </c>
    </row>
    <row r="106" spans="1:4">
      <c r="A106" s="111" t="s">
        <v>2671</v>
      </c>
      <c r="B106" s="111">
        <v>360</v>
      </c>
      <c r="C106" s="111" t="s">
        <v>2635</v>
      </c>
      <c r="D106" s="381" t="s">
        <v>5117</v>
      </c>
    </row>
    <row r="107" spans="1:4">
      <c r="A107" s="111" t="s">
        <v>6932</v>
      </c>
      <c r="B107" s="111">
        <v>120</v>
      </c>
      <c r="C107" s="111" t="s">
        <v>2637</v>
      </c>
      <c r="D107" s="381" t="s">
        <v>5117</v>
      </c>
    </row>
    <row r="108" spans="1:4">
      <c r="A108" s="111" t="s">
        <v>93</v>
      </c>
      <c r="B108" s="111">
        <v>360</v>
      </c>
      <c r="C108" s="111" t="s">
        <v>2637</v>
      </c>
      <c r="D108" s="381" t="s">
        <v>7056</v>
      </c>
    </row>
    <row r="109" spans="1:4">
      <c r="A109" s="111" t="s">
        <v>369</v>
      </c>
      <c r="B109" s="111">
        <v>170</v>
      </c>
      <c r="C109" s="111" t="s">
        <v>2635</v>
      </c>
      <c r="D109" s="381" t="s">
        <v>5117</v>
      </c>
    </row>
    <row r="110" spans="1:4">
      <c r="A110" s="111" t="s">
        <v>46</v>
      </c>
      <c r="B110" s="111">
        <v>240</v>
      </c>
      <c r="C110" s="111" t="s">
        <v>2637</v>
      </c>
      <c r="D110" s="381" t="s">
        <v>5117</v>
      </c>
    </row>
    <row r="111" spans="1:4">
      <c r="A111" s="111" t="s">
        <v>7057</v>
      </c>
      <c r="B111" s="111">
        <v>240</v>
      </c>
      <c r="C111" s="111" t="s">
        <v>2637</v>
      </c>
      <c r="D111" s="381" t="s">
        <v>5117</v>
      </c>
    </row>
    <row r="112" spans="1:4">
      <c r="A112" s="111" t="s">
        <v>369</v>
      </c>
      <c r="B112" s="111">
        <v>240</v>
      </c>
      <c r="C112" s="111" t="s">
        <v>2635</v>
      </c>
      <c r="D112" s="381" t="s">
        <v>5117</v>
      </c>
    </row>
    <row r="113" spans="1:4">
      <c r="A113" s="111" t="s">
        <v>2001</v>
      </c>
      <c r="B113" s="111">
        <v>80</v>
      </c>
      <c r="C113" s="111" t="s">
        <v>2637</v>
      </c>
      <c r="D113" s="381" t="s">
        <v>5117</v>
      </c>
    </row>
    <row r="114" spans="1:4">
      <c r="A114" s="111" t="s">
        <v>2102</v>
      </c>
      <c r="B114" s="111">
        <v>240</v>
      </c>
      <c r="C114" s="111" t="s">
        <v>2635</v>
      </c>
      <c r="D114" s="381" t="s">
        <v>7056</v>
      </c>
    </row>
    <row r="115" spans="1:4">
      <c r="A115" s="111" t="s">
        <v>2001</v>
      </c>
      <c r="B115" s="111">
        <v>360</v>
      </c>
      <c r="C115" s="111" t="s">
        <v>2637</v>
      </c>
      <c r="D115" s="381" t="s">
        <v>5117</v>
      </c>
    </row>
    <row r="116" spans="1:4">
      <c r="A116" s="111" t="s">
        <v>414</v>
      </c>
      <c r="B116" s="111">
        <v>360</v>
      </c>
      <c r="C116" s="111" t="s">
        <v>2637</v>
      </c>
      <c r="D116" s="381" t="s">
        <v>5117</v>
      </c>
    </row>
    <row r="117" spans="1:4">
      <c r="D117" s="381"/>
    </row>
    <row r="118" spans="1:4">
      <c r="D118" s="381"/>
    </row>
    <row r="119" spans="1:4">
      <c r="D119" s="381"/>
    </row>
    <row r="120" spans="1:4">
      <c r="D120" s="381"/>
    </row>
    <row r="121" spans="1:4">
      <c r="D121" s="381"/>
    </row>
    <row r="122" spans="1:4">
      <c r="D122" s="381"/>
    </row>
    <row r="123" spans="1:4">
      <c r="D123" s="381"/>
    </row>
    <row r="124" spans="1:4">
      <c r="D124" s="381"/>
    </row>
    <row r="125" spans="1:4">
      <c r="D125" s="381"/>
    </row>
    <row r="126" spans="1:4">
      <c r="D126" s="381"/>
    </row>
    <row r="127" spans="1:4">
      <c r="D127" s="381"/>
    </row>
    <row r="128" spans="1:4">
      <c r="D128" s="381"/>
    </row>
    <row r="129" spans="4:4">
      <c r="D129" s="381"/>
    </row>
    <row r="130" spans="4:4">
      <c r="D130" s="381"/>
    </row>
    <row r="131" spans="4:4">
      <c r="D131" s="381"/>
    </row>
    <row r="132" spans="4:4">
      <c r="D132" s="381"/>
    </row>
    <row r="133" spans="4:4">
      <c r="D133" s="381"/>
    </row>
    <row r="134" spans="4:4">
      <c r="D134" s="381"/>
    </row>
    <row r="135" spans="4:4">
      <c r="D135" s="381"/>
    </row>
    <row r="136" spans="4:4">
      <c r="D136" s="381"/>
    </row>
    <row r="137" spans="4:4">
      <c r="D137" s="381"/>
    </row>
    <row r="138" spans="4:4">
      <c r="D138" s="381"/>
    </row>
    <row r="139" spans="4:4">
      <c r="D139" s="381"/>
    </row>
    <row r="140" spans="4:4">
      <c r="D140" s="381"/>
    </row>
    <row r="141" spans="4:4">
      <c r="D141" s="381"/>
    </row>
    <row r="142" spans="4:4">
      <c r="D142" s="381"/>
    </row>
    <row r="143" spans="4:4">
      <c r="D143" s="381"/>
    </row>
    <row r="144" spans="4:4">
      <c r="D144" s="381"/>
    </row>
    <row r="145" spans="4:4">
      <c r="D145" s="381"/>
    </row>
    <row r="146" spans="4:4">
      <c r="D146" s="381"/>
    </row>
    <row r="147" spans="4:4">
      <c r="D147" s="381"/>
    </row>
    <row r="148" spans="4:4">
      <c r="D148" s="381"/>
    </row>
    <row r="149" spans="4:4">
      <c r="D149" s="381"/>
    </row>
    <row r="150" spans="4:4">
      <c r="D150" s="381"/>
    </row>
    <row r="151" spans="4:4">
      <c r="D151" s="381"/>
    </row>
    <row r="152" spans="4:4">
      <c r="D152" s="381"/>
    </row>
    <row r="153" spans="4:4">
      <c r="D153" s="381"/>
    </row>
    <row r="154" spans="4:4">
      <c r="D154" s="381"/>
    </row>
    <row r="155" spans="4:4">
      <c r="D155" s="381"/>
    </row>
    <row r="156" spans="4:4">
      <c r="D156" s="381"/>
    </row>
    <row r="157" spans="4:4">
      <c r="D157" s="381"/>
    </row>
    <row r="158" spans="4:4">
      <c r="D158" s="381"/>
    </row>
    <row r="159" spans="4:4">
      <c r="D159" s="381"/>
    </row>
    <row r="160" spans="4:4">
      <c r="D160" s="381"/>
    </row>
    <row r="161" spans="4:4">
      <c r="D161" s="381"/>
    </row>
    <row r="162" spans="4:4">
      <c r="D162" s="381"/>
    </row>
    <row r="163" spans="4:4">
      <c r="D163" s="381"/>
    </row>
    <row r="164" spans="4:4">
      <c r="D164" s="381"/>
    </row>
    <row r="165" spans="4:4">
      <c r="D165" s="381"/>
    </row>
    <row r="166" spans="4:4">
      <c r="D166" s="381"/>
    </row>
    <row r="167" spans="4:4">
      <c r="D167" s="381"/>
    </row>
    <row r="168" spans="4:4">
      <c r="D168" s="381"/>
    </row>
    <row r="169" spans="4:4">
      <c r="D169" s="381"/>
    </row>
    <row r="170" spans="4:4">
      <c r="D170" s="381"/>
    </row>
    <row r="171" spans="4:4">
      <c r="D171" s="381"/>
    </row>
    <row r="172" spans="4:4">
      <c r="D172" s="381"/>
    </row>
    <row r="173" spans="4:4">
      <c r="D173" s="381"/>
    </row>
    <row r="174" spans="4:4">
      <c r="D174" s="381"/>
    </row>
    <row r="175" spans="4:4">
      <c r="D175" s="381"/>
    </row>
    <row r="176" spans="4:4">
      <c r="D176" s="381"/>
    </row>
    <row r="177" spans="4:4">
      <c r="D177" s="381"/>
    </row>
    <row r="178" spans="4:4">
      <c r="D178" s="381"/>
    </row>
    <row r="179" spans="4:4">
      <c r="D179" s="381"/>
    </row>
    <row r="180" spans="4:4">
      <c r="D180" s="381"/>
    </row>
    <row r="181" spans="4:4">
      <c r="D181" s="381"/>
    </row>
    <row r="182" spans="4:4">
      <c r="D182" s="381"/>
    </row>
    <row r="183" spans="4:4">
      <c r="D183" s="381"/>
    </row>
    <row r="184" spans="4:4">
      <c r="D184" s="381"/>
    </row>
    <row r="185" spans="4:4">
      <c r="D185" s="381"/>
    </row>
    <row r="186" spans="4:4">
      <c r="D186" s="381"/>
    </row>
    <row r="187" spans="4:4">
      <c r="D187" s="381"/>
    </row>
    <row r="188" spans="4:4">
      <c r="D188" s="381"/>
    </row>
    <row r="189" spans="4:4">
      <c r="D189" s="381"/>
    </row>
    <row r="190" spans="4:4">
      <c r="D190" s="381"/>
    </row>
    <row r="191" spans="4:4">
      <c r="D191" s="381"/>
    </row>
    <row r="192" spans="4:4">
      <c r="D192" s="381"/>
    </row>
    <row r="193" spans="4:4">
      <c r="D193" s="381"/>
    </row>
    <row r="194" spans="4:4">
      <c r="D194" s="381"/>
    </row>
    <row r="195" spans="4:4">
      <c r="D195" s="381"/>
    </row>
    <row r="196" spans="4:4">
      <c r="D196" s="381"/>
    </row>
    <row r="197" spans="4:4">
      <c r="D197" s="381"/>
    </row>
    <row r="198" spans="4:4">
      <c r="D198" s="381"/>
    </row>
    <row r="199" spans="4:4">
      <c r="D199" s="381"/>
    </row>
    <row r="200" spans="4:4">
      <c r="D200" s="381"/>
    </row>
  </sheetData>
  <autoFilter ref="A1:D100">
    <sortState ref="A2:D100">
      <sortCondition ref="A1:A100"/>
    </sortState>
  </autoFilter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>
    <tabColor theme="3" tint="0.79998168889431442"/>
  </sheetPr>
  <dimension ref="A1:N60"/>
  <sheetViews>
    <sheetView zoomScale="145" zoomScaleNormal="145" workbookViewId="0">
      <selection activeCell="G6" sqref="G6"/>
    </sheetView>
  </sheetViews>
  <sheetFormatPr defaultColWidth="9" defaultRowHeight="12"/>
  <cols>
    <col min="1" max="1" width="2.75" style="80" customWidth="1"/>
    <col min="2" max="2" width="6.875" style="92" customWidth="1"/>
    <col min="3" max="3" width="16.625" style="93" customWidth="1"/>
    <col min="4" max="4" width="4.5" style="99" customWidth="1"/>
    <col min="5" max="5" width="3.125" style="80" customWidth="1"/>
    <col min="6" max="6" width="12.625" style="95" customWidth="1"/>
    <col min="7" max="7" width="4.125" style="96" customWidth="1"/>
    <col min="8" max="8" width="3.125" style="80" customWidth="1"/>
    <col min="9" max="9" width="6.875" style="92" customWidth="1"/>
    <col min="10" max="10" width="16.625" style="93" customWidth="1"/>
    <col min="11" max="11" width="4.5" style="92" customWidth="1"/>
    <col min="12" max="12" width="3.125" style="80" customWidth="1"/>
    <col min="13" max="13" width="12.625" style="95" customWidth="1"/>
    <col min="14" max="14" width="4.125" style="96" customWidth="1"/>
    <col min="15" max="16384" width="9" style="93"/>
  </cols>
  <sheetData>
    <row r="1" spans="1:14" s="80" customFormat="1" ht="21" customHeight="1">
      <c r="A1" s="158"/>
      <c r="B1" s="791" t="s">
        <v>2430</v>
      </c>
      <c r="C1" s="792"/>
      <c r="D1" s="792"/>
      <c r="E1" s="792"/>
      <c r="F1" s="792"/>
      <c r="G1" s="793"/>
      <c r="H1" s="58"/>
      <c r="I1" s="791" t="s">
        <v>2460</v>
      </c>
      <c r="J1" s="792"/>
      <c r="K1" s="792"/>
      <c r="L1" s="792"/>
      <c r="M1" s="792"/>
      <c r="N1" s="793"/>
    </row>
    <row r="2" spans="1:14" s="80" customFormat="1" ht="15" customHeight="1">
      <c r="A2" s="14" t="s">
        <v>34</v>
      </c>
      <c r="B2" s="72" t="s">
        <v>33</v>
      </c>
      <c r="C2" s="13" t="s">
        <v>2068</v>
      </c>
      <c r="D2" s="13" t="s">
        <v>2069</v>
      </c>
      <c r="E2" s="13" t="s">
        <v>2070</v>
      </c>
      <c r="F2" s="12" t="s">
        <v>2071</v>
      </c>
      <c r="G2" s="13" t="s">
        <v>2072</v>
      </c>
      <c r="H2" s="14" t="s">
        <v>34</v>
      </c>
      <c r="I2" s="72" t="s">
        <v>33</v>
      </c>
      <c r="J2" s="13" t="s">
        <v>2068</v>
      </c>
      <c r="K2" s="13" t="s">
        <v>2069</v>
      </c>
      <c r="L2" s="13" t="s">
        <v>2070</v>
      </c>
      <c r="M2" s="12" t="s">
        <v>2071</v>
      </c>
      <c r="N2" s="13" t="s">
        <v>2072</v>
      </c>
    </row>
    <row r="3" spans="1:14" ht="13.5" customHeight="1">
      <c r="A3" s="325" t="s">
        <v>2558</v>
      </c>
      <c r="B3" s="166" t="s">
        <v>2350</v>
      </c>
      <c r="C3" s="188" t="s">
        <v>2351</v>
      </c>
      <c r="D3" s="179">
        <v>60</v>
      </c>
      <c r="E3" s="253"/>
      <c r="F3" s="103" t="str">
        <f>VLOOKUP(B:B,'新成代基准 （勿删）'!A:D,3,0)</f>
        <v>104554  486  35A</v>
      </c>
      <c r="G3" s="103">
        <f>D3*2</f>
        <v>120</v>
      </c>
      <c r="H3" s="329" t="s">
        <v>2443</v>
      </c>
      <c r="I3" s="162" t="s">
        <v>2350</v>
      </c>
      <c r="J3" s="231" t="s">
        <v>2351</v>
      </c>
      <c r="K3" s="179">
        <v>75</v>
      </c>
      <c r="L3" s="253"/>
      <c r="M3" s="103" t="str">
        <f>VLOOKUP(I:I,'新成代基准 （勿删）'!A:D,3,0)</f>
        <v>104554  486  35A</v>
      </c>
      <c r="N3" s="15">
        <f>K3*2</f>
        <v>150</v>
      </c>
    </row>
    <row r="4" spans="1:14" ht="13.5" customHeight="1">
      <c r="A4" s="326"/>
      <c r="B4" s="182">
        <v>33272063</v>
      </c>
      <c r="C4" s="184" t="s">
        <v>2559</v>
      </c>
      <c r="D4" s="176">
        <v>120</v>
      </c>
      <c r="E4" s="161"/>
      <c r="F4" s="103" t="str">
        <f>VLOOKUP(B:B,'新成代基准 （勿删）'!A:D,3,0)</f>
        <v>104554  486  35L</v>
      </c>
      <c r="G4" s="103">
        <f t="shared" ref="G4:G53" si="0">D4*2</f>
        <v>240</v>
      </c>
      <c r="H4" s="329"/>
      <c r="I4" s="182">
        <v>33272063</v>
      </c>
      <c r="J4" s="184" t="s">
        <v>2405</v>
      </c>
      <c r="K4" s="176">
        <v>120</v>
      </c>
      <c r="L4" s="161"/>
      <c r="M4" s="103" t="str">
        <f>VLOOKUP(I:I,'新成代基准 （勿删）'!A:D,3,0)</f>
        <v>104554  486  35L</v>
      </c>
      <c r="N4" s="15">
        <f t="shared" ref="N4:N53" si="1">K4*2</f>
        <v>240</v>
      </c>
    </row>
    <row r="5" spans="1:14" ht="13.5" customHeight="1">
      <c r="A5" s="326"/>
      <c r="B5" s="182" t="s">
        <v>1985</v>
      </c>
      <c r="C5" s="184" t="s">
        <v>2560</v>
      </c>
      <c r="D5" s="179">
        <v>120</v>
      </c>
      <c r="E5" s="161"/>
      <c r="F5" s="103" t="str">
        <f>VLOOKUP(B:B,'新成代基准 （勿删）'!A:D,3,0)</f>
        <v>104554  486  30A</v>
      </c>
      <c r="G5" s="103">
        <f t="shared" si="0"/>
        <v>240</v>
      </c>
      <c r="H5" s="329"/>
      <c r="I5" s="182">
        <v>31603061</v>
      </c>
      <c r="J5" s="184" t="s">
        <v>2591</v>
      </c>
      <c r="K5" s="179">
        <v>120</v>
      </c>
      <c r="L5" s="161" t="s">
        <v>2365</v>
      </c>
      <c r="M5" s="103" t="str">
        <f>VLOOKUP(I:I,'新成代基准 （勿删）'!A:D,3,0)</f>
        <v>104855  486  20D</v>
      </c>
      <c r="N5" s="15">
        <f t="shared" si="1"/>
        <v>240</v>
      </c>
    </row>
    <row r="6" spans="1:14" ht="13.5" customHeight="1">
      <c r="A6" s="326"/>
      <c r="B6" s="169" t="s">
        <v>2350</v>
      </c>
      <c r="C6" s="171" t="s">
        <v>2351</v>
      </c>
      <c r="D6" s="176">
        <v>45</v>
      </c>
      <c r="E6" s="161"/>
      <c r="F6" s="103" t="str">
        <f>VLOOKUP(B:B,'新成代基准 （勿删）'!A:D,3,0)</f>
        <v>104554  486  35A</v>
      </c>
      <c r="G6" s="103">
        <f t="shared" si="0"/>
        <v>90</v>
      </c>
      <c r="H6" s="329"/>
      <c r="I6" s="169"/>
      <c r="J6" s="171"/>
      <c r="K6" s="176"/>
      <c r="L6" s="161"/>
      <c r="M6" s="103" t="e">
        <f>VLOOKUP(I:I,'新成代基准 （勿删）'!A:D,3,0)</f>
        <v>#N/A</v>
      </c>
      <c r="N6" s="15">
        <f t="shared" si="1"/>
        <v>0</v>
      </c>
    </row>
    <row r="7" spans="1:14" ht="13.5" customHeight="1">
      <c r="A7" s="325" t="s">
        <v>2561</v>
      </c>
      <c r="B7" s="182" t="s">
        <v>1146</v>
      </c>
      <c r="C7" s="228" t="s">
        <v>2352</v>
      </c>
      <c r="D7" s="245">
        <v>60</v>
      </c>
      <c r="E7" s="206"/>
      <c r="F7" s="103" t="str">
        <f>VLOOKUP(B:B,'新成代基准 （勿删）'!A:D,3,0)</f>
        <v>120544  486  25A</v>
      </c>
      <c r="G7" s="103">
        <f t="shared" si="0"/>
        <v>120</v>
      </c>
      <c r="H7" s="335" t="s">
        <v>2412</v>
      </c>
      <c r="I7" s="153" t="s">
        <v>2413</v>
      </c>
      <c r="J7" s="209" t="s">
        <v>2414</v>
      </c>
      <c r="K7" s="245">
        <v>125</v>
      </c>
      <c r="L7" s="206"/>
      <c r="M7" s="103" t="str">
        <f>VLOOKUP(I:I,'新成代基准 （勿删）'!A:D,3,0)</f>
        <v>120555  486  30A</v>
      </c>
      <c r="N7" s="15">
        <f t="shared" si="1"/>
        <v>250</v>
      </c>
    </row>
    <row r="8" spans="1:14" ht="13.5" customHeight="1">
      <c r="A8" s="326"/>
      <c r="B8" s="153" t="s">
        <v>2562</v>
      </c>
      <c r="C8" s="209" t="s">
        <v>2563</v>
      </c>
      <c r="D8" s="155">
        <v>180</v>
      </c>
      <c r="E8" s="161" t="s">
        <v>2544</v>
      </c>
      <c r="F8" s="103" t="str">
        <f>VLOOKUP(B:B,'新成代基准 （勿删）'!A:D,3,0)</f>
        <v>120856  484  50B称重</v>
      </c>
      <c r="G8" s="103">
        <f t="shared" si="0"/>
        <v>360</v>
      </c>
      <c r="H8" s="336"/>
      <c r="I8" s="182" t="s">
        <v>1146</v>
      </c>
      <c r="J8" s="228" t="s">
        <v>2352</v>
      </c>
      <c r="K8" s="155">
        <v>120</v>
      </c>
      <c r="L8" s="161"/>
      <c r="M8" s="103" t="str">
        <f>VLOOKUP(I:I,'新成代基准 （勿删）'!A:D,3,0)</f>
        <v>120544  486  25A</v>
      </c>
      <c r="N8" s="15">
        <f t="shared" si="1"/>
        <v>240</v>
      </c>
    </row>
    <row r="9" spans="1:14" ht="13.5" customHeight="1">
      <c r="A9" s="327"/>
      <c r="B9" s="153" t="s">
        <v>2564</v>
      </c>
      <c r="C9" s="209" t="s">
        <v>2565</v>
      </c>
      <c r="D9" s="155">
        <v>55</v>
      </c>
      <c r="E9" s="161"/>
      <c r="F9" s="103" t="str">
        <f>VLOOKUP(B:B,'新成代基准 （勿删）'!A:D,3,0)</f>
        <v>120555  486  30A</v>
      </c>
      <c r="G9" s="103">
        <f t="shared" si="0"/>
        <v>110</v>
      </c>
      <c r="H9" s="337"/>
      <c r="I9" s="153" t="s">
        <v>2455</v>
      </c>
      <c r="J9" s="209" t="s">
        <v>2456</v>
      </c>
      <c r="K9" s="155">
        <v>120</v>
      </c>
      <c r="L9" s="161"/>
      <c r="M9" s="103" t="str">
        <f>VLOOKUP(I:I,'新成代基准 （勿删）'!A:D,3,0)</f>
        <v>120856  484  50B称重</v>
      </c>
      <c r="N9" s="15">
        <f t="shared" si="1"/>
        <v>240</v>
      </c>
    </row>
    <row r="10" spans="1:14" ht="13.5" customHeight="1">
      <c r="A10" s="328" t="s">
        <v>2566</v>
      </c>
      <c r="B10" s="152" t="s">
        <v>2567</v>
      </c>
      <c r="C10" s="168" t="s">
        <v>2568</v>
      </c>
      <c r="D10" s="194">
        <v>40</v>
      </c>
      <c r="E10" s="205"/>
      <c r="F10" s="103" t="str">
        <f>VLOOKUP(B:B,'新成代基准 （勿删）'!A:D,3,0)</f>
        <v>112544  486  30A</v>
      </c>
      <c r="G10" s="103">
        <f t="shared" si="0"/>
        <v>80</v>
      </c>
      <c r="H10" s="328" t="s">
        <v>2457</v>
      </c>
      <c r="I10" s="166" t="s">
        <v>2415</v>
      </c>
      <c r="J10" s="197" t="s">
        <v>2416</v>
      </c>
      <c r="K10" s="194">
        <v>45</v>
      </c>
      <c r="L10" s="205"/>
      <c r="M10" s="103" t="str">
        <f>VLOOKUP(I:I,'新成代基准 （勿删）'!A:D,3,0)</f>
        <v>112554  486  30A</v>
      </c>
      <c r="N10" s="15">
        <f t="shared" si="1"/>
        <v>90</v>
      </c>
    </row>
    <row r="11" spans="1:14" ht="13.5" customHeight="1">
      <c r="A11" s="329"/>
      <c r="B11" s="162" t="s">
        <v>2569</v>
      </c>
      <c r="C11" s="183" t="s">
        <v>2570</v>
      </c>
      <c r="D11" s="156">
        <v>135</v>
      </c>
      <c r="E11" s="161"/>
      <c r="F11" s="103" t="str">
        <f>VLOOKUP(B:B,'新成代基准 （勿删）'!A:D,3,0)</f>
        <v>112554  486  30A</v>
      </c>
      <c r="G11" s="103">
        <f t="shared" si="0"/>
        <v>270</v>
      </c>
      <c r="H11" s="329"/>
      <c r="I11" s="162" t="s">
        <v>2431</v>
      </c>
      <c r="J11" s="183" t="s">
        <v>2592</v>
      </c>
      <c r="K11" s="144">
        <v>120</v>
      </c>
      <c r="L11" s="161"/>
      <c r="M11" s="103" t="str">
        <f>VLOOKUP(I:I,'新成代基准 （勿删）'!A:D,3,0)</f>
        <v>112554  486  35A</v>
      </c>
      <c r="N11" s="15">
        <f t="shared" si="1"/>
        <v>240</v>
      </c>
    </row>
    <row r="12" spans="1:14" ht="13.5" customHeight="1">
      <c r="A12" s="330"/>
      <c r="B12" s="169"/>
      <c r="C12" s="186" t="s">
        <v>2458</v>
      </c>
      <c r="D12" s="156"/>
      <c r="E12" s="161"/>
      <c r="F12" s="103" t="e">
        <f>VLOOKUP(B:B,'新成代基准 （勿删）'!A:D,3,0)</f>
        <v>#N/A</v>
      </c>
      <c r="G12" s="103">
        <f t="shared" si="0"/>
        <v>0</v>
      </c>
      <c r="H12" s="330"/>
      <c r="I12" s="154" t="s">
        <v>2444</v>
      </c>
      <c r="J12" s="201" t="s">
        <v>2445</v>
      </c>
      <c r="K12" s="156">
        <v>120</v>
      </c>
      <c r="L12" s="161"/>
      <c r="M12" s="103" t="str">
        <f>VLOOKUP(I:I,'新成代基准 （勿删）'!A:D,3,0)</f>
        <v>112544  486  30A</v>
      </c>
      <c r="N12" s="15">
        <f t="shared" si="1"/>
        <v>240</v>
      </c>
    </row>
    <row r="13" spans="1:14" ht="13.5" customHeight="1">
      <c r="A13" s="331" t="s">
        <v>2417</v>
      </c>
      <c r="B13" s="182"/>
      <c r="C13" s="184"/>
      <c r="D13" s="180"/>
      <c r="E13" s="152"/>
      <c r="F13" s="103" t="e">
        <f>VLOOKUP(B:B,'新成代基准 （勿删）'!A:D,3,0)</f>
        <v>#N/A</v>
      </c>
      <c r="G13" s="103">
        <f t="shared" si="0"/>
        <v>0</v>
      </c>
      <c r="H13" s="338" t="s">
        <v>2417</v>
      </c>
      <c r="I13" s="182"/>
      <c r="J13" s="184"/>
      <c r="K13" s="180"/>
      <c r="L13" s="152"/>
      <c r="M13" s="103" t="e">
        <f>VLOOKUP(I:I,'新成代基准 （勿删）'!A:D,3,0)</f>
        <v>#N/A</v>
      </c>
      <c r="N13" s="15">
        <f t="shared" si="1"/>
        <v>0</v>
      </c>
    </row>
    <row r="14" spans="1:14" ht="13.5" customHeight="1">
      <c r="A14" s="331"/>
      <c r="B14" s="182"/>
      <c r="C14" s="184"/>
      <c r="D14" s="155"/>
      <c r="E14" s="152"/>
      <c r="F14" s="103" t="e">
        <f>VLOOKUP(B:B,'新成代基准 （勿删）'!A:D,3,0)</f>
        <v>#N/A</v>
      </c>
      <c r="G14" s="103">
        <f t="shared" si="0"/>
        <v>0</v>
      </c>
      <c r="H14" s="338"/>
      <c r="I14" s="182"/>
      <c r="J14" s="184"/>
      <c r="K14" s="155"/>
      <c r="L14" s="152"/>
      <c r="M14" s="103" t="e">
        <f>VLOOKUP(I:I,'新成代基准 （勿删）'!A:D,3,0)</f>
        <v>#N/A</v>
      </c>
      <c r="N14" s="15">
        <f t="shared" si="1"/>
        <v>0</v>
      </c>
    </row>
    <row r="15" spans="1:14" ht="13.5" customHeight="1">
      <c r="A15" s="331"/>
      <c r="B15" s="153"/>
      <c r="C15" s="209"/>
      <c r="D15" s="193"/>
      <c r="E15" s="205"/>
      <c r="F15" s="103" t="e">
        <f>VLOOKUP(B:B,'新成代基准 （勿删）'!A:D,3,0)</f>
        <v>#N/A</v>
      </c>
      <c r="G15" s="103">
        <f t="shared" si="0"/>
        <v>0</v>
      </c>
      <c r="H15" s="250"/>
      <c r="I15" s="153"/>
      <c r="J15" s="209"/>
      <c r="K15" s="193"/>
      <c r="L15" s="205"/>
      <c r="M15" s="103" t="e">
        <f>VLOOKUP(I:I,'新成代基准 （勿删）'!A:D,3,0)</f>
        <v>#N/A</v>
      </c>
      <c r="N15" s="15">
        <f t="shared" si="1"/>
        <v>0</v>
      </c>
    </row>
    <row r="16" spans="1:14" ht="13.5" customHeight="1">
      <c r="A16" s="332" t="s">
        <v>2418</v>
      </c>
      <c r="B16" s="191">
        <v>27711068</v>
      </c>
      <c r="C16" s="192" t="s">
        <v>2419</v>
      </c>
      <c r="D16" s="194">
        <v>180</v>
      </c>
      <c r="E16" s="206"/>
      <c r="F16" s="103" t="str">
        <f>VLOOKUP(B:B,'新成代基准 （勿删）'!A:D,3,0)</f>
        <v>080044  486  30A</v>
      </c>
      <c r="G16" s="103">
        <f t="shared" si="0"/>
        <v>360</v>
      </c>
      <c r="H16" s="339" t="s">
        <v>2418</v>
      </c>
      <c r="I16" s="191">
        <v>27711068</v>
      </c>
      <c r="J16" s="192" t="s">
        <v>2419</v>
      </c>
      <c r="K16" s="194">
        <v>180</v>
      </c>
      <c r="L16" s="206"/>
      <c r="M16" s="103" t="str">
        <f>VLOOKUP(I:I,'新成代基准 （勿删）'!A:D,3,0)</f>
        <v>080044  486  30A</v>
      </c>
      <c r="N16" s="15">
        <f t="shared" si="1"/>
        <v>360</v>
      </c>
    </row>
    <row r="17" spans="1:14" ht="13.5" customHeight="1">
      <c r="A17" s="333"/>
      <c r="B17" s="182"/>
      <c r="C17" s="184"/>
      <c r="D17" s="195"/>
      <c r="E17" s="161"/>
      <c r="F17" s="103" t="e">
        <f>VLOOKUP(B:B,'新成代基准 （勿删）'!A:D,3,0)</f>
        <v>#N/A</v>
      </c>
      <c r="G17" s="103">
        <f t="shared" si="0"/>
        <v>0</v>
      </c>
      <c r="H17" s="340"/>
      <c r="I17" s="182"/>
      <c r="J17" s="184" t="s">
        <v>2593</v>
      </c>
      <c r="K17" s="195"/>
      <c r="L17" s="161"/>
      <c r="M17" s="103" t="e">
        <f>VLOOKUP(I:I,'新成代基准 （勿删）'!A:D,3,0)</f>
        <v>#N/A</v>
      </c>
      <c r="N17" s="15">
        <f t="shared" si="1"/>
        <v>0</v>
      </c>
    </row>
    <row r="18" spans="1:14" ht="13.5" customHeight="1">
      <c r="A18" s="334"/>
      <c r="B18" s="154"/>
      <c r="C18" s="201"/>
      <c r="D18" s="255"/>
      <c r="E18" s="206"/>
      <c r="F18" s="103" t="e">
        <f>VLOOKUP(B:B,'新成代基准 （勿删）'!A:D,3,0)</f>
        <v>#N/A</v>
      </c>
      <c r="G18" s="103">
        <f t="shared" si="0"/>
        <v>0</v>
      </c>
      <c r="H18" s="341"/>
      <c r="I18" s="154"/>
      <c r="J18" s="201"/>
      <c r="K18" s="255"/>
      <c r="L18" s="206"/>
      <c r="M18" s="103" t="e">
        <f>VLOOKUP(I:I,'新成代基准 （勿删）'!A:D,3,0)</f>
        <v>#N/A</v>
      </c>
      <c r="N18" s="15">
        <f t="shared" si="1"/>
        <v>0</v>
      </c>
    </row>
    <row r="19" spans="1:14" ht="13.5" customHeight="1">
      <c r="A19" s="289" t="s">
        <v>2420</v>
      </c>
      <c r="B19" s="182"/>
      <c r="C19" s="184"/>
      <c r="D19" s="202"/>
      <c r="E19" s="208"/>
      <c r="F19" s="103" t="e">
        <f>VLOOKUP(B:B,'新成代基准 （勿删）'!A:D,3,0)</f>
        <v>#N/A</v>
      </c>
      <c r="G19" s="103">
        <f t="shared" si="0"/>
        <v>0</v>
      </c>
      <c r="H19" s="288" t="s">
        <v>2420</v>
      </c>
      <c r="I19" s="182"/>
      <c r="J19" s="184"/>
      <c r="K19" s="202"/>
      <c r="L19" s="208"/>
      <c r="M19" s="103" t="e">
        <f>VLOOKUP(I:I,'新成代基准 （勿删）'!A:D,3,0)</f>
        <v>#N/A</v>
      </c>
      <c r="N19" s="15">
        <f t="shared" si="1"/>
        <v>0</v>
      </c>
    </row>
    <row r="20" spans="1:14" ht="13.5" customHeight="1">
      <c r="A20" s="325" t="s">
        <v>2421</v>
      </c>
      <c r="B20" s="166"/>
      <c r="C20" s="190"/>
      <c r="D20" s="177"/>
      <c r="E20" s="205"/>
      <c r="F20" s="103" t="e">
        <f>VLOOKUP(B:B,'新成代基准 （勿删）'!A:D,3,0)</f>
        <v>#N/A</v>
      </c>
      <c r="G20" s="103">
        <f t="shared" si="0"/>
        <v>0</v>
      </c>
      <c r="H20" s="328"/>
      <c r="I20" s="166"/>
      <c r="J20" s="190"/>
      <c r="K20" s="177"/>
      <c r="L20" s="205"/>
      <c r="M20" s="103" t="e">
        <f>VLOOKUP(I:I,'新成代基准 （勿删）'!A:D,3,0)</f>
        <v>#N/A</v>
      </c>
      <c r="N20" s="15">
        <f t="shared" si="1"/>
        <v>0</v>
      </c>
    </row>
    <row r="21" spans="1:14" ht="13.5" customHeight="1">
      <c r="A21" s="326"/>
      <c r="B21" s="162"/>
      <c r="C21" s="146"/>
      <c r="D21" s="181"/>
      <c r="E21" s="161"/>
      <c r="F21" s="103" t="e">
        <f>VLOOKUP(B:B,'新成代基准 （勿删）'!A:D,3,0)</f>
        <v>#N/A</v>
      </c>
      <c r="G21" s="103">
        <f t="shared" si="0"/>
        <v>0</v>
      </c>
      <c r="H21" s="329"/>
      <c r="I21" s="162"/>
      <c r="J21" s="146"/>
      <c r="K21" s="181"/>
      <c r="L21" s="161"/>
      <c r="M21" s="103" t="e">
        <f>VLOOKUP(I:I,'新成代基准 （勿删）'!A:D,3,0)</f>
        <v>#N/A</v>
      </c>
      <c r="N21" s="15">
        <f t="shared" si="1"/>
        <v>0</v>
      </c>
    </row>
    <row r="22" spans="1:14" ht="13.5" customHeight="1">
      <c r="A22" s="327"/>
      <c r="B22" s="169"/>
      <c r="C22" s="148"/>
      <c r="D22" s="181"/>
      <c r="E22" s="161"/>
      <c r="F22" s="103" t="e">
        <f>VLOOKUP(B:B,'新成代基准 （勿删）'!A:D,3,0)</f>
        <v>#N/A</v>
      </c>
      <c r="G22" s="103">
        <f t="shared" si="0"/>
        <v>0</v>
      </c>
      <c r="H22" s="330"/>
      <c r="I22" s="169"/>
      <c r="J22" s="148"/>
      <c r="K22" s="181"/>
      <c r="L22" s="161"/>
      <c r="M22" s="103" t="e">
        <f>VLOOKUP(I:I,'新成代基准 （勿删）'!A:D,3,0)</f>
        <v>#N/A</v>
      </c>
      <c r="N22" s="15">
        <f t="shared" si="1"/>
        <v>0</v>
      </c>
    </row>
    <row r="23" spans="1:14" ht="13.5" customHeight="1">
      <c r="A23" s="289" t="s">
        <v>2422</v>
      </c>
      <c r="B23" s="153"/>
      <c r="C23" s="175"/>
      <c r="D23" s="223"/>
      <c r="E23" s="209"/>
      <c r="F23" s="103" t="e">
        <f>VLOOKUP(B:B,'新成代基准 （勿删）'!A:D,3,0)</f>
        <v>#N/A</v>
      </c>
      <c r="G23" s="103">
        <f t="shared" si="0"/>
        <v>0</v>
      </c>
      <c r="H23" s="289" t="s">
        <v>2422</v>
      </c>
      <c r="I23" s="153"/>
      <c r="J23" s="175"/>
      <c r="K23" s="223"/>
      <c r="L23" s="209"/>
      <c r="M23" s="103" t="e">
        <f>VLOOKUP(I:I,'新成代基准 （勿删）'!A:D,3,0)</f>
        <v>#N/A</v>
      </c>
      <c r="N23" s="15">
        <f t="shared" si="1"/>
        <v>0</v>
      </c>
    </row>
    <row r="24" spans="1:14" ht="13.5" customHeight="1">
      <c r="A24" s="325" t="s">
        <v>2423</v>
      </c>
      <c r="B24" s="152">
        <v>31225030</v>
      </c>
      <c r="C24" s="168" t="s">
        <v>2459</v>
      </c>
      <c r="D24" s="280">
        <v>55</v>
      </c>
      <c r="E24" s="152"/>
      <c r="F24" s="103" t="str">
        <f>VLOOKUP(B:B,'新成代基准 （勿删）'!A:D,3,0)</f>
        <v>096856  484  25A</v>
      </c>
      <c r="G24" s="103">
        <f t="shared" si="0"/>
        <v>110</v>
      </c>
      <c r="H24" s="328" t="s">
        <v>2423</v>
      </c>
      <c r="I24" s="191">
        <v>27731066</v>
      </c>
      <c r="J24" s="192" t="s">
        <v>2424</v>
      </c>
      <c r="K24" s="150">
        <v>90</v>
      </c>
      <c r="L24" s="168"/>
      <c r="M24" s="103" t="str">
        <f>VLOOKUP(I:I,'新成代基准 （勿删）'!A:D,3,0)</f>
        <v>096554  486  20B</v>
      </c>
      <c r="N24" s="15">
        <f t="shared" si="1"/>
        <v>180</v>
      </c>
    </row>
    <row r="25" spans="1:14" ht="13.5" customHeight="1">
      <c r="A25" s="326"/>
      <c r="B25" s="153">
        <v>31585060</v>
      </c>
      <c r="C25" s="175" t="s">
        <v>2426</v>
      </c>
      <c r="D25" s="224">
        <v>40</v>
      </c>
      <c r="E25" s="281"/>
      <c r="F25" s="103" t="str">
        <f>VLOOKUP(B:B,'新成代基准 （勿删）'!A:D,3,0)</f>
        <v>096857  484  35A</v>
      </c>
      <c r="G25" s="103">
        <f t="shared" si="0"/>
        <v>80</v>
      </c>
      <c r="H25" s="329"/>
      <c r="I25" s="153">
        <v>31225030</v>
      </c>
      <c r="J25" s="175" t="s">
        <v>2594</v>
      </c>
      <c r="K25" s="224">
        <v>120</v>
      </c>
      <c r="L25" s="161"/>
      <c r="M25" s="103" t="str">
        <f>VLOOKUP(I:I,'新成代基准 （勿删）'!A:D,3,0)</f>
        <v>096856  484  25A</v>
      </c>
      <c r="N25" s="15">
        <f t="shared" si="1"/>
        <v>240</v>
      </c>
    </row>
    <row r="26" spans="1:14" ht="13.5" customHeight="1">
      <c r="A26" s="327"/>
      <c r="B26" s="178">
        <v>27731066</v>
      </c>
      <c r="C26" s="185" t="s">
        <v>2424</v>
      </c>
      <c r="D26" s="282">
        <v>90</v>
      </c>
      <c r="E26" s="283"/>
      <c r="F26" s="103" t="str">
        <f>VLOOKUP(B:B,'新成代基准 （勿删）'!A:D,3,0)</f>
        <v>096554  486  20B</v>
      </c>
      <c r="G26" s="103">
        <f t="shared" si="0"/>
        <v>180</v>
      </c>
      <c r="H26" s="330"/>
      <c r="I26" s="154">
        <v>30972087</v>
      </c>
      <c r="J26" s="201" t="s">
        <v>2425</v>
      </c>
      <c r="K26" s="224">
        <v>120</v>
      </c>
      <c r="L26" s="161"/>
      <c r="M26" s="103" t="str">
        <f>VLOOKUP(I:I,'新成代基准 （勿删）'!A:D,3,0)</f>
        <v>096854  486  30A</v>
      </c>
      <c r="N26" s="15">
        <f t="shared" si="1"/>
        <v>240</v>
      </c>
    </row>
    <row r="27" spans="1:14" ht="13.5" customHeight="1">
      <c r="A27" s="290" t="s">
        <v>2427</v>
      </c>
      <c r="B27" s="154"/>
      <c r="C27" s="201"/>
      <c r="D27" s="155"/>
      <c r="E27" s="264"/>
      <c r="F27" s="103" t="e">
        <f>VLOOKUP(B:B,'新成代基准 （勿删）'!A:D,3,0)</f>
        <v>#N/A</v>
      </c>
      <c r="G27" s="103">
        <f t="shared" si="0"/>
        <v>0</v>
      </c>
      <c r="H27" s="290" t="s">
        <v>2427</v>
      </c>
      <c r="I27" s="154"/>
      <c r="J27" s="201"/>
      <c r="K27" s="223"/>
      <c r="L27" s="265"/>
      <c r="M27" s="103" t="e">
        <f>VLOOKUP(I:I,'新成代基准 （勿删）'!A:D,3,0)</f>
        <v>#N/A</v>
      </c>
      <c r="N27" s="15">
        <f t="shared" si="1"/>
        <v>0</v>
      </c>
    </row>
    <row r="28" spans="1:14" ht="13.5" customHeight="1">
      <c r="A28" s="326" t="s">
        <v>2571</v>
      </c>
      <c r="B28" s="153"/>
      <c r="C28" s="209"/>
      <c r="D28" s="284"/>
      <c r="E28" s="168"/>
      <c r="F28" s="103" t="e">
        <f>VLOOKUP(B:B,'新成代基准 （勿删）'!A:D,3,0)</f>
        <v>#N/A</v>
      </c>
      <c r="G28" s="103">
        <f t="shared" si="0"/>
        <v>0</v>
      </c>
      <c r="H28" s="326" t="s">
        <v>2269</v>
      </c>
      <c r="I28" s="153"/>
      <c r="J28" s="209"/>
      <c r="K28" s="161"/>
      <c r="L28" s="153"/>
      <c r="M28" s="103" t="e">
        <f>VLOOKUP(I:I,'新成代基准 （勿删）'!A:D,3,0)</f>
        <v>#N/A</v>
      </c>
      <c r="N28" s="15">
        <f t="shared" si="1"/>
        <v>0</v>
      </c>
    </row>
    <row r="29" spans="1:14" ht="13.5" customHeight="1">
      <c r="A29" s="326"/>
      <c r="B29" s="153"/>
      <c r="C29" s="263"/>
      <c r="D29" s="225"/>
      <c r="E29" s="285"/>
      <c r="F29" s="103" t="e">
        <f>VLOOKUP(B:B,'新成代基准 （勿删）'!A:D,3,0)</f>
        <v>#N/A</v>
      </c>
      <c r="G29" s="103">
        <f t="shared" si="0"/>
        <v>0</v>
      </c>
      <c r="H29" s="326"/>
      <c r="I29" s="153"/>
      <c r="J29" s="175"/>
      <c r="K29" s="225"/>
      <c r="L29" s="161"/>
      <c r="M29" s="103" t="e">
        <f>VLOOKUP(I:I,'新成代基准 （勿删）'!A:D,3,0)</f>
        <v>#N/A</v>
      </c>
      <c r="N29" s="15">
        <f t="shared" si="1"/>
        <v>0</v>
      </c>
    </row>
    <row r="30" spans="1:14" ht="13.5" customHeight="1">
      <c r="A30" s="325" t="s">
        <v>2572</v>
      </c>
      <c r="B30" s="152"/>
      <c r="C30" s="168"/>
      <c r="D30" s="195"/>
      <c r="E30" s="253"/>
      <c r="F30" s="103" t="e">
        <f>VLOOKUP(B:B,'新成代基准 （勿删）'!A:D,3,0)</f>
        <v>#N/A</v>
      </c>
      <c r="G30" s="103">
        <f t="shared" si="0"/>
        <v>0</v>
      </c>
      <c r="H30" s="328"/>
      <c r="I30" s="152"/>
      <c r="J30" s="168"/>
      <c r="K30" s="194"/>
      <c r="L30" s="210"/>
      <c r="M30" s="103" t="e">
        <f>VLOOKUP(I:I,'新成代基准 （勿删）'!A:D,3,0)</f>
        <v>#N/A</v>
      </c>
      <c r="N30" s="15">
        <f t="shared" si="1"/>
        <v>0</v>
      </c>
    </row>
    <row r="31" spans="1:14" ht="13.5" customHeight="1">
      <c r="A31" s="326"/>
      <c r="B31" s="153"/>
      <c r="C31" s="175"/>
      <c r="D31" s="156"/>
      <c r="E31" s="161"/>
      <c r="F31" s="103" t="e">
        <f>VLOOKUP(B:B,'新成代基准 （勿删）'!A:D,3,0)</f>
        <v>#N/A</v>
      </c>
      <c r="G31" s="103">
        <f t="shared" si="0"/>
        <v>0</v>
      </c>
      <c r="H31" s="329"/>
      <c r="I31" s="153"/>
      <c r="J31" s="175"/>
      <c r="K31" s="156"/>
      <c r="L31" s="161"/>
      <c r="M31" s="103" t="e">
        <f>VLOOKUP(I:I,'新成代基准 （勿删）'!A:D,3,0)</f>
        <v>#N/A</v>
      </c>
      <c r="N31" s="15">
        <f t="shared" si="1"/>
        <v>0</v>
      </c>
    </row>
    <row r="32" spans="1:14" ht="13.5" customHeight="1">
      <c r="A32" s="327"/>
      <c r="B32" s="154"/>
      <c r="C32" s="201"/>
      <c r="D32" s="156"/>
      <c r="E32" s="161"/>
      <c r="F32" s="103" t="e">
        <f>VLOOKUP(B:B,'新成代基准 （勿删）'!A:D,3,0)</f>
        <v>#N/A</v>
      </c>
      <c r="G32" s="103">
        <f t="shared" si="0"/>
        <v>0</v>
      </c>
      <c r="H32" s="330"/>
      <c r="I32" s="154"/>
      <c r="J32" s="201"/>
      <c r="K32" s="156"/>
      <c r="L32" s="161"/>
      <c r="M32" s="103" t="e">
        <f>VLOOKUP(I:I,'新成代基准 （勿删）'!A:D,3,0)</f>
        <v>#N/A</v>
      </c>
      <c r="N32" s="15">
        <f t="shared" si="1"/>
        <v>0</v>
      </c>
    </row>
    <row r="33" spans="1:14" ht="13.5" customHeight="1">
      <c r="A33" s="289" t="s">
        <v>2573</v>
      </c>
      <c r="B33" s="151"/>
      <c r="C33" s="200"/>
      <c r="D33" s="180"/>
      <c r="E33" s="207"/>
      <c r="F33" s="103" t="e">
        <f>VLOOKUP(B:B,'新成代基准 （勿删）'!A:D,3,0)</f>
        <v>#N/A</v>
      </c>
      <c r="G33" s="103">
        <f t="shared" si="0"/>
        <v>0</v>
      </c>
      <c r="H33" s="214" t="s">
        <v>2428</v>
      </c>
      <c r="I33" s="151"/>
      <c r="J33" s="200"/>
      <c r="K33" s="180"/>
      <c r="L33" s="207"/>
      <c r="M33" s="103" t="e">
        <f>VLOOKUP(I:I,'新成代基准 （勿删）'!A:D,3,0)</f>
        <v>#N/A</v>
      </c>
      <c r="N33" s="15">
        <f t="shared" si="1"/>
        <v>0</v>
      </c>
    </row>
    <row r="34" spans="1:14" ht="13.5" customHeight="1">
      <c r="A34" s="325" t="s">
        <v>2574</v>
      </c>
      <c r="B34" s="191"/>
      <c r="C34" s="192"/>
      <c r="D34" s="174"/>
      <c r="E34" s="215"/>
      <c r="F34" s="103" t="e">
        <f>VLOOKUP(B:B,'新成代基准 （勿删）'!A:D,3,0)</f>
        <v>#N/A</v>
      </c>
      <c r="G34" s="103">
        <f t="shared" si="0"/>
        <v>0</v>
      </c>
      <c r="H34" s="329" t="s">
        <v>2429</v>
      </c>
      <c r="I34" s="191"/>
      <c r="J34" s="192"/>
      <c r="K34" s="174"/>
      <c r="L34" s="215"/>
      <c r="M34" s="103" t="e">
        <f>VLOOKUP(I:I,'新成代基准 （勿删）'!A:D,3,0)</f>
        <v>#N/A</v>
      </c>
      <c r="N34" s="15">
        <f t="shared" si="1"/>
        <v>0</v>
      </c>
    </row>
    <row r="35" spans="1:14" ht="13.5" customHeight="1">
      <c r="A35" s="326"/>
      <c r="B35" s="162"/>
      <c r="C35" s="231"/>
      <c r="D35" s="162"/>
      <c r="E35" s="199"/>
      <c r="F35" s="103" t="e">
        <f>VLOOKUP(B:B,'新成代基准 （勿删）'!A:D,3,0)</f>
        <v>#N/A</v>
      </c>
      <c r="G35" s="103">
        <f t="shared" si="0"/>
        <v>0</v>
      </c>
      <c r="H35" s="329"/>
      <c r="I35" s="162"/>
      <c r="J35" s="231"/>
      <c r="K35" s="162"/>
      <c r="L35" s="199"/>
      <c r="M35" s="103" t="e">
        <f>VLOOKUP(I:I,'新成代基准 （勿删）'!A:D,3,0)</f>
        <v>#N/A</v>
      </c>
      <c r="N35" s="15">
        <f t="shared" si="1"/>
        <v>0</v>
      </c>
    </row>
    <row r="36" spans="1:14" ht="13.5" customHeight="1">
      <c r="A36" s="327"/>
      <c r="B36" s="169"/>
      <c r="C36" s="171"/>
      <c r="D36" s="169"/>
      <c r="E36" s="199"/>
      <c r="F36" s="103" t="e">
        <f>VLOOKUP(B:B,'新成代基准 （勿删）'!A:D,3,0)</f>
        <v>#N/A</v>
      </c>
      <c r="G36" s="103">
        <f t="shared" si="0"/>
        <v>0</v>
      </c>
      <c r="H36" s="330"/>
      <c r="I36" s="162"/>
      <c r="J36" s="171"/>
      <c r="K36" s="169"/>
      <c r="L36" s="199"/>
      <c r="M36" s="103" t="e">
        <f>VLOOKUP(I:I,'新成代基准 （勿删）'!A:D,3,0)</f>
        <v>#N/A</v>
      </c>
      <c r="N36" s="15">
        <f t="shared" si="1"/>
        <v>0</v>
      </c>
    </row>
    <row r="37" spans="1:14" ht="13.5" customHeight="1">
      <c r="A37" s="325" t="s">
        <v>2575</v>
      </c>
      <c r="B37" s="149" t="s">
        <v>2576</v>
      </c>
      <c r="C37" s="199" t="s">
        <v>2577</v>
      </c>
      <c r="D37" s="163">
        <v>120</v>
      </c>
      <c r="E37" s="161"/>
      <c r="F37" s="103" t="str">
        <f>VLOOKUP(B:B,'新成代基准 （勿删）'!A:D,3,0)</f>
        <v>146455  486  25A</v>
      </c>
      <c r="G37" s="103">
        <f t="shared" si="0"/>
        <v>240</v>
      </c>
      <c r="H37" s="325" t="s">
        <v>2446</v>
      </c>
      <c r="I37" s="149" t="s">
        <v>2578</v>
      </c>
      <c r="J37" s="199" t="s">
        <v>2580</v>
      </c>
      <c r="K37" s="163">
        <v>120</v>
      </c>
      <c r="L37" s="161" t="s">
        <v>2360</v>
      </c>
      <c r="M37" s="103" t="str">
        <f>VLOOKUP(I:I,'新成代基准 （勿删）'!A:D,3,0)</f>
        <v>146456  478  25A</v>
      </c>
      <c r="N37" s="15">
        <f t="shared" si="1"/>
        <v>240</v>
      </c>
    </row>
    <row r="38" spans="1:14" ht="13.5" customHeight="1">
      <c r="A38" s="326"/>
      <c r="B38" s="151" t="s">
        <v>2579</v>
      </c>
      <c r="C38" s="199" t="s">
        <v>2581</v>
      </c>
      <c r="D38" s="164" t="s">
        <v>2582</v>
      </c>
      <c r="E38" s="161" t="s">
        <v>2492</v>
      </c>
      <c r="F38" s="103" t="str">
        <f>VLOOKUP(B:B,'新成代基准 （勿删）'!A:D,3,0)</f>
        <v>146456  478  25A</v>
      </c>
      <c r="G38" s="103" t="e">
        <f t="shared" si="0"/>
        <v>#VALUE!</v>
      </c>
      <c r="H38" s="326"/>
      <c r="I38" s="151" t="s">
        <v>2447</v>
      </c>
      <c r="J38" s="199" t="s">
        <v>2448</v>
      </c>
      <c r="K38" s="164" t="s">
        <v>2434</v>
      </c>
      <c r="L38" s="161"/>
      <c r="M38" s="103" t="str">
        <f>VLOOKUP(I:I,'新成代基准 （勿删）'!A:D,3,0)</f>
        <v>146455  486  25A</v>
      </c>
      <c r="N38" s="15" t="e">
        <f t="shared" si="1"/>
        <v>#VALUE!</v>
      </c>
    </row>
    <row r="39" spans="1:14" ht="13.5" customHeight="1">
      <c r="A39" s="327"/>
      <c r="B39" s="157"/>
      <c r="C39" s="249"/>
      <c r="D39" s="157"/>
      <c r="E39" s="161"/>
      <c r="F39" s="103" t="e">
        <f>VLOOKUP(B:B,'新成代基准 （勿删）'!A:D,3,0)</f>
        <v>#N/A</v>
      </c>
      <c r="G39" s="103">
        <f t="shared" si="0"/>
        <v>0</v>
      </c>
      <c r="H39" s="327"/>
      <c r="I39" s="157"/>
      <c r="J39" s="249"/>
      <c r="K39" s="157"/>
      <c r="L39" s="161"/>
      <c r="M39" s="103" t="e">
        <f>VLOOKUP(I:I,'新成代基准 （勿删）'!A:D,3,0)</f>
        <v>#N/A</v>
      </c>
      <c r="N39" s="15">
        <f t="shared" si="1"/>
        <v>0</v>
      </c>
    </row>
    <row r="40" spans="1:14" ht="13.5" customHeight="1">
      <c r="A40" s="331" t="s">
        <v>2583</v>
      </c>
      <c r="B40" s="151"/>
      <c r="C40" s="146"/>
      <c r="D40" s="163"/>
      <c r="E40" s="205"/>
      <c r="F40" s="103" t="e">
        <f>VLOOKUP(B:B,'新成代基准 （勿删）'!A:D,3,0)</f>
        <v>#N/A</v>
      </c>
      <c r="G40" s="103">
        <f t="shared" si="0"/>
        <v>0</v>
      </c>
      <c r="H40" s="331" t="s">
        <v>2449</v>
      </c>
      <c r="I40" s="151"/>
      <c r="J40" s="146"/>
      <c r="K40" s="163"/>
      <c r="L40" s="205"/>
      <c r="M40" s="103" t="e">
        <f>VLOOKUP(I:I,'新成代基准 （勿删）'!A:D,3,0)</f>
        <v>#N/A</v>
      </c>
      <c r="N40" s="15">
        <f t="shared" si="1"/>
        <v>0</v>
      </c>
    </row>
    <row r="41" spans="1:14" ht="13.5" customHeight="1">
      <c r="A41" s="331"/>
      <c r="B41" s="157"/>
      <c r="C41" s="221"/>
      <c r="D41" s="173"/>
      <c r="E41" s="205"/>
      <c r="F41" s="103" t="e">
        <f>VLOOKUP(B:B,'新成代基准 （勿删）'!A:D,3,0)</f>
        <v>#N/A</v>
      </c>
      <c r="G41" s="103">
        <f t="shared" si="0"/>
        <v>0</v>
      </c>
      <c r="H41" s="331"/>
      <c r="I41" s="157"/>
      <c r="J41" s="221"/>
      <c r="K41" s="173"/>
      <c r="L41" s="205"/>
      <c r="M41" s="103" t="e">
        <f>VLOOKUP(I:I,'新成代基准 （勿删）'!A:D,3,0)</f>
        <v>#N/A</v>
      </c>
      <c r="N41" s="15">
        <f t="shared" si="1"/>
        <v>0</v>
      </c>
    </row>
    <row r="42" spans="1:14" ht="13.5" customHeight="1">
      <c r="A42" s="325" t="s">
        <v>2584</v>
      </c>
      <c r="B42" s="166"/>
      <c r="C42" s="188"/>
      <c r="D42" s="174"/>
      <c r="E42" s="206"/>
      <c r="F42" s="103" t="e">
        <f>VLOOKUP(B:B,'新成代基准 （勿删）'!A:D,3,0)</f>
        <v>#N/A</v>
      </c>
      <c r="G42" s="103">
        <f t="shared" si="0"/>
        <v>0</v>
      </c>
      <c r="H42" s="325" t="s">
        <v>2450</v>
      </c>
      <c r="I42" s="166"/>
      <c r="J42" s="188"/>
      <c r="K42" s="174"/>
      <c r="L42" s="206"/>
      <c r="M42" s="103" t="e">
        <f>VLOOKUP(I:I,'新成代基准 （勿删）'!A:D,3,0)</f>
        <v>#N/A</v>
      </c>
      <c r="N42" s="15">
        <f t="shared" si="1"/>
        <v>0</v>
      </c>
    </row>
    <row r="43" spans="1:14" ht="13.5" customHeight="1">
      <c r="A43" s="326"/>
      <c r="B43" s="169"/>
      <c r="C43" s="171"/>
      <c r="D43" s="173"/>
      <c r="E43" s="215"/>
      <c r="F43" s="103" t="e">
        <f>VLOOKUP(B:B,'新成代基准 （勿删）'!A:D,3,0)</f>
        <v>#N/A</v>
      </c>
      <c r="G43" s="103">
        <f t="shared" si="0"/>
        <v>0</v>
      </c>
      <c r="H43" s="327"/>
      <c r="I43" s="169"/>
      <c r="J43" s="171"/>
      <c r="K43" s="173"/>
      <c r="L43" s="215"/>
      <c r="M43" s="103" t="e">
        <f>VLOOKUP(I:I,'新成代基准 （勿删）'!A:D,3,0)</f>
        <v>#N/A</v>
      </c>
      <c r="N43" s="15">
        <f t="shared" si="1"/>
        <v>0</v>
      </c>
    </row>
    <row r="44" spans="1:14" ht="13.5" customHeight="1">
      <c r="A44" s="325" t="s">
        <v>2585</v>
      </c>
      <c r="B44" s="149"/>
      <c r="C44" s="190"/>
      <c r="D44" s="144"/>
      <c r="E44" s="205"/>
      <c r="F44" s="103" t="e">
        <f>VLOOKUP(B:B,'新成代基准 （勿删）'!A:D,3,0)</f>
        <v>#N/A</v>
      </c>
      <c r="G44" s="103">
        <f t="shared" si="0"/>
        <v>0</v>
      </c>
      <c r="H44" s="328" t="s">
        <v>2451</v>
      </c>
      <c r="I44" s="149"/>
      <c r="J44" s="190"/>
      <c r="K44" s="144"/>
      <c r="L44" s="205"/>
      <c r="M44" s="103" t="e">
        <f>VLOOKUP(I:I,'新成代基准 （勿删）'!A:D,3,0)</f>
        <v>#N/A</v>
      </c>
      <c r="N44" s="15">
        <f t="shared" si="1"/>
        <v>0</v>
      </c>
    </row>
    <row r="45" spans="1:14" ht="13.5" customHeight="1">
      <c r="A45" s="327"/>
      <c r="B45" s="151"/>
      <c r="C45" s="146"/>
      <c r="D45" s="144"/>
      <c r="E45" s="205"/>
      <c r="F45" s="103" t="e">
        <f>VLOOKUP(B:B,'新成代基准 （勿删）'!A:D,3,0)</f>
        <v>#N/A</v>
      </c>
      <c r="G45" s="103">
        <f t="shared" si="0"/>
        <v>0</v>
      </c>
      <c r="H45" s="330"/>
      <c r="I45" s="151"/>
      <c r="J45" s="146"/>
      <c r="K45" s="144"/>
      <c r="L45" s="205"/>
      <c r="M45" s="103" t="e">
        <f>VLOOKUP(I:I,'新成代基准 （勿删）'!A:D,3,0)</f>
        <v>#N/A</v>
      </c>
      <c r="N45" s="15">
        <f t="shared" si="1"/>
        <v>0</v>
      </c>
    </row>
    <row r="46" spans="1:14" ht="13.5" customHeight="1">
      <c r="A46" s="325" t="s">
        <v>2586</v>
      </c>
      <c r="B46" s="191" t="s">
        <v>2587</v>
      </c>
      <c r="C46" s="192" t="s">
        <v>2588</v>
      </c>
      <c r="D46" s="174">
        <v>40</v>
      </c>
      <c r="E46" s="205" t="s">
        <v>2492</v>
      </c>
      <c r="F46" s="103" t="str">
        <f>VLOOKUP(B:B,'新成代基准 （勿删）'!A:D,3,0)</f>
        <v>128856  484  30A称重</v>
      </c>
      <c r="G46" s="103">
        <f t="shared" si="0"/>
        <v>80</v>
      </c>
      <c r="H46" s="328" t="s">
        <v>2452</v>
      </c>
      <c r="I46" s="191" t="s">
        <v>2453</v>
      </c>
      <c r="J46" s="192" t="s">
        <v>2595</v>
      </c>
      <c r="K46" s="177">
        <v>90</v>
      </c>
      <c r="L46" s="205" t="s">
        <v>2360</v>
      </c>
      <c r="M46" s="103" t="str">
        <f>VLOOKUP(I:I,'新成代基准 （勿删）'!A:D,3,0)</f>
        <v>128856  484  30A称重</v>
      </c>
      <c r="N46" s="15">
        <f t="shared" si="1"/>
        <v>180</v>
      </c>
    </row>
    <row r="47" spans="1:14" ht="13.5" customHeight="1">
      <c r="A47" s="326"/>
      <c r="B47" s="162">
        <v>32774002</v>
      </c>
      <c r="C47" s="231" t="s">
        <v>2589</v>
      </c>
      <c r="D47" s="247">
        <v>120</v>
      </c>
      <c r="E47" s="161" t="s">
        <v>2492</v>
      </c>
      <c r="F47" s="103" t="str">
        <f>VLOOKUP(B:B,'新成代基准 （勿删）'!A:D,3,0)</f>
        <v>1290HB  484  30A</v>
      </c>
      <c r="G47" s="103">
        <f t="shared" si="0"/>
        <v>240</v>
      </c>
      <c r="H47" s="329"/>
      <c r="I47" s="162"/>
      <c r="J47" s="231"/>
      <c r="K47" s="144"/>
      <c r="L47" s="161"/>
      <c r="M47" s="103" t="e">
        <f>VLOOKUP(I:I,'新成代基准 （勿删）'!A:D,3,0)</f>
        <v>#N/A</v>
      </c>
      <c r="N47" s="15">
        <f t="shared" si="1"/>
        <v>0</v>
      </c>
    </row>
    <row r="48" spans="1:14" ht="13.5" customHeight="1">
      <c r="A48" s="327"/>
      <c r="B48" s="178" t="s">
        <v>2587</v>
      </c>
      <c r="C48" s="185" t="s">
        <v>2588</v>
      </c>
      <c r="D48" s="167">
        <v>90</v>
      </c>
      <c r="E48" s="161" t="s">
        <v>2492</v>
      </c>
      <c r="F48" s="103" t="str">
        <f>VLOOKUP(B:B,'新成代基准 （勿删）'!A:D,3,0)</f>
        <v>128856  484  30A称重</v>
      </c>
      <c r="G48" s="103">
        <f t="shared" si="0"/>
        <v>180</v>
      </c>
      <c r="H48" s="330"/>
      <c r="I48" s="178"/>
      <c r="J48" s="185"/>
      <c r="K48" s="144"/>
      <c r="L48" s="161"/>
      <c r="M48" s="103" t="e">
        <f>VLOOKUP(I:I,'新成代基准 （勿删）'!A:D,3,0)</f>
        <v>#N/A</v>
      </c>
      <c r="N48" s="15">
        <f t="shared" si="1"/>
        <v>0</v>
      </c>
    </row>
    <row r="49" spans="1:14" ht="13.5" customHeight="1">
      <c r="A49" s="331" t="s">
        <v>2590</v>
      </c>
      <c r="B49" s="151"/>
      <c r="C49" s="200"/>
      <c r="D49" s="176"/>
      <c r="E49" s="253"/>
      <c r="F49" s="103" t="e">
        <f>VLOOKUP(B:B,'新成代基准 （勿删）'!A:D,3,0)</f>
        <v>#N/A</v>
      </c>
      <c r="G49" s="103">
        <f t="shared" si="0"/>
        <v>0</v>
      </c>
      <c r="H49" s="338"/>
      <c r="I49" s="151"/>
      <c r="J49" s="200"/>
      <c r="K49" s="177"/>
      <c r="L49" s="210"/>
      <c r="M49" s="103" t="e">
        <f>VLOOKUP(I:I,'新成代基准 （勿删）'!A:D,3,0)</f>
        <v>#N/A</v>
      </c>
      <c r="N49" s="15">
        <f t="shared" si="1"/>
        <v>0</v>
      </c>
    </row>
    <row r="50" spans="1:14" ht="13.5" customHeight="1">
      <c r="A50" s="331"/>
      <c r="B50" s="151"/>
      <c r="C50" s="200"/>
      <c r="D50" s="144"/>
      <c r="E50" s="161"/>
      <c r="F50" s="103" t="e">
        <f>VLOOKUP(B:B,'新成代基准 （勿删）'!A:D,3,0)</f>
        <v>#N/A</v>
      </c>
      <c r="G50" s="103">
        <f t="shared" si="0"/>
        <v>0</v>
      </c>
      <c r="H50" s="338"/>
      <c r="I50" s="151"/>
      <c r="J50" s="200"/>
      <c r="K50" s="144"/>
      <c r="L50" s="161"/>
      <c r="M50" s="103" t="e">
        <f>VLOOKUP(I:I,'新成代基准 （勿删）'!A:D,3,0)</f>
        <v>#N/A</v>
      </c>
      <c r="N50" s="15">
        <f t="shared" si="1"/>
        <v>0</v>
      </c>
    </row>
    <row r="51" spans="1:14" ht="13.5" customHeight="1">
      <c r="A51" s="251"/>
      <c r="B51" s="169"/>
      <c r="C51" s="171"/>
      <c r="D51" s="198"/>
      <c r="E51" s="210"/>
      <c r="F51" s="103" t="e">
        <f>VLOOKUP(B:B,'新成代基准 （勿删）'!A:D,3,0)</f>
        <v>#N/A</v>
      </c>
      <c r="G51" s="103">
        <f t="shared" si="0"/>
        <v>0</v>
      </c>
      <c r="H51" s="250"/>
      <c r="I51" s="169"/>
      <c r="J51" s="171"/>
      <c r="K51" s="198"/>
      <c r="L51" s="210"/>
      <c r="M51" s="103" t="e">
        <f>VLOOKUP(I:I,'新成代基准 （勿删）'!A:D,3,0)</f>
        <v>#N/A</v>
      </c>
      <c r="N51" s="15">
        <f t="shared" si="1"/>
        <v>0</v>
      </c>
    </row>
    <row r="52" spans="1:14" s="87" customFormat="1" ht="13.5" customHeight="1">
      <c r="A52" s="251"/>
      <c r="B52" s="169"/>
      <c r="C52" s="171"/>
      <c r="D52" s="198"/>
      <c r="E52" s="210"/>
      <c r="F52" s="103" t="e">
        <f>VLOOKUP(B:B,'新成代基准 （勿删）'!A:D,3,0)</f>
        <v>#N/A</v>
      </c>
      <c r="G52" s="103">
        <f t="shared" si="0"/>
        <v>0</v>
      </c>
      <c r="H52" s="250"/>
      <c r="I52" s="169"/>
      <c r="J52" s="171"/>
      <c r="K52" s="198"/>
      <c r="L52" s="210"/>
      <c r="M52" s="103" t="e">
        <f>VLOOKUP(I:I,'新成代基准 （勿删）'!A:D,3,0)</f>
        <v>#N/A</v>
      </c>
      <c r="N52" s="15">
        <f t="shared" si="1"/>
        <v>0</v>
      </c>
    </row>
    <row r="53" spans="1:14" s="87" customFormat="1" ht="13.5" customHeight="1">
      <c r="A53" s="251"/>
      <c r="B53" s="169"/>
      <c r="C53" s="171"/>
      <c r="D53" s="198"/>
      <c r="E53" s="210"/>
      <c r="F53" s="103" t="e">
        <f>VLOOKUP(B:B,'新成代基准 （勿删）'!A:D,3,0)</f>
        <v>#N/A</v>
      </c>
      <c r="G53" s="103">
        <f t="shared" si="0"/>
        <v>0</v>
      </c>
      <c r="H53" s="250"/>
      <c r="I53" s="169"/>
      <c r="J53" s="171"/>
      <c r="K53" s="198"/>
      <c r="L53" s="210"/>
      <c r="M53" s="103" t="e">
        <f>VLOOKUP(I:I,'新成代基准 （勿删）'!A:D,3,0)</f>
        <v>#N/A</v>
      </c>
      <c r="N53" s="15">
        <f t="shared" si="1"/>
        <v>0</v>
      </c>
    </row>
    <row r="54" spans="1:14" s="87" customFormat="1" ht="13.5" customHeight="1">
      <c r="A54" s="172"/>
      <c r="B54" s="74"/>
      <c r="C54" s="74"/>
      <c r="D54" s="81"/>
      <c r="E54" s="234"/>
      <c r="F54" s="82"/>
      <c r="G54" s="82"/>
      <c r="H54" s="172"/>
      <c r="I54" s="74"/>
      <c r="J54" s="74"/>
      <c r="K54" s="81"/>
      <c r="L54" s="234"/>
      <c r="M54" s="82"/>
      <c r="N54" s="75"/>
    </row>
    <row r="55" spans="1:14" s="87" customFormat="1" ht="12" customHeight="1">
      <c r="A55" s="172"/>
      <c r="B55" s="74"/>
      <c r="C55" s="74"/>
      <c r="D55" s="81"/>
      <c r="E55" s="136"/>
      <c r="F55" s="82"/>
      <c r="G55" s="82"/>
      <c r="H55" s="172"/>
      <c r="I55" s="74"/>
      <c r="J55" s="74"/>
      <c r="K55" s="81"/>
      <c r="L55" s="136"/>
      <c r="M55" s="82"/>
      <c r="N55" s="75"/>
    </row>
    <row r="56" spans="1:14" s="87" customFormat="1" ht="12" customHeight="1">
      <c r="A56" s="159"/>
      <c r="B56" s="74"/>
      <c r="C56" s="73"/>
      <c r="D56" s="81"/>
      <c r="E56" s="82"/>
      <c r="F56" s="82"/>
      <c r="G56" s="82"/>
      <c r="H56" s="159"/>
      <c r="I56" s="74"/>
      <c r="J56" s="73"/>
      <c r="K56" s="81"/>
      <c r="L56" s="82"/>
      <c r="M56" s="82"/>
      <c r="N56" s="75"/>
    </row>
    <row r="57" spans="1:14" s="242" customFormat="1" ht="15" customHeight="1">
      <c r="A57" s="237"/>
      <c r="B57" s="238"/>
      <c r="C57" s="239"/>
      <c r="D57" s="97">
        <f>SUM(D2:D56)</f>
        <v>1550</v>
      </c>
      <c r="E57" s="240"/>
      <c r="F57" s="240"/>
      <c r="G57" s="240"/>
      <c r="H57" s="237"/>
      <c r="I57" s="238"/>
      <c r="J57" s="239"/>
      <c r="K57" s="97">
        <f>SUM(K3:K56)</f>
        <v>1685</v>
      </c>
      <c r="L57" s="240"/>
      <c r="M57" s="241"/>
      <c r="N57" s="241"/>
    </row>
    <row r="58" spans="1:14" s="90" customFormat="1" ht="13.5" customHeight="1">
      <c r="A58" s="160"/>
      <c r="B58" s="83"/>
      <c r="C58" s="84"/>
      <c r="D58" s="86"/>
      <c r="E58" s="98"/>
      <c r="F58" s="82"/>
      <c r="G58" s="82"/>
      <c r="H58" s="160"/>
      <c r="I58" s="83"/>
      <c r="J58" s="84"/>
      <c r="K58" s="86"/>
      <c r="L58" s="98"/>
      <c r="M58" s="88"/>
      <c r="N58" s="89"/>
    </row>
    <row r="59" spans="1:14" s="90" customFormat="1" ht="13.5" customHeight="1">
      <c r="A59" s="160"/>
      <c r="B59" s="83"/>
      <c r="C59" s="84"/>
      <c r="D59" s="86"/>
      <c r="E59" s="98"/>
      <c r="F59" s="82"/>
      <c r="G59" s="82"/>
      <c r="H59" s="160"/>
      <c r="I59" s="83"/>
      <c r="J59" s="84"/>
      <c r="K59" s="86"/>
      <c r="L59" s="98"/>
      <c r="M59" s="88"/>
      <c r="N59" s="89"/>
    </row>
    <row r="60" spans="1:14" s="90" customFormat="1">
      <c r="A60" s="160"/>
      <c r="B60" s="83"/>
      <c r="C60" s="84"/>
      <c r="D60" s="86"/>
      <c r="E60" s="98"/>
      <c r="F60" s="82"/>
      <c r="G60" s="82"/>
      <c r="H60" s="160"/>
      <c r="I60" s="83"/>
      <c r="J60" s="84"/>
      <c r="K60" s="86"/>
      <c r="L60" s="98"/>
      <c r="M60" s="88"/>
      <c r="N60" s="89"/>
    </row>
  </sheetData>
  <mergeCells count="2">
    <mergeCell ref="I1:N1"/>
    <mergeCell ref="B1:G1"/>
  </mergeCells>
  <phoneticPr fontId="1" type="noConversion"/>
  <conditionalFormatting sqref="B31:C31">
    <cfRule type="duplicateValues" dxfId="67" priority="2"/>
  </conditionalFormatting>
  <conditionalFormatting sqref="I31:J31">
    <cfRule type="duplicateValues" dxfId="66" priority="1"/>
  </conditionalFormatting>
  <printOptions horizontalCentered="1"/>
  <pageMargins left="0.11811023622047245" right="0.11811023622047245" top="0.39370078740157483" bottom="0.15748031496062992" header="0" footer="0"/>
  <pageSetup paperSize="9" scale="9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8"/>
  <dimension ref="A1:H192"/>
  <sheetViews>
    <sheetView topLeftCell="A22" zoomScaleNormal="100" workbookViewId="0">
      <selection activeCell="G5" sqref="G5"/>
    </sheetView>
  </sheetViews>
  <sheetFormatPr defaultRowHeight="14.25"/>
  <cols>
    <col min="1" max="1" width="10.75" style="111" customWidth="1"/>
    <col min="2" max="2" width="31.5" style="111" customWidth="1"/>
    <col min="3" max="3" width="0" style="111" hidden="1" customWidth="1"/>
    <col min="4" max="4" width="20" style="111" hidden="1" customWidth="1"/>
    <col min="5" max="5" width="9" style="111"/>
    <col min="6" max="6" width="21.875" style="111" customWidth="1"/>
    <col min="7" max="7" width="18" style="381" customWidth="1"/>
    <col min="8" max="8" width="22" style="381" customWidth="1"/>
  </cols>
  <sheetData>
    <row r="1" spans="1:8">
      <c r="A1" s="418" t="s">
        <v>2627</v>
      </c>
      <c r="B1" s="418" t="s">
        <v>2628</v>
      </c>
      <c r="C1" s="418" t="s">
        <v>2629</v>
      </c>
      <c r="D1" s="418" t="s">
        <v>2630</v>
      </c>
      <c r="E1" s="418" t="s">
        <v>2631</v>
      </c>
      <c r="F1" s="418" t="s">
        <v>2632</v>
      </c>
      <c r="G1" s="218" t="s">
        <v>2633</v>
      </c>
      <c r="H1" s="478" t="s">
        <v>4403</v>
      </c>
    </row>
    <row r="2" spans="1:8">
      <c r="A2" s="418">
        <v>31012065</v>
      </c>
      <c r="B2" s="418" t="s">
        <v>7084</v>
      </c>
      <c r="C2" s="418" t="s">
        <v>4402</v>
      </c>
      <c r="D2" s="418">
        <v>2</v>
      </c>
      <c r="E2" s="418">
        <v>180</v>
      </c>
      <c r="F2" s="418" t="s">
        <v>7085</v>
      </c>
      <c r="G2" s="218" t="s">
        <v>2634</v>
      </c>
      <c r="H2" s="218" t="str">
        <f>VLOOKUP(A2,'新成代基准 （勿删）'!A:D,3,0)</f>
        <v>080454  486  30A</v>
      </c>
    </row>
    <row r="3" spans="1:8">
      <c r="A3" s="418">
        <v>31052061</v>
      </c>
      <c r="B3" s="418" t="s">
        <v>4961</v>
      </c>
      <c r="C3" s="418" t="s">
        <v>4402</v>
      </c>
      <c r="D3" s="418">
        <v>2</v>
      </c>
      <c r="E3" s="418">
        <v>180</v>
      </c>
      <c r="F3" s="418"/>
      <c r="G3" s="218" t="s">
        <v>2634</v>
      </c>
      <c r="H3" s="218" t="str">
        <f>VLOOKUP(A3,'新成代基准 （勿删）'!A:D,3,0)</f>
        <v>080855  486  35A</v>
      </c>
    </row>
    <row r="4" spans="1:8">
      <c r="A4" s="418" t="s">
        <v>325</v>
      </c>
      <c r="B4" s="418" t="s">
        <v>7075</v>
      </c>
      <c r="C4" s="418" t="s">
        <v>7076</v>
      </c>
      <c r="D4" s="418">
        <v>2</v>
      </c>
      <c r="E4" s="418">
        <v>180</v>
      </c>
      <c r="F4" s="418" t="s">
        <v>6985</v>
      </c>
      <c r="G4" s="218" t="s">
        <v>2635</v>
      </c>
      <c r="H4" s="218" t="str">
        <f>VLOOKUP(A4,'新成代基准 （勿删）'!A:D,3,0)</f>
        <v>096344  486  30A</v>
      </c>
    </row>
    <row r="5" spans="1:8">
      <c r="A5" s="418" t="s">
        <v>1759</v>
      </c>
      <c r="B5" s="418" t="s">
        <v>7080</v>
      </c>
      <c r="C5" s="418" t="s">
        <v>7081</v>
      </c>
      <c r="D5" s="418"/>
      <c r="E5" s="418"/>
      <c r="F5" s="418"/>
      <c r="G5" s="218" t="s">
        <v>7082</v>
      </c>
      <c r="H5" s="218" t="str">
        <f>VLOOKUP(A5,'新成代基准 （勿删）'!A:D,3,0)</f>
        <v>096855  484  30A</v>
      </c>
    </row>
    <row r="6" spans="1:8">
      <c r="A6" s="418" t="s">
        <v>402</v>
      </c>
      <c r="B6" s="418" t="s">
        <v>7079</v>
      </c>
      <c r="C6" s="418" t="s">
        <v>2639</v>
      </c>
      <c r="D6" s="418"/>
      <c r="E6" s="418"/>
      <c r="F6" s="418" t="s">
        <v>6985</v>
      </c>
      <c r="G6" s="218" t="s">
        <v>2637</v>
      </c>
      <c r="H6" s="218" t="str">
        <f>VLOOKUP(A6,'新成代基准 （勿删）'!A:D,3,0)</f>
        <v>096855  484  40C</v>
      </c>
    </row>
    <row r="7" spans="1:8">
      <c r="A7" s="418">
        <v>30142087</v>
      </c>
      <c r="B7" s="418" t="s">
        <v>7077</v>
      </c>
      <c r="C7" s="418" t="s">
        <v>4402</v>
      </c>
      <c r="D7" s="418"/>
      <c r="E7" s="418"/>
      <c r="F7" s="418"/>
      <c r="G7" s="218" t="s">
        <v>2634</v>
      </c>
      <c r="H7" s="218" t="str">
        <f>VLOOKUP(A7,'新成代基准 （勿删）'!A:D,3,0)</f>
        <v>096855  486  35A</v>
      </c>
    </row>
    <row r="8" spans="1:8">
      <c r="A8" s="418">
        <v>31225030</v>
      </c>
      <c r="B8" s="418" t="s">
        <v>7083</v>
      </c>
      <c r="C8" s="418" t="s">
        <v>5045</v>
      </c>
      <c r="D8" s="418">
        <v>2</v>
      </c>
      <c r="E8" s="418">
        <v>180</v>
      </c>
      <c r="F8" s="418"/>
      <c r="G8" s="218" t="s">
        <v>2634</v>
      </c>
      <c r="H8" s="218" t="str">
        <f>VLOOKUP(A8,'新成代基准 （勿删）'!A:D,3,0)</f>
        <v>096856  484  25A</v>
      </c>
    </row>
    <row r="9" spans="1:8">
      <c r="A9" s="111" t="s">
        <v>335</v>
      </c>
      <c r="B9" s="111" t="s">
        <v>6894</v>
      </c>
      <c r="C9" s="111" t="s">
        <v>5163</v>
      </c>
      <c r="D9" s="111">
        <v>2</v>
      </c>
      <c r="E9" s="111">
        <v>160</v>
      </c>
      <c r="F9" s="111" t="s">
        <v>7078</v>
      </c>
      <c r="G9" s="381" t="s">
        <v>2634</v>
      </c>
      <c r="H9" s="218" t="str">
        <f>VLOOKUP(A9,'新成代基准 （勿删）'!A:D,3,0)</f>
        <v>096856  486  20B</v>
      </c>
    </row>
    <row r="10" spans="1:8">
      <c r="A10" s="418">
        <v>33222068</v>
      </c>
      <c r="B10" s="418" t="s">
        <v>7086</v>
      </c>
      <c r="C10" s="418" t="s">
        <v>2641</v>
      </c>
      <c r="D10" s="418">
        <v>2</v>
      </c>
      <c r="E10" s="418">
        <v>200</v>
      </c>
      <c r="F10" s="418" t="s">
        <v>2643</v>
      </c>
      <c r="G10" s="218" t="s">
        <v>2634</v>
      </c>
      <c r="H10" s="218" t="str">
        <f>VLOOKUP(A10,'新成代基准 （勿删）'!A:D,3,0)</f>
        <v>104544  486  20C</v>
      </c>
    </row>
    <row r="11" spans="1:8">
      <c r="A11" s="418">
        <v>33242066</v>
      </c>
      <c r="B11" s="418" t="s">
        <v>6986</v>
      </c>
      <c r="C11" s="418" t="s">
        <v>2641</v>
      </c>
      <c r="D11" s="418"/>
      <c r="E11" s="418"/>
      <c r="F11" s="418"/>
      <c r="G11" s="218" t="s">
        <v>2634</v>
      </c>
      <c r="H11" s="218" t="str">
        <f>VLOOKUP(A11,'新成代基准 （勿删）'!A:D,3,0)</f>
        <v>104544  486  20C</v>
      </c>
    </row>
    <row r="12" spans="1:8">
      <c r="A12" s="418">
        <v>33212069</v>
      </c>
      <c r="B12" s="418" t="s">
        <v>7093</v>
      </c>
      <c r="C12" s="418" t="s">
        <v>2641</v>
      </c>
      <c r="D12" s="418">
        <v>2</v>
      </c>
      <c r="E12" s="418">
        <v>190</v>
      </c>
      <c r="F12" s="418" t="s">
        <v>2643</v>
      </c>
      <c r="G12" s="218" t="s">
        <v>2634</v>
      </c>
      <c r="H12" s="218" t="str">
        <f>VLOOKUP(A12,'新成代基准 （勿删）'!A:D,3,0)</f>
        <v>104544  486  30A</v>
      </c>
    </row>
    <row r="13" spans="1:8">
      <c r="A13" s="418">
        <v>33202060</v>
      </c>
      <c r="B13" s="418" t="s">
        <v>5011</v>
      </c>
      <c r="C13" s="418" t="s">
        <v>2641</v>
      </c>
      <c r="D13" s="418">
        <v>2</v>
      </c>
      <c r="E13" s="418">
        <v>200</v>
      </c>
      <c r="F13" s="418"/>
      <c r="G13" s="218" t="s">
        <v>7087</v>
      </c>
      <c r="H13" s="218" t="str">
        <f>VLOOKUP(A13,'新成代基准 （勿删）'!A:D,3,0)</f>
        <v>104554  486  20C</v>
      </c>
    </row>
    <row r="14" spans="1:8">
      <c r="A14" s="418" t="s">
        <v>2061</v>
      </c>
      <c r="B14" s="418" t="s">
        <v>7089</v>
      </c>
      <c r="C14" s="418" t="s">
        <v>2636</v>
      </c>
      <c r="D14" s="418"/>
      <c r="E14" s="418"/>
      <c r="F14" s="418" t="s">
        <v>4476</v>
      </c>
      <c r="G14" s="218" t="s">
        <v>7090</v>
      </c>
      <c r="H14" s="218" t="str">
        <f>VLOOKUP(A14,'新成代基准 （勿删）'!A:D,3,0)</f>
        <v>104554  486  30A</v>
      </c>
    </row>
    <row r="15" spans="1:8">
      <c r="A15" s="418" t="s">
        <v>2090</v>
      </c>
      <c r="B15" s="418" t="s">
        <v>6895</v>
      </c>
      <c r="C15" s="418" t="s">
        <v>6896</v>
      </c>
      <c r="D15" s="418">
        <v>2</v>
      </c>
      <c r="E15" s="418">
        <v>190</v>
      </c>
      <c r="F15" s="418" t="s">
        <v>7088</v>
      </c>
      <c r="G15" s="218" t="s">
        <v>2637</v>
      </c>
      <c r="H15" s="218" t="str">
        <f>VLOOKUP(A15,'新成代基准 （勿删）'!A:D,3,0)</f>
        <v>104554  486  35A</v>
      </c>
    </row>
    <row r="16" spans="1:8">
      <c r="A16" s="418" t="s">
        <v>2350</v>
      </c>
      <c r="B16" s="418" t="s">
        <v>7091</v>
      </c>
      <c r="C16" s="418" t="s">
        <v>2693</v>
      </c>
      <c r="D16" s="418"/>
      <c r="E16" s="418"/>
      <c r="F16" s="418" t="s">
        <v>6999</v>
      </c>
      <c r="G16" s="218" t="s">
        <v>7092</v>
      </c>
      <c r="H16" s="218" t="str">
        <f>VLOOKUP(A16,'新成代基准 （勿删）'!A:D,3,0)</f>
        <v>104554  486  35A</v>
      </c>
    </row>
    <row r="17" spans="1:8">
      <c r="A17" s="418">
        <v>33272063</v>
      </c>
      <c r="B17" s="418" t="s">
        <v>5177</v>
      </c>
      <c r="C17" s="418" t="s">
        <v>2641</v>
      </c>
      <c r="D17" s="418">
        <v>2</v>
      </c>
      <c r="E17" s="418">
        <v>190</v>
      </c>
      <c r="F17" s="418"/>
      <c r="G17" s="218" t="s">
        <v>2634</v>
      </c>
      <c r="H17" s="218" t="str">
        <f>VLOOKUP(A17,'新成代基准 （勿删）'!A:D,3,0)</f>
        <v>104554  486  35L</v>
      </c>
    </row>
    <row r="18" spans="1:8">
      <c r="A18" s="418">
        <v>33252065</v>
      </c>
      <c r="B18" s="418" t="s">
        <v>5178</v>
      </c>
      <c r="C18" s="418" t="s">
        <v>2641</v>
      </c>
      <c r="D18" s="418">
        <v>2</v>
      </c>
      <c r="E18" s="418">
        <v>190</v>
      </c>
      <c r="F18" s="418" t="s">
        <v>7088</v>
      </c>
      <c r="G18" s="218" t="s">
        <v>2634</v>
      </c>
      <c r="H18" s="218" t="str">
        <f>VLOOKUP(A18,'新成代基准 （勿删）'!A:D,3,0)</f>
        <v>104554  486  35L</v>
      </c>
    </row>
    <row r="19" spans="1:8">
      <c r="A19" s="418">
        <v>31603061</v>
      </c>
      <c r="B19" s="418" t="s">
        <v>7180</v>
      </c>
      <c r="C19" s="418" t="s">
        <v>5163</v>
      </c>
      <c r="D19" s="418"/>
      <c r="E19" s="418"/>
      <c r="F19" s="418" t="s">
        <v>7181</v>
      </c>
      <c r="G19" s="218" t="s">
        <v>2634</v>
      </c>
      <c r="H19" s="218" t="str">
        <f>VLOOKUP(A19,'新成代基准 （勿删）'!A:D,3,0)</f>
        <v>104855  486  20D</v>
      </c>
    </row>
    <row r="20" spans="1:8">
      <c r="A20" s="418">
        <v>30112064</v>
      </c>
      <c r="B20" s="418" t="s">
        <v>5141</v>
      </c>
      <c r="C20" s="418" t="s">
        <v>5045</v>
      </c>
      <c r="D20" s="418">
        <v>4</v>
      </c>
      <c r="E20" s="418">
        <v>360</v>
      </c>
      <c r="F20" s="418"/>
      <c r="G20" s="218" t="s">
        <v>2637</v>
      </c>
      <c r="H20" s="218" t="str">
        <f>VLOOKUP(A20,'新成代基准 （勿删）'!A:D,3,0)</f>
        <v>104855  486  35A</v>
      </c>
    </row>
    <row r="21" spans="1:8">
      <c r="A21" s="418">
        <v>30162069</v>
      </c>
      <c r="B21" s="418" t="s">
        <v>5162</v>
      </c>
      <c r="C21" s="418" t="s">
        <v>4402</v>
      </c>
      <c r="D21" s="418">
        <v>2</v>
      </c>
      <c r="E21" s="418">
        <v>160</v>
      </c>
      <c r="F21" s="418"/>
      <c r="G21" s="218" t="s">
        <v>2634</v>
      </c>
      <c r="H21" s="218" t="str">
        <f>VLOOKUP(A21,'新成代基准 （勿删）'!A:D,3,0)</f>
        <v>104855  486  40D</v>
      </c>
    </row>
    <row r="22" spans="1:8">
      <c r="A22" s="418">
        <v>31403009</v>
      </c>
      <c r="B22" s="418" t="s">
        <v>6909</v>
      </c>
      <c r="C22" s="418" t="s">
        <v>6910</v>
      </c>
      <c r="D22" s="418">
        <v>2</v>
      </c>
      <c r="E22" s="418">
        <v>160</v>
      </c>
      <c r="F22" s="418" t="s">
        <v>7179</v>
      </c>
      <c r="G22" s="218" t="s">
        <v>2634</v>
      </c>
      <c r="H22" s="218" t="str">
        <f>VLOOKUP(A22,'新成代基准 （勿删）'!A:D,3,0)</f>
        <v>104856  486  20D</v>
      </c>
    </row>
    <row r="23" spans="1:8">
      <c r="A23" s="418">
        <v>31705064</v>
      </c>
      <c r="B23" s="418" t="s">
        <v>7009</v>
      </c>
      <c r="C23" s="418" t="s">
        <v>7010</v>
      </c>
      <c r="D23" s="418">
        <v>2</v>
      </c>
      <c r="E23" s="418">
        <v>160</v>
      </c>
      <c r="F23" s="418" t="s">
        <v>7088</v>
      </c>
      <c r="G23" s="218" t="s">
        <v>2634</v>
      </c>
      <c r="H23" s="218" t="str">
        <f>VLOOKUP(A23,'新成代基准 （勿删）'!A:D,3,0)</f>
        <v>104856  486  20D</v>
      </c>
    </row>
    <row r="24" spans="1:8">
      <c r="A24" s="418" t="s">
        <v>2131</v>
      </c>
      <c r="B24" s="418" t="s">
        <v>7094</v>
      </c>
      <c r="C24" s="418" t="s">
        <v>7095</v>
      </c>
      <c r="D24" s="418"/>
      <c r="E24" s="418"/>
      <c r="F24" s="418" t="s">
        <v>7096</v>
      </c>
      <c r="G24" s="218" t="s">
        <v>2634</v>
      </c>
      <c r="H24" s="218" t="str">
        <f>VLOOKUP(A24,'新成代基准 （勿删）'!A:D,3,0)</f>
        <v>104866  484  35A</v>
      </c>
    </row>
    <row r="25" spans="1:8">
      <c r="A25" s="418">
        <v>31715089</v>
      </c>
      <c r="B25" s="418" t="s">
        <v>7097</v>
      </c>
      <c r="C25" s="418" t="s">
        <v>7098</v>
      </c>
      <c r="D25" s="418">
        <v>2</v>
      </c>
      <c r="E25" s="418">
        <v>180</v>
      </c>
      <c r="F25" s="418"/>
      <c r="G25" s="218" t="s">
        <v>7099</v>
      </c>
      <c r="H25" s="218" t="str">
        <f>VLOOKUP(A25,'新成代基准 （勿删）'!A:D,3,0)</f>
        <v>104866  484  35A</v>
      </c>
    </row>
    <row r="26" spans="1:8">
      <c r="A26" s="418" t="s">
        <v>4533</v>
      </c>
      <c r="B26" s="418" t="s">
        <v>7105</v>
      </c>
      <c r="C26" s="418" t="s">
        <v>2636</v>
      </c>
      <c r="D26" s="418"/>
      <c r="E26" s="418"/>
      <c r="F26" s="418" t="s">
        <v>7106</v>
      </c>
      <c r="G26" s="218" t="s">
        <v>2638</v>
      </c>
      <c r="H26" s="218" t="str">
        <f>VLOOKUP(A26,'新成代基准 （勿删）'!A:D,3,0)</f>
        <v>112544  486  25A</v>
      </c>
    </row>
    <row r="27" spans="1:8">
      <c r="A27" s="418" t="s">
        <v>834</v>
      </c>
      <c r="B27" s="418" t="s">
        <v>7103</v>
      </c>
      <c r="C27" s="418" t="s">
        <v>7104</v>
      </c>
      <c r="D27" s="418">
        <v>2</v>
      </c>
      <c r="E27" s="418">
        <v>190</v>
      </c>
      <c r="F27" s="418" t="s">
        <v>2696</v>
      </c>
      <c r="G27" s="218" t="s">
        <v>2637</v>
      </c>
      <c r="H27" s="218" t="str">
        <f>VLOOKUP(A27,'新成代基准 （勿删）'!A:D,3,0)</f>
        <v>112554  486  30A</v>
      </c>
    </row>
    <row r="28" spans="1:8">
      <c r="A28" s="418" t="s">
        <v>2253</v>
      </c>
      <c r="B28" s="418" t="s">
        <v>6987</v>
      </c>
      <c r="C28" s="418" t="s">
        <v>2636</v>
      </c>
      <c r="D28" s="418"/>
      <c r="E28" s="418"/>
      <c r="F28" s="418" t="s">
        <v>5165</v>
      </c>
      <c r="G28" s="218" t="s">
        <v>2637</v>
      </c>
      <c r="H28" s="218" t="str">
        <f>VLOOKUP(A28,'新成代基准 （勿删）'!A:D,3,0)</f>
        <v>112554  486  35A</v>
      </c>
    </row>
    <row r="29" spans="1:8">
      <c r="A29" s="418" t="s">
        <v>1983</v>
      </c>
      <c r="B29" s="418" t="s">
        <v>6897</v>
      </c>
      <c r="C29" s="418" t="s">
        <v>2636</v>
      </c>
      <c r="D29" s="418">
        <v>2</v>
      </c>
      <c r="E29" s="418">
        <v>190</v>
      </c>
      <c r="F29" s="418" t="s">
        <v>7107</v>
      </c>
      <c r="G29" s="218" t="s">
        <v>2637</v>
      </c>
      <c r="H29" s="218" t="str">
        <f>VLOOKUP(A29,'新成代基准 （勿删）'!A:D,3,0)</f>
        <v>112554  486  35A</v>
      </c>
    </row>
    <row r="30" spans="1:8">
      <c r="A30" s="418">
        <v>33262064</v>
      </c>
      <c r="B30" s="418" t="s">
        <v>7101</v>
      </c>
      <c r="C30" s="418" t="s">
        <v>2641</v>
      </c>
      <c r="D30" s="418"/>
      <c r="E30" s="418"/>
      <c r="F30" s="418" t="s">
        <v>7102</v>
      </c>
      <c r="G30" s="218" t="s">
        <v>2634</v>
      </c>
      <c r="H30" s="218" t="str">
        <f>VLOOKUP(A30,'新成代基准 （勿删）'!A:D,3,0)</f>
        <v>112554  486  40D</v>
      </c>
    </row>
    <row r="31" spans="1:8">
      <c r="A31" s="418">
        <v>33292061</v>
      </c>
      <c r="B31" s="418" t="s">
        <v>6988</v>
      </c>
      <c r="C31" s="418" t="s">
        <v>2641</v>
      </c>
      <c r="D31" s="418">
        <v>2</v>
      </c>
      <c r="E31" s="418">
        <v>190</v>
      </c>
      <c r="F31" s="418" t="s">
        <v>7109</v>
      </c>
      <c r="G31" s="218" t="s">
        <v>2634</v>
      </c>
      <c r="H31" s="218" t="str">
        <f>VLOOKUP(A31,'新成代基准 （勿删）'!A:D,3,0)</f>
        <v>112555  486  35L</v>
      </c>
    </row>
    <row r="32" spans="1:8">
      <c r="A32" s="418" t="s">
        <v>2045</v>
      </c>
      <c r="B32" s="418" t="s">
        <v>5179</v>
      </c>
      <c r="C32" s="418" t="s">
        <v>5180</v>
      </c>
      <c r="D32" s="418">
        <v>2</v>
      </c>
      <c r="E32" s="418">
        <v>190</v>
      </c>
      <c r="F32" s="418" t="s">
        <v>7100</v>
      </c>
      <c r="G32" s="218" t="s">
        <v>2635</v>
      </c>
      <c r="H32" s="218" t="str">
        <f>VLOOKUP(A32,'新成代基准 （勿删）'!A:D,3,0)</f>
        <v>112555  486  40A</v>
      </c>
    </row>
    <row r="33" spans="1:8">
      <c r="A33" s="418" t="s">
        <v>875</v>
      </c>
      <c r="B33" s="418" t="s">
        <v>7110</v>
      </c>
      <c r="C33" s="418" t="s">
        <v>2639</v>
      </c>
      <c r="D33" s="418"/>
      <c r="E33" s="418"/>
      <c r="F33" s="418" t="s">
        <v>7111</v>
      </c>
      <c r="G33" s="218" t="s">
        <v>2634</v>
      </c>
      <c r="H33" s="218" t="str">
        <f>VLOOKUP(A33,'新成代基准 （勿删）'!A:D,3,0)</f>
        <v>112555  486  40A</v>
      </c>
    </row>
    <row r="34" spans="1:8">
      <c r="A34" s="418">
        <v>31073000</v>
      </c>
      <c r="B34" s="418" t="s">
        <v>7108</v>
      </c>
      <c r="C34" s="418" t="s">
        <v>2640</v>
      </c>
      <c r="D34" s="418">
        <v>2</v>
      </c>
      <c r="E34" s="418">
        <v>160</v>
      </c>
      <c r="F34" s="418"/>
      <c r="G34" s="218" t="s">
        <v>2635</v>
      </c>
      <c r="H34" s="218" t="str">
        <f>VLOOKUP(A34,'新成代基准 （勿删）'!A:D,3,0)</f>
        <v>112855  484  30A</v>
      </c>
    </row>
    <row r="35" spans="1:8">
      <c r="A35" s="418" t="s">
        <v>386</v>
      </c>
      <c r="B35" s="418" t="s">
        <v>7182</v>
      </c>
      <c r="C35" s="418" t="s">
        <v>7183</v>
      </c>
      <c r="D35" s="418">
        <v>2</v>
      </c>
      <c r="E35" s="418">
        <v>160</v>
      </c>
      <c r="F35" s="418" t="s">
        <v>7184</v>
      </c>
      <c r="G35" s="218" t="s">
        <v>2634</v>
      </c>
      <c r="H35" s="218" t="str">
        <f>VLOOKUP(A35,'新成代基准 （勿删）'!A:D,3,0)</f>
        <v>112857  486  45A</v>
      </c>
    </row>
    <row r="36" spans="1:8">
      <c r="A36" s="418">
        <v>30952089</v>
      </c>
      <c r="B36" s="418" t="s">
        <v>6911</v>
      </c>
      <c r="C36" s="418" t="s">
        <v>4402</v>
      </c>
      <c r="D36" s="418">
        <v>2</v>
      </c>
      <c r="E36" s="418">
        <v>160</v>
      </c>
      <c r="F36" s="418"/>
      <c r="G36" s="218" t="s">
        <v>2634</v>
      </c>
      <c r="H36" s="218" t="str">
        <f>VLOOKUP(A36,'新成代基准 （勿删）'!A:D,3,0)</f>
        <v>112857  486  45A</v>
      </c>
    </row>
    <row r="37" spans="1:8">
      <c r="A37" s="418">
        <v>30924080</v>
      </c>
      <c r="B37" s="418" t="s">
        <v>5142</v>
      </c>
      <c r="C37" s="418" t="s">
        <v>5143</v>
      </c>
      <c r="D37" s="418"/>
      <c r="E37" s="418"/>
      <c r="F37" s="418"/>
      <c r="G37" s="218" t="s">
        <v>2635</v>
      </c>
      <c r="H37" s="218" t="str">
        <f>VLOOKUP(A37,'新成代基准 （勿删）'!A:D,3,0)</f>
        <v>112867  484  30A</v>
      </c>
    </row>
    <row r="38" spans="1:8">
      <c r="A38" s="111">
        <v>31633068</v>
      </c>
      <c r="B38" s="111" t="s">
        <v>7185</v>
      </c>
      <c r="C38" s="111" t="s">
        <v>5163</v>
      </c>
      <c r="F38" s="111" t="s">
        <v>7186</v>
      </c>
      <c r="G38" s="381" t="s">
        <v>2634</v>
      </c>
      <c r="H38" s="218" t="str">
        <f>VLOOKUP(A38,'新成代基准 （勿删）'!A:D,3,0)</f>
        <v>113056  486  20D</v>
      </c>
    </row>
    <row r="39" spans="1:8">
      <c r="A39" s="111" t="s">
        <v>412</v>
      </c>
      <c r="B39" s="111" t="s">
        <v>7187</v>
      </c>
      <c r="C39" s="111" t="s">
        <v>4402</v>
      </c>
      <c r="D39" s="111">
        <v>2</v>
      </c>
      <c r="E39" s="111">
        <v>160</v>
      </c>
      <c r="F39" s="111" t="s">
        <v>5065</v>
      </c>
      <c r="G39" s="381" t="s">
        <v>2634</v>
      </c>
      <c r="H39" s="218" t="str">
        <f>VLOOKUP(A39,'新成代基准 （勿删）'!A:D,3,0)</f>
        <v>113057  486  45A</v>
      </c>
    </row>
    <row r="40" spans="1:8">
      <c r="A40" s="418" t="s">
        <v>1879</v>
      </c>
      <c r="B40" s="418" t="s">
        <v>7112</v>
      </c>
      <c r="C40" s="418" t="s">
        <v>2640</v>
      </c>
      <c r="D40" s="418"/>
      <c r="E40" s="418"/>
      <c r="F40" s="418" t="s">
        <v>5046</v>
      </c>
      <c r="G40" s="218" t="s">
        <v>2635</v>
      </c>
      <c r="H40" s="218" t="str">
        <f>VLOOKUP(A40,'新成代基准 （勿删）'!A:D,3,0)</f>
        <v>113067  484  45A</v>
      </c>
    </row>
    <row r="41" spans="1:8">
      <c r="A41" s="418" t="s">
        <v>1944</v>
      </c>
      <c r="B41" s="418" t="s">
        <v>7121</v>
      </c>
      <c r="C41" s="418" t="s">
        <v>4768</v>
      </c>
      <c r="D41" s="418"/>
      <c r="E41" s="418"/>
      <c r="F41" s="418" t="s">
        <v>2642</v>
      </c>
      <c r="G41" s="218" t="s">
        <v>7122</v>
      </c>
      <c r="H41" s="218" t="str">
        <f>VLOOKUP(A41,'新成代基准 （勿删）'!A:D,3,0)</f>
        <v>120554  486  30A</v>
      </c>
    </row>
    <row r="42" spans="1:8">
      <c r="A42" s="418" t="s">
        <v>1957</v>
      </c>
      <c r="B42" s="418" t="s">
        <v>7123</v>
      </c>
      <c r="C42" s="418" t="s">
        <v>7124</v>
      </c>
      <c r="D42" s="418"/>
      <c r="E42" s="418"/>
      <c r="F42" s="418" t="s">
        <v>2642</v>
      </c>
      <c r="G42" s="218" t="s">
        <v>2637</v>
      </c>
      <c r="H42" s="218" t="str">
        <f>VLOOKUP(A42,'新成代基准 （勿删）'!A:D,3,0)</f>
        <v>120554  486  30A</v>
      </c>
    </row>
    <row r="43" spans="1:8">
      <c r="A43" s="111" t="s">
        <v>1941</v>
      </c>
      <c r="B43" s="111" t="s">
        <v>7125</v>
      </c>
      <c r="C43" s="111" t="s">
        <v>2639</v>
      </c>
      <c r="F43" s="111" t="s">
        <v>5191</v>
      </c>
      <c r="G43" s="381" t="s">
        <v>2637</v>
      </c>
      <c r="H43" s="218" t="str">
        <f>VLOOKUP(A43,'新成代基准 （勿删）'!A:D,3,0)</f>
        <v>120554  486  35A</v>
      </c>
    </row>
    <row r="44" spans="1:8">
      <c r="A44" s="418" t="s">
        <v>1966</v>
      </c>
      <c r="B44" s="418" t="s">
        <v>7127</v>
      </c>
      <c r="C44" s="418" t="s">
        <v>4798</v>
      </c>
      <c r="D44" s="418"/>
      <c r="E44" s="418"/>
      <c r="F44" s="418" t="s">
        <v>6999</v>
      </c>
      <c r="G44" s="218" t="s">
        <v>2638</v>
      </c>
      <c r="H44" s="218" t="str">
        <f>VLOOKUP(A44,'新成代基准 （勿删）'!A:D,3,0)</f>
        <v>120554  486  35A</v>
      </c>
    </row>
    <row r="45" spans="1:8">
      <c r="A45" s="418">
        <v>11772001</v>
      </c>
      <c r="B45" s="418" t="s">
        <v>6992</v>
      </c>
      <c r="C45" s="418" t="s">
        <v>5137</v>
      </c>
      <c r="D45" s="418">
        <v>2</v>
      </c>
      <c r="E45" s="418">
        <v>180</v>
      </c>
      <c r="F45" s="418" t="s">
        <v>7120</v>
      </c>
      <c r="G45" s="218" t="s">
        <v>2634</v>
      </c>
      <c r="H45" s="218" t="str">
        <f>VLOOKUP(A45,'新成代基准 （勿删）'!A:D,3,0)</f>
        <v>12055489  486  30A</v>
      </c>
    </row>
    <row r="46" spans="1:8">
      <c r="A46" s="418" t="s">
        <v>4596</v>
      </c>
      <c r="B46" s="418" t="s">
        <v>6993</v>
      </c>
      <c r="C46" s="418" t="s">
        <v>2636</v>
      </c>
      <c r="D46" s="418">
        <v>2</v>
      </c>
      <c r="E46" s="418">
        <v>180</v>
      </c>
      <c r="F46" s="418" t="s">
        <v>7126</v>
      </c>
      <c r="G46" s="218" t="s">
        <v>2638</v>
      </c>
      <c r="H46" s="218" t="str">
        <f>VLOOKUP(A46,'新成代基准 （勿删）'!A:D,3,0)</f>
        <v>120555  486  30A</v>
      </c>
    </row>
    <row r="47" spans="1:8">
      <c r="A47" s="418" t="s">
        <v>1960</v>
      </c>
      <c r="B47" s="418" t="s">
        <v>7118</v>
      </c>
      <c r="C47" s="418" t="s">
        <v>2693</v>
      </c>
      <c r="D47" s="418">
        <v>2</v>
      </c>
      <c r="E47" s="418">
        <v>180</v>
      </c>
      <c r="F47" s="418" t="s">
        <v>6990</v>
      </c>
      <c r="G47" s="218" t="s">
        <v>2637</v>
      </c>
      <c r="H47" s="218" t="str">
        <f>VLOOKUP(A47,'新成代基准 （勿删）'!A:D,3,0)</f>
        <v>120555  486  35A</v>
      </c>
    </row>
    <row r="48" spans="1:8">
      <c r="A48" s="418" t="s">
        <v>2138</v>
      </c>
      <c r="B48" s="418" t="s">
        <v>6899</v>
      </c>
      <c r="C48" s="418" t="s">
        <v>2639</v>
      </c>
      <c r="D48" s="418"/>
      <c r="E48" s="418"/>
      <c r="F48" s="418" t="s">
        <v>5055</v>
      </c>
      <c r="G48" s="218" t="s">
        <v>2637</v>
      </c>
      <c r="H48" s="218" t="str">
        <f>VLOOKUP(A48,'新成代基准 （勿删）'!A:D,3,0)</f>
        <v>120555  486  35A</v>
      </c>
    </row>
    <row r="49" spans="1:8">
      <c r="A49" s="418" t="s">
        <v>1932</v>
      </c>
      <c r="B49" s="418" t="s">
        <v>7116</v>
      </c>
      <c r="C49" s="418" t="s">
        <v>2639</v>
      </c>
      <c r="D49" s="418"/>
      <c r="E49" s="418"/>
      <c r="F49" s="418" t="s">
        <v>7117</v>
      </c>
      <c r="G49" s="218" t="s">
        <v>2638</v>
      </c>
      <c r="H49" s="218" t="str">
        <f>VLOOKUP(A49,'新成代基准 （勿删）'!A:D,3,0)</f>
        <v>120555  486  40A</v>
      </c>
    </row>
    <row r="50" spans="1:8">
      <c r="A50" s="418" t="s">
        <v>1965</v>
      </c>
      <c r="B50" s="418" t="s">
        <v>7119</v>
      </c>
      <c r="C50" s="418" t="s">
        <v>4798</v>
      </c>
      <c r="D50" s="418"/>
      <c r="E50" s="418"/>
      <c r="F50" s="418" t="s">
        <v>6991</v>
      </c>
      <c r="G50" s="218" t="s">
        <v>2637</v>
      </c>
      <c r="H50" s="218" t="str">
        <f>VLOOKUP(A50,'新成代基准 （勿删）'!A:D,3,0)</f>
        <v>120555  486  40A</v>
      </c>
    </row>
    <row r="51" spans="1:8">
      <c r="A51" s="418">
        <v>33282062</v>
      </c>
      <c r="B51" s="418" t="s">
        <v>6898</v>
      </c>
      <c r="C51" s="418" t="s">
        <v>2641</v>
      </c>
      <c r="D51" s="418">
        <v>2</v>
      </c>
      <c r="E51" s="418">
        <v>180</v>
      </c>
      <c r="F51" s="418" t="s">
        <v>7113</v>
      </c>
      <c r="G51" s="218" t="s">
        <v>2634</v>
      </c>
      <c r="H51" s="218" t="str">
        <f>VLOOKUP(A51,'新成代基准 （勿删）'!A:D,3,0)</f>
        <v>120555  486  45E</v>
      </c>
    </row>
    <row r="52" spans="1:8">
      <c r="A52" s="418" t="s">
        <v>7211</v>
      </c>
      <c r="B52" s="418" t="s">
        <v>7114</v>
      </c>
      <c r="C52" s="418" t="s">
        <v>2693</v>
      </c>
      <c r="D52" s="418"/>
      <c r="E52" s="418"/>
      <c r="F52" s="418" t="s">
        <v>4476</v>
      </c>
      <c r="G52" s="218" t="s">
        <v>7115</v>
      </c>
      <c r="H52" s="218" t="str">
        <f>VLOOKUP(A52,'新成代基准 （勿删）'!A:D,3,0)</f>
        <v>120855  486  45A</v>
      </c>
    </row>
    <row r="53" spans="1:8">
      <c r="A53" s="418">
        <v>35222009</v>
      </c>
      <c r="B53" s="418" t="s">
        <v>7014</v>
      </c>
      <c r="C53" s="418" t="s">
        <v>6913</v>
      </c>
      <c r="D53" s="418"/>
      <c r="E53" s="418"/>
      <c r="F53" s="418" t="s">
        <v>7007</v>
      </c>
      <c r="G53" s="218" t="s">
        <v>7015</v>
      </c>
      <c r="H53" s="218" t="str">
        <f>VLOOKUP(A53,'新成代基准 （勿删）'!A:D,3,0)</f>
        <v>1208HB  484  50A</v>
      </c>
    </row>
    <row r="54" spans="1:8">
      <c r="A54" s="418">
        <v>35242007</v>
      </c>
      <c r="B54" s="418" t="s">
        <v>7202</v>
      </c>
      <c r="C54" s="418" t="s">
        <v>6913</v>
      </c>
      <c r="D54" s="418"/>
      <c r="E54" s="418"/>
      <c r="F54" s="418" t="s">
        <v>2654</v>
      </c>
      <c r="G54" s="218" t="s">
        <v>7203</v>
      </c>
      <c r="H54" s="218" t="str">
        <f>VLOOKUP(A54,'新成代基准 （勿删）'!A:D,3,0)</f>
        <v>1208HB  484  50A</v>
      </c>
    </row>
    <row r="55" spans="1:8">
      <c r="A55" s="418">
        <v>35222009</v>
      </c>
      <c r="B55" s="418" t="s">
        <v>7014</v>
      </c>
      <c r="C55" s="418" t="s">
        <v>6913</v>
      </c>
      <c r="D55" s="418"/>
      <c r="E55" s="418"/>
      <c r="F55" s="418" t="s">
        <v>5055</v>
      </c>
      <c r="G55" s="218" t="s">
        <v>2635</v>
      </c>
      <c r="H55" s="218" t="str">
        <f>VLOOKUP(A55,'新成代基准 （勿删）'!A:D,3,0)</f>
        <v>1208HB  484  50A</v>
      </c>
    </row>
    <row r="56" spans="1:8">
      <c r="A56" s="418">
        <v>33134065</v>
      </c>
      <c r="B56" s="418" t="s">
        <v>7190</v>
      </c>
      <c r="C56" s="418" t="s">
        <v>2651</v>
      </c>
      <c r="D56" s="418"/>
      <c r="E56" s="418"/>
      <c r="F56" s="418" t="s">
        <v>7102</v>
      </c>
      <c r="G56" s="218" t="s">
        <v>2635</v>
      </c>
      <c r="H56" s="218" t="str">
        <f>VLOOKUP(A56,'新成代基准 （勿删）'!A:D,3,0)</f>
        <v>1210HB  484  30A</v>
      </c>
    </row>
    <row r="57" spans="1:8">
      <c r="A57" s="418" t="s">
        <v>50</v>
      </c>
      <c r="B57" s="418" t="s">
        <v>6914</v>
      </c>
      <c r="C57" s="418" t="s">
        <v>6915</v>
      </c>
      <c r="D57" s="418">
        <v>2</v>
      </c>
      <c r="E57" s="418">
        <v>130</v>
      </c>
      <c r="F57" s="418" t="s">
        <v>6989</v>
      </c>
      <c r="G57" s="218" t="s">
        <v>7012</v>
      </c>
      <c r="H57" s="218" t="str">
        <f>VLOOKUP(A57,'新成代基准 （勿删）'!A:D,3,0)</f>
        <v>1210HB  484  50B称重</v>
      </c>
    </row>
    <row r="58" spans="1:8">
      <c r="A58" s="418" t="s">
        <v>1664</v>
      </c>
      <c r="B58" s="418" t="s">
        <v>7016</v>
      </c>
      <c r="C58" s="418" t="s">
        <v>7017</v>
      </c>
      <c r="D58" s="418">
        <v>2</v>
      </c>
      <c r="E58" s="418">
        <v>130</v>
      </c>
      <c r="F58" s="418" t="s">
        <v>7173</v>
      </c>
      <c r="G58" s="218" t="s">
        <v>2635</v>
      </c>
      <c r="H58" s="218" t="str">
        <f>VLOOKUP(A58,'新成代基准 （勿删）'!A:D,3,0)</f>
        <v>1210HB  484  50B称重</v>
      </c>
    </row>
    <row r="59" spans="1:8">
      <c r="A59" s="418">
        <v>30982060</v>
      </c>
      <c r="B59" s="418" t="s">
        <v>7188</v>
      </c>
      <c r="C59" s="418" t="s">
        <v>5045</v>
      </c>
      <c r="D59" s="418">
        <v>2</v>
      </c>
      <c r="E59" s="418">
        <v>160</v>
      </c>
      <c r="F59" s="418" t="s">
        <v>7189</v>
      </c>
      <c r="G59" s="218" t="s">
        <v>2634</v>
      </c>
      <c r="H59" s="218" t="str">
        <f>VLOOKUP(A59,'新成代基准 （勿删）'!A:D,3,0)</f>
        <v>1210HB  486  45A</v>
      </c>
    </row>
    <row r="60" spans="1:8">
      <c r="A60" s="418">
        <v>35292002</v>
      </c>
      <c r="B60" s="418" t="s">
        <v>7199</v>
      </c>
      <c r="C60" s="418" t="s">
        <v>7200</v>
      </c>
      <c r="D60" s="418"/>
      <c r="E60" s="418"/>
      <c r="F60" s="418" t="s">
        <v>2654</v>
      </c>
      <c r="G60" s="218" t="s">
        <v>7201</v>
      </c>
      <c r="H60" s="218" t="str">
        <f>VLOOKUP(A60,'新成代基准 （勿删）'!A:D,3,0)</f>
        <v>1210HC  484  55L</v>
      </c>
    </row>
    <row r="61" spans="1:8">
      <c r="A61" s="418" t="s">
        <v>1832</v>
      </c>
      <c r="B61" s="418" t="s">
        <v>6916</v>
      </c>
      <c r="C61" s="418" t="s">
        <v>6917</v>
      </c>
      <c r="D61" s="418">
        <v>2</v>
      </c>
      <c r="E61" s="418">
        <v>130</v>
      </c>
      <c r="F61" s="418" t="s">
        <v>5144</v>
      </c>
      <c r="G61" s="218" t="s">
        <v>2637</v>
      </c>
      <c r="H61" s="218" t="str">
        <f>VLOOKUP(A61,'新成代基准 （勿删）'!A:D,3,0)</f>
        <v>1215HC  484  55L</v>
      </c>
    </row>
    <row r="62" spans="1:8">
      <c r="A62" s="418" t="s">
        <v>1834</v>
      </c>
      <c r="B62" s="418" t="s">
        <v>7197</v>
      </c>
      <c r="C62" s="418" t="s">
        <v>7198</v>
      </c>
      <c r="D62" s="418"/>
      <c r="E62" s="418"/>
      <c r="F62" s="418" t="s">
        <v>5065</v>
      </c>
      <c r="G62" s="218" t="s">
        <v>2637</v>
      </c>
      <c r="H62" s="218" t="str">
        <f>VLOOKUP(A62,'新成代基准 （勿删）'!A:D,3,0)</f>
        <v>1215HC  484  55L</v>
      </c>
    </row>
    <row r="63" spans="1:8">
      <c r="A63" s="418" t="s">
        <v>1034</v>
      </c>
      <c r="B63" s="418" t="s">
        <v>7135</v>
      </c>
      <c r="C63" s="418" t="s">
        <v>7136</v>
      </c>
      <c r="D63" s="418"/>
      <c r="E63" s="418"/>
      <c r="F63" s="418" t="s">
        <v>6985</v>
      </c>
      <c r="G63" s="218" t="s">
        <v>2638</v>
      </c>
      <c r="H63" s="218" t="str">
        <f>VLOOKUP(A63,'新成代基准 （勿删）'!A:D,3,0)</f>
        <v>128544  486  20B</v>
      </c>
    </row>
    <row r="64" spans="1:8">
      <c r="A64" s="418" t="s">
        <v>1083</v>
      </c>
      <c r="B64" s="418" t="s">
        <v>7137</v>
      </c>
      <c r="C64" s="418" t="s">
        <v>7136</v>
      </c>
      <c r="D64" s="418"/>
      <c r="E64" s="418"/>
      <c r="F64" s="418" t="s">
        <v>6984</v>
      </c>
      <c r="G64" s="218" t="s">
        <v>2638</v>
      </c>
      <c r="H64" s="218" t="str">
        <f>VLOOKUP(A64,'新成代基准 （勿删）'!A:D,3,0)</f>
        <v>128544  486  25A</v>
      </c>
    </row>
    <row r="65" spans="1:8">
      <c r="A65" s="418" t="s">
        <v>562</v>
      </c>
      <c r="B65" s="418" t="s">
        <v>7128</v>
      </c>
      <c r="C65" s="418" t="s">
        <v>7129</v>
      </c>
      <c r="D65" s="418">
        <v>2</v>
      </c>
      <c r="E65" s="418">
        <v>180</v>
      </c>
      <c r="F65" s="418" t="s">
        <v>2654</v>
      </c>
      <c r="G65" s="218" t="s">
        <v>2637</v>
      </c>
      <c r="H65" s="218" t="str">
        <f>VLOOKUP(A65,'新成代基准 （勿删）'!A:D,3,0)</f>
        <v>128554  486  30A</v>
      </c>
    </row>
    <row r="66" spans="1:8">
      <c r="A66" s="418" t="s">
        <v>5183</v>
      </c>
      <c r="B66" s="418" t="s">
        <v>5013</v>
      </c>
      <c r="C66" s="418" t="s">
        <v>5181</v>
      </c>
      <c r="D66" s="418">
        <v>2</v>
      </c>
      <c r="E66" s="418">
        <v>180</v>
      </c>
      <c r="F66" s="418" t="s">
        <v>7138</v>
      </c>
      <c r="G66" s="218" t="s">
        <v>4834</v>
      </c>
      <c r="H66" s="218" t="str">
        <f>VLOOKUP(A66,'新成代基准 （勿删）'!A:D,3,0)</f>
        <v>128554  486  35A</v>
      </c>
    </row>
    <row r="67" spans="1:8" s="417" customFormat="1">
      <c r="A67" s="418" t="s">
        <v>6927</v>
      </c>
      <c r="B67" s="418" t="s">
        <v>6901</v>
      </c>
      <c r="C67" s="418" t="s">
        <v>6902</v>
      </c>
      <c r="D67" s="418">
        <v>2</v>
      </c>
      <c r="E67" s="418">
        <v>180</v>
      </c>
      <c r="F67" s="418" t="s">
        <v>6990</v>
      </c>
      <c r="G67" s="218" t="s">
        <v>2634</v>
      </c>
      <c r="H67" s="218" t="str">
        <f>VLOOKUP(A67,'新成代基准 （勿删）'!A:D,3,0)</f>
        <v>128554  F8AE15 30A</v>
      </c>
    </row>
    <row r="68" spans="1:8" s="417" customFormat="1">
      <c r="A68" s="416" t="s">
        <v>2148</v>
      </c>
      <c r="B68" s="416" t="s">
        <v>7130</v>
      </c>
      <c r="C68" s="416" t="s">
        <v>7131</v>
      </c>
      <c r="D68" s="416"/>
      <c r="E68" s="416"/>
      <c r="F68" s="416" t="s">
        <v>4476</v>
      </c>
      <c r="G68" s="218" t="s">
        <v>2638</v>
      </c>
      <c r="H68" s="218" t="str">
        <f>VLOOKUP(A68,'新成代基准 （勿删）'!A:D,3,0)</f>
        <v>128555  486  30A</v>
      </c>
    </row>
    <row r="69" spans="1:8">
      <c r="A69" s="418" t="s">
        <v>1918</v>
      </c>
      <c r="B69" s="418" t="s">
        <v>7134</v>
      </c>
      <c r="C69" s="418" t="s">
        <v>2636</v>
      </c>
      <c r="D69" s="418"/>
      <c r="E69" s="418"/>
      <c r="F69" s="418"/>
      <c r="G69" s="218" t="s">
        <v>2634</v>
      </c>
      <c r="H69" s="218" t="str">
        <f>VLOOKUP(A69,'新成代基准 （勿删）'!A:D,3,0)</f>
        <v>12855589  486  40A</v>
      </c>
    </row>
    <row r="70" spans="1:8">
      <c r="A70" s="418" t="s">
        <v>68</v>
      </c>
      <c r="B70" s="418" t="s">
        <v>7139</v>
      </c>
      <c r="C70" s="418" t="s">
        <v>5161</v>
      </c>
      <c r="D70" s="418"/>
      <c r="E70" s="418"/>
      <c r="F70" s="418"/>
      <c r="G70" s="218" t="s">
        <v>2635</v>
      </c>
      <c r="H70" s="218" t="str">
        <f>VLOOKUP(A70,'新成代基准 （勿删）'!A:D,3,0)</f>
        <v>128854  486  35A</v>
      </c>
    </row>
    <row r="71" spans="1:8">
      <c r="A71" s="418" t="s">
        <v>7212</v>
      </c>
      <c r="B71" s="418" t="s">
        <v>7140</v>
      </c>
      <c r="C71" s="418" t="s">
        <v>5182</v>
      </c>
      <c r="D71" s="418">
        <v>2</v>
      </c>
      <c r="E71" s="418">
        <v>180</v>
      </c>
      <c r="F71" s="418" t="s">
        <v>2654</v>
      </c>
      <c r="G71" s="218" t="s">
        <v>2637</v>
      </c>
      <c r="H71" s="218" t="str">
        <f>VLOOKUP(A71,'新成代基准 （勿删）'!A:D,3,0)</f>
        <v>128855  486  40A</v>
      </c>
    </row>
    <row r="72" spans="1:8">
      <c r="A72" s="418" t="s">
        <v>7213</v>
      </c>
      <c r="B72" s="418" t="s">
        <v>7141</v>
      </c>
      <c r="C72" s="418" t="s">
        <v>5182</v>
      </c>
      <c r="D72" s="418"/>
      <c r="E72" s="418"/>
      <c r="F72" s="418" t="s">
        <v>2642</v>
      </c>
      <c r="G72" s="218" t="s">
        <v>2637</v>
      </c>
      <c r="H72" s="218" t="str">
        <f>VLOOKUP(A72,'新成代基准 （勿删）'!A:D,3,0)</f>
        <v>128855  486  40A</v>
      </c>
    </row>
    <row r="73" spans="1:8">
      <c r="A73" s="418" t="s">
        <v>1954</v>
      </c>
      <c r="B73" s="418" t="s">
        <v>7146</v>
      </c>
      <c r="C73" s="418" t="s">
        <v>2639</v>
      </c>
      <c r="D73" s="418">
        <v>2</v>
      </c>
      <c r="E73" s="418">
        <v>180</v>
      </c>
      <c r="F73" s="418" t="s">
        <v>7147</v>
      </c>
      <c r="G73" s="218" t="s">
        <v>7148</v>
      </c>
      <c r="H73" s="218" t="str">
        <f>VLOOKUP(A73,'新成代基准 （勿删）'!A:D,3,0)</f>
        <v>128855  486  40A</v>
      </c>
    </row>
    <row r="74" spans="1:8">
      <c r="A74" s="418" t="s">
        <v>867</v>
      </c>
      <c r="B74" s="418" t="s">
        <v>7143</v>
      </c>
      <c r="C74" s="418" t="s">
        <v>7144</v>
      </c>
      <c r="D74" s="418"/>
      <c r="E74" s="418"/>
      <c r="F74" s="418" t="s">
        <v>7145</v>
      </c>
      <c r="G74" s="218" t="s">
        <v>2637</v>
      </c>
      <c r="H74" s="218" t="str">
        <f>VLOOKUP(A74,'新成代基准 （勿删）'!A:D,3,0)</f>
        <v>128855  486  40D</v>
      </c>
    </row>
    <row r="75" spans="1:8">
      <c r="A75" s="418" t="s">
        <v>239</v>
      </c>
      <c r="B75" s="418" t="s">
        <v>7132</v>
      </c>
      <c r="C75" s="418" t="s">
        <v>2636</v>
      </c>
      <c r="D75" s="418">
        <v>2</v>
      </c>
      <c r="E75" s="418">
        <v>180</v>
      </c>
      <c r="F75" s="418" t="s">
        <v>2654</v>
      </c>
      <c r="G75" s="218" t="s">
        <v>2638</v>
      </c>
      <c r="H75" s="218" t="str">
        <f>VLOOKUP(A75,'新成代基准 （勿删）'!A:D,3,0)</f>
        <v>128855  486  45A</v>
      </c>
    </row>
    <row r="76" spans="1:8">
      <c r="A76" s="418" t="s">
        <v>2054</v>
      </c>
      <c r="B76" s="418" t="s">
        <v>7149</v>
      </c>
      <c r="C76" s="418" t="s">
        <v>2693</v>
      </c>
      <c r="D76" s="418"/>
      <c r="E76" s="418"/>
      <c r="F76" s="418" t="s">
        <v>6984</v>
      </c>
      <c r="G76" s="218" t="s">
        <v>2637</v>
      </c>
      <c r="H76" s="218" t="str">
        <f>VLOOKUP(A76,'新成代基准 （勿删）'!A:D,3,0)</f>
        <v>128855  486  45A</v>
      </c>
    </row>
    <row r="77" spans="1:8">
      <c r="A77" s="418" t="s">
        <v>42</v>
      </c>
      <c r="B77" s="418" t="s">
        <v>6994</v>
      </c>
      <c r="C77" s="418" t="s">
        <v>6995</v>
      </c>
      <c r="D77" s="418"/>
      <c r="E77" s="418"/>
      <c r="F77" s="418"/>
      <c r="G77" s="218" t="s">
        <v>4799</v>
      </c>
      <c r="H77" s="218" t="str">
        <f>VLOOKUP(A77,'新成代基准 （勿删）'!A:D,3,0)</f>
        <v>12885589  486  30A</v>
      </c>
    </row>
    <row r="78" spans="1:8">
      <c r="A78" s="418" t="s">
        <v>774</v>
      </c>
      <c r="B78" s="418" t="s">
        <v>7142</v>
      </c>
      <c r="C78" s="418" t="s">
        <v>5138</v>
      </c>
      <c r="D78" s="418"/>
      <c r="E78" s="418"/>
      <c r="F78" s="418" t="s">
        <v>2643</v>
      </c>
      <c r="G78" s="218" t="s">
        <v>2637</v>
      </c>
      <c r="H78" s="218" t="str">
        <f>VLOOKUP(A78,'新成代基准 （勿删）'!A:D,3,0)</f>
        <v>128856  478  40D</v>
      </c>
    </row>
    <row r="79" spans="1:8">
      <c r="A79" s="418" t="s">
        <v>1505</v>
      </c>
      <c r="B79" s="418" t="s">
        <v>7019</v>
      </c>
      <c r="C79" s="418" t="s">
        <v>7020</v>
      </c>
      <c r="D79" s="418">
        <v>2</v>
      </c>
      <c r="E79" s="418">
        <v>150</v>
      </c>
      <c r="F79" s="418" t="s">
        <v>7205</v>
      </c>
      <c r="G79" s="218" t="s">
        <v>2637</v>
      </c>
      <c r="H79" s="218" t="str">
        <f>VLOOKUP(A79,'新成代基准 （勿删）'!A:D,3,0)</f>
        <v>128856  484  30A称重</v>
      </c>
    </row>
    <row r="80" spans="1:8">
      <c r="A80" s="418" t="s">
        <v>1532</v>
      </c>
      <c r="B80" s="418" t="s">
        <v>7019</v>
      </c>
      <c r="C80" s="418" t="s">
        <v>6912</v>
      </c>
      <c r="D80" s="418"/>
      <c r="E80" s="418"/>
      <c r="F80" s="418" t="s">
        <v>7006</v>
      </c>
      <c r="G80" s="218" t="s">
        <v>2635</v>
      </c>
      <c r="H80" s="218" t="str">
        <f>VLOOKUP(A80,'新成代基准 （勿删）'!A:D,3,0)</f>
        <v>128856  484  30A称重</v>
      </c>
    </row>
    <row r="81" spans="1:8">
      <c r="A81" s="418" t="s">
        <v>237</v>
      </c>
      <c r="B81" s="418" t="s">
        <v>7133</v>
      </c>
      <c r="C81" s="418" t="s">
        <v>2636</v>
      </c>
      <c r="D81" s="418"/>
      <c r="E81" s="418"/>
      <c r="F81" s="418" t="s">
        <v>2643</v>
      </c>
      <c r="G81" s="218" t="s">
        <v>2638</v>
      </c>
      <c r="H81" s="218" t="str">
        <f>VLOOKUP(A81,'新成代基准 （勿删）'!A:D,3,0)</f>
        <v>128856  486  45A</v>
      </c>
    </row>
    <row r="82" spans="1:8">
      <c r="A82" s="418" t="s">
        <v>1969</v>
      </c>
      <c r="B82" s="418" t="s">
        <v>6900</v>
      </c>
      <c r="C82" s="418" t="s">
        <v>2639</v>
      </c>
      <c r="D82" s="418"/>
      <c r="E82" s="418"/>
      <c r="F82" s="418" t="s">
        <v>2643</v>
      </c>
      <c r="G82" s="218" t="s">
        <v>2638</v>
      </c>
      <c r="H82" s="218" t="str">
        <f>VLOOKUP(A82,'新成代基准 （勿删）'!A:D,3,0)</f>
        <v>128856  486  45A</v>
      </c>
    </row>
    <row r="83" spans="1:8">
      <c r="A83" s="418" t="s">
        <v>72</v>
      </c>
      <c r="B83" s="418" t="s">
        <v>6918</v>
      </c>
      <c r="C83" s="418" t="s">
        <v>6919</v>
      </c>
      <c r="D83" s="418">
        <v>4</v>
      </c>
      <c r="E83" s="418">
        <v>260</v>
      </c>
      <c r="F83" s="418" t="s">
        <v>6920</v>
      </c>
      <c r="G83" s="218" t="s">
        <v>2637</v>
      </c>
      <c r="H83" s="218" t="str">
        <f>VLOOKUP(A83,'新成代基准 （勿删）'!A:D,3,0)</f>
        <v>128866  484  40A</v>
      </c>
    </row>
    <row r="84" spans="1:8">
      <c r="A84" s="418" t="s">
        <v>2334</v>
      </c>
      <c r="B84" s="418" t="s">
        <v>5056</v>
      </c>
      <c r="C84" s="418" t="s">
        <v>5057</v>
      </c>
      <c r="D84" s="418"/>
      <c r="E84" s="418"/>
      <c r="F84" s="418" t="s">
        <v>7204</v>
      </c>
      <c r="G84" s="218" t="s">
        <v>2637</v>
      </c>
      <c r="H84" s="218" t="str">
        <f>VLOOKUP(A84,'新成代基准 （勿删）'!A:D,3,0)</f>
        <v>128866  484  40A</v>
      </c>
    </row>
    <row r="85" spans="1:8">
      <c r="A85" s="111" t="s">
        <v>7040</v>
      </c>
      <c r="B85" s="111" t="s">
        <v>7011</v>
      </c>
      <c r="C85" s="111" t="s">
        <v>5143</v>
      </c>
      <c r="D85" s="111">
        <v>2</v>
      </c>
      <c r="E85" s="111">
        <v>150</v>
      </c>
      <c r="F85" s="111" t="s">
        <v>7191</v>
      </c>
      <c r="G85" s="381" t="s">
        <v>2635</v>
      </c>
      <c r="H85" s="218" t="str">
        <f>VLOOKUP(A85,'新成代基准 （勿删）'!A:D,3,0)</f>
        <v>128866  484  45A</v>
      </c>
    </row>
    <row r="86" spans="1:8">
      <c r="A86" s="418">
        <v>35232008</v>
      </c>
      <c r="B86" s="418" t="s">
        <v>7026</v>
      </c>
      <c r="C86" s="418" t="s">
        <v>6913</v>
      </c>
      <c r="D86" s="418">
        <v>2</v>
      </c>
      <c r="E86" s="418">
        <v>130</v>
      </c>
      <c r="F86" s="418"/>
      <c r="G86" s="218" t="s">
        <v>2635</v>
      </c>
      <c r="H86" s="218" t="str">
        <f>VLOOKUP(A86,'新成代基准 （勿删）'!A:D,3,0)</f>
        <v>1288HB  484  50A</v>
      </c>
    </row>
    <row r="87" spans="1:8">
      <c r="A87" s="418" t="s">
        <v>1546</v>
      </c>
      <c r="B87" s="418" t="s">
        <v>7018</v>
      </c>
      <c r="C87" s="418" t="s">
        <v>5066</v>
      </c>
      <c r="D87" s="418"/>
      <c r="E87" s="418"/>
      <c r="F87" s="418" t="s">
        <v>5065</v>
      </c>
      <c r="G87" s="218" t="s">
        <v>2635</v>
      </c>
      <c r="H87" s="218" t="str">
        <f>VLOOKUP(A87,'新成代基准 （勿删）'!A:D,3,0)</f>
        <v>1288HB  484  55L称重</v>
      </c>
    </row>
    <row r="88" spans="1:8">
      <c r="A88" s="418" t="s">
        <v>1866</v>
      </c>
      <c r="B88" s="418" t="s">
        <v>6921</v>
      </c>
      <c r="C88" s="418" t="s">
        <v>7022</v>
      </c>
      <c r="D88" s="418">
        <v>2</v>
      </c>
      <c r="E88" s="418">
        <v>130</v>
      </c>
      <c r="F88" s="418" t="s">
        <v>7206</v>
      </c>
      <c r="G88" s="218" t="s">
        <v>2637</v>
      </c>
      <c r="H88" s="218" t="str">
        <f>VLOOKUP(A88,'新成代基准 （勿删）'!A:D,3,0)</f>
        <v>1288HC  484  55L称重</v>
      </c>
    </row>
    <row r="89" spans="1:8">
      <c r="A89" s="418" t="s">
        <v>421</v>
      </c>
      <c r="B89" s="418" t="s">
        <v>6921</v>
      </c>
      <c r="C89" s="418" t="s">
        <v>7021</v>
      </c>
      <c r="D89" s="418"/>
      <c r="E89" s="418"/>
      <c r="F89" s="418" t="s">
        <v>2654</v>
      </c>
      <c r="G89" s="218" t="s">
        <v>2637</v>
      </c>
      <c r="H89" s="218" t="str">
        <f>VLOOKUP(A89,'新成代基准 （勿删）'!A:D,3,0)</f>
        <v>1288HC  484  55L称重</v>
      </c>
    </row>
    <row r="90" spans="1:8">
      <c r="A90" s="418">
        <v>30682884</v>
      </c>
      <c r="B90" s="418" t="s">
        <v>7023</v>
      </c>
      <c r="C90" s="418" t="s">
        <v>7024</v>
      </c>
      <c r="D90" s="418"/>
      <c r="E90" s="418"/>
      <c r="F90" s="418" t="s">
        <v>5165</v>
      </c>
      <c r="G90" s="218" t="s">
        <v>2635</v>
      </c>
      <c r="H90" s="218" t="str">
        <f>VLOOKUP(A90,'新成代基准 （勿删）'!A:D,3,0)</f>
        <v>1288HC  484  55L称重</v>
      </c>
    </row>
    <row r="91" spans="1:8">
      <c r="A91" s="416" t="s">
        <v>90</v>
      </c>
      <c r="B91" s="416" t="s">
        <v>5145</v>
      </c>
      <c r="C91" s="416" t="s">
        <v>5146</v>
      </c>
      <c r="D91" s="416">
        <v>2</v>
      </c>
      <c r="E91" s="416">
        <v>130</v>
      </c>
      <c r="F91" s="416"/>
      <c r="G91" s="218" t="s">
        <v>2635</v>
      </c>
      <c r="H91" s="218" t="str">
        <f>VLOOKUP(A91,'新成代基准 （勿删）'!A:D,3,0)</f>
        <v>1288HC  484  55L称重</v>
      </c>
    </row>
    <row r="92" spans="1:8">
      <c r="A92" s="418">
        <v>32774002</v>
      </c>
      <c r="B92" s="418" t="s">
        <v>7192</v>
      </c>
      <c r="C92" s="418" t="s">
        <v>2651</v>
      </c>
      <c r="D92" s="418"/>
      <c r="E92" s="418"/>
      <c r="F92" s="418" t="s">
        <v>6999</v>
      </c>
      <c r="G92" s="218" t="s">
        <v>2635</v>
      </c>
      <c r="H92" s="218" t="str">
        <f>VLOOKUP(A92,'新成代基准 （勿删）'!A:D,3,0)</f>
        <v>1290HB  484  30A</v>
      </c>
    </row>
    <row r="93" spans="1:8">
      <c r="A93" s="418">
        <v>31193006</v>
      </c>
      <c r="B93" s="418" t="s">
        <v>7194</v>
      </c>
      <c r="C93" s="418" t="s">
        <v>7195</v>
      </c>
      <c r="D93" s="418"/>
      <c r="E93" s="418"/>
      <c r="F93" s="418" t="s">
        <v>7106</v>
      </c>
      <c r="G93" s="218" t="s">
        <v>7196</v>
      </c>
      <c r="H93" s="218" t="str">
        <f>VLOOKUP(A93,'新成代基准 （勿删）'!A:D,3,0)</f>
        <v>1290HB  484  50B</v>
      </c>
    </row>
    <row r="94" spans="1:8">
      <c r="A94" s="418">
        <v>33083007</v>
      </c>
      <c r="B94" s="418" t="s">
        <v>7207</v>
      </c>
      <c r="C94" s="418" t="s">
        <v>5164</v>
      </c>
      <c r="D94" s="418"/>
      <c r="E94" s="418"/>
      <c r="F94" s="418" t="s">
        <v>5191</v>
      </c>
      <c r="G94" s="218" t="s">
        <v>2635</v>
      </c>
      <c r="H94" s="218" t="str">
        <f>VLOOKUP(A94,'新成代基准 （勿删）'!A:D,3,0)</f>
        <v>1290HB  484  50B称重</v>
      </c>
    </row>
    <row r="95" spans="1:8">
      <c r="A95" s="418">
        <v>33152083</v>
      </c>
      <c r="B95" s="418" t="s">
        <v>7025</v>
      </c>
      <c r="C95" s="418" t="s">
        <v>5066</v>
      </c>
      <c r="D95" s="418"/>
      <c r="E95" s="418"/>
      <c r="F95" s="418" t="s">
        <v>5165</v>
      </c>
      <c r="G95" s="218" t="s">
        <v>2635</v>
      </c>
      <c r="H95" s="218" t="str">
        <f>VLOOKUP(A95,'新成代基准 （勿删）'!A:D,3,0)</f>
        <v>1290HC  484  55L称重</v>
      </c>
    </row>
    <row r="96" spans="1:8">
      <c r="A96" s="418" t="s">
        <v>1433</v>
      </c>
      <c r="B96" s="418" t="s">
        <v>6996</v>
      </c>
      <c r="C96" s="418" t="s">
        <v>5164</v>
      </c>
      <c r="D96" s="418">
        <v>2</v>
      </c>
      <c r="E96" s="418">
        <v>150</v>
      </c>
      <c r="F96" s="418" t="s">
        <v>6991</v>
      </c>
      <c r="G96" s="218" t="s">
        <v>7193</v>
      </c>
      <c r="H96" s="218" t="str">
        <f>VLOOKUP(A96,'新成代基准 （勿删）'!A:D,3,0)</f>
        <v>1290HD  484  45C</v>
      </c>
    </row>
    <row r="97" spans="1:8">
      <c r="A97" s="418" t="s">
        <v>788</v>
      </c>
      <c r="B97" s="418" t="s">
        <v>7151</v>
      </c>
      <c r="C97" s="418" t="s">
        <v>7152</v>
      </c>
      <c r="D97" s="418"/>
      <c r="E97" s="418"/>
      <c r="F97" s="418" t="s">
        <v>5191</v>
      </c>
      <c r="G97" s="218" t="s">
        <v>2637</v>
      </c>
      <c r="H97" s="218" t="str">
        <f>VLOOKUP(A97,'新成代基准 （勿删）'!A:D,3,0)</f>
        <v>138155  478  40D</v>
      </c>
    </row>
    <row r="98" spans="1:8">
      <c r="A98" s="418" t="s">
        <v>657</v>
      </c>
      <c r="B98" s="418" t="s">
        <v>6904</v>
      </c>
      <c r="C98" s="418" t="s">
        <v>5014</v>
      </c>
      <c r="D98" s="418">
        <v>2</v>
      </c>
      <c r="E98" s="418">
        <v>180</v>
      </c>
      <c r="F98" s="418" t="s">
        <v>7003</v>
      </c>
      <c r="G98" s="218" t="s">
        <v>2637</v>
      </c>
      <c r="H98" s="218" t="str">
        <f>VLOOKUP(A98,'新成代基准 （勿删）'!A:D,3,0)</f>
        <v>138455  478  30A</v>
      </c>
    </row>
    <row r="99" spans="1:8">
      <c r="A99" s="418" t="s">
        <v>670</v>
      </c>
      <c r="B99" s="418" t="s">
        <v>7155</v>
      </c>
      <c r="C99" s="418" t="s">
        <v>5138</v>
      </c>
      <c r="D99" s="418"/>
      <c r="E99" s="418"/>
      <c r="F99" s="418" t="s">
        <v>2643</v>
      </c>
      <c r="G99" s="218" t="s">
        <v>2637</v>
      </c>
      <c r="H99" s="218" t="str">
        <f>VLOOKUP(A99,'新成代基准 （勿删）'!A:D,3,0)</f>
        <v>138455  478  30A</v>
      </c>
    </row>
    <row r="100" spans="1:8">
      <c r="A100" s="418" t="s">
        <v>587</v>
      </c>
      <c r="B100" s="418" t="s">
        <v>7156</v>
      </c>
      <c r="C100" s="418" t="s">
        <v>5138</v>
      </c>
      <c r="D100" s="418"/>
      <c r="E100" s="418"/>
      <c r="F100" s="418" t="s">
        <v>2696</v>
      </c>
      <c r="G100" s="218" t="s">
        <v>2637</v>
      </c>
      <c r="H100" s="218" t="str">
        <f>VLOOKUP(A100,'新成代基准 （勿删）'!A:D,3,0)</f>
        <v>138455  478  30A</v>
      </c>
    </row>
    <row r="101" spans="1:8">
      <c r="A101" s="418" t="s">
        <v>577</v>
      </c>
      <c r="B101" s="418" t="s">
        <v>6908</v>
      </c>
      <c r="C101" s="418" t="s">
        <v>5014</v>
      </c>
      <c r="D101" s="418">
        <v>2</v>
      </c>
      <c r="E101" s="418">
        <v>180</v>
      </c>
      <c r="F101" s="418" t="s">
        <v>7078</v>
      </c>
      <c r="G101" s="218" t="s">
        <v>2637</v>
      </c>
      <c r="H101" s="218" t="str">
        <f>VLOOKUP(A101,'新成代基准 （勿删）'!A:D,3,0)</f>
        <v>138455  478  30A</v>
      </c>
    </row>
    <row r="102" spans="1:8">
      <c r="A102" s="418" t="s">
        <v>589</v>
      </c>
      <c r="B102" s="418" t="s">
        <v>6907</v>
      </c>
      <c r="C102" s="418" t="s">
        <v>5138</v>
      </c>
      <c r="D102" s="418"/>
      <c r="E102" s="418"/>
      <c r="F102" s="418" t="s">
        <v>6999</v>
      </c>
      <c r="G102" s="218" t="s">
        <v>2635</v>
      </c>
      <c r="H102" s="218" t="str">
        <f>VLOOKUP(A102,'新成代基准 （勿删）'!A:D,3,0)</f>
        <v>138455  478  30A</v>
      </c>
    </row>
    <row r="103" spans="1:8">
      <c r="A103" s="418" t="s">
        <v>664</v>
      </c>
      <c r="B103" s="418" t="s">
        <v>7159</v>
      </c>
      <c r="C103" s="418" t="s">
        <v>7160</v>
      </c>
      <c r="D103" s="418"/>
      <c r="E103" s="418"/>
      <c r="F103" s="418" t="s">
        <v>2642</v>
      </c>
      <c r="G103" s="218" t="s">
        <v>2637</v>
      </c>
      <c r="H103" s="218" t="str">
        <f>VLOOKUP(A103,'新成代基准 （勿删）'!A:D,3,0)</f>
        <v>138455  478  35A</v>
      </c>
    </row>
    <row r="104" spans="1:8">
      <c r="A104" s="418" t="s">
        <v>2183</v>
      </c>
      <c r="B104" s="418" t="s">
        <v>6903</v>
      </c>
      <c r="C104" s="418" t="s">
        <v>2636</v>
      </c>
      <c r="D104" s="418"/>
      <c r="E104" s="418"/>
      <c r="F104" s="418" t="s">
        <v>7004</v>
      </c>
      <c r="G104" s="218" t="s">
        <v>2638</v>
      </c>
      <c r="H104" s="218" t="str">
        <f>VLOOKUP(A104,'新成代基准 （勿删）'!A:D,3,0)</f>
        <v>138455  486  30A</v>
      </c>
    </row>
    <row r="105" spans="1:8">
      <c r="A105" s="418" t="s">
        <v>1011</v>
      </c>
      <c r="B105" s="418" t="s">
        <v>7153</v>
      </c>
      <c r="C105" s="418" t="s">
        <v>7154</v>
      </c>
      <c r="D105" s="418">
        <v>2</v>
      </c>
      <c r="E105" s="418">
        <v>180</v>
      </c>
      <c r="F105" s="418" t="s">
        <v>4476</v>
      </c>
      <c r="G105" s="218" t="s">
        <v>2638</v>
      </c>
      <c r="H105" s="218" t="str">
        <f>VLOOKUP(A105,'新成代基准 （勿删）'!A:D,3,0)</f>
        <v>138455  486  30A</v>
      </c>
    </row>
    <row r="106" spans="1:8">
      <c r="A106" s="418" t="s">
        <v>1009</v>
      </c>
      <c r="B106" s="418" t="s">
        <v>6905</v>
      </c>
      <c r="C106" s="418" t="s">
        <v>6906</v>
      </c>
      <c r="D106" s="418">
        <v>2</v>
      </c>
      <c r="E106" s="418">
        <v>180</v>
      </c>
      <c r="F106" s="418" t="s">
        <v>7120</v>
      </c>
      <c r="G106" s="218" t="s">
        <v>2638</v>
      </c>
      <c r="H106" s="218" t="str">
        <f>VLOOKUP(A106,'新成代基准 （勿删）'!A:D,3,0)</f>
        <v>138455  486  30A</v>
      </c>
    </row>
    <row r="107" spans="1:8">
      <c r="A107" s="418" t="s">
        <v>932</v>
      </c>
      <c r="B107" s="418" t="s">
        <v>7161</v>
      </c>
      <c r="C107" s="418" t="s">
        <v>7162</v>
      </c>
      <c r="D107" s="418"/>
      <c r="E107" s="418"/>
      <c r="F107" s="418" t="s">
        <v>7163</v>
      </c>
      <c r="G107" s="218" t="s">
        <v>2638</v>
      </c>
      <c r="H107" s="218" t="str">
        <f>VLOOKUP(A107,'新成代基准 （勿删）'!A:D,3,0)</f>
        <v>138455  486  30A</v>
      </c>
    </row>
    <row r="108" spans="1:8">
      <c r="A108" s="418" t="s">
        <v>782</v>
      </c>
      <c r="B108" s="418" t="s">
        <v>7157</v>
      </c>
      <c r="C108" s="418" t="s">
        <v>5138</v>
      </c>
      <c r="D108" s="418"/>
      <c r="E108" s="418"/>
      <c r="F108" s="418" t="s">
        <v>7106</v>
      </c>
      <c r="G108" s="218" t="s">
        <v>2635</v>
      </c>
      <c r="H108" s="218" t="str">
        <f>VLOOKUP(A108,'新成代基准 （勿删）'!A:D,3,0)</f>
        <v>138456  478  25A</v>
      </c>
    </row>
    <row r="109" spans="1:8">
      <c r="A109" s="418" t="s">
        <v>791</v>
      </c>
      <c r="B109" s="418" t="s">
        <v>7158</v>
      </c>
      <c r="C109" s="418" t="s">
        <v>2639</v>
      </c>
      <c r="D109" s="418"/>
      <c r="E109" s="418"/>
      <c r="F109" s="418" t="s">
        <v>2696</v>
      </c>
      <c r="G109" s="218" t="s">
        <v>2637</v>
      </c>
      <c r="H109" s="218" t="str">
        <f>VLOOKUP(A109,'新成代基准 （勿删）'!A:D,3,0)</f>
        <v>138456  478  35A</v>
      </c>
    </row>
    <row r="110" spans="1:8">
      <c r="A110" s="418" t="s">
        <v>1376</v>
      </c>
      <c r="B110" s="418" t="s">
        <v>7030</v>
      </c>
      <c r="C110" s="418" t="s">
        <v>5066</v>
      </c>
      <c r="D110" s="418"/>
      <c r="E110" s="418"/>
      <c r="F110" s="418" t="s">
        <v>6926</v>
      </c>
      <c r="G110" s="218" t="s">
        <v>2637</v>
      </c>
      <c r="H110" s="218" t="str">
        <f>VLOOKUP(A110,'新成代基准 （勿删）'!A:D,3,0)</f>
        <v>138456  484  50A称重</v>
      </c>
    </row>
    <row r="111" spans="1:8">
      <c r="A111" s="111" t="s">
        <v>1399</v>
      </c>
      <c r="B111" s="111" t="s">
        <v>7209</v>
      </c>
      <c r="C111" s="111" t="s">
        <v>5066</v>
      </c>
      <c r="D111" s="111">
        <v>2</v>
      </c>
      <c r="E111" s="111">
        <v>150</v>
      </c>
      <c r="F111" s="111" t="s">
        <v>5012</v>
      </c>
      <c r="G111" s="381" t="s">
        <v>2635</v>
      </c>
      <c r="H111" s="218" t="str">
        <f>VLOOKUP(A111,'新成代基准 （勿删）'!A:D,3,0)</f>
        <v>138467  484  35C称重</v>
      </c>
    </row>
    <row r="112" spans="1:8">
      <c r="A112" s="418" t="s">
        <v>1530</v>
      </c>
      <c r="B112" s="418" t="s">
        <v>6924</v>
      </c>
      <c r="C112" s="418" t="s">
        <v>6925</v>
      </c>
      <c r="D112" s="418">
        <v>2</v>
      </c>
      <c r="E112" s="418">
        <v>130</v>
      </c>
      <c r="F112" s="418" t="s">
        <v>5165</v>
      </c>
      <c r="G112" s="218" t="s">
        <v>2637</v>
      </c>
      <c r="H112" s="218" t="str">
        <f>VLOOKUP(A112,'新成代基准 （勿删）'!A:D,3,0)</f>
        <v>1386HC  484  55L称重</v>
      </c>
    </row>
    <row r="113" spans="1:8">
      <c r="A113" s="418" t="s">
        <v>1526</v>
      </c>
      <c r="B113" s="418" t="s">
        <v>7033</v>
      </c>
      <c r="C113" s="418" t="s">
        <v>7034</v>
      </c>
      <c r="D113" s="418">
        <v>2</v>
      </c>
      <c r="E113" s="418">
        <v>130</v>
      </c>
      <c r="F113" s="418" t="s">
        <v>6926</v>
      </c>
      <c r="G113" s="218" t="s">
        <v>2637</v>
      </c>
      <c r="H113" s="218" t="str">
        <f>VLOOKUP(A113,'新成代基准 （勿删）'!A:D,3,0)</f>
        <v>1386HC  484  55L称重</v>
      </c>
    </row>
    <row r="114" spans="1:8">
      <c r="A114" s="418">
        <v>35272004</v>
      </c>
      <c r="B114" s="418" t="s">
        <v>2690</v>
      </c>
      <c r="C114" s="418" t="s">
        <v>2691</v>
      </c>
      <c r="D114" s="418">
        <v>2</v>
      </c>
      <c r="E114" s="418">
        <v>130</v>
      </c>
      <c r="F114" s="418"/>
      <c r="G114" s="218" t="s">
        <v>2635</v>
      </c>
      <c r="H114" s="218" t="str">
        <f>VLOOKUP(A114,'新成代基准 （勿删）'!A:D,3,0)</f>
        <v>1386HD  484  50A</v>
      </c>
    </row>
    <row r="115" spans="1:8">
      <c r="A115" s="418">
        <v>33314006</v>
      </c>
      <c r="B115" s="418" t="s">
        <v>6922</v>
      </c>
      <c r="C115" s="418" t="s">
        <v>6923</v>
      </c>
      <c r="D115" s="418">
        <v>2</v>
      </c>
      <c r="E115" s="418">
        <v>130</v>
      </c>
      <c r="F115" s="418" t="s">
        <v>7005</v>
      </c>
      <c r="G115" s="218" t="s">
        <v>2635</v>
      </c>
      <c r="H115" s="218" t="str">
        <f>VLOOKUP(A115,'新成代基准 （勿删）'!A:D,3,0)</f>
        <v>1387HC  484  50A</v>
      </c>
    </row>
    <row r="116" spans="1:8">
      <c r="A116" s="418">
        <v>33005000</v>
      </c>
      <c r="B116" s="418" t="s">
        <v>7029</v>
      </c>
      <c r="C116" s="418" t="s">
        <v>5015</v>
      </c>
      <c r="D116" s="418"/>
      <c r="E116" s="418"/>
      <c r="F116" s="418"/>
      <c r="G116" s="218" t="s">
        <v>2635</v>
      </c>
      <c r="H116" s="218" t="str">
        <f>VLOOKUP(A116,'新成代基准 （勿删）'!A:D,3,0)</f>
        <v>1387HC  484  50A</v>
      </c>
    </row>
    <row r="117" spans="1:8">
      <c r="A117" s="418">
        <v>33464009</v>
      </c>
      <c r="B117" s="418" t="s">
        <v>7031</v>
      </c>
      <c r="C117" s="418" t="s">
        <v>7032</v>
      </c>
      <c r="D117" s="418"/>
      <c r="E117" s="418"/>
      <c r="F117" s="418" t="s">
        <v>7005</v>
      </c>
      <c r="G117" s="218" t="s">
        <v>2635</v>
      </c>
      <c r="H117" s="218" t="str">
        <f>VLOOKUP(A117,'新成代基准 （勿删）'!A:D,3,0)</f>
        <v>1387HC  484  55L</v>
      </c>
    </row>
    <row r="118" spans="1:8">
      <c r="A118" s="418">
        <v>38675005</v>
      </c>
      <c r="B118" s="418" t="s">
        <v>7035</v>
      </c>
      <c r="C118" s="418" t="s">
        <v>2651</v>
      </c>
      <c r="D118" s="418"/>
      <c r="E118" s="418"/>
      <c r="F118" s="418" t="s">
        <v>5165</v>
      </c>
      <c r="G118" s="218" t="s">
        <v>2635</v>
      </c>
      <c r="H118" s="218" t="str">
        <f>VLOOKUP(A118,'新成代基准 （勿删）'!A:D,3,0)</f>
        <v>1387HC  484  55L</v>
      </c>
    </row>
    <row r="119" spans="1:8">
      <c r="A119" s="418">
        <v>33464067</v>
      </c>
      <c r="B119" s="418" t="s">
        <v>7036</v>
      </c>
      <c r="C119" s="418" t="s">
        <v>7032</v>
      </c>
      <c r="D119" s="418"/>
      <c r="E119" s="418"/>
      <c r="F119" s="418" t="s">
        <v>7013</v>
      </c>
      <c r="G119" s="218" t="s">
        <v>2635</v>
      </c>
      <c r="H119" s="218" t="str">
        <f>VLOOKUP(A119,'新成代基准 （勿删）'!A:D,3,0)</f>
        <v>1387HC  484  65C</v>
      </c>
    </row>
    <row r="120" spans="1:8">
      <c r="A120" s="418">
        <v>33334004</v>
      </c>
      <c r="B120" s="418" t="s">
        <v>7027</v>
      </c>
      <c r="C120" s="418" t="s">
        <v>7028</v>
      </c>
      <c r="D120" s="418">
        <v>2</v>
      </c>
      <c r="E120" s="418">
        <v>130</v>
      </c>
      <c r="F120" s="418" t="s">
        <v>7208</v>
      </c>
      <c r="G120" s="218" t="s">
        <v>2635</v>
      </c>
      <c r="H120" s="218" t="str">
        <f>VLOOKUP(A120,'新成代基准 （勿删）'!A:D,3,0)</f>
        <v>1387HD  484   55L</v>
      </c>
    </row>
    <row r="121" spans="1:8">
      <c r="A121" s="418" t="s">
        <v>925</v>
      </c>
      <c r="B121" s="418" t="s">
        <v>7174</v>
      </c>
      <c r="C121" s="418" t="s">
        <v>7175</v>
      </c>
      <c r="D121" s="418">
        <v>2</v>
      </c>
      <c r="E121" s="418">
        <v>160</v>
      </c>
      <c r="F121" s="418" t="s">
        <v>7176</v>
      </c>
      <c r="G121" s="218" t="s">
        <v>2638</v>
      </c>
      <c r="H121" s="218" t="str">
        <f>VLOOKUP(A121,'新成代基准 （勿删）'!A:D,3,0)</f>
        <v>146154  486  15B</v>
      </c>
    </row>
    <row r="122" spans="1:8">
      <c r="A122" s="418" t="s">
        <v>931</v>
      </c>
      <c r="B122" s="418" t="s">
        <v>7170</v>
      </c>
      <c r="C122" s="418" t="s">
        <v>7171</v>
      </c>
      <c r="D122" s="418"/>
      <c r="E122" s="418"/>
      <c r="F122" s="418" t="s">
        <v>2643</v>
      </c>
      <c r="G122" s="218" t="s">
        <v>2637</v>
      </c>
      <c r="H122" s="218" t="str">
        <f>VLOOKUP(A122,'新成代基准 （勿删）'!A:D,3,0)</f>
        <v>146155  486  20B</v>
      </c>
    </row>
    <row r="123" spans="1:8">
      <c r="A123" s="418" t="s">
        <v>798</v>
      </c>
      <c r="B123" s="418" t="s">
        <v>7008</v>
      </c>
      <c r="C123" s="418" t="s">
        <v>5138</v>
      </c>
      <c r="D123" s="418"/>
      <c r="E123" s="418"/>
      <c r="F123" s="418" t="s">
        <v>7178</v>
      </c>
      <c r="G123" s="218" t="s">
        <v>2635</v>
      </c>
      <c r="H123" s="218" t="str">
        <f>VLOOKUP(A123,'新成代基准 （勿删）'!A:D,3,0)</f>
        <v>146455  478  35A</v>
      </c>
    </row>
    <row r="124" spans="1:8">
      <c r="A124" s="418" t="s">
        <v>7055</v>
      </c>
      <c r="B124" s="418" t="s">
        <v>7164</v>
      </c>
      <c r="C124" s="418" t="s">
        <v>7165</v>
      </c>
      <c r="D124" s="418">
        <v>2</v>
      </c>
      <c r="E124" s="418">
        <v>160</v>
      </c>
      <c r="F124" s="418" t="s">
        <v>7166</v>
      </c>
      <c r="G124" s="218" t="s">
        <v>7167</v>
      </c>
      <c r="H124" s="218" t="str">
        <f>VLOOKUP(A124,'新成代基准 （勿删）'!A:D,3,0)</f>
        <v>146455  486  30A</v>
      </c>
    </row>
    <row r="125" spans="1:8">
      <c r="A125" s="418" t="s">
        <v>598</v>
      </c>
      <c r="B125" s="418" t="s">
        <v>7169</v>
      </c>
      <c r="C125" s="418" t="s">
        <v>2636</v>
      </c>
      <c r="D125" s="418">
        <v>2</v>
      </c>
      <c r="E125" s="418">
        <v>180</v>
      </c>
      <c r="F125" s="418" t="s">
        <v>4476</v>
      </c>
      <c r="G125" s="218" t="s">
        <v>2638</v>
      </c>
      <c r="H125" s="218" t="str">
        <f>VLOOKUP(A125,'新成代基准 （勿删）'!A:D,3,0)</f>
        <v>146455  486  30A</v>
      </c>
    </row>
    <row r="126" spans="1:8">
      <c r="A126" s="418" t="s">
        <v>462</v>
      </c>
      <c r="B126" s="418" t="s">
        <v>7172</v>
      </c>
      <c r="C126" s="418" t="s">
        <v>4835</v>
      </c>
      <c r="D126" s="418"/>
      <c r="E126" s="418"/>
      <c r="F126" s="418" t="s">
        <v>2654</v>
      </c>
      <c r="G126" s="218" t="s">
        <v>2637</v>
      </c>
      <c r="H126" s="218" t="str">
        <f>VLOOKUP(A126,'新成代基准 （勿删）'!A:D,3,0)</f>
        <v>146456  478  30A</v>
      </c>
    </row>
    <row r="127" spans="1:8">
      <c r="A127" s="418" t="s">
        <v>590</v>
      </c>
      <c r="B127" s="418" t="s">
        <v>5139</v>
      </c>
      <c r="C127" s="418" t="s">
        <v>5140</v>
      </c>
      <c r="D127" s="418"/>
      <c r="E127" s="418"/>
      <c r="F127" s="418" t="s">
        <v>7173</v>
      </c>
      <c r="G127" s="218" t="s">
        <v>2635</v>
      </c>
      <c r="H127" s="218" t="str">
        <f>VLOOKUP(A127,'新成代基准 （勿删）'!A:D,3,0)</f>
        <v>146456  478  30A</v>
      </c>
    </row>
    <row r="128" spans="1:8">
      <c r="A128" s="418" t="s">
        <v>580</v>
      </c>
      <c r="B128" s="418" t="s">
        <v>7177</v>
      </c>
      <c r="C128" s="418" t="s">
        <v>4835</v>
      </c>
      <c r="D128" s="418"/>
      <c r="E128" s="418"/>
      <c r="F128" s="418" t="s">
        <v>2643</v>
      </c>
      <c r="G128" s="218" t="s">
        <v>2637</v>
      </c>
      <c r="H128" s="218" t="str">
        <f>VLOOKUP(A128,'新成代基准 （勿删）'!A:D,3,0)</f>
        <v>146456  478  30A</v>
      </c>
    </row>
    <row r="129" spans="1:8">
      <c r="A129" s="418" t="s">
        <v>431</v>
      </c>
      <c r="B129" s="418" t="s">
        <v>7168</v>
      </c>
      <c r="C129" s="418" t="s">
        <v>2636</v>
      </c>
      <c r="D129" s="418"/>
      <c r="E129" s="418"/>
      <c r="F129" s="418" t="s">
        <v>7096</v>
      </c>
      <c r="G129" s="218" t="s">
        <v>4799</v>
      </c>
      <c r="H129" s="218" t="str">
        <f>VLOOKUP(A129,'新成代基准 （勿删）'!A:D,3,0)</f>
        <v>14645689  484  30A</v>
      </c>
    </row>
    <row r="130" spans="1:8">
      <c r="A130" s="418" t="s">
        <v>7038</v>
      </c>
      <c r="B130" s="418" t="s">
        <v>6997</v>
      </c>
      <c r="C130" s="418" t="s">
        <v>6998</v>
      </c>
      <c r="D130" s="418">
        <v>2</v>
      </c>
      <c r="E130" s="418">
        <v>160</v>
      </c>
      <c r="F130" s="418" t="s">
        <v>7006</v>
      </c>
      <c r="G130" s="218" t="s">
        <v>2635</v>
      </c>
      <c r="H130" s="218" t="str">
        <f>VLOOKUP(A130,'新成代基准 （勿删）'!A:D,3,0)</f>
        <v>1464HC  484  30A防爆胎</v>
      </c>
    </row>
    <row r="131" spans="1:8">
      <c r="A131" s="418" t="s">
        <v>7039</v>
      </c>
      <c r="B131" s="418" t="s">
        <v>7000</v>
      </c>
      <c r="C131" s="418" t="s">
        <v>6998</v>
      </c>
      <c r="D131" s="418">
        <v>2</v>
      </c>
      <c r="E131" s="418">
        <v>160</v>
      </c>
      <c r="F131" s="418" t="s">
        <v>6991</v>
      </c>
      <c r="G131" s="218" t="s">
        <v>2635</v>
      </c>
      <c r="H131" s="218" t="str">
        <f>VLOOKUP(A131,'新成代基准 （勿删）'!A:D,3,0)</f>
        <v>1464HC  484  30A防爆胎</v>
      </c>
    </row>
    <row r="132" spans="1:8">
      <c r="A132" s="418" t="s">
        <v>4701</v>
      </c>
      <c r="B132" s="418" t="s">
        <v>7001</v>
      </c>
      <c r="C132" s="418" t="s">
        <v>7002</v>
      </c>
      <c r="D132" s="418"/>
      <c r="E132" s="418"/>
      <c r="F132" s="418" t="s">
        <v>7150</v>
      </c>
      <c r="G132" s="218" t="s">
        <v>2635</v>
      </c>
      <c r="H132" s="218" t="str">
        <f>VLOOKUP(A132,'新成代基准 （勿删）'!A:D,3,0)</f>
        <v>1464HC  484  30A防爆胎</v>
      </c>
    </row>
    <row r="133" spans="1:8">
      <c r="A133" s="418" t="s">
        <v>2599</v>
      </c>
      <c r="B133" s="418" t="s">
        <v>7037</v>
      </c>
      <c r="C133" s="418" t="s">
        <v>2640</v>
      </c>
      <c r="D133" s="418">
        <v>2</v>
      </c>
      <c r="E133" s="418">
        <v>130</v>
      </c>
      <c r="F133" s="418" t="s">
        <v>7210</v>
      </c>
      <c r="G133" s="218" t="s">
        <v>2635</v>
      </c>
      <c r="H133" s="218" t="str">
        <f>VLOOKUP(A133,'新成代基准 （勿删）'!A:D,3,0)</f>
        <v>154666  484  45A</v>
      </c>
    </row>
    <row r="134" spans="1:8">
      <c r="A134" s="418"/>
      <c r="B134" s="418"/>
      <c r="C134" s="418"/>
      <c r="D134" s="418"/>
      <c r="E134" s="418"/>
      <c r="F134" s="418"/>
      <c r="G134" s="218"/>
      <c r="H134" s="218" t="e">
        <f>VLOOKUP(A134,'新成代基准 （勿删）'!A:D,3,0)</f>
        <v>#N/A</v>
      </c>
    </row>
    <row r="135" spans="1:8">
      <c r="A135" s="418"/>
      <c r="B135" s="418"/>
      <c r="C135" s="418"/>
      <c r="D135" s="418"/>
      <c r="E135" s="418"/>
      <c r="F135" s="418"/>
      <c r="G135" s="218"/>
      <c r="H135" s="218" t="e">
        <f>VLOOKUP(A135,'新成代基准 （勿删）'!A:D,3,0)</f>
        <v>#N/A</v>
      </c>
    </row>
    <row r="136" spans="1:8">
      <c r="A136" s="418"/>
      <c r="B136" s="418"/>
      <c r="C136" s="418"/>
      <c r="D136" s="418"/>
      <c r="E136" s="418"/>
      <c r="F136" s="418"/>
      <c r="G136" s="218"/>
      <c r="H136" s="218" t="e">
        <f>VLOOKUP(A136,'新成代基准 （勿删）'!A:D,3,0)</f>
        <v>#N/A</v>
      </c>
    </row>
    <row r="137" spans="1:8">
      <c r="A137" s="418"/>
      <c r="B137" s="418"/>
      <c r="C137" s="418"/>
      <c r="D137" s="418"/>
      <c r="E137" s="418"/>
      <c r="F137" s="418"/>
      <c r="G137" s="218"/>
      <c r="H137" s="218" t="e">
        <f>VLOOKUP(A137,'新成代基准 （勿删）'!A:D,3,0)</f>
        <v>#N/A</v>
      </c>
    </row>
    <row r="138" spans="1:8">
      <c r="A138" s="418"/>
      <c r="B138" s="418"/>
      <c r="C138" s="418"/>
      <c r="D138" s="418"/>
      <c r="E138" s="418"/>
      <c r="F138" s="418"/>
      <c r="G138" s="218"/>
      <c r="H138" s="218" t="e">
        <f>VLOOKUP(A138,'新成代基准 （勿删）'!A:D,3,0)</f>
        <v>#N/A</v>
      </c>
    </row>
    <row r="139" spans="1:8">
      <c r="A139" s="418"/>
      <c r="B139" s="418"/>
      <c r="C139" s="418"/>
      <c r="D139" s="418"/>
      <c r="E139" s="418"/>
      <c r="F139" s="418"/>
      <c r="G139" s="218"/>
      <c r="H139" s="218" t="e">
        <f>VLOOKUP(A139,'新成代基准 （勿删）'!A:D,3,0)</f>
        <v>#N/A</v>
      </c>
    </row>
    <row r="140" spans="1:8">
      <c r="A140" s="418"/>
      <c r="B140" s="418"/>
      <c r="C140" s="418"/>
      <c r="D140" s="418"/>
      <c r="E140" s="418"/>
      <c r="F140" s="418"/>
      <c r="G140" s="218"/>
      <c r="H140" s="218" t="e">
        <f>VLOOKUP(A140,'新成代基准 （勿删）'!A:D,3,0)</f>
        <v>#N/A</v>
      </c>
    </row>
    <row r="141" spans="1:8">
      <c r="A141" s="418"/>
      <c r="B141" s="418"/>
      <c r="C141" s="418"/>
      <c r="D141" s="418"/>
      <c r="E141" s="418"/>
      <c r="F141" s="418"/>
      <c r="G141" s="218"/>
      <c r="H141" s="218" t="e">
        <f>VLOOKUP(A141,'新成代基准 （勿删）'!A:D,3,0)</f>
        <v>#N/A</v>
      </c>
    </row>
    <row r="142" spans="1:8">
      <c r="A142" s="418"/>
      <c r="B142" s="418"/>
      <c r="C142" s="418"/>
      <c r="D142" s="418"/>
      <c r="E142" s="418"/>
      <c r="F142" s="418"/>
      <c r="G142" s="218"/>
      <c r="H142" s="218" t="e">
        <f>VLOOKUP(A142,'新成代基准 （勿删）'!A:D,3,0)</f>
        <v>#N/A</v>
      </c>
    </row>
    <row r="143" spans="1:8">
      <c r="A143" s="418"/>
      <c r="B143" s="418"/>
      <c r="C143" s="418"/>
      <c r="D143" s="418"/>
      <c r="E143" s="418"/>
      <c r="F143" s="418"/>
      <c r="G143" s="218"/>
      <c r="H143" s="218" t="e">
        <f>VLOOKUP(A143,'新成代基准 （勿删）'!A:D,3,0)</f>
        <v>#N/A</v>
      </c>
    </row>
    <row r="144" spans="1:8">
      <c r="A144" s="418"/>
      <c r="B144" s="418"/>
      <c r="C144" s="418"/>
      <c r="D144" s="418"/>
      <c r="E144" s="418"/>
      <c r="F144" s="418"/>
      <c r="G144" s="218"/>
      <c r="H144" s="218" t="e">
        <f>VLOOKUP(A144,'新成代基准 （勿删）'!A:D,3,0)</f>
        <v>#N/A</v>
      </c>
    </row>
    <row r="145" spans="1:8">
      <c r="A145" s="418"/>
      <c r="B145" s="418"/>
      <c r="C145" s="418"/>
      <c r="D145" s="418"/>
      <c r="E145" s="418"/>
      <c r="F145" s="418"/>
      <c r="G145" s="218"/>
      <c r="H145" s="218" t="e">
        <f>VLOOKUP(A145,'新成代基准 （勿删）'!A:D,3,0)</f>
        <v>#N/A</v>
      </c>
    </row>
    <row r="146" spans="1:8">
      <c r="A146" s="418"/>
      <c r="B146" s="418"/>
      <c r="C146" s="418"/>
      <c r="D146" s="418"/>
      <c r="E146" s="418"/>
      <c r="F146" s="418"/>
      <c r="G146" s="218"/>
      <c r="H146" s="218" t="e">
        <f>VLOOKUP(A146,'新成代基准 （勿删）'!A:D,3,0)</f>
        <v>#N/A</v>
      </c>
    </row>
    <row r="147" spans="1:8">
      <c r="A147" s="418"/>
      <c r="B147" s="418"/>
      <c r="C147" s="418"/>
      <c r="D147" s="418"/>
      <c r="E147" s="418"/>
      <c r="F147" s="418"/>
      <c r="G147" s="218"/>
      <c r="H147" s="218" t="e">
        <f>VLOOKUP(A147,'新成代基准 （勿删）'!A:D,3,0)</f>
        <v>#N/A</v>
      </c>
    </row>
    <row r="148" spans="1:8">
      <c r="A148" s="418"/>
      <c r="B148" s="418"/>
      <c r="C148" s="418"/>
      <c r="D148" s="418"/>
      <c r="E148" s="418"/>
      <c r="F148" s="418"/>
      <c r="G148" s="218"/>
      <c r="H148" s="218" t="e">
        <f>VLOOKUP(A148,'新成代基准 （勿删）'!A:D,3,0)</f>
        <v>#N/A</v>
      </c>
    </row>
    <row r="149" spans="1:8">
      <c r="A149" s="418"/>
      <c r="B149" s="418"/>
      <c r="C149" s="418"/>
      <c r="D149" s="418"/>
      <c r="E149" s="418"/>
      <c r="F149" s="418"/>
      <c r="G149" s="218"/>
      <c r="H149" s="218" t="e">
        <f>VLOOKUP(A149,'新成代基准 （勿删）'!A:D,3,0)</f>
        <v>#N/A</v>
      </c>
    </row>
    <row r="150" spans="1:8">
      <c r="A150" s="418"/>
      <c r="B150" s="418"/>
      <c r="C150" s="418"/>
      <c r="D150" s="418"/>
      <c r="E150" s="418"/>
      <c r="F150" s="418"/>
      <c r="G150" s="218"/>
      <c r="H150" s="218" t="e">
        <f>VLOOKUP(A150,'新成代基准 （勿删）'!A:D,3,0)</f>
        <v>#N/A</v>
      </c>
    </row>
    <row r="151" spans="1:8">
      <c r="A151" s="418"/>
      <c r="B151" s="418"/>
      <c r="C151" s="418"/>
      <c r="D151" s="418"/>
      <c r="E151" s="418"/>
      <c r="F151" s="418"/>
      <c r="G151" s="218"/>
      <c r="H151" s="218" t="e">
        <f>VLOOKUP(A151,'新成代基准 （勿删）'!A:D,3,0)</f>
        <v>#N/A</v>
      </c>
    </row>
    <row r="152" spans="1:8">
      <c r="A152" s="418"/>
      <c r="B152" s="418"/>
      <c r="C152" s="418"/>
      <c r="D152" s="418"/>
      <c r="E152" s="418"/>
      <c r="F152" s="418"/>
      <c r="G152" s="218"/>
      <c r="H152" s="218" t="e">
        <f>VLOOKUP(A152,'新成代基准 （勿删）'!A:D,3,0)</f>
        <v>#N/A</v>
      </c>
    </row>
    <row r="153" spans="1:8">
      <c r="A153" s="418"/>
      <c r="B153" s="418"/>
      <c r="C153" s="418"/>
      <c r="D153" s="418"/>
      <c r="E153" s="418"/>
      <c r="F153" s="418"/>
      <c r="G153" s="218"/>
      <c r="H153" s="218" t="e">
        <f>VLOOKUP(A153,'新成代基准 （勿删）'!A:D,3,0)</f>
        <v>#N/A</v>
      </c>
    </row>
    <row r="154" spans="1:8">
      <c r="A154" s="418"/>
      <c r="B154" s="418"/>
      <c r="C154" s="418"/>
      <c r="D154" s="418"/>
      <c r="E154" s="418"/>
      <c r="F154" s="418"/>
      <c r="G154" s="218"/>
      <c r="H154" s="218" t="e">
        <f>VLOOKUP(A154,'新成代基准 （勿删）'!A:D,3,0)</f>
        <v>#N/A</v>
      </c>
    </row>
    <row r="155" spans="1:8">
      <c r="A155" s="418"/>
      <c r="B155" s="418"/>
      <c r="C155" s="418"/>
      <c r="D155" s="418"/>
      <c r="E155" s="418"/>
      <c r="F155" s="418"/>
      <c r="G155" s="218"/>
      <c r="H155" s="218" t="e">
        <f>VLOOKUP(A155,'新成代基准 （勿删）'!A:D,3,0)</f>
        <v>#N/A</v>
      </c>
    </row>
    <row r="156" spans="1:8">
      <c r="A156" s="418"/>
      <c r="B156" s="418"/>
      <c r="C156" s="418"/>
      <c r="D156" s="418"/>
      <c r="E156" s="418"/>
      <c r="F156" s="418"/>
      <c r="G156" s="218"/>
      <c r="H156" s="218" t="e">
        <f>VLOOKUP(A156,'新成代基准 （勿删）'!A:D,3,0)</f>
        <v>#N/A</v>
      </c>
    </row>
    <row r="157" spans="1:8">
      <c r="A157" s="418"/>
      <c r="B157" s="418"/>
      <c r="C157" s="418"/>
      <c r="D157" s="418"/>
      <c r="E157" s="418"/>
      <c r="F157" s="418"/>
      <c r="G157" s="218"/>
      <c r="H157" s="218" t="e">
        <f>VLOOKUP(A157,'新成代基准 （勿删）'!A:D,3,0)</f>
        <v>#N/A</v>
      </c>
    </row>
    <row r="158" spans="1:8">
      <c r="A158" s="418"/>
      <c r="B158" s="418"/>
      <c r="C158" s="418"/>
      <c r="D158" s="418"/>
      <c r="E158" s="418"/>
      <c r="F158" s="418"/>
      <c r="G158" s="218"/>
      <c r="H158" s="218" t="e">
        <f>VLOOKUP(A158,'新成代基准 （勿删）'!A:D,3,0)</f>
        <v>#N/A</v>
      </c>
    </row>
    <row r="159" spans="1:8">
      <c r="A159" s="418"/>
      <c r="B159" s="418"/>
      <c r="C159" s="418"/>
      <c r="D159" s="418"/>
      <c r="E159" s="418"/>
      <c r="F159" s="418"/>
      <c r="G159" s="218"/>
      <c r="H159" s="218" t="e">
        <f>VLOOKUP(A159,'新成代基准 （勿删）'!A:D,3,0)</f>
        <v>#N/A</v>
      </c>
    </row>
    <row r="160" spans="1:8">
      <c r="A160" s="418"/>
      <c r="B160" s="418"/>
      <c r="C160" s="418"/>
      <c r="D160" s="418"/>
      <c r="E160" s="418"/>
      <c r="F160" s="418"/>
      <c r="G160" s="218"/>
      <c r="H160" s="218" t="e">
        <f>VLOOKUP(A160,'新成代基准 （勿删）'!A:D,3,0)</f>
        <v>#N/A</v>
      </c>
    </row>
    <row r="161" spans="1:8">
      <c r="A161" s="418"/>
      <c r="B161" s="418"/>
      <c r="C161" s="418"/>
      <c r="D161" s="418"/>
      <c r="E161" s="418"/>
      <c r="F161" s="418"/>
      <c r="G161" s="218"/>
      <c r="H161" s="218" t="e">
        <f>VLOOKUP(A161,'新成代基准 （勿删）'!A:D,3,0)</f>
        <v>#N/A</v>
      </c>
    </row>
    <row r="162" spans="1:8">
      <c r="A162" s="418"/>
      <c r="B162" s="418"/>
      <c r="C162" s="418"/>
      <c r="D162" s="418"/>
      <c r="E162" s="418"/>
      <c r="F162" s="418"/>
      <c r="G162" s="218"/>
      <c r="H162" s="218" t="e">
        <f>VLOOKUP(A162,'新成代基准 （勿删）'!A:D,3,0)</f>
        <v>#N/A</v>
      </c>
    </row>
    <row r="163" spans="1:8">
      <c r="A163" s="418"/>
      <c r="B163" s="418"/>
      <c r="C163" s="418"/>
      <c r="D163" s="418"/>
      <c r="E163" s="418"/>
      <c r="F163" s="418"/>
      <c r="G163" s="218"/>
      <c r="H163" s="218" t="e">
        <f>VLOOKUP(A163,'新成代基准 （勿删）'!A:D,3,0)</f>
        <v>#N/A</v>
      </c>
    </row>
    <row r="164" spans="1:8">
      <c r="A164" s="418"/>
      <c r="B164" s="418"/>
      <c r="C164" s="418"/>
      <c r="D164" s="418"/>
      <c r="E164" s="418"/>
      <c r="F164" s="418"/>
      <c r="G164" s="218"/>
      <c r="H164" s="218" t="e">
        <f>VLOOKUP(A164,'新成代基准 （勿删）'!A:D,3,0)</f>
        <v>#N/A</v>
      </c>
    </row>
    <row r="165" spans="1:8">
      <c r="A165" s="418"/>
      <c r="B165" s="418"/>
      <c r="C165" s="418"/>
      <c r="D165" s="418"/>
      <c r="E165" s="418"/>
      <c r="F165" s="418"/>
      <c r="G165" s="218"/>
      <c r="H165" s="218" t="e">
        <f>VLOOKUP(A165,'新成代基准 （勿删）'!A:D,3,0)</f>
        <v>#N/A</v>
      </c>
    </row>
    <row r="166" spans="1:8">
      <c r="A166" s="418"/>
      <c r="B166" s="418"/>
      <c r="C166" s="418"/>
      <c r="D166" s="418"/>
      <c r="E166" s="418"/>
      <c r="F166" s="418"/>
      <c r="G166" s="218"/>
      <c r="H166" s="218" t="e">
        <f>VLOOKUP(A166,'新成代基准 （勿删）'!A:D,3,0)</f>
        <v>#N/A</v>
      </c>
    </row>
    <row r="167" spans="1:8">
      <c r="A167" s="418"/>
      <c r="B167" s="418"/>
      <c r="C167" s="418"/>
      <c r="D167" s="418"/>
      <c r="E167" s="418"/>
      <c r="F167" s="418"/>
      <c r="G167" s="218"/>
      <c r="H167" s="218" t="e">
        <f>VLOOKUP(A167,'新成代基准 （勿删）'!A:D,3,0)</f>
        <v>#N/A</v>
      </c>
    </row>
    <row r="168" spans="1:8">
      <c r="A168" s="418"/>
      <c r="B168" s="418"/>
      <c r="C168" s="418"/>
      <c r="D168" s="418"/>
      <c r="E168" s="418"/>
      <c r="F168" s="418"/>
      <c r="G168" s="218"/>
      <c r="H168" s="218" t="e">
        <f>VLOOKUP(A168,'新成代基准 （勿删）'!A:D,3,0)</f>
        <v>#N/A</v>
      </c>
    </row>
    <row r="169" spans="1:8">
      <c r="A169" s="418"/>
      <c r="B169" s="418"/>
      <c r="C169" s="418"/>
      <c r="D169" s="418"/>
      <c r="E169" s="418"/>
      <c r="F169" s="418"/>
      <c r="G169" s="218"/>
      <c r="H169" s="218" t="e">
        <f>VLOOKUP(A169,'新成代基准 （勿删）'!A:D,3,0)</f>
        <v>#N/A</v>
      </c>
    </row>
    <row r="170" spans="1:8">
      <c r="A170" s="418"/>
      <c r="B170" s="418"/>
      <c r="C170" s="418"/>
      <c r="D170" s="418"/>
      <c r="E170" s="418"/>
      <c r="F170" s="418"/>
      <c r="G170" s="218"/>
      <c r="H170" s="218" t="e">
        <f>VLOOKUP(A170,'新成代基准 （勿删）'!A:D,3,0)</f>
        <v>#N/A</v>
      </c>
    </row>
    <row r="171" spans="1:8">
      <c r="A171" s="418"/>
      <c r="B171" s="418"/>
      <c r="C171" s="418"/>
      <c r="D171" s="418"/>
      <c r="E171" s="418"/>
      <c r="F171" s="418"/>
      <c r="G171" s="218"/>
      <c r="H171" s="218" t="e">
        <f>VLOOKUP(A171,'新成代基准 （勿删）'!A:D,3,0)</f>
        <v>#N/A</v>
      </c>
    </row>
    <row r="172" spans="1:8">
      <c r="A172" s="418"/>
      <c r="B172" s="418"/>
      <c r="C172" s="418"/>
      <c r="D172" s="418"/>
      <c r="E172" s="418"/>
      <c r="F172" s="418"/>
      <c r="G172" s="218"/>
      <c r="H172" s="218" t="e">
        <f>VLOOKUP(A172,'新成代基准 （勿删）'!A:D,3,0)</f>
        <v>#N/A</v>
      </c>
    </row>
    <row r="173" spans="1:8">
      <c r="A173" s="418"/>
      <c r="B173" s="418"/>
      <c r="C173" s="418"/>
      <c r="D173" s="418"/>
      <c r="E173" s="418"/>
      <c r="F173" s="418"/>
      <c r="G173" s="218"/>
      <c r="H173" s="218" t="e">
        <f>VLOOKUP(A173,'新成代基准 （勿删）'!A:D,3,0)</f>
        <v>#N/A</v>
      </c>
    </row>
    <row r="174" spans="1:8">
      <c r="A174" s="418"/>
      <c r="B174" s="418"/>
      <c r="C174" s="418"/>
      <c r="D174" s="418"/>
      <c r="E174" s="418"/>
      <c r="F174" s="418"/>
      <c r="G174" s="218"/>
      <c r="H174" s="218" t="e">
        <f>VLOOKUP(A174,'新成代基准 （勿删）'!A:D,3,0)</f>
        <v>#N/A</v>
      </c>
    </row>
    <row r="175" spans="1:8">
      <c r="A175" s="418"/>
      <c r="B175" s="418"/>
      <c r="C175" s="418"/>
      <c r="D175" s="418"/>
      <c r="E175" s="418"/>
      <c r="F175" s="418"/>
      <c r="G175" s="218"/>
      <c r="H175" s="218" t="e">
        <f>VLOOKUP(A175,'新成代基准 （勿删）'!A:D,3,0)</f>
        <v>#N/A</v>
      </c>
    </row>
    <row r="176" spans="1:8">
      <c r="A176" s="418"/>
      <c r="B176" s="418"/>
      <c r="C176" s="418"/>
      <c r="D176" s="418"/>
      <c r="E176" s="418"/>
      <c r="F176" s="418"/>
      <c r="G176" s="218"/>
      <c r="H176" s="218" t="e">
        <f>VLOOKUP(A176,'新成代基准 （勿删）'!A:D,3,0)</f>
        <v>#N/A</v>
      </c>
    </row>
    <row r="177" spans="1:8">
      <c r="A177" s="418"/>
      <c r="B177" s="418"/>
      <c r="C177" s="418"/>
      <c r="D177" s="418"/>
      <c r="E177" s="418"/>
      <c r="F177" s="418"/>
      <c r="G177" s="218"/>
      <c r="H177" s="218" t="e">
        <f>VLOOKUP(A177,'新成代基准 （勿删）'!A:D,3,0)</f>
        <v>#N/A</v>
      </c>
    </row>
    <row r="178" spans="1:8">
      <c r="A178" s="418"/>
      <c r="B178" s="418"/>
      <c r="C178" s="418"/>
      <c r="D178" s="418"/>
      <c r="E178" s="418"/>
      <c r="F178" s="418"/>
      <c r="G178" s="218"/>
      <c r="H178" s="218" t="e">
        <f>VLOOKUP(A178,'新成代基准 （勿删）'!A:D,3,0)</f>
        <v>#N/A</v>
      </c>
    </row>
    <row r="179" spans="1:8">
      <c r="A179" s="418"/>
      <c r="B179" s="418"/>
      <c r="C179" s="418"/>
      <c r="D179" s="418"/>
      <c r="E179" s="418"/>
      <c r="F179" s="418"/>
      <c r="G179" s="218"/>
      <c r="H179" s="218" t="e">
        <f>VLOOKUP(A179,'新成代基准 （勿删）'!A:D,3,0)</f>
        <v>#N/A</v>
      </c>
    </row>
    <row r="180" spans="1:8">
      <c r="A180" s="418"/>
      <c r="B180" s="418"/>
      <c r="C180" s="418"/>
      <c r="D180" s="418"/>
      <c r="E180" s="418"/>
      <c r="F180" s="418"/>
      <c r="G180" s="218"/>
      <c r="H180" s="218" t="e">
        <f>VLOOKUP(A180,'新成代基准 （勿删）'!A:D,3,0)</f>
        <v>#N/A</v>
      </c>
    </row>
    <row r="181" spans="1:8">
      <c r="H181" s="218" t="e">
        <f>VLOOKUP(A181,'新成代基准 （勿删）'!A:D,3,0)</f>
        <v>#N/A</v>
      </c>
    </row>
    <row r="182" spans="1:8">
      <c r="H182" s="218" t="e">
        <f>VLOOKUP(A182,'新成代基准 （勿删）'!A:D,3,0)</f>
        <v>#N/A</v>
      </c>
    </row>
    <row r="183" spans="1:8">
      <c r="H183" s="218" t="e">
        <f>VLOOKUP(A183,'新成代基准 （勿删）'!A:D,3,0)</f>
        <v>#N/A</v>
      </c>
    </row>
    <row r="184" spans="1:8">
      <c r="H184" s="218" t="e">
        <f>VLOOKUP(A184,'新成代基准 （勿删）'!A:D,3,0)</f>
        <v>#N/A</v>
      </c>
    </row>
    <row r="185" spans="1:8">
      <c r="A185" s="418"/>
      <c r="B185" s="418"/>
      <c r="C185" s="418"/>
      <c r="D185" s="418"/>
      <c r="E185" s="418"/>
      <c r="F185" s="418"/>
      <c r="G185" s="218"/>
      <c r="H185" s="218" t="e">
        <f>VLOOKUP(A185,'新成代基准 （勿删）'!A:D,3,0)</f>
        <v>#N/A</v>
      </c>
    </row>
    <row r="186" spans="1:8">
      <c r="A186" s="418"/>
      <c r="B186" s="418"/>
      <c r="C186" s="418"/>
      <c r="D186" s="418"/>
      <c r="E186" s="418"/>
      <c r="F186" s="418"/>
      <c r="G186" s="218"/>
      <c r="H186" s="218" t="e">
        <f>VLOOKUP(A186,'新成代基准 （勿删）'!A:D,3,0)</f>
        <v>#N/A</v>
      </c>
    </row>
    <row r="187" spans="1:8">
      <c r="H187" s="218" t="e">
        <f>VLOOKUP(A187,'新成代基准 （勿删）'!A:D,3,0)</f>
        <v>#N/A</v>
      </c>
    </row>
    <row r="188" spans="1:8">
      <c r="H188" s="218" t="e">
        <f>VLOOKUP(A188,'新成代基准 （勿删）'!A:D,3,0)</f>
        <v>#N/A</v>
      </c>
    </row>
    <row r="189" spans="1:8">
      <c r="H189" s="218" t="e">
        <f>VLOOKUP(A189,'新成代基准 （勿删）'!A:D,3,0)</f>
        <v>#N/A</v>
      </c>
    </row>
    <row r="190" spans="1:8">
      <c r="H190" s="218" t="e">
        <f>VLOOKUP(A190,'新成代基准 （勿删）'!A:D,3,0)</f>
        <v>#N/A</v>
      </c>
    </row>
    <row r="191" spans="1:8">
      <c r="H191" s="218" t="e">
        <f>VLOOKUP(A191,'新成代基准 （勿删）'!A:D,3,0)</f>
        <v>#N/A</v>
      </c>
    </row>
    <row r="192" spans="1:8">
      <c r="H192" s="218" t="e">
        <f>VLOOKUP(A192,'新成代基准 （勿删）'!A:D,3,0)</f>
        <v>#N/A</v>
      </c>
    </row>
  </sheetData>
  <autoFilter ref="A1:H150">
    <sortState ref="A2:H150">
      <sortCondition ref="H1:H150"/>
    </sortState>
  </autoFilter>
  <phoneticPr fontId="1" type="noConversion"/>
  <printOptions horizontalCentered="1" verticalCentered="1"/>
  <pageMargins left="0.19685039370078741" right="0.19685039370078741" top="0.39370078740157483" bottom="0.39370078740157483" header="0.31496062992125984" footer="0.31496062992125984"/>
  <pageSetup paperSize="9" scale="55" orientation="portrait" r:id="rId1"/>
  <rowBreaks count="1" manualBreakCount="1">
    <brk id="70" max="7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1"/>
  <dimension ref="A1:I128"/>
  <sheetViews>
    <sheetView zoomScaleNormal="100" workbookViewId="0">
      <selection activeCell="I4" sqref="I4"/>
    </sheetView>
  </sheetViews>
  <sheetFormatPr defaultColWidth="9" defaultRowHeight="14.25"/>
  <cols>
    <col min="1" max="6" width="22.625" style="502" customWidth="1"/>
    <col min="7" max="8" width="9" style="502"/>
    <col min="9" max="9" width="31.75" style="502" customWidth="1"/>
    <col min="10" max="16384" width="9" style="502"/>
  </cols>
  <sheetData>
    <row r="1" spans="1:9" s="514" customFormat="1" ht="24.95" customHeight="1">
      <c r="A1" s="515" t="s">
        <v>7041</v>
      </c>
      <c r="B1" s="516" t="s">
        <v>7215</v>
      </c>
      <c r="C1" s="515" t="s">
        <v>2032</v>
      </c>
      <c r="D1" s="516"/>
      <c r="E1" s="515" t="s">
        <v>789</v>
      </c>
      <c r="F1" s="528"/>
      <c r="I1" s="522"/>
    </row>
    <row r="2" spans="1:9" s="514" customFormat="1" ht="24.95" customHeight="1">
      <c r="A2" s="520" t="s">
        <v>414</v>
      </c>
      <c r="B2" s="523"/>
      <c r="C2" s="515" t="s">
        <v>417</v>
      </c>
      <c r="D2" s="521"/>
      <c r="E2" s="515" t="s">
        <v>130</v>
      </c>
      <c r="F2" s="516"/>
      <c r="I2" s="522"/>
    </row>
    <row r="3" spans="1:9" s="514" customFormat="1" ht="24.95" customHeight="1">
      <c r="A3" s="515" t="s">
        <v>797</v>
      </c>
      <c r="B3" s="516"/>
      <c r="C3" s="515" t="s">
        <v>551</v>
      </c>
      <c r="D3" s="516"/>
      <c r="E3" s="515" t="s">
        <v>665</v>
      </c>
      <c r="F3" s="516"/>
      <c r="I3" s="522"/>
    </row>
    <row r="4" spans="1:9" s="514" customFormat="1" ht="24.95" customHeight="1">
      <c r="A4" s="515" t="s">
        <v>127</v>
      </c>
      <c r="B4" s="516"/>
      <c r="C4" s="515" t="s">
        <v>679</v>
      </c>
      <c r="D4" s="516"/>
      <c r="E4" s="515" t="s">
        <v>495</v>
      </c>
      <c r="F4" s="516"/>
      <c r="I4" s="522"/>
    </row>
    <row r="5" spans="1:9" s="514" customFormat="1" ht="24.95" customHeight="1">
      <c r="A5" s="515" t="s">
        <v>369</v>
      </c>
      <c r="B5" s="516"/>
      <c r="C5" s="515" t="s">
        <v>563</v>
      </c>
      <c r="D5" s="516"/>
      <c r="E5" s="515" t="s">
        <v>783</v>
      </c>
      <c r="F5" s="516"/>
      <c r="I5" s="522"/>
    </row>
    <row r="6" spans="1:9" s="514" customFormat="1" ht="24.95" customHeight="1">
      <c r="A6" s="515" t="s">
        <v>400</v>
      </c>
      <c r="B6" s="516"/>
      <c r="C6" s="515" t="s">
        <v>110</v>
      </c>
      <c r="D6" s="516"/>
      <c r="E6" s="515" t="s">
        <v>661</v>
      </c>
      <c r="F6" s="516"/>
      <c r="I6" s="522"/>
    </row>
    <row r="7" spans="1:9" s="514" customFormat="1" ht="24.95" customHeight="1">
      <c r="A7" s="515" t="s">
        <v>46</v>
      </c>
      <c r="B7" s="516"/>
      <c r="C7" s="515" t="s">
        <v>6933</v>
      </c>
      <c r="D7" s="516"/>
      <c r="E7" s="515" t="s">
        <v>4162</v>
      </c>
      <c r="F7" s="516"/>
      <c r="I7" s="522"/>
    </row>
    <row r="8" spans="1:9" s="514" customFormat="1" ht="24.95" customHeight="1">
      <c r="A8" s="515" t="s">
        <v>7057</v>
      </c>
      <c r="B8" s="516"/>
      <c r="C8" s="515" t="s">
        <v>443</v>
      </c>
      <c r="D8" s="516"/>
      <c r="E8" s="515" t="s">
        <v>2160</v>
      </c>
      <c r="F8" s="516"/>
      <c r="I8" s="522"/>
    </row>
    <row r="9" spans="1:9" s="514" customFormat="1" ht="24.95" customHeight="1">
      <c r="A9" s="515" t="s">
        <v>336</v>
      </c>
      <c r="B9" s="516"/>
      <c r="C9" s="515" t="s">
        <v>5168</v>
      </c>
      <c r="D9" s="516"/>
      <c r="E9" s="515" t="s">
        <v>4107</v>
      </c>
      <c r="F9" s="516"/>
      <c r="I9" s="522"/>
    </row>
    <row r="10" spans="1:9" s="514" customFormat="1" ht="24.95" customHeight="1">
      <c r="A10" s="515" t="s">
        <v>6932</v>
      </c>
      <c r="B10" s="516"/>
      <c r="C10" s="515" t="s">
        <v>2671</v>
      </c>
      <c r="D10" s="516"/>
      <c r="E10" s="515" t="s">
        <v>2678</v>
      </c>
      <c r="F10" s="516"/>
      <c r="I10" s="522"/>
    </row>
    <row r="11" spans="1:9" s="514" customFormat="1" ht="24.95" customHeight="1">
      <c r="A11" s="515" t="s">
        <v>125</v>
      </c>
      <c r="B11" s="516"/>
      <c r="C11" s="515" t="s">
        <v>698</v>
      </c>
      <c r="D11" s="516"/>
      <c r="E11" s="515" t="s">
        <v>2679</v>
      </c>
      <c r="F11" s="516"/>
      <c r="I11" s="522"/>
    </row>
    <row r="12" spans="1:9" s="514" customFormat="1" ht="24.95" customHeight="1">
      <c r="A12" s="515" t="s">
        <v>2660</v>
      </c>
      <c r="B12" s="516"/>
      <c r="C12" s="515" t="s">
        <v>734</v>
      </c>
      <c r="D12" s="516"/>
      <c r="E12" s="515" t="s">
        <v>2680</v>
      </c>
      <c r="F12" s="516"/>
      <c r="I12" s="522"/>
    </row>
    <row r="13" spans="1:9" s="514" customFormat="1" ht="24.95" customHeight="1">
      <c r="A13" s="515" t="s">
        <v>153</v>
      </c>
      <c r="B13" s="516"/>
      <c r="C13" s="517" t="s">
        <v>161</v>
      </c>
      <c r="D13" s="516"/>
      <c r="E13" s="515" t="s">
        <v>2681</v>
      </c>
      <c r="F13" s="516"/>
      <c r="I13" s="522"/>
    </row>
    <row r="14" spans="1:9" s="514" customFormat="1" ht="24.95" customHeight="1">
      <c r="A14" s="515" t="s">
        <v>93</v>
      </c>
      <c r="B14" s="516"/>
      <c r="C14" s="515" t="s">
        <v>2659</v>
      </c>
      <c r="D14" s="516"/>
      <c r="E14" s="515" t="s">
        <v>2164</v>
      </c>
      <c r="F14" s="516"/>
      <c r="I14" s="522"/>
    </row>
    <row r="15" spans="1:9" s="514" customFormat="1" ht="24.95" customHeight="1">
      <c r="A15" s="515" t="s">
        <v>39</v>
      </c>
      <c r="B15" s="516"/>
      <c r="C15" s="515" t="s">
        <v>763</v>
      </c>
      <c r="D15" s="516"/>
      <c r="E15" s="515" t="s">
        <v>926</v>
      </c>
      <c r="F15" s="516"/>
      <c r="I15" s="522"/>
    </row>
    <row r="16" spans="1:9" s="514" customFormat="1" ht="24.95" customHeight="1">
      <c r="A16" s="515" t="s">
        <v>1926</v>
      </c>
      <c r="B16" s="516"/>
      <c r="C16" s="515" t="s">
        <v>2102</v>
      </c>
      <c r="D16" s="516"/>
      <c r="E16" s="515" t="s">
        <v>490</v>
      </c>
      <c r="F16" s="516"/>
      <c r="I16" s="522"/>
    </row>
    <row r="17" spans="1:9" s="514" customFormat="1" ht="24.95" customHeight="1">
      <c r="A17" s="515" t="s">
        <v>122</v>
      </c>
      <c r="B17" s="516"/>
      <c r="C17" s="515" t="s">
        <v>238</v>
      </c>
      <c r="D17" s="516"/>
      <c r="E17" s="517" t="s">
        <v>787</v>
      </c>
      <c r="F17" s="516"/>
      <c r="I17" s="522"/>
    </row>
    <row r="18" spans="1:9" s="514" customFormat="1" ht="24.95" customHeight="1">
      <c r="A18" s="517" t="s">
        <v>56</v>
      </c>
      <c r="B18" s="516"/>
      <c r="C18" s="515" t="s">
        <v>2001</v>
      </c>
      <c r="D18" s="516"/>
      <c r="E18" s="515" t="s">
        <v>128</v>
      </c>
      <c r="F18" s="516"/>
      <c r="I18" s="522"/>
    </row>
    <row r="19" spans="1:9" s="514" customFormat="1" ht="24.95" customHeight="1">
      <c r="A19" s="515" t="s">
        <v>621</v>
      </c>
      <c r="B19" s="518"/>
      <c r="C19" s="515" t="s">
        <v>252</v>
      </c>
      <c r="D19" s="518"/>
      <c r="E19" s="515" t="s">
        <v>463</v>
      </c>
      <c r="F19" s="518"/>
      <c r="I19" s="522"/>
    </row>
    <row r="20" spans="1:9" s="519" customFormat="1" ht="24.95" customHeight="1">
      <c r="A20" s="515" t="s">
        <v>2132</v>
      </c>
      <c r="B20" s="516"/>
      <c r="C20" s="515" t="s">
        <v>2012</v>
      </c>
      <c r="D20" s="516"/>
      <c r="E20" s="515" t="s">
        <v>7214</v>
      </c>
      <c r="F20" s="516"/>
      <c r="I20" s="522"/>
    </row>
    <row r="21" spans="1:9" s="519" customFormat="1" ht="24.95" customHeight="1">
      <c r="A21" s="515" t="s">
        <v>318</v>
      </c>
      <c r="B21" s="516"/>
      <c r="C21" s="515" t="s">
        <v>2153</v>
      </c>
      <c r="D21" s="516"/>
      <c r="E21" s="515" t="s">
        <v>4019</v>
      </c>
      <c r="F21" s="516"/>
      <c r="I21" s="522"/>
    </row>
    <row r="22" spans="1:9" s="519" customFormat="1" ht="24.95" customHeight="1">
      <c r="A22" s="515" t="s">
        <v>164</v>
      </c>
      <c r="B22" s="516"/>
      <c r="C22" s="515" t="s">
        <v>2101</v>
      </c>
      <c r="D22" s="516"/>
      <c r="E22" s="515" t="s">
        <v>5166</v>
      </c>
      <c r="F22" s="516"/>
      <c r="I22" s="522"/>
    </row>
    <row r="23" spans="1:9" s="519" customFormat="1" ht="24.95" customHeight="1">
      <c r="A23" s="515" t="s">
        <v>116</v>
      </c>
      <c r="B23" s="516"/>
      <c r="C23" s="515" t="s">
        <v>2021</v>
      </c>
      <c r="D23" s="516"/>
      <c r="E23" s="515"/>
      <c r="F23" s="516"/>
      <c r="I23" s="522"/>
    </row>
    <row r="24" spans="1:9" s="519" customFormat="1" ht="24.95" customHeight="1">
      <c r="A24" s="515" t="s">
        <v>247</v>
      </c>
      <c r="B24" s="516"/>
      <c r="C24" s="515" t="s">
        <v>2670</v>
      </c>
      <c r="D24" s="516"/>
      <c r="E24" s="515"/>
      <c r="F24" s="516"/>
      <c r="I24" s="522"/>
    </row>
    <row r="25" spans="1:9" s="519" customFormat="1" ht="24.95" customHeight="1">
      <c r="A25" s="515" t="s">
        <v>331</v>
      </c>
      <c r="B25" s="516"/>
      <c r="C25" s="515" t="s">
        <v>2676</v>
      </c>
      <c r="D25" s="516"/>
      <c r="E25" s="515"/>
      <c r="F25" s="516"/>
      <c r="I25" s="522"/>
    </row>
    <row r="26" spans="1:9" s="519" customFormat="1" ht="24.95" customHeight="1">
      <c r="A26" s="515" t="s">
        <v>85</v>
      </c>
      <c r="B26" s="516"/>
      <c r="C26" s="515" t="s">
        <v>2156</v>
      </c>
      <c r="D26" s="516"/>
      <c r="E26" s="515"/>
      <c r="F26" s="516"/>
      <c r="I26" s="522"/>
    </row>
    <row r="27" spans="1:9" s="519" customFormat="1" ht="24.95" customHeight="1">
      <c r="A27" s="515" t="s">
        <v>2667</v>
      </c>
      <c r="B27" s="516"/>
      <c r="C27" s="515" t="s">
        <v>2672</v>
      </c>
      <c r="D27" s="516"/>
      <c r="E27" s="515"/>
      <c r="F27" s="516"/>
      <c r="I27" s="522"/>
    </row>
    <row r="28" spans="1:9" s="519" customFormat="1" ht="24.95" customHeight="1">
      <c r="A28" s="515" t="s">
        <v>84</v>
      </c>
      <c r="B28" s="516"/>
      <c r="C28" s="515"/>
      <c r="D28" s="516"/>
      <c r="E28" s="515"/>
      <c r="F28" s="516"/>
      <c r="I28" s="522"/>
    </row>
    <row r="29" spans="1:9" s="519" customFormat="1" ht="24.95" customHeight="1">
      <c r="A29" s="515" t="s">
        <v>2666</v>
      </c>
      <c r="B29" s="516"/>
      <c r="C29" s="515"/>
      <c r="D29" s="516"/>
      <c r="E29" s="515"/>
      <c r="F29" s="516"/>
      <c r="I29" s="522"/>
    </row>
    <row r="30" spans="1:9" s="519" customFormat="1" ht="24.95" customHeight="1">
      <c r="A30" s="515" t="s">
        <v>1927</v>
      </c>
      <c r="B30" s="516"/>
      <c r="C30" s="515"/>
      <c r="D30" s="516"/>
      <c r="E30" s="515"/>
      <c r="F30" s="516"/>
      <c r="I30" s="522"/>
    </row>
    <row r="31" spans="1:9" s="519" customFormat="1" ht="24.95" customHeight="1">
      <c r="A31" s="515" t="s">
        <v>1997</v>
      </c>
      <c r="B31" s="516"/>
      <c r="C31" s="515"/>
      <c r="D31" s="516"/>
      <c r="E31" s="515"/>
      <c r="F31" s="516"/>
      <c r="I31" s="522"/>
    </row>
    <row r="32" spans="1:9" s="519" customFormat="1" ht="24.95" customHeight="1">
      <c r="A32" s="515" t="s">
        <v>2674</v>
      </c>
      <c r="B32" s="516"/>
      <c r="C32" s="515"/>
      <c r="D32" s="516"/>
      <c r="E32" s="515"/>
      <c r="F32" s="516"/>
      <c r="I32" s="522"/>
    </row>
    <row r="33" spans="1:9" s="519" customFormat="1" ht="24.95" customHeight="1">
      <c r="A33" s="515" t="s">
        <v>71</v>
      </c>
      <c r="B33" s="516"/>
      <c r="C33" s="515"/>
      <c r="D33" s="516"/>
      <c r="E33" s="515"/>
      <c r="F33" s="516"/>
      <c r="I33" s="522"/>
    </row>
    <row r="34" spans="1:9" s="519" customFormat="1" ht="24.95" customHeight="1">
      <c r="A34" s="515" t="s">
        <v>178</v>
      </c>
      <c r="B34" s="516"/>
      <c r="C34" s="515"/>
      <c r="D34" s="516"/>
      <c r="E34" s="515"/>
      <c r="F34" s="516"/>
      <c r="I34" s="522"/>
    </row>
    <row r="35" spans="1:9" s="519" customFormat="1" ht="24.95" customHeight="1">
      <c r="A35" s="515" t="s">
        <v>5167</v>
      </c>
      <c r="B35" s="516"/>
      <c r="C35" s="515"/>
      <c r="D35" s="516"/>
      <c r="E35" s="515"/>
      <c r="F35" s="516"/>
      <c r="I35" s="522" t="s">
        <v>4674</v>
      </c>
    </row>
    <row r="36" spans="1:9" s="519" customFormat="1" ht="24.95" customHeight="1">
      <c r="A36" s="515" t="s">
        <v>100</v>
      </c>
      <c r="B36" s="516"/>
      <c r="C36" s="515"/>
      <c r="D36" s="516"/>
      <c r="E36" s="515"/>
      <c r="F36" s="516"/>
      <c r="I36" s="522"/>
    </row>
    <row r="37" spans="1:9" s="519" customFormat="1" ht="24.95" customHeight="1">
      <c r="A37" s="515" t="s">
        <v>40</v>
      </c>
      <c r="B37" s="516"/>
      <c r="C37" s="515"/>
      <c r="D37" s="516"/>
      <c r="E37" s="515"/>
      <c r="F37" s="516"/>
      <c r="I37" s="522"/>
    </row>
    <row r="38" spans="1:9" s="519" customFormat="1" ht="24.95" customHeight="1">
      <c r="A38" s="515" t="s">
        <v>37</v>
      </c>
      <c r="B38" s="516"/>
      <c r="C38" s="515"/>
      <c r="D38" s="516"/>
      <c r="E38" s="515"/>
      <c r="F38" s="516"/>
      <c r="I38" s="522"/>
    </row>
    <row r="39" spans="1:9" s="519" customFormat="1" ht="24.95" customHeight="1">
      <c r="A39" s="515" t="s">
        <v>187</v>
      </c>
      <c r="B39" s="516"/>
      <c r="C39" s="525"/>
      <c r="D39" s="516"/>
      <c r="E39" s="515"/>
      <c r="F39" s="516"/>
      <c r="I39" s="522"/>
    </row>
    <row r="40" spans="1:9" s="519" customFormat="1" ht="24.95" customHeight="1">
      <c r="A40" s="515" t="s">
        <v>36</v>
      </c>
      <c r="B40" s="516"/>
      <c r="C40" s="525"/>
      <c r="D40" s="516"/>
      <c r="E40" s="515"/>
      <c r="F40" s="516"/>
      <c r="I40" s="522"/>
    </row>
    <row r="41" spans="1:9" s="519" customFormat="1" ht="24.95" customHeight="1">
      <c r="A41" s="515" t="s">
        <v>1990</v>
      </c>
      <c r="B41" s="516"/>
      <c r="C41" s="525"/>
      <c r="D41" s="516"/>
      <c r="E41" s="515"/>
      <c r="F41" s="516"/>
      <c r="I41" s="522"/>
    </row>
    <row r="42" spans="1:9" s="519" customFormat="1" ht="24.95" customHeight="1">
      <c r="A42" s="515" t="s">
        <v>2669</v>
      </c>
      <c r="B42" s="516"/>
      <c r="C42" s="525"/>
      <c r="D42" s="516"/>
      <c r="E42" s="515"/>
      <c r="F42" s="516"/>
      <c r="I42" s="522"/>
    </row>
    <row r="43" spans="1:9" s="519" customFormat="1" ht="24.95" customHeight="1">
      <c r="A43" s="515" t="s">
        <v>2140</v>
      </c>
      <c r="B43" s="516"/>
      <c r="C43" s="525"/>
      <c r="D43" s="516"/>
      <c r="E43" s="526"/>
      <c r="F43" s="516"/>
      <c r="I43" s="522"/>
    </row>
    <row r="44" spans="1:9" s="519" customFormat="1" ht="24.95" customHeight="1">
      <c r="A44" s="515" t="s">
        <v>334</v>
      </c>
      <c r="B44" s="516"/>
      <c r="C44" s="515"/>
      <c r="D44" s="516"/>
      <c r="E44" s="526"/>
      <c r="F44" s="516"/>
      <c r="I44" s="522"/>
    </row>
    <row r="45" spans="1:9" ht="18.95" customHeight="1">
      <c r="A45" s="502" t="s">
        <v>2032</v>
      </c>
      <c r="B45" s="503"/>
      <c r="D45" s="503"/>
      <c r="I45" s="522"/>
    </row>
    <row r="46" spans="1:9" ht="18.95" customHeight="1">
      <c r="A46" s="502" t="s">
        <v>417</v>
      </c>
      <c r="B46" s="503"/>
      <c r="D46" s="503"/>
      <c r="I46" s="522"/>
    </row>
    <row r="47" spans="1:9" ht="18.95" customHeight="1">
      <c r="B47" s="503"/>
      <c r="D47" s="503"/>
      <c r="I47" s="522"/>
    </row>
    <row r="48" spans="1:9" ht="18.95" customHeight="1">
      <c r="B48" s="503"/>
      <c r="D48" s="503"/>
      <c r="I48" s="522"/>
    </row>
    <row r="49" spans="2:9" ht="18.95" customHeight="1">
      <c r="B49" s="503"/>
      <c r="D49" s="503"/>
      <c r="I49" s="522"/>
    </row>
    <row r="50" spans="2:9" ht="18.95" customHeight="1">
      <c r="B50" s="503"/>
      <c r="D50" s="503"/>
      <c r="I50" s="522"/>
    </row>
    <row r="51" spans="2:9" ht="18.95" customHeight="1">
      <c r="B51" s="503"/>
      <c r="D51" s="503"/>
      <c r="I51" s="522"/>
    </row>
    <row r="52" spans="2:9" ht="18.95" customHeight="1">
      <c r="B52" s="503"/>
      <c r="D52" s="503"/>
      <c r="I52" s="522"/>
    </row>
    <row r="53" spans="2:9" ht="18.95" customHeight="1">
      <c r="B53" s="503"/>
      <c r="D53" s="503"/>
      <c r="I53" s="522"/>
    </row>
    <row r="54" spans="2:9" ht="18.95" customHeight="1">
      <c r="B54" s="503"/>
      <c r="D54" s="503"/>
      <c r="I54" s="522"/>
    </row>
    <row r="55" spans="2:9" ht="18.95" customHeight="1">
      <c r="B55" s="503"/>
      <c r="D55" s="503"/>
      <c r="I55" s="522"/>
    </row>
    <row r="56" spans="2:9" ht="18.95" customHeight="1">
      <c r="B56" s="503"/>
      <c r="D56" s="503"/>
      <c r="I56" s="522"/>
    </row>
    <row r="57" spans="2:9" ht="18.95" customHeight="1">
      <c r="B57" s="503"/>
      <c r="D57" s="503"/>
      <c r="E57" s="503"/>
      <c r="I57" s="522"/>
    </row>
    <row r="58" spans="2:9" ht="18.95" customHeight="1">
      <c r="B58" s="503"/>
      <c r="D58" s="503"/>
      <c r="E58" s="503"/>
      <c r="I58" s="522"/>
    </row>
    <row r="59" spans="2:9" ht="18.95" customHeight="1">
      <c r="B59" s="503"/>
      <c r="D59" s="503"/>
      <c r="E59" s="503"/>
      <c r="I59" s="522"/>
    </row>
    <row r="60" spans="2:9" ht="18.95" customHeight="1">
      <c r="B60" s="503"/>
      <c r="D60" s="503"/>
      <c r="E60" s="503"/>
      <c r="I60" s="522"/>
    </row>
    <row r="61" spans="2:9" ht="18.95" customHeight="1">
      <c r="B61" s="503"/>
      <c r="D61" s="503"/>
      <c r="E61" s="503"/>
      <c r="I61" s="522"/>
    </row>
    <row r="62" spans="2:9" ht="18.95" customHeight="1">
      <c r="B62" s="503"/>
      <c r="D62" s="503"/>
      <c r="E62" s="503"/>
      <c r="I62" s="522"/>
    </row>
    <row r="63" spans="2:9" ht="18.95" customHeight="1">
      <c r="B63" s="503"/>
      <c r="D63" s="503"/>
      <c r="E63" s="503"/>
      <c r="I63" s="522"/>
    </row>
    <row r="64" spans="2:9">
      <c r="B64" s="503"/>
      <c r="D64" s="503"/>
      <c r="E64" s="503"/>
      <c r="I64" s="522"/>
    </row>
    <row r="65" spans="9:9">
      <c r="I65" s="522"/>
    </row>
    <row r="66" spans="9:9">
      <c r="I66" s="522"/>
    </row>
    <row r="67" spans="9:9">
      <c r="I67" s="522"/>
    </row>
    <row r="68" spans="9:9">
      <c r="I68" s="522"/>
    </row>
    <row r="69" spans="9:9">
      <c r="I69" s="522"/>
    </row>
    <row r="70" spans="9:9">
      <c r="I70" s="522"/>
    </row>
    <row r="71" spans="9:9">
      <c r="I71" s="522"/>
    </row>
    <row r="72" spans="9:9">
      <c r="I72" s="522"/>
    </row>
    <row r="73" spans="9:9">
      <c r="I73" s="522"/>
    </row>
    <row r="74" spans="9:9">
      <c r="I74" s="522"/>
    </row>
    <row r="75" spans="9:9">
      <c r="I75" s="522"/>
    </row>
    <row r="76" spans="9:9">
      <c r="I76" s="522"/>
    </row>
    <row r="77" spans="9:9">
      <c r="I77" s="522"/>
    </row>
    <row r="78" spans="9:9">
      <c r="I78" s="522"/>
    </row>
    <row r="79" spans="9:9">
      <c r="I79" s="522"/>
    </row>
    <row r="80" spans="9:9">
      <c r="I80" s="522"/>
    </row>
    <row r="81" spans="9:9">
      <c r="I81" s="522"/>
    </row>
    <row r="82" spans="9:9">
      <c r="I82" s="522"/>
    </row>
    <row r="83" spans="9:9">
      <c r="I83" s="522"/>
    </row>
    <row r="84" spans="9:9">
      <c r="I84" s="522"/>
    </row>
    <row r="85" spans="9:9">
      <c r="I85" s="522"/>
    </row>
    <row r="86" spans="9:9">
      <c r="I86" s="522"/>
    </row>
    <row r="87" spans="9:9">
      <c r="I87" s="522"/>
    </row>
    <row r="88" spans="9:9">
      <c r="I88" s="522"/>
    </row>
    <row r="89" spans="9:9">
      <c r="I89" s="522"/>
    </row>
    <row r="90" spans="9:9">
      <c r="I90" s="522"/>
    </row>
    <row r="91" spans="9:9">
      <c r="I91" s="522"/>
    </row>
    <row r="92" spans="9:9">
      <c r="I92" s="522"/>
    </row>
    <row r="93" spans="9:9">
      <c r="I93" s="522"/>
    </row>
    <row r="94" spans="9:9">
      <c r="I94" s="522"/>
    </row>
    <row r="95" spans="9:9">
      <c r="I95" s="522"/>
    </row>
    <row r="96" spans="9:9">
      <c r="I96" s="522"/>
    </row>
    <row r="97" spans="9:9">
      <c r="I97" s="522"/>
    </row>
    <row r="98" spans="9:9">
      <c r="I98" s="522"/>
    </row>
    <row r="99" spans="9:9">
      <c r="I99" s="522"/>
    </row>
    <row r="100" spans="9:9">
      <c r="I100" s="522"/>
    </row>
    <row r="101" spans="9:9">
      <c r="I101" s="522"/>
    </row>
    <row r="102" spans="9:9">
      <c r="I102" s="522"/>
    </row>
    <row r="103" spans="9:9">
      <c r="I103" s="522"/>
    </row>
    <row r="104" spans="9:9">
      <c r="I104" s="522"/>
    </row>
    <row r="105" spans="9:9">
      <c r="I105" s="522"/>
    </row>
    <row r="106" spans="9:9">
      <c r="I106" s="522"/>
    </row>
    <row r="107" spans="9:9">
      <c r="I107" s="522"/>
    </row>
    <row r="108" spans="9:9">
      <c r="I108" s="522"/>
    </row>
    <row r="109" spans="9:9">
      <c r="I109" s="522"/>
    </row>
    <row r="110" spans="9:9">
      <c r="I110" s="522"/>
    </row>
    <row r="111" spans="9:9">
      <c r="I111" s="522"/>
    </row>
    <row r="112" spans="9:9">
      <c r="I112" s="522"/>
    </row>
    <row r="113" spans="9:9">
      <c r="I113" s="522"/>
    </row>
    <row r="114" spans="9:9">
      <c r="I114" s="522"/>
    </row>
    <row r="115" spans="9:9">
      <c r="I115" s="522"/>
    </row>
    <row r="116" spans="9:9">
      <c r="I116" s="522"/>
    </row>
    <row r="117" spans="9:9">
      <c r="I117" s="522"/>
    </row>
    <row r="118" spans="9:9">
      <c r="I118" s="522"/>
    </row>
    <row r="119" spans="9:9">
      <c r="I119" s="522"/>
    </row>
    <row r="120" spans="9:9">
      <c r="I120" s="522"/>
    </row>
    <row r="121" spans="9:9">
      <c r="I121" s="522"/>
    </row>
    <row r="122" spans="9:9">
      <c r="I122" s="522"/>
    </row>
    <row r="123" spans="9:9">
      <c r="I123" s="522"/>
    </row>
    <row r="124" spans="9:9">
      <c r="I124" s="522"/>
    </row>
    <row r="125" spans="9:9">
      <c r="I125" s="522"/>
    </row>
    <row r="126" spans="9:9">
      <c r="I126" s="522"/>
    </row>
    <row r="127" spans="9:9">
      <c r="I127" s="522"/>
    </row>
    <row r="128" spans="9:9">
      <c r="I128" s="522"/>
    </row>
  </sheetData>
  <phoneticPr fontId="1" type="noConversion"/>
  <pageMargins left="0.39370078740157483" right="0" top="0.74803149606299213" bottom="0" header="0.31496062992125984" footer="0.31496062992125984"/>
  <pageSetup paperSize="9" scale="68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20"/>
  <dimension ref="E4:R47"/>
  <sheetViews>
    <sheetView topLeftCell="A16" workbookViewId="0">
      <selection activeCell="M42" sqref="M42"/>
    </sheetView>
  </sheetViews>
  <sheetFormatPr defaultRowHeight="14.25"/>
  <cols>
    <col min="1" max="3" width="9.5" customWidth="1"/>
    <col min="4" max="4" width="4.875" customWidth="1"/>
    <col min="5" max="5" width="4" customWidth="1"/>
    <col min="6" max="7" width="10.5" bestFit="1" customWidth="1"/>
    <col min="8" max="8" width="10.625" customWidth="1"/>
    <col min="9" max="9" width="10.25" customWidth="1"/>
    <col min="10" max="10" width="10.125" customWidth="1"/>
    <col min="11" max="11" width="9.75" customWidth="1"/>
    <col min="12" max="12" width="10.75" customWidth="1"/>
    <col min="13" max="13" width="5" customWidth="1"/>
    <col min="15" max="15" width="8.75" customWidth="1"/>
    <col min="17" max="17" width="56.625" customWidth="1"/>
    <col min="18" max="18" width="31" customWidth="1"/>
  </cols>
  <sheetData>
    <row r="4" spans="5:18" ht="16.5" customHeight="1">
      <c r="E4" s="366"/>
      <c r="F4" s="942">
        <v>2025</v>
      </c>
      <c r="G4" s="944" t="s">
        <v>2612</v>
      </c>
      <c r="H4" s="944"/>
      <c r="I4" s="369"/>
      <c r="J4" s="942">
        <v>4</v>
      </c>
      <c r="K4" s="942"/>
      <c r="L4" s="946" t="s">
        <v>2613</v>
      </c>
      <c r="M4" s="370"/>
    </row>
    <row r="5" spans="5:18" ht="17.25" customHeight="1">
      <c r="E5" s="367"/>
      <c r="F5" s="943"/>
      <c r="G5" s="945"/>
      <c r="H5" s="945"/>
      <c r="I5" s="376"/>
      <c r="J5" s="943"/>
      <c r="K5" s="943"/>
      <c r="L5" s="947"/>
      <c r="M5" s="377"/>
    </row>
    <row r="6" spans="5:18" ht="30" customHeight="1">
      <c r="E6" s="371"/>
      <c r="F6" s="365"/>
      <c r="G6" s="365"/>
      <c r="H6" s="375"/>
      <c r="I6" s="375"/>
      <c r="J6" s="365"/>
      <c r="K6" s="365"/>
      <c r="L6" s="375"/>
      <c r="M6" s="372"/>
    </row>
    <row r="7" spans="5:18" ht="30" customHeight="1">
      <c r="E7" s="371"/>
      <c r="F7" s="379" t="s">
        <v>2614</v>
      </c>
      <c r="G7" s="362" t="s">
        <v>2615</v>
      </c>
      <c r="H7" s="362" t="s">
        <v>2616</v>
      </c>
      <c r="I7" s="362" t="s">
        <v>2617</v>
      </c>
      <c r="J7" s="362" t="s">
        <v>2618</v>
      </c>
      <c r="K7" s="362" t="s">
        <v>2619</v>
      </c>
      <c r="L7" s="362" t="s">
        <v>2620</v>
      </c>
      <c r="M7" s="372"/>
    </row>
    <row r="8" spans="5:18" ht="30" customHeight="1">
      <c r="E8" s="371"/>
      <c r="F8" s="378">
        <f>DATE(F4,J4,1)-WEEKDAY(DATE(F4,J4,1),2)</f>
        <v>45746</v>
      </c>
      <c r="G8" s="363">
        <f>F8+1</f>
        <v>45747</v>
      </c>
      <c r="H8" s="363">
        <f t="shared" ref="H8:L9" si="0">G8+1</f>
        <v>45748</v>
      </c>
      <c r="I8" s="363">
        <f t="shared" si="0"/>
        <v>45749</v>
      </c>
      <c r="J8" s="363">
        <f t="shared" si="0"/>
        <v>45750</v>
      </c>
      <c r="K8" s="363">
        <f t="shared" si="0"/>
        <v>45751</v>
      </c>
      <c r="L8" s="363">
        <f t="shared" si="0"/>
        <v>45752</v>
      </c>
      <c r="M8" s="372"/>
    </row>
    <row r="9" spans="5:18" ht="30" customHeight="1">
      <c r="E9" s="371"/>
      <c r="F9" s="378">
        <f>F8+7</f>
        <v>45753</v>
      </c>
      <c r="G9" s="363">
        <f>F9+1</f>
        <v>45754</v>
      </c>
      <c r="H9" s="363">
        <f t="shared" si="0"/>
        <v>45755</v>
      </c>
      <c r="I9" s="363">
        <f t="shared" si="0"/>
        <v>45756</v>
      </c>
      <c r="J9" s="363">
        <f t="shared" si="0"/>
        <v>45757</v>
      </c>
      <c r="K9" s="363">
        <f t="shared" si="0"/>
        <v>45758</v>
      </c>
      <c r="L9" s="363">
        <f t="shared" si="0"/>
        <v>45759</v>
      </c>
      <c r="M9" s="372"/>
    </row>
    <row r="10" spans="5:18" ht="30" customHeight="1">
      <c r="E10" s="371"/>
      <c r="F10" s="378">
        <f>F9+7</f>
        <v>45760</v>
      </c>
      <c r="G10" s="363">
        <f t="shared" ref="G10:L10" si="1">F10+1</f>
        <v>45761</v>
      </c>
      <c r="H10" s="363">
        <f t="shared" si="1"/>
        <v>45762</v>
      </c>
      <c r="I10" s="363">
        <f t="shared" si="1"/>
        <v>45763</v>
      </c>
      <c r="J10" s="363">
        <f t="shared" si="1"/>
        <v>45764</v>
      </c>
      <c r="K10" s="363">
        <f t="shared" si="1"/>
        <v>45765</v>
      </c>
      <c r="L10" s="363">
        <f t="shared" si="1"/>
        <v>45766</v>
      </c>
      <c r="M10" s="372"/>
    </row>
    <row r="11" spans="5:18" ht="30" customHeight="1">
      <c r="E11" s="371"/>
      <c r="F11" s="378">
        <f>F10+7</f>
        <v>45767</v>
      </c>
      <c r="G11" s="363">
        <f t="shared" ref="G11:L11" si="2">F11+1</f>
        <v>45768</v>
      </c>
      <c r="H11" s="363">
        <f t="shared" si="2"/>
        <v>45769</v>
      </c>
      <c r="I11" s="363">
        <f t="shared" si="2"/>
        <v>45770</v>
      </c>
      <c r="J11" s="363">
        <f t="shared" si="2"/>
        <v>45771</v>
      </c>
      <c r="K11" s="363">
        <f t="shared" si="2"/>
        <v>45772</v>
      </c>
      <c r="L11" s="363">
        <f t="shared" si="2"/>
        <v>45773</v>
      </c>
      <c r="M11" s="372"/>
    </row>
    <row r="12" spans="5:18" ht="30" customHeight="1">
      <c r="E12" s="371"/>
      <c r="F12" s="378">
        <f>F11+7</f>
        <v>45774</v>
      </c>
      <c r="G12" s="363">
        <f t="shared" ref="G12:L13" si="3">F12+1</f>
        <v>45775</v>
      </c>
      <c r="H12" s="363">
        <f t="shared" si="3"/>
        <v>45776</v>
      </c>
      <c r="I12" s="363">
        <f t="shared" si="3"/>
        <v>45777</v>
      </c>
      <c r="J12" s="363">
        <f t="shared" si="3"/>
        <v>45778</v>
      </c>
      <c r="K12" s="363">
        <f t="shared" si="3"/>
        <v>45779</v>
      </c>
      <c r="L12" s="363">
        <f t="shared" si="3"/>
        <v>45780</v>
      </c>
      <c r="M12" s="372"/>
    </row>
    <row r="13" spans="5:18" ht="30" customHeight="1">
      <c r="E13" s="371"/>
      <c r="F13" s="378">
        <f>F12+7</f>
        <v>45781</v>
      </c>
      <c r="G13" s="363">
        <f>F13+1</f>
        <v>45782</v>
      </c>
      <c r="H13" s="363">
        <f t="shared" si="3"/>
        <v>45783</v>
      </c>
      <c r="I13" s="363">
        <f t="shared" si="3"/>
        <v>45784</v>
      </c>
      <c r="J13" s="363">
        <f t="shared" si="3"/>
        <v>45785</v>
      </c>
      <c r="K13" s="363">
        <f t="shared" si="3"/>
        <v>45786</v>
      </c>
      <c r="L13" s="363">
        <f t="shared" si="3"/>
        <v>45787</v>
      </c>
      <c r="M13" s="372"/>
    </row>
    <row r="14" spans="5:18" ht="30" customHeight="1">
      <c r="E14" s="368"/>
      <c r="F14" s="373"/>
      <c r="G14" s="373"/>
      <c r="H14" s="373"/>
      <c r="I14" s="373"/>
      <c r="J14" s="373"/>
      <c r="K14" s="373"/>
      <c r="L14" s="373"/>
      <c r="M14" s="374"/>
    </row>
    <row r="15" spans="5:18">
      <c r="F15" s="361"/>
      <c r="G15" s="361"/>
      <c r="H15" s="361"/>
      <c r="I15" s="361" t="s">
        <v>4542</v>
      </c>
      <c r="J15" s="361" t="s">
        <v>4543</v>
      </c>
      <c r="K15" s="361" t="s">
        <v>4643</v>
      </c>
      <c r="L15" s="361"/>
    </row>
    <row r="16" spans="5:18">
      <c r="F16" s="111" t="s">
        <v>2621</v>
      </c>
      <c r="G16" s="111" t="s">
        <v>2622</v>
      </c>
      <c r="H16" s="500"/>
      <c r="I16" s="497">
        <v>88</v>
      </c>
      <c r="J16" s="497">
        <f>I16-J17-J18-J19-J20-J21-J22-J23-J24-J25-J26-J27-J28-J29-J30-J31-J32-J33-J34-J35-J36-J37-J38-J39-J40-J41-J42-J43-J44-J45-J46-J47</f>
        <v>88</v>
      </c>
      <c r="K16" s="381">
        <f>I16-J16</f>
        <v>0</v>
      </c>
      <c r="L16" s="385" t="s">
        <v>5053</v>
      </c>
      <c r="M16" s="502"/>
      <c r="N16" s="629"/>
      <c r="P16" s="628" t="s">
        <v>5019</v>
      </c>
      <c r="Q16" s="628"/>
      <c r="R16" s="381" t="s">
        <v>5050</v>
      </c>
    </row>
    <row r="17" spans="6:18">
      <c r="F17" s="364">
        <v>45749</v>
      </c>
      <c r="G17" s="111">
        <v>7.5</v>
      </c>
      <c r="H17" s="501"/>
      <c r="I17" s="498"/>
      <c r="J17" s="497"/>
      <c r="L17" s="628" t="s">
        <v>4513</v>
      </c>
      <c r="O17">
        <v>1</v>
      </c>
      <c r="P17" s="381" t="s">
        <v>5044</v>
      </c>
      <c r="Q17" s="381" t="s">
        <v>5118</v>
      </c>
      <c r="R17" s="381"/>
    </row>
    <row r="18" spans="6:18">
      <c r="F18" s="364">
        <v>45766</v>
      </c>
      <c r="G18" s="111">
        <v>8</v>
      </c>
      <c r="H18" s="501"/>
      <c r="I18" s="498"/>
      <c r="J18" s="497"/>
      <c r="L18" s="628">
        <v>40</v>
      </c>
      <c r="O18">
        <v>2</v>
      </c>
      <c r="P18" s="381" t="s">
        <v>5043</v>
      </c>
      <c r="Q18" s="381" t="s">
        <v>5119</v>
      </c>
      <c r="R18" s="381"/>
    </row>
    <row r="19" spans="6:18">
      <c r="F19" s="364"/>
      <c r="G19" s="111"/>
      <c r="H19" s="501"/>
      <c r="I19" s="498"/>
      <c r="J19" s="497"/>
      <c r="O19">
        <v>3</v>
      </c>
      <c r="P19" s="381" t="s">
        <v>5016</v>
      </c>
      <c r="Q19" s="381" t="s">
        <v>5054</v>
      </c>
      <c r="R19" s="381"/>
    </row>
    <row r="20" spans="6:18">
      <c r="F20" s="364"/>
      <c r="G20" s="385"/>
      <c r="H20" s="501"/>
      <c r="I20" s="498"/>
      <c r="J20" s="499"/>
      <c r="K20" s="731">
        <v>45755</v>
      </c>
      <c r="L20" t="s">
        <v>6955</v>
      </c>
      <c r="O20">
        <v>4</v>
      </c>
      <c r="P20" s="381" t="s">
        <v>5051</v>
      </c>
      <c r="Q20" s="381" t="s">
        <v>5154</v>
      </c>
      <c r="R20" s="381"/>
    </row>
    <row r="21" spans="6:18">
      <c r="F21" s="364"/>
      <c r="G21" s="111"/>
      <c r="H21" s="501"/>
      <c r="I21" s="498"/>
      <c r="J21" s="497"/>
      <c r="K21" s="731">
        <v>45756</v>
      </c>
      <c r="L21" t="s">
        <v>6957</v>
      </c>
      <c r="O21">
        <v>5</v>
      </c>
      <c r="P21" s="381" t="s">
        <v>5017</v>
      </c>
      <c r="Q21" s="594" t="s">
        <v>5047</v>
      </c>
      <c r="R21" s="381"/>
    </row>
    <row r="22" spans="6:18">
      <c r="F22" s="364"/>
      <c r="G22" s="111"/>
      <c r="H22" s="501"/>
      <c r="I22" s="498"/>
      <c r="J22" s="497"/>
      <c r="K22" s="731">
        <v>45757</v>
      </c>
      <c r="L22" t="s">
        <v>6958</v>
      </c>
      <c r="O22">
        <v>6</v>
      </c>
      <c r="P22" s="381" t="s">
        <v>5052</v>
      </c>
      <c r="Q22" s="630" t="s">
        <v>5061</v>
      </c>
      <c r="R22" s="381"/>
    </row>
    <row r="23" spans="6:18">
      <c r="F23" s="723"/>
      <c r="G23" s="111"/>
      <c r="I23" s="498"/>
      <c r="J23" s="497"/>
      <c r="K23" s="731">
        <v>45758</v>
      </c>
      <c r="L23" t="s">
        <v>6959</v>
      </c>
      <c r="O23">
        <v>7</v>
      </c>
      <c r="P23" s="381" t="s">
        <v>5020</v>
      </c>
      <c r="Q23" s="381" t="s">
        <v>5048</v>
      </c>
      <c r="R23" s="627" t="s">
        <v>5049</v>
      </c>
    </row>
    <row r="24" spans="6:18">
      <c r="I24" s="498"/>
      <c r="J24" s="497"/>
      <c r="K24" s="731">
        <v>45759</v>
      </c>
      <c r="L24" t="s">
        <v>6960</v>
      </c>
      <c r="O24">
        <v>8</v>
      </c>
      <c r="P24" s="381" t="s">
        <v>5148</v>
      </c>
      <c r="Q24" s="594" t="s">
        <v>5058</v>
      </c>
      <c r="R24" s="381"/>
    </row>
    <row r="25" spans="6:18">
      <c r="I25" s="498"/>
      <c r="J25" s="497"/>
      <c r="K25" s="731">
        <v>45760</v>
      </c>
      <c r="L25" t="s">
        <v>6961</v>
      </c>
      <c r="O25">
        <v>9</v>
      </c>
      <c r="P25" s="381" t="s">
        <v>5149</v>
      </c>
      <c r="Q25" s="594" t="s">
        <v>5151</v>
      </c>
      <c r="R25" s="381"/>
    </row>
    <row r="26" spans="6:18">
      <c r="I26" s="498"/>
      <c r="J26" s="497"/>
      <c r="K26" s="731">
        <v>45761</v>
      </c>
      <c r="L26" t="s">
        <v>6962</v>
      </c>
      <c r="O26">
        <v>10</v>
      </c>
      <c r="P26" s="381" t="s">
        <v>5150</v>
      </c>
      <c r="Q26" s="594" t="s">
        <v>5147</v>
      </c>
    </row>
    <row r="27" spans="6:18">
      <c r="I27" s="498"/>
      <c r="J27" s="497"/>
      <c r="K27" s="731">
        <v>45762</v>
      </c>
      <c r="L27" t="s">
        <v>6963</v>
      </c>
      <c r="O27">
        <v>11</v>
      </c>
      <c r="P27" s="381" t="s">
        <v>5059</v>
      </c>
      <c r="Q27" s="381" t="s">
        <v>5060</v>
      </c>
    </row>
    <row r="28" spans="6:18">
      <c r="I28" s="498"/>
      <c r="J28" s="497"/>
      <c r="K28" s="731">
        <v>45763</v>
      </c>
      <c r="L28" t="s">
        <v>6964</v>
      </c>
      <c r="O28">
        <v>12</v>
      </c>
      <c r="P28" s="381" t="s">
        <v>5018</v>
      </c>
      <c r="Q28" s="381" t="s">
        <v>5152</v>
      </c>
    </row>
    <row r="29" spans="6:18">
      <c r="I29" s="498"/>
      <c r="J29" s="497"/>
      <c r="K29" s="731">
        <v>45764</v>
      </c>
      <c r="L29" t="s">
        <v>6965</v>
      </c>
      <c r="O29">
        <v>13</v>
      </c>
      <c r="P29" t="s">
        <v>5160</v>
      </c>
      <c r="Q29" t="s">
        <v>5153</v>
      </c>
    </row>
    <row r="30" spans="6:18">
      <c r="I30" s="498"/>
      <c r="J30" s="497"/>
      <c r="K30" s="731">
        <v>45765</v>
      </c>
      <c r="L30" t="s">
        <v>6966</v>
      </c>
    </row>
    <row r="31" spans="6:18">
      <c r="I31" s="498"/>
      <c r="J31" s="497"/>
      <c r="K31" s="731">
        <v>45766</v>
      </c>
      <c r="L31" t="s">
        <v>6967</v>
      </c>
    </row>
    <row r="32" spans="6:18">
      <c r="I32" s="498"/>
      <c r="J32" s="497"/>
      <c r="K32" s="731">
        <v>45767</v>
      </c>
      <c r="L32" t="s">
        <v>6954</v>
      </c>
    </row>
    <row r="33" spans="9:12">
      <c r="I33" s="498"/>
      <c r="J33" s="497"/>
      <c r="K33" s="731">
        <v>45768</v>
      </c>
      <c r="L33" t="s">
        <v>6956</v>
      </c>
    </row>
    <row r="34" spans="9:12">
      <c r="I34" s="498"/>
      <c r="J34" s="497"/>
      <c r="K34" s="731">
        <v>45769</v>
      </c>
      <c r="L34" t="s">
        <v>6958</v>
      </c>
    </row>
    <row r="35" spans="9:12">
      <c r="I35" s="498"/>
      <c r="J35" s="497"/>
      <c r="K35" s="731">
        <v>45770</v>
      </c>
      <c r="L35" t="s">
        <v>6959</v>
      </c>
    </row>
    <row r="36" spans="9:12">
      <c r="I36" s="498"/>
      <c r="J36" s="497"/>
      <c r="K36" s="731">
        <v>45771</v>
      </c>
      <c r="L36" t="s">
        <v>6960</v>
      </c>
    </row>
    <row r="37" spans="9:12">
      <c r="I37" s="498"/>
      <c r="J37" s="497"/>
      <c r="K37" s="731">
        <v>45772</v>
      </c>
      <c r="L37" t="s">
        <v>6961</v>
      </c>
    </row>
    <row r="38" spans="9:12">
      <c r="I38" s="498"/>
      <c r="J38" s="497"/>
      <c r="K38" s="731">
        <v>45773</v>
      </c>
      <c r="L38" t="s">
        <v>6962</v>
      </c>
    </row>
    <row r="39" spans="9:12">
      <c r="I39" s="498"/>
      <c r="J39" s="497"/>
      <c r="K39" s="731">
        <v>45774</v>
      </c>
      <c r="L39" t="s">
        <v>6963</v>
      </c>
    </row>
    <row r="40" spans="9:12">
      <c r="I40" s="498"/>
      <c r="J40" s="497"/>
      <c r="K40" s="731">
        <v>45775</v>
      </c>
      <c r="L40" t="s">
        <v>6964</v>
      </c>
    </row>
    <row r="41" spans="9:12">
      <c r="I41" s="381"/>
      <c r="J41" s="381"/>
      <c r="K41" s="731">
        <v>45776</v>
      </c>
      <c r="L41" t="s">
        <v>6965</v>
      </c>
    </row>
    <row r="42" spans="9:12">
      <c r="I42" s="381"/>
      <c r="J42" s="381"/>
      <c r="K42" s="731">
        <v>45777</v>
      </c>
      <c r="L42" t="s">
        <v>6966</v>
      </c>
    </row>
    <row r="43" spans="9:12">
      <c r="I43" s="381"/>
      <c r="J43" s="381"/>
      <c r="K43" s="731">
        <v>45778</v>
      </c>
      <c r="L43" t="s">
        <v>6967</v>
      </c>
    </row>
    <row r="44" spans="9:12">
      <c r="I44" s="381"/>
      <c r="J44" s="381"/>
      <c r="K44" s="731">
        <v>45779</v>
      </c>
      <c r="L44" t="s">
        <v>6954</v>
      </c>
    </row>
    <row r="45" spans="9:12">
      <c r="I45" s="381"/>
      <c r="J45" s="381"/>
      <c r="K45" s="731">
        <v>45780</v>
      </c>
      <c r="L45" t="s">
        <v>6956</v>
      </c>
    </row>
    <row r="46" spans="9:12">
      <c r="I46" s="381"/>
      <c r="J46" s="381"/>
    </row>
    <row r="47" spans="9:12">
      <c r="I47" s="381"/>
      <c r="J47" s="381"/>
    </row>
  </sheetData>
  <mergeCells count="5">
    <mergeCell ref="F4:F5"/>
    <mergeCell ref="G4:G5"/>
    <mergeCell ref="H4:H5"/>
    <mergeCell ref="J4:K5"/>
    <mergeCell ref="L4:L5"/>
  </mergeCells>
  <phoneticPr fontId="1" type="noConversion"/>
  <conditionalFormatting sqref="F8:L13">
    <cfRule type="expression" dxfId="2" priority="1">
      <formula>AND(MONTH(F8)=$J$4,DAY(F8)=DAY(NOW()))</formula>
    </cfRule>
    <cfRule type="expression" dxfId="1" priority="115">
      <formula>MONTH(F8)&lt;&gt;$J$4</formula>
    </cfRule>
  </conditionalFormatting>
  <pageMargins left="0.7" right="0.7" top="0.75" bottom="0.75" header="0.3" footer="0.3"/>
  <pageSetup paperSize="9" orientation="portrait" horizontalDpi="4294967295" verticalDpi="4294967295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4" r:id="rId4" name="Spinner 2">
              <controlPr defaultSize="0" autoPict="0">
                <anchor moveWithCells="1" sizeWithCells="1">
                  <from>
                    <xdr:col>11</xdr:col>
                    <xdr:colOff>704850</xdr:colOff>
                    <xdr:row>3</xdr:row>
                    <xdr:rowOff>0</xdr:rowOff>
                  </from>
                  <to>
                    <xdr:col>13</xdr:col>
                    <xdr:colOff>0</xdr:colOff>
                    <xdr:row>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5" name="Spinner 6">
              <controlPr defaultSize="0" autoPict="0">
                <anchor moveWithCells="1" sizeWithCells="1">
                  <from>
                    <xdr:col>6</xdr:col>
                    <xdr:colOff>428625</xdr:colOff>
                    <xdr:row>3</xdr:row>
                    <xdr:rowOff>0</xdr:rowOff>
                  </from>
                  <to>
                    <xdr:col>7</xdr:col>
                    <xdr:colOff>123825</xdr:colOff>
                    <xdr:row>4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4"/>
  <dimension ref="A1:F299"/>
  <sheetViews>
    <sheetView topLeftCell="A16" zoomScaleNormal="100" workbookViewId="0">
      <selection activeCell="L22" sqref="K22:L23"/>
    </sheetView>
  </sheetViews>
  <sheetFormatPr defaultRowHeight="14.25"/>
  <cols>
    <col min="1" max="1" width="15.75" customWidth="1"/>
    <col min="2" max="2" width="17.125" customWidth="1"/>
    <col min="3" max="3" width="8.375" customWidth="1"/>
    <col min="4" max="4" width="13.125" customWidth="1"/>
    <col min="5" max="5" width="14.125" customWidth="1"/>
    <col min="6" max="6" width="8.875" customWidth="1"/>
    <col min="7" max="7" width="12.5" customWidth="1"/>
    <col min="10" max="10" width="12.75" customWidth="1"/>
    <col min="11" max="11" width="14.875" customWidth="1"/>
    <col min="13" max="13" width="11.75" customWidth="1"/>
    <col min="14" max="14" width="14" customWidth="1"/>
  </cols>
  <sheetData>
    <row r="1" spans="1:6">
      <c r="A1" s="948" t="s">
        <v>5780</v>
      </c>
      <c r="B1" s="949"/>
      <c r="C1" s="950"/>
      <c r="D1" s="948" t="s">
        <v>5837</v>
      </c>
      <c r="E1" s="949"/>
      <c r="F1" s="950"/>
    </row>
    <row r="2" spans="1:6">
      <c r="A2" s="724" t="s">
        <v>5213</v>
      </c>
      <c r="B2" s="502" t="s">
        <v>6341</v>
      </c>
      <c r="C2" s="725" t="s">
        <v>5780</v>
      </c>
      <c r="D2" s="724" t="s">
        <v>5270</v>
      </c>
      <c r="E2" s="502" t="s">
        <v>6398</v>
      </c>
      <c r="F2" s="725" t="s">
        <v>5837</v>
      </c>
    </row>
    <row r="3" spans="1:6">
      <c r="A3" s="724" t="s">
        <v>5214</v>
      </c>
      <c r="B3" s="502" t="s">
        <v>6342</v>
      </c>
      <c r="C3" s="725" t="s">
        <v>5781</v>
      </c>
      <c r="D3" s="724" t="s">
        <v>5271</v>
      </c>
      <c r="E3" s="502" t="s">
        <v>6399</v>
      </c>
      <c r="F3" s="725" t="s">
        <v>5838</v>
      </c>
    </row>
    <row r="4" spans="1:6">
      <c r="A4" s="724" t="s">
        <v>5215</v>
      </c>
      <c r="B4" s="502" t="s">
        <v>6343</v>
      </c>
      <c r="C4" s="725" t="s">
        <v>5782</v>
      </c>
      <c r="D4" s="724" t="s">
        <v>5272</v>
      </c>
      <c r="E4" s="502" t="s">
        <v>6400</v>
      </c>
      <c r="F4" s="725" t="s">
        <v>5839</v>
      </c>
    </row>
    <row r="5" spans="1:6">
      <c r="A5" s="724" t="s">
        <v>5216</v>
      </c>
      <c r="B5" s="502" t="s">
        <v>6344</v>
      </c>
      <c r="C5" s="725" t="s">
        <v>5783</v>
      </c>
      <c r="D5" s="724" t="s">
        <v>5273</v>
      </c>
      <c r="E5" s="502" t="s">
        <v>6401</v>
      </c>
      <c r="F5" s="725" t="s">
        <v>5840</v>
      </c>
    </row>
    <row r="6" spans="1:6">
      <c r="A6" s="724" t="s">
        <v>5217</v>
      </c>
      <c r="B6" s="502" t="s">
        <v>6345</v>
      </c>
      <c r="C6" s="725" t="s">
        <v>5784</v>
      </c>
      <c r="D6" s="724" t="s">
        <v>5274</v>
      </c>
      <c r="E6" s="502" t="s">
        <v>6402</v>
      </c>
      <c r="F6" s="725" t="s">
        <v>5841</v>
      </c>
    </row>
    <row r="7" spans="1:6">
      <c r="A7" s="724" t="s">
        <v>5218</v>
      </c>
      <c r="B7" s="502" t="s">
        <v>6346</v>
      </c>
      <c r="C7" s="725" t="s">
        <v>5785</v>
      </c>
      <c r="D7" s="724" t="s">
        <v>5275</v>
      </c>
      <c r="E7" s="502" t="s">
        <v>6403</v>
      </c>
      <c r="F7" s="725" t="s">
        <v>5842</v>
      </c>
    </row>
    <row r="8" spans="1:6">
      <c r="A8" s="724" t="s">
        <v>5219</v>
      </c>
      <c r="B8" s="502" t="s">
        <v>6347</v>
      </c>
      <c r="C8" s="725" t="s">
        <v>5786</v>
      </c>
      <c r="D8" s="724" t="s">
        <v>5276</v>
      </c>
      <c r="E8" s="502" t="s">
        <v>6404</v>
      </c>
      <c r="F8" s="725" t="s">
        <v>5843</v>
      </c>
    </row>
    <row r="9" spans="1:6">
      <c r="A9" s="724" t="s">
        <v>5220</v>
      </c>
      <c r="B9" s="502" t="s">
        <v>6348</v>
      </c>
      <c r="C9" s="725" t="s">
        <v>5787</v>
      </c>
      <c r="D9" s="724" t="s">
        <v>5277</v>
      </c>
      <c r="E9" s="502" t="s">
        <v>6405</v>
      </c>
      <c r="F9" s="725" t="s">
        <v>5844</v>
      </c>
    </row>
    <row r="10" spans="1:6">
      <c r="A10" s="724" t="s">
        <v>5221</v>
      </c>
      <c r="B10" s="502" t="s">
        <v>6349</v>
      </c>
      <c r="C10" s="725" t="s">
        <v>5788</v>
      </c>
      <c r="D10" s="724" t="s">
        <v>5278</v>
      </c>
      <c r="E10" s="502" t="s">
        <v>6406</v>
      </c>
      <c r="F10" s="725" t="s">
        <v>5845</v>
      </c>
    </row>
    <row r="11" spans="1:6">
      <c r="A11" s="726" t="s">
        <v>5222</v>
      </c>
      <c r="B11" s="727" t="s">
        <v>6350</v>
      </c>
      <c r="C11" s="377" t="s">
        <v>5789</v>
      </c>
      <c r="D11" s="724" t="s">
        <v>5279</v>
      </c>
      <c r="E11" s="502" t="s">
        <v>6407</v>
      </c>
      <c r="F11" s="725" t="s">
        <v>5846</v>
      </c>
    </row>
    <row r="12" spans="1:6">
      <c r="A12" s="948" t="s">
        <v>5790</v>
      </c>
      <c r="B12" s="949"/>
      <c r="C12" s="950"/>
      <c r="D12" s="502" t="s">
        <v>5280</v>
      </c>
      <c r="E12" s="502" t="s">
        <v>6408</v>
      </c>
      <c r="F12" s="725" t="s">
        <v>5847</v>
      </c>
    </row>
    <row r="13" spans="1:6">
      <c r="A13" s="724" t="s">
        <v>5223</v>
      </c>
      <c r="B13" s="502" t="s">
        <v>6351</v>
      </c>
      <c r="C13" s="725" t="s">
        <v>5790</v>
      </c>
      <c r="D13" s="727" t="s">
        <v>5281</v>
      </c>
      <c r="E13" s="727" t="s">
        <v>6409</v>
      </c>
      <c r="F13" s="377" t="s">
        <v>5848</v>
      </c>
    </row>
    <row r="14" spans="1:6">
      <c r="A14" s="724" t="s">
        <v>5224</v>
      </c>
      <c r="B14" s="502" t="s">
        <v>6352</v>
      </c>
      <c r="C14" s="502" t="s">
        <v>5791</v>
      </c>
      <c r="D14" s="948" t="s">
        <v>5849</v>
      </c>
      <c r="E14" s="949"/>
      <c r="F14" s="950"/>
    </row>
    <row r="15" spans="1:6">
      <c r="A15" s="724" t="s">
        <v>5225</v>
      </c>
      <c r="B15" s="502" t="s">
        <v>6353</v>
      </c>
      <c r="C15" s="502" t="s">
        <v>5792</v>
      </c>
      <c r="D15" s="724" t="s">
        <v>5282</v>
      </c>
      <c r="E15" s="502" t="s">
        <v>6410</v>
      </c>
      <c r="F15" s="725" t="s">
        <v>5849</v>
      </c>
    </row>
    <row r="16" spans="1:6">
      <c r="A16" s="724" t="s">
        <v>5226</v>
      </c>
      <c r="B16" s="502" t="s">
        <v>6354</v>
      </c>
      <c r="C16" s="502" t="s">
        <v>5793</v>
      </c>
      <c r="D16" s="724" t="s">
        <v>5283</v>
      </c>
      <c r="E16" s="502" t="s">
        <v>6411</v>
      </c>
      <c r="F16" s="725" t="s">
        <v>5850</v>
      </c>
    </row>
    <row r="17" spans="1:6">
      <c r="A17" s="724" t="s">
        <v>5227</v>
      </c>
      <c r="B17" s="502" t="s">
        <v>6355</v>
      </c>
      <c r="C17" s="502" t="s">
        <v>5794</v>
      </c>
      <c r="D17" s="724" t="s">
        <v>5284</v>
      </c>
      <c r="E17" s="502" t="s">
        <v>6412</v>
      </c>
      <c r="F17" s="725" t="s">
        <v>5852</v>
      </c>
    </row>
    <row r="18" spans="1:6">
      <c r="A18" s="724" t="s">
        <v>5228</v>
      </c>
      <c r="B18" s="502" t="s">
        <v>6356</v>
      </c>
      <c r="C18" s="502" t="s">
        <v>5795</v>
      </c>
      <c r="D18" s="724" t="s">
        <v>5285</v>
      </c>
      <c r="E18" s="502" t="s">
        <v>6413</v>
      </c>
      <c r="F18" s="725" t="s">
        <v>5851</v>
      </c>
    </row>
    <row r="19" spans="1:6">
      <c r="A19" s="724" t="s">
        <v>5229</v>
      </c>
      <c r="B19" s="502" t="s">
        <v>6357</v>
      </c>
      <c r="C19" s="502" t="s">
        <v>5796</v>
      </c>
      <c r="D19" s="724" t="s">
        <v>5286</v>
      </c>
      <c r="E19" s="502" t="s">
        <v>6414</v>
      </c>
      <c r="F19" s="725" t="s">
        <v>5853</v>
      </c>
    </row>
    <row r="20" spans="1:6">
      <c r="A20" s="724" t="s">
        <v>5230</v>
      </c>
      <c r="B20" s="502" t="s">
        <v>6358</v>
      </c>
      <c r="C20" s="502" t="s">
        <v>5797</v>
      </c>
      <c r="D20" s="724" t="s">
        <v>5287</v>
      </c>
      <c r="E20" s="502" t="s">
        <v>6415</v>
      </c>
      <c r="F20" s="725" t="s">
        <v>5854</v>
      </c>
    </row>
    <row r="21" spans="1:6">
      <c r="A21" s="724" t="s">
        <v>5231</v>
      </c>
      <c r="B21" s="502" t="s">
        <v>6359</v>
      </c>
      <c r="C21" s="502" t="s">
        <v>5798</v>
      </c>
      <c r="D21" s="724" t="s">
        <v>5288</v>
      </c>
      <c r="E21" s="502" t="s">
        <v>6416</v>
      </c>
      <c r="F21" s="725" t="s">
        <v>5855</v>
      </c>
    </row>
    <row r="22" spans="1:6">
      <c r="A22" s="724" t="s">
        <v>5232</v>
      </c>
      <c r="B22" s="502" t="s">
        <v>6360</v>
      </c>
      <c r="C22" s="502" t="s">
        <v>5799</v>
      </c>
      <c r="D22" s="724" t="s">
        <v>5289</v>
      </c>
      <c r="E22" s="502" t="s">
        <v>6417</v>
      </c>
      <c r="F22" s="725" t="s">
        <v>5856</v>
      </c>
    </row>
    <row r="23" spans="1:6">
      <c r="A23" s="724" t="s">
        <v>5233</v>
      </c>
      <c r="B23" s="502" t="s">
        <v>6361</v>
      </c>
      <c r="C23" s="502" t="s">
        <v>5800</v>
      </c>
      <c r="D23" s="724" t="s">
        <v>5290</v>
      </c>
      <c r="E23" s="502" t="s">
        <v>6418</v>
      </c>
      <c r="F23" s="725" t="s">
        <v>5857</v>
      </c>
    </row>
    <row r="24" spans="1:6">
      <c r="A24" s="724" t="s">
        <v>5234</v>
      </c>
      <c r="B24" s="502" t="s">
        <v>6362</v>
      </c>
      <c r="C24" s="502" t="s">
        <v>5801</v>
      </c>
      <c r="D24" s="724" t="s">
        <v>5291</v>
      </c>
      <c r="E24" s="502" t="s">
        <v>6419</v>
      </c>
      <c r="F24" s="725" t="s">
        <v>5858</v>
      </c>
    </row>
    <row r="25" spans="1:6">
      <c r="A25" s="726" t="s">
        <v>5235</v>
      </c>
      <c r="B25" s="727" t="s">
        <v>6363</v>
      </c>
      <c r="C25" s="727" t="s">
        <v>5802</v>
      </c>
      <c r="D25" s="724" t="s">
        <v>5292</v>
      </c>
      <c r="E25" s="502" t="s">
        <v>6420</v>
      </c>
      <c r="F25" s="725" t="s">
        <v>5859</v>
      </c>
    </row>
    <row r="26" spans="1:6">
      <c r="A26" s="948" t="s">
        <v>5803</v>
      </c>
      <c r="B26" s="949"/>
      <c r="C26" s="950"/>
      <c r="D26" s="502" t="s">
        <v>5293</v>
      </c>
      <c r="E26" s="502" t="s">
        <v>6421</v>
      </c>
      <c r="F26" s="725" t="s">
        <v>5860</v>
      </c>
    </row>
    <row r="27" spans="1:6">
      <c r="A27" s="724" t="s">
        <v>5236</v>
      </c>
      <c r="B27" s="502" t="s">
        <v>6364</v>
      </c>
      <c r="C27" s="725" t="s">
        <v>5803</v>
      </c>
      <c r="D27" s="727" t="s">
        <v>5294</v>
      </c>
      <c r="E27" s="727" t="s">
        <v>6422</v>
      </c>
      <c r="F27" s="377" t="s">
        <v>5861</v>
      </c>
    </row>
    <row r="28" spans="1:6">
      <c r="A28" s="724" t="s">
        <v>5237</v>
      </c>
      <c r="B28" s="502" t="s">
        <v>6365</v>
      </c>
      <c r="C28" s="725" t="s">
        <v>5804</v>
      </c>
      <c r="D28" s="948" t="s">
        <v>5862</v>
      </c>
      <c r="E28" s="949"/>
      <c r="F28" s="950"/>
    </row>
    <row r="29" spans="1:6">
      <c r="A29" s="724" t="s">
        <v>5238</v>
      </c>
      <c r="B29" s="502" t="s">
        <v>6366</v>
      </c>
      <c r="C29" s="725" t="s">
        <v>5805</v>
      </c>
      <c r="D29" s="724" t="s">
        <v>5295</v>
      </c>
      <c r="E29" s="502" t="s">
        <v>6423</v>
      </c>
      <c r="F29" s="725" t="s">
        <v>5862</v>
      </c>
    </row>
    <row r="30" spans="1:6">
      <c r="A30" s="724" t="s">
        <v>5239</v>
      </c>
      <c r="B30" s="502" t="s">
        <v>6367</v>
      </c>
      <c r="C30" s="725" t="s">
        <v>5806</v>
      </c>
      <c r="D30" s="724" t="s">
        <v>5296</v>
      </c>
      <c r="E30" s="502" t="s">
        <v>6424</v>
      </c>
      <c r="F30" s="725" t="s">
        <v>5863</v>
      </c>
    </row>
    <row r="31" spans="1:6">
      <c r="A31" s="724" t="s">
        <v>5240</v>
      </c>
      <c r="B31" s="502" t="s">
        <v>6368</v>
      </c>
      <c r="C31" s="725" t="s">
        <v>5807</v>
      </c>
      <c r="D31" s="724" t="s">
        <v>5297</v>
      </c>
      <c r="E31" s="502" t="s">
        <v>6425</v>
      </c>
      <c r="F31" s="725" t="s">
        <v>5864</v>
      </c>
    </row>
    <row r="32" spans="1:6">
      <c r="A32" s="724" t="s">
        <v>5241</v>
      </c>
      <c r="B32" s="502" t="s">
        <v>6369</v>
      </c>
      <c r="C32" s="725" t="s">
        <v>5808</v>
      </c>
      <c r="D32" s="724" t="s">
        <v>5298</v>
      </c>
      <c r="E32" s="502" t="s">
        <v>6426</v>
      </c>
      <c r="F32" s="725" t="s">
        <v>5865</v>
      </c>
    </row>
    <row r="33" spans="1:6">
      <c r="A33" s="724" t="s">
        <v>5242</v>
      </c>
      <c r="B33" s="502" t="s">
        <v>6370</v>
      </c>
      <c r="C33" s="725" t="s">
        <v>5809</v>
      </c>
      <c r="D33" s="724" t="s">
        <v>5299</v>
      </c>
      <c r="E33" s="502" t="s">
        <v>6427</v>
      </c>
      <c r="F33" s="725" t="s">
        <v>5866</v>
      </c>
    </row>
    <row r="34" spans="1:6">
      <c r="A34" s="724" t="s">
        <v>5243</v>
      </c>
      <c r="B34" s="502" t="s">
        <v>6371</v>
      </c>
      <c r="C34" s="725" t="s">
        <v>5810</v>
      </c>
      <c r="D34" s="724" t="s">
        <v>5300</v>
      </c>
      <c r="E34" s="502" t="s">
        <v>6428</v>
      </c>
      <c r="F34" s="725" t="s">
        <v>5867</v>
      </c>
    </row>
    <row r="35" spans="1:6">
      <c r="A35" s="724" t="s">
        <v>5244</v>
      </c>
      <c r="B35" s="502" t="s">
        <v>6372</v>
      </c>
      <c r="C35" s="725" t="s">
        <v>5811</v>
      </c>
      <c r="D35" s="724" t="s">
        <v>5301</v>
      </c>
      <c r="E35" s="502" t="s">
        <v>6429</v>
      </c>
      <c r="F35" s="725" t="s">
        <v>5868</v>
      </c>
    </row>
    <row r="36" spans="1:6">
      <c r="A36" s="724" t="s">
        <v>5245</v>
      </c>
      <c r="B36" s="502" t="s">
        <v>6373</v>
      </c>
      <c r="C36" s="725" t="s">
        <v>5812</v>
      </c>
      <c r="D36" s="724" t="s">
        <v>5302</v>
      </c>
      <c r="E36" s="502" t="s">
        <v>6430</v>
      </c>
      <c r="F36" s="725" t="s">
        <v>5869</v>
      </c>
    </row>
    <row r="37" spans="1:6">
      <c r="A37" s="724" t="s">
        <v>5246</v>
      </c>
      <c r="B37" s="502" t="s">
        <v>6374</v>
      </c>
      <c r="C37" s="725" t="s">
        <v>5813</v>
      </c>
      <c r="D37" s="724" t="s">
        <v>5303</v>
      </c>
      <c r="E37" s="502" t="s">
        <v>6431</v>
      </c>
      <c r="F37" s="725" t="s">
        <v>5870</v>
      </c>
    </row>
    <row r="38" spans="1:6">
      <c r="A38" s="724" t="s">
        <v>5247</v>
      </c>
      <c r="B38" s="502" t="s">
        <v>6375</v>
      </c>
      <c r="C38" s="725" t="s">
        <v>5814</v>
      </c>
      <c r="D38" s="724" t="s">
        <v>5304</v>
      </c>
      <c r="E38" s="502" t="s">
        <v>6432</v>
      </c>
      <c r="F38" s="725" t="s">
        <v>5871</v>
      </c>
    </row>
    <row r="39" spans="1:6">
      <c r="A39" s="724" t="s">
        <v>5248</v>
      </c>
      <c r="B39" s="502" t="s">
        <v>6376</v>
      </c>
      <c r="C39" s="725" t="s">
        <v>5815</v>
      </c>
      <c r="D39" s="724" t="s">
        <v>5305</v>
      </c>
      <c r="E39" s="502" t="s">
        <v>6433</v>
      </c>
      <c r="F39" s="725" t="s">
        <v>5872</v>
      </c>
    </row>
    <row r="40" spans="1:6">
      <c r="A40" s="724" t="s">
        <v>5249</v>
      </c>
      <c r="B40" s="502" t="s">
        <v>6377</v>
      </c>
      <c r="C40" s="725" t="s">
        <v>5816</v>
      </c>
      <c r="D40" s="724" t="s">
        <v>5306</v>
      </c>
      <c r="E40" s="502" t="s">
        <v>6434</v>
      </c>
      <c r="F40" s="725" t="s">
        <v>5873</v>
      </c>
    </row>
    <row r="41" spans="1:6">
      <c r="A41" s="724" t="s">
        <v>5250</v>
      </c>
      <c r="B41" s="502" t="s">
        <v>6378</v>
      </c>
      <c r="C41" s="725" t="s">
        <v>5817</v>
      </c>
      <c r="D41" s="724" t="s">
        <v>5307</v>
      </c>
      <c r="E41" s="502" t="s">
        <v>6435</v>
      </c>
      <c r="F41" s="725" t="s">
        <v>5874</v>
      </c>
    </row>
    <row r="42" spans="1:6">
      <c r="A42" s="724" t="s">
        <v>5251</v>
      </c>
      <c r="B42" s="502" t="s">
        <v>6379</v>
      </c>
      <c r="C42" s="725" t="s">
        <v>5818</v>
      </c>
      <c r="D42" s="724" t="s">
        <v>5308</v>
      </c>
      <c r="E42" s="502" t="s">
        <v>6436</v>
      </c>
      <c r="F42" s="725" t="s">
        <v>5875</v>
      </c>
    </row>
    <row r="43" spans="1:6">
      <c r="A43" s="724" t="s">
        <v>5252</v>
      </c>
      <c r="B43" s="502" t="s">
        <v>6380</v>
      </c>
      <c r="C43" s="725" t="s">
        <v>5819</v>
      </c>
      <c r="D43" s="724" t="s">
        <v>5309</v>
      </c>
      <c r="E43" s="502" t="s">
        <v>6437</v>
      </c>
      <c r="F43" s="725" t="s">
        <v>5876</v>
      </c>
    </row>
    <row r="44" spans="1:6">
      <c r="A44" s="724" t="s">
        <v>5253</v>
      </c>
      <c r="B44" s="502" t="s">
        <v>6381</v>
      </c>
      <c r="C44" s="725" t="s">
        <v>5820</v>
      </c>
      <c r="D44" s="724" t="s">
        <v>5310</v>
      </c>
      <c r="E44" s="502" t="s">
        <v>6438</v>
      </c>
      <c r="F44" s="725" t="s">
        <v>5877</v>
      </c>
    </row>
    <row r="45" spans="1:6">
      <c r="A45" s="724" t="s">
        <v>5254</v>
      </c>
      <c r="B45" s="502" t="s">
        <v>6382</v>
      </c>
      <c r="C45" s="725" t="s">
        <v>5821</v>
      </c>
      <c r="D45" s="724" t="s">
        <v>5311</v>
      </c>
      <c r="E45" s="502" t="s">
        <v>6439</v>
      </c>
      <c r="F45" s="725" t="s">
        <v>5878</v>
      </c>
    </row>
    <row r="46" spans="1:6">
      <c r="A46" s="724" t="s">
        <v>5255</v>
      </c>
      <c r="B46" s="502" t="s">
        <v>6383</v>
      </c>
      <c r="C46" s="725" t="s">
        <v>5822</v>
      </c>
      <c r="D46" s="724" t="s">
        <v>5312</v>
      </c>
      <c r="E46" s="502" t="s">
        <v>6440</v>
      </c>
      <c r="F46" s="725" t="s">
        <v>5879</v>
      </c>
    </row>
    <row r="47" spans="1:6">
      <c r="A47" s="724" t="s">
        <v>5256</v>
      </c>
      <c r="B47" s="502" t="s">
        <v>6384</v>
      </c>
      <c r="C47" s="725" t="s">
        <v>5823</v>
      </c>
      <c r="D47" s="724" t="s">
        <v>5313</v>
      </c>
      <c r="E47" s="502" t="s">
        <v>6441</v>
      </c>
      <c r="F47" s="725" t="s">
        <v>5880</v>
      </c>
    </row>
    <row r="48" spans="1:6">
      <c r="A48" s="724" t="s">
        <v>5257</v>
      </c>
      <c r="B48" s="502" t="s">
        <v>6385</v>
      </c>
      <c r="C48" s="725" t="s">
        <v>5824</v>
      </c>
      <c r="D48" s="724" t="s">
        <v>5314</v>
      </c>
      <c r="E48" s="502" t="s">
        <v>6442</v>
      </c>
      <c r="F48" s="725" t="s">
        <v>5881</v>
      </c>
    </row>
    <row r="49" spans="1:6">
      <c r="A49" s="724" t="s">
        <v>5258</v>
      </c>
      <c r="B49" s="502" t="s">
        <v>6386</v>
      </c>
      <c r="C49" s="725" t="s">
        <v>5825</v>
      </c>
      <c r="D49" s="724" t="s">
        <v>5315</v>
      </c>
      <c r="E49" s="502" t="s">
        <v>6443</v>
      </c>
      <c r="F49" s="725" t="s">
        <v>5882</v>
      </c>
    </row>
    <row r="50" spans="1:6">
      <c r="A50" s="724" t="s">
        <v>5259</v>
      </c>
      <c r="B50" s="502" t="s">
        <v>6387</v>
      </c>
      <c r="C50" s="725" t="s">
        <v>5826</v>
      </c>
      <c r="D50" s="724" t="s">
        <v>5316</v>
      </c>
      <c r="E50" s="502" t="s">
        <v>6444</v>
      </c>
      <c r="F50" s="725" t="s">
        <v>5883</v>
      </c>
    </row>
    <row r="51" spans="1:6">
      <c r="A51" s="724" t="s">
        <v>5260</v>
      </c>
      <c r="B51" s="502" t="s">
        <v>6388</v>
      </c>
      <c r="C51" s="725" t="s">
        <v>5827</v>
      </c>
      <c r="D51" s="724" t="s">
        <v>5317</v>
      </c>
      <c r="E51" s="502" t="s">
        <v>6445</v>
      </c>
      <c r="F51" s="725" t="s">
        <v>5884</v>
      </c>
    </row>
    <row r="52" spans="1:6">
      <c r="A52" s="724" t="s">
        <v>5261</v>
      </c>
      <c r="B52" s="502" t="s">
        <v>6389</v>
      </c>
      <c r="C52" s="725" t="s">
        <v>5828</v>
      </c>
      <c r="D52" s="724" t="s">
        <v>5318</v>
      </c>
      <c r="E52" s="502" t="s">
        <v>6446</v>
      </c>
      <c r="F52" s="725" t="s">
        <v>5885</v>
      </c>
    </row>
    <row r="53" spans="1:6">
      <c r="A53" s="724" t="s">
        <v>5262</v>
      </c>
      <c r="B53" s="502" t="s">
        <v>6390</v>
      </c>
      <c r="C53" s="725" t="s">
        <v>5829</v>
      </c>
      <c r="D53" s="724" t="s">
        <v>5319</v>
      </c>
      <c r="E53" s="502" t="s">
        <v>6447</v>
      </c>
      <c r="F53" s="725" t="s">
        <v>5886</v>
      </c>
    </row>
    <row r="54" spans="1:6">
      <c r="A54" s="724" t="s">
        <v>5263</v>
      </c>
      <c r="B54" s="502" t="s">
        <v>6391</v>
      </c>
      <c r="C54" s="725" t="s">
        <v>5830</v>
      </c>
      <c r="D54" s="724" t="s">
        <v>5887</v>
      </c>
      <c r="E54" s="502" t="s">
        <v>6448</v>
      </c>
      <c r="F54" s="725" t="s">
        <v>5888</v>
      </c>
    </row>
    <row r="55" spans="1:6">
      <c r="A55" s="724" t="s">
        <v>5264</v>
      </c>
      <c r="B55" s="502" t="s">
        <v>6392</v>
      </c>
      <c r="C55" s="725" t="s">
        <v>5831</v>
      </c>
      <c r="D55" s="724" t="s">
        <v>5320</v>
      </c>
      <c r="E55" s="502" t="s">
        <v>6449</v>
      </c>
      <c r="F55" s="725" t="s">
        <v>5889</v>
      </c>
    </row>
    <row r="56" spans="1:6">
      <c r="A56" s="724" t="s">
        <v>5265</v>
      </c>
      <c r="B56" s="502" t="s">
        <v>6393</v>
      </c>
      <c r="C56" s="725" t="s">
        <v>5832</v>
      </c>
      <c r="D56" s="724" t="s">
        <v>5321</v>
      </c>
      <c r="E56" s="502" t="s">
        <v>6450</v>
      </c>
      <c r="F56" s="725" t="s">
        <v>5890</v>
      </c>
    </row>
    <row r="57" spans="1:6">
      <c r="A57" s="724" t="s">
        <v>5266</v>
      </c>
      <c r="B57" s="502" t="s">
        <v>6394</v>
      </c>
      <c r="C57" s="725" t="s">
        <v>5833</v>
      </c>
      <c r="D57" s="724" t="s">
        <v>5322</v>
      </c>
      <c r="E57" s="502" t="s">
        <v>6451</v>
      </c>
      <c r="F57" s="725" t="s">
        <v>5891</v>
      </c>
    </row>
    <row r="58" spans="1:6">
      <c r="A58" s="724" t="s">
        <v>5267</v>
      </c>
      <c r="B58" s="502" t="s">
        <v>6395</v>
      </c>
      <c r="C58" s="725" t="s">
        <v>5834</v>
      </c>
      <c r="D58" s="724" t="s">
        <v>5323</v>
      </c>
      <c r="E58" s="502" t="s">
        <v>6452</v>
      </c>
      <c r="F58" s="725" t="s">
        <v>5892</v>
      </c>
    </row>
    <row r="59" spans="1:6">
      <c r="A59" s="724" t="s">
        <v>5268</v>
      </c>
      <c r="B59" s="502" t="s">
        <v>6396</v>
      </c>
      <c r="C59" s="725" t="s">
        <v>5835</v>
      </c>
      <c r="D59" s="724" t="s">
        <v>5324</v>
      </c>
      <c r="E59" s="502" t="s">
        <v>6453</v>
      </c>
      <c r="F59" s="725" t="s">
        <v>5893</v>
      </c>
    </row>
    <row r="60" spans="1:6">
      <c r="A60" s="726" t="s">
        <v>5269</v>
      </c>
      <c r="B60" s="727" t="s">
        <v>6397</v>
      </c>
      <c r="C60" s="377" t="s">
        <v>5836</v>
      </c>
      <c r="D60" s="948" t="s">
        <v>5950</v>
      </c>
      <c r="E60" s="949"/>
      <c r="F60" s="950"/>
    </row>
    <row r="61" spans="1:6">
      <c r="A61" s="949" t="s">
        <v>5894</v>
      </c>
      <c r="B61" s="949"/>
      <c r="C61" s="950"/>
      <c r="D61" s="724" t="s">
        <v>5380</v>
      </c>
      <c r="E61" s="502" t="s">
        <v>6509</v>
      </c>
      <c r="F61" s="725" t="s">
        <v>5950</v>
      </c>
    </row>
    <row r="62" spans="1:6">
      <c r="A62" t="s">
        <v>5325</v>
      </c>
      <c r="B62" t="s">
        <v>6454</v>
      </c>
      <c r="C62" t="s">
        <v>5894</v>
      </c>
      <c r="D62" s="724" t="s">
        <v>5381</v>
      </c>
      <c r="E62" s="502" t="s">
        <v>6510</v>
      </c>
      <c r="F62" s="725" t="s">
        <v>5951</v>
      </c>
    </row>
    <row r="63" spans="1:6">
      <c r="A63" t="s">
        <v>5326</v>
      </c>
      <c r="B63" t="s">
        <v>6455</v>
      </c>
      <c r="C63" t="s">
        <v>5895</v>
      </c>
      <c r="D63" s="724" t="s">
        <v>5382</v>
      </c>
      <c r="E63" s="502" t="s">
        <v>6511</v>
      </c>
      <c r="F63" s="725" t="s">
        <v>5952</v>
      </c>
    </row>
    <row r="64" spans="1:6">
      <c r="A64" t="s">
        <v>5327</v>
      </c>
      <c r="B64" t="s">
        <v>6456</v>
      </c>
      <c r="C64" t="s">
        <v>5896</v>
      </c>
      <c r="D64" s="724" t="s">
        <v>5383</v>
      </c>
      <c r="E64" s="502" t="s">
        <v>6512</v>
      </c>
      <c r="F64" s="725" t="s">
        <v>5953</v>
      </c>
    </row>
    <row r="65" spans="1:6">
      <c r="A65" t="s">
        <v>5328</v>
      </c>
      <c r="B65" t="s">
        <v>6457</v>
      </c>
      <c r="C65" t="s">
        <v>5897</v>
      </c>
      <c r="D65" s="724" t="s">
        <v>5384</v>
      </c>
      <c r="E65" s="502" t="s">
        <v>6513</v>
      </c>
      <c r="F65" s="725" t="s">
        <v>5954</v>
      </c>
    </row>
    <row r="66" spans="1:6">
      <c r="A66" t="s">
        <v>5329</v>
      </c>
      <c r="B66" t="s">
        <v>6458</v>
      </c>
      <c r="C66" t="s">
        <v>5898</v>
      </c>
      <c r="D66" s="724" t="s">
        <v>5385</v>
      </c>
      <c r="E66" s="502" t="s">
        <v>6514</v>
      </c>
      <c r="F66" s="725" t="s">
        <v>5955</v>
      </c>
    </row>
    <row r="67" spans="1:6">
      <c r="A67" t="s">
        <v>5330</v>
      </c>
      <c r="B67" t="s">
        <v>6459</v>
      </c>
      <c r="C67" t="s">
        <v>5899</v>
      </c>
      <c r="D67" s="724" t="s">
        <v>5386</v>
      </c>
      <c r="E67" s="502" t="s">
        <v>6515</v>
      </c>
      <c r="F67" s="725" t="s">
        <v>5956</v>
      </c>
    </row>
    <row r="68" spans="1:6">
      <c r="A68" t="s">
        <v>5331</v>
      </c>
      <c r="B68" t="s">
        <v>6460</v>
      </c>
      <c r="C68" t="s">
        <v>5900</v>
      </c>
      <c r="D68" s="724" t="s">
        <v>5387</v>
      </c>
      <c r="E68" s="502" t="s">
        <v>6516</v>
      </c>
      <c r="F68" s="725" t="s">
        <v>5957</v>
      </c>
    </row>
    <row r="69" spans="1:6">
      <c r="A69" t="s">
        <v>5332</v>
      </c>
      <c r="B69" t="s">
        <v>6461</v>
      </c>
      <c r="C69" t="s">
        <v>5901</v>
      </c>
      <c r="D69" s="724" t="s">
        <v>5975</v>
      </c>
      <c r="E69" s="502"/>
      <c r="F69" s="725"/>
    </row>
    <row r="70" spans="1:6">
      <c r="A70" t="s">
        <v>5333</v>
      </c>
      <c r="B70" t="s">
        <v>6462</v>
      </c>
      <c r="C70" t="s">
        <v>5902</v>
      </c>
      <c r="D70" s="724" t="s">
        <v>5388</v>
      </c>
      <c r="E70" s="502" t="s">
        <v>6517</v>
      </c>
      <c r="F70" s="725" t="s">
        <v>5975</v>
      </c>
    </row>
    <row r="71" spans="1:6">
      <c r="A71" t="s">
        <v>5334</v>
      </c>
      <c r="B71" t="s">
        <v>6463</v>
      </c>
      <c r="C71" t="s">
        <v>5903</v>
      </c>
      <c r="D71" s="724" t="s">
        <v>5389</v>
      </c>
      <c r="E71" s="502" t="s">
        <v>6518</v>
      </c>
      <c r="F71" s="725" t="s">
        <v>5958</v>
      </c>
    </row>
    <row r="72" spans="1:6">
      <c r="A72" t="s">
        <v>5335</v>
      </c>
      <c r="B72" t="s">
        <v>6464</v>
      </c>
      <c r="C72" t="s">
        <v>5904</v>
      </c>
      <c r="D72" s="724" t="s">
        <v>5390</v>
      </c>
      <c r="E72" s="502" t="s">
        <v>6519</v>
      </c>
      <c r="F72" s="725" t="s">
        <v>5959</v>
      </c>
    </row>
    <row r="73" spans="1:6">
      <c r="A73" t="s">
        <v>5336</v>
      </c>
      <c r="B73" t="s">
        <v>6465</v>
      </c>
      <c r="C73" t="s">
        <v>5905</v>
      </c>
      <c r="D73" s="724" t="s">
        <v>5391</v>
      </c>
      <c r="E73" s="502" t="s">
        <v>6520</v>
      </c>
      <c r="F73" s="725" t="s">
        <v>5960</v>
      </c>
    </row>
    <row r="74" spans="1:6">
      <c r="A74" t="s">
        <v>5337</v>
      </c>
      <c r="B74" t="s">
        <v>6466</v>
      </c>
      <c r="C74" t="s">
        <v>5906</v>
      </c>
      <c r="D74" s="724" t="s">
        <v>5392</v>
      </c>
      <c r="E74" s="502" t="s">
        <v>6521</v>
      </c>
      <c r="F74" s="725" t="s">
        <v>5961</v>
      </c>
    </row>
    <row r="75" spans="1:6">
      <c r="A75" t="s">
        <v>5338</v>
      </c>
      <c r="B75" t="s">
        <v>6467</v>
      </c>
      <c r="C75" t="s">
        <v>5907</v>
      </c>
      <c r="D75" s="724" t="s">
        <v>5393</v>
      </c>
      <c r="E75" s="502" t="s">
        <v>6522</v>
      </c>
      <c r="F75" s="725" t="s">
        <v>5962</v>
      </c>
    </row>
    <row r="76" spans="1:6">
      <c r="A76" t="s">
        <v>5339</v>
      </c>
      <c r="B76" t="s">
        <v>6468</v>
      </c>
      <c r="C76" t="s">
        <v>5908</v>
      </c>
      <c r="D76" s="724" t="s">
        <v>5394</v>
      </c>
      <c r="E76" s="502" t="s">
        <v>6523</v>
      </c>
      <c r="F76" s="725" t="s">
        <v>5963</v>
      </c>
    </row>
    <row r="77" spans="1:6">
      <c r="A77" t="s">
        <v>5340</v>
      </c>
      <c r="B77" t="s">
        <v>6469</v>
      </c>
      <c r="C77" t="s">
        <v>5909</v>
      </c>
      <c r="D77" s="724" t="s">
        <v>5395</v>
      </c>
      <c r="E77" s="502" t="s">
        <v>6524</v>
      </c>
      <c r="F77" s="725" t="s">
        <v>5964</v>
      </c>
    </row>
    <row r="78" spans="1:6">
      <c r="A78" t="s">
        <v>5341</v>
      </c>
      <c r="B78" t="s">
        <v>6470</v>
      </c>
      <c r="C78" t="s">
        <v>5910</v>
      </c>
      <c r="D78" s="724" t="s">
        <v>5396</v>
      </c>
      <c r="E78" s="502" t="s">
        <v>6525</v>
      </c>
      <c r="F78" s="725" t="s">
        <v>5965</v>
      </c>
    </row>
    <row r="79" spans="1:6">
      <c r="A79" s="948" t="s">
        <v>5911</v>
      </c>
      <c r="B79" s="949"/>
      <c r="C79" s="950"/>
      <c r="D79" s="724" t="s">
        <v>5397</v>
      </c>
      <c r="E79" s="502" t="s">
        <v>6526</v>
      </c>
      <c r="F79" s="725" t="s">
        <v>5966</v>
      </c>
    </row>
    <row r="80" spans="1:6">
      <c r="A80" s="724" t="s">
        <v>5342</v>
      </c>
      <c r="B80" s="502" t="s">
        <v>6471</v>
      </c>
      <c r="C80" s="502" t="s">
        <v>5911</v>
      </c>
      <c r="D80" s="724" t="s">
        <v>5398</v>
      </c>
      <c r="E80" s="502" t="s">
        <v>6527</v>
      </c>
      <c r="F80" s="725" t="s">
        <v>5967</v>
      </c>
    </row>
    <row r="81" spans="1:6">
      <c r="A81" s="724" t="s">
        <v>5343</v>
      </c>
      <c r="B81" s="502" t="s">
        <v>6472</v>
      </c>
      <c r="C81" s="502" t="s">
        <v>5912</v>
      </c>
      <c r="D81" s="724" t="s">
        <v>5399</v>
      </c>
      <c r="E81" s="502" t="s">
        <v>6528</v>
      </c>
      <c r="F81" s="725" t="s">
        <v>5968</v>
      </c>
    </row>
    <row r="82" spans="1:6">
      <c r="A82" s="724" t="s">
        <v>5344</v>
      </c>
      <c r="B82" s="502" t="s">
        <v>6473</v>
      </c>
      <c r="C82" s="502" t="s">
        <v>5913</v>
      </c>
      <c r="D82" s="724" t="s">
        <v>5400</v>
      </c>
      <c r="E82" s="502" t="s">
        <v>6529</v>
      </c>
      <c r="F82" s="725" t="s">
        <v>5969</v>
      </c>
    </row>
    <row r="83" spans="1:6">
      <c r="A83" s="724" t="s">
        <v>5345</v>
      </c>
      <c r="B83" s="502" t="s">
        <v>6474</v>
      </c>
      <c r="C83" s="502" t="s">
        <v>5914</v>
      </c>
      <c r="D83" s="724" t="s">
        <v>5401</v>
      </c>
      <c r="E83" s="502" t="s">
        <v>6530</v>
      </c>
      <c r="F83" s="725" t="s">
        <v>5970</v>
      </c>
    </row>
    <row r="84" spans="1:6">
      <c r="A84" s="724" t="s">
        <v>5346</v>
      </c>
      <c r="B84" s="502" t="s">
        <v>6475</v>
      </c>
      <c r="C84" s="502" t="s">
        <v>5915</v>
      </c>
      <c r="D84" s="724" t="s">
        <v>5402</v>
      </c>
      <c r="E84" s="502" t="s">
        <v>6531</v>
      </c>
      <c r="F84" s="725" t="s">
        <v>5971</v>
      </c>
    </row>
    <row r="85" spans="1:6">
      <c r="A85" s="724" t="s">
        <v>5347</v>
      </c>
      <c r="B85" s="502" t="s">
        <v>6476</v>
      </c>
      <c r="C85" s="502" t="s">
        <v>5916</v>
      </c>
      <c r="D85" s="724" t="s">
        <v>5403</v>
      </c>
      <c r="E85" s="502" t="s">
        <v>6532</v>
      </c>
      <c r="F85" s="725" t="s">
        <v>5972</v>
      </c>
    </row>
    <row r="86" spans="1:6">
      <c r="A86" s="724" t="s">
        <v>5348</v>
      </c>
      <c r="B86" s="502" t="s">
        <v>6477</v>
      </c>
      <c r="C86" s="502" t="s">
        <v>5917</v>
      </c>
      <c r="D86" s="724" t="s">
        <v>5404</v>
      </c>
      <c r="E86" s="502" t="s">
        <v>6533</v>
      </c>
      <c r="F86" s="725" t="s">
        <v>5973</v>
      </c>
    </row>
    <row r="87" spans="1:6">
      <c r="A87" s="724" t="s">
        <v>5349</v>
      </c>
      <c r="B87" s="502" t="s">
        <v>6478</v>
      </c>
      <c r="C87" s="502" t="s">
        <v>5918</v>
      </c>
      <c r="D87" s="724" t="s">
        <v>5405</v>
      </c>
      <c r="E87" s="502" t="s">
        <v>6534</v>
      </c>
      <c r="F87" s="725" t="s">
        <v>5974</v>
      </c>
    </row>
    <row r="88" spans="1:6">
      <c r="A88" s="724" t="s">
        <v>5350</v>
      </c>
      <c r="B88" s="502" t="s">
        <v>6479</v>
      </c>
      <c r="C88" s="502" t="s">
        <v>5919</v>
      </c>
      <c r="D88" s="724" t="s">
        <v>5406</v>
      </c>
      <c r="E88" s="502" t="s">
        <v>6535</v>
      </c>
      <c r="F88" s="725" t="s">
        <v>5976</v>
      </c>
    </row>
    <row r="89" spans="1:6">
      <c r="A89" s="724" t="s">
        <v>5351</v>
      </c>
      <c r="B89" s="502" t="s">
        <v>6480</v>
      </c>
      <c r="C89" s="502" t="s">
        <v>5920</v>
      </c>
      <c r="D89" s="724" t="s">
        <v>5407</v>
      </c>
      <c r="E89" s="502" t="s">
        <v>6536</v>
      </c>
      <c r="F89" s="725" t="s">
        <v>5977</v>
      </c>
    </row>
    <row r="90" spans="1:6">
      <c r="A90" s="724" t="s">
        <v>5352</v>
      </c>
      <c r="B90" s="502" t="s">
        <v>6481</v>
      </c>
      <c r="C90" s="502" t="s">
        <v>5921</v>
      </c>
      <c r="D90" s="724" t="s">
        <v>5408</v>
      </c>
      <c r="E90" s="502" t="s">
        <v>6537</v>
      </c>
      <c r="F90" s="725" t="s">
        <v>5978</v>
      </c>
    </row>
    <row r="91" spans="1:6">
      <c r="A91" s="724" t="s">
        <v>5353</v>
      </c>
      <c r="B91" s="502" t="s">
        <v>6482</v>
      </c>
      <c r="C91" s="502" t="s">
        <v>5922</v>
      </c>
      <c r="D91" s="724" t="s">
        <v>5409</v>
      </c>
      <c r="E91" s="502" t="s">
        <v>6538</v>
      </c>
      <c r="F91" s="725" t="s">
        <v>5979</v>
      </c>
    </row>
    <row r="92" spans="1:6">
      <c r="A92" s="724" t="s">
        <v>5354</v>
      </c>
      <c r="B92" s="502" t="s">
        <v>6483</v>
      </c>
      <c r="C92" s="502" t="s">
        <v>5923</v>
      </c>
      <c r="D92" s="724" t="s">
        <v>5410</v>
      </c>
      <c r="E92" s="502" t="s">
        <v>6539</v>
      </c>
      <c r="F92" s="725" t="s">
        <v>5980</v>
      </c>
    </row>
    <row r="93" spans="1:6">
      <c r="A93" s="724" t="s">
        <v>5355</v>
      </c>
      <c r="B93" s="502" t="s">
        <v>6484</v>
      </c>
      <c r="C93" s="502" t="s">
        <v>5924</v>
      </c>
      <c r="D93" s="724" t="s">
        <v>5411</v>
      </c>
      <c r="E93" s="502" t="s">
        <v>6540</v>
      </c>
      <c r="F93" s="725" t="s">
        <v>5981</v>
      </c>
    </row>
    <row r="94" spans="1:6">
      <c r="A94" s="724" t="s">
        <v>5356</v>
      </c>
      <c r="B94" s="502" t="s">
        <v>6485</v>
      </c>
      <c r="C94" s="502" t="s">
        <v>5925</v>
      </c>
      <c r="D94" s="724" t="s">
        <v>5412</v>
      </c>
      <c r="E94" s="502" t="s">
        <v>6541</v>
      </c>
      <c r="F94" s="725" t="s">
        <v>5982</v>
      </c>
    </row>
    <row r="95" spans="1:6">
      <c r="A95" s="724" t="s">
        <v>5357</v>
      </c>
      <c r="B95" s="502" t="s">
        <v>6486</v>
      </c>
      <c r="C95" s="502" t="s">
        <v>5926</v>
      </c>
      <c r="D95" s="724" t="s">
        <v>5413</v>
      </c>
      <c r="E95" s="502" t="s">
        <v>6542</v>
      </c>
      <c r="F95" s="725" t="s">
        <v>5983</v>
      </c>
    </row>
    <row r="96" spans="1:6">
      <c r="A96" s="724" t="s">
        <v>5358</v>
      </c>
      <c r="B96" s="502" t="s">
        <v>6487</v>
      </c>
      <c r="C96" s="502" t="s">
        <v>5927</v>
      </c>
      <c r="D96" s="724" t="s">
        <v>5414</v>
      </c>
      <c r="E96" s="502" t="s">
        <v>6543</v>
      </c>
      <c r="F96" s="725" t="s">
        <v>5984</v>
      </c>
    </row>
    <row r="97" spans="1:6">
      <c r="A97" s="724" t="s">
        <v>5359</v>
      </c>
      <c r="B97" s="502" t="s">
        <v>6488</v>
      </c>
      <c r="C97" s="502" t="s">
        <v>5928</v>
      </c>
      <c r="D97" s="726" t="s">
        <v>5415</v>
      </c>
      <c r="E97" s="727" t="s">
        <v>6544</v>
      </c>
      <c r="F97" s="377" t="s">
        <v>5985</v>
      </c>
    </row>
    <row r="98" spans="1:6">
      <c r="A98" s="724" t="s">
        <v>5360</v>
      </c>
      <c r="B98" s="502" t="s">
        <v>6489</v>
      </c>
      <c r="C98" s="502" t="s">
        <v>5929</v>
      </c>
      <c r="D98" s="948" t="s">
        <v>5986</v>
      </c>
      <c r="E98" s="949"/>
      <c r="F98" s="950"/>
    </row>
    <row r="99" spans="1:6">
      <c r="A99" s="724" t="s">
        <v>5361</v>
      </c>
      <c r="B99" s="502" t="s">
        <v>6490</v>
      </c>
      <c r="C99" s="725" t="s">
        <v>5930</v>
      </c>
      <c r="D99" s="724" t="s">
        <v>5416</v>
      </c>
      <c r="E99" s="502" t="s">
        <v>6693</v>
      </c>
      <c r="F99" s="725" t="s">
        <v>5986</v>
      </c>
    </row>
    <row r="100" spans="1:6">
      <c r="A100" s="724" t="s">
        <v>5362</v>
      </c>
      <c r="B100" s="502" t="s">
        <v>6491</v>
      </c>
      <c r="C100" s="725" t="s">
        <v>5931</v>
      </c>
      <c r="D100" s="724" t="s">
        <v>5417</v>
      </c>
      <c r="E100" s="502" t="s">
        <v>6694</v>
      </c>
      <c r="F100" s="725" t="s">
        <v>5987</v>
      </c>
    </row>
    <row r="101" spans="1:6">
      <c r="A101" s="724" t="s">
        <v>5363</v>
      </c>
      <c r="B101" s="502" t="s">
        <v>6492</v>
      </c>
      <c r="C101" s="725" t="s">
        <v>5932</v>
      </c>
      <c r="D101" s="724" t="s">
        <v>5418</v>
      </c>
      <c r="E101" s="502" t="s">
        <v>6695</v>
      </c>
      <c r="F101" s="725" t="s">
        <v>5988</v>
      </c>
    </row>
    <row r="102" spans="1:6">
      <c r="A102" s="724" t="s">
        <v>5364</v>
      </c>
      <c r="B102" s="502" t="s">
        <v>6493</v>
      </c>
      <c r="C102" s="725" t="s">
        <v>5933</v>
      </c>
      <c r="D102" s="724" t="s">
        <v>5419</v>
      </c>
      <c r="E102" s="502" t="s">
        <v>6696</v>
      </c>
      <c r="F102" s="725" t="s">
        <v>5989</v>
      </c>
    </row>
    <row r="103" spans="1:6">
      <c r="A103" s="724" t="s">
        <v>5365</v>
      </c>
      <c r="B103" s="502" t="s">
        <v>6494</v>
      </c>
      <c r="C103" s="725" t="s">
        <v>5934</v>
      </c>
      <c r="D103" s="724" t="s">
        <v>5420</v>
      </c>
      <c r="E103" s="502" t="s">
        <v>6697</v>
      </c>
      <c r="F103" s="725" t="s">
        <v>5990</v>
      </c>
    </row>
    <row r="104" spans="1:6">
      <c r="A104" s="724" t="s">
        <v>5366</v>
      </c>
      <c r="B104" s="502" t="s">
        <v>6495</v>
      </c>
      <c r="C104" s="725" t="s">
        <v>5935</v>
      </c>
      <c r="D104" s="724" t="s">
        <v>5421</v>
      </c>
      <c r="E104" s="502" t="s">
        <v>6698</v>
      </c>
      <c r="F104" s="725" t="s">
        <v>5991</v>
      </c>
    </row>
    <row r="105" spans="1:6">
      <c r="A105" s="724" t="s">
        <v>5367</v>
      </c>
      <c r="B105" s="502" t="s">
        <v>6496</v>
      </c>
      <c r="C105" s="725" t="s">
        <v>5936</v>
      </c>
      <c r="D105" s="724" t="s">
        <v>5422</v>
      </c>
      <c r="E105" s="502" t="s">
        <v>6699</v>
      </c>
      <c r="F105" s="725" t="s">
        <v>5992</v>
      </c>
    </row>
    <row r="106" spans="1:6">
      <c r="A106" s="724" t="s">
        <v>5368</v>
      </c>
      <c r="B106" s="502" t="s">
        <v>6497</v>
      </c>
      <c r="C106" s="725" t="s">
        <v>5937</v>
      </c>
      <c r="D106" s="724" t="s">
        <v>5423</v>
      </c>
      <c r="E106" s="502" t="s">
        <v>6700</v>
      </c>
      <c r="F106" s="725" t="s">
        <v>5993</v>
      </c>
    </row>
    <row r="107" spans="1:6">
      <c r="A107" s="724" t="s">
        <v>5369</v>
      </c>
      <c r="B107" s="502" t="s">
        <v>6498</v>
      </c>
      <c r="C107" s="725" t="s">
        <v>5938</v>
      </c>
      <c r="D107" s="724" t="s">
        <v>5424</v>
      </c>
      <c r="E107" s="502" t="s">
        <v>6701</v>
      </c>
      <c r="F107" s="725" t="s">
        <v>5994</v>
      </c>
    </row>
    <row r="108" spans="1:6">
      <c r="A108" s="724" t="s">
        <v>5354</v>
      </c>
      <c r="B108" s="502" t="s">
        <v>6483</v>
      </c>
      <c r="C108" s="725" t="s">
        <v>5939</v>
      </c>
      <c r="D108" s="724" t="s">
        <v>5425</v>
      </c>
      <c r="E108" s="502" t="s">
        <v>6702</v>
      </c>
      <c r="F108" s="725" t="s">
        <v>5995</v>
      </c>
    </row>
    <row r="109" spans="1:6">
      <c r="A109" s="724" t="s">
        <v>5370</v>
      </c>
      <c r="B109" s="502" t="s">
        <v>6499</v>
      </c>
      <c r="C109" s="725" t="s">
        <v>5940</v>
      </c>
      <c r="D109" s="724" t="s">
        <v>5426</v>
      </c>
      <c r="E109" s="502" t="s">
        <v>6703</v>
      </c>
      <c r="F109" s="725" t="s">
        <v>5996</v>
      </c>
    </row>
    <row r="110" spans="1:6">
      <c r="A110" s="724" t="s">
        <v>5371</v>
      </c>
      <c r="B110" s="502" t="s">
        <v>6500</v>
      </c>
      <c r="C110" s="725" t="s">
        <v>5941</v>
      </c>
      <c r="D110" s="724" t="s">
        <v>5427</v>
      </c>
      <c r="E110" s="502" t="s">
        <v>6704</v>
      </c>
      <c r="F110" s="725" t="s">
        <v>5997</v>
      </c>
    </row>
    <row r="111" spans="1:6">
      <c r="A111" s="724" t="s">
        <v>5372</v>
      </c>
      <c r="B111" s="502" t="s">
        <v>6501</v>
      </c>
      <c r="C111" s="725" t="s">
        <v>5942</v>
      </c>
      <c r="D111" s="724" t="s">
        <v>5428</v>
      </c>
      <c r="E111" s="502" t="s">
        <v>6705</v>
      </c>
      <c r="F111" s="725" t="s">
        <v>5998</v>
      </c>
    </row>
    <row r="112" spans="1:6">
      <c r="A112" s="726" t="s">
        <v>5373</v>
      </c>
      <c r="B112" s="727" t="s">
        <v>6502</v>
      </c>
      <c r="C112" s="377" t="s">
        <v>5943</v>
      </c>
      <c r="D112" s="724" t="s">
        <v>5429</v>
      </c>
      <c r="E112" s="502" t="s">
        <v>6706</v>
      </c>
      <c r="F112" s="725" t="s">
        <v>5999</v>
      </c>
    </row>
    <row r="113" spans="1:6">
      <c r="A113" s="948" t="s">
        <v>5944</v>
      </c>
      <c r="B113" s="949"/>
      <c r="C113" s="950"/>
      <c r="D113" s="724" t="s">
        <v>5430</v>
      </c>
      <c r="E113" s="502" t="s">
        <v>6707</v>
      </c>
      <c r="F113" s="725" t="s">
        <v>6000</v>
      </c>
    </row>
    <row r="114" spans="1:6">
      <c r="A114" s="724" t="s">
        <v>5374</v>
      </c>
      <c r="B114" s="502" t="s">
        <v>6503</v>
      </c>
      <c r="C114" s="725" t="s">
        <v>5944</v>
      </c>
      <c r="D114" s="724" t="s">
        <v>5431</v>
      </c>
      <c r="E114" s="502" t="s">
        <v>6708</v>
      </c>
      <c r="F114" s="725" t="s">
        <v>6001</v>
      </c>
    </row>
    <row r="115" spans="1:6">
      <c r="A115" s="724" t="s">
        <v>5375</v>
      </c>
      <c r="B115" s="502" t="s">
        <v>6504</v>
      </c>
      <c r="C115" s="725" t="s">
        <v>5945</v>
      </c>
      <c r="D115" s="724" t="s">
        <v>5432</v>
      </c>
      <c r="E115" s="502" t="s">
        <v>6709</v>
      </c>
      <c r="F115" s="725" t="s">
        <v>6002</v>
      </c>
    </row>
    <row r="116" spans="1:6">
      <c r="A116" s="724" t="s">
        <v>5376</v>
      </c>
      <c r="B116" s="502" t="s">
        <v>6505</v>
      </c>
      <c r="C116" s="725" t="s">
        <v>5946</v>
      </c>
      <c r="D116" s="724" t="s">
        <v>5433</v>
      </c>
      <c r="E116" s="502" t="s">
        <v>6710</v>
      </c>
      <c r="F116" s="725" t="s">
        <v>6003</v>
      </c>
    </row>
    <row r="117" spans="1:6">
      <c r="A117" s="724" t="s">
        <v>5377</v>
      </c>
      <c r="B117" s="502" t="s">
        <v>6506</v>
      </c>
      <c r="C117" s="725" t="s">
        <v>5947</v>
      </c>
      <c r="D117" s="724" t="s">
        <v>5434</v>
      </c>
      <c r="E117" s="502" t="s">
        <v>6711</v>
      </c>
      <c r="F117" s="725" t="s">
        <v>6004</v>
      </c>
    </row>
    <row r="118" spans="1:6">
      <c r="A118" s="724" t="s">
        <v>5378</v>
      </c>
      <c r="B118" s="502" t="s">
        <v>6507</v>
      </c>
      <c r="C118" s="725" t="s">
        <v>5948</v>
      </c>
      <c r="D118" s="724" t="s">
        <v>5435</v>
      </c>
      <c r="E118" s="502" t="s">
        <v>6712</v>
      </c>
      <c r="F118" s="725" t="s">
        <v>6005</v>
      </c>
    </row>
    <row r="119" spans="1:6">
      <c r="A119" s="726" t="s">
        <v>5379</v>
      </c>
      <c r="B119" s="727" t="s">
        <v>6508</v>
      </c>
      <c r="C119" s="377" t="s">
        <v>5949</v>
      </c>
      <c r="D119" s="724" t="s">
        <v>5436</v>
      </c>
      <c r="E119" s="502" t="s">
        <v>6713</v>
      </c>
      <c r="F119" s="725" t="s">
        <v>6006</v>
      </c>
    </row>
    <row r="120" spans="1:6">
      <c r="A120" s="951" t="s">
        <v>6023</v>
      </c>
      <c r="B120" s="951"/>
      <c r="C120" s="952"/>
      <c r="D120" s="724" t="s">
        <v>5437</v>
      </c>
      <c r="E120" s="502" t="s">
        <v>6714</v>
      </c>
      <c r="F120" s="725" t="s">
        <v>6007</v>
      </c>
    </row>
    <row r="121" spans="1:6">
      <c r="A121" s="728" t="s">
        <v>5453</v>
      </c>
      <c r="B121" s="729" t="s">
        <v>6730</v>
      </c>
      <c r="C121" s="729" t="s">
        <v>6023</v>
      </c>
      <c r="D121" s="724" t="s">
        <v>5438</v>
      </c>
      <c r="E121" s="502" t="s">
        <v>6715</v>
      </c>
      <c r="F121" s="725" t="s">
        <v>6008</v>
      </c>
    </row>
    <row r="122" spans="1:6">
      <c r="A122" s="724" t="s">
        <v>5454</v>
      </c>
      <c r="B122" s="502" t="s">
        <v>6731</v>
      </c>
      <c r="C122" s="502" t="s">
        <v>6024</v>
      </c>
      <c r="D122" s="724" t="s">
        <v>5439</v>
      </c>
      <c r="E122" s="502" t="s">
        <v>6716</v>
      </c>
      <c r="F122" s="725" t="s">
        <v>6009</v>
      </c>
    </row>
    <row r="123" spans="1:6">
      <c r="A123" s="724" t="s">
        <v>5455</v>
      </c>
      <c r="B123" s="502" t="s">
        <v>6732</v>
      </c>
      <c r="C123" s="502" t="s">
        <v>6025</v>
      </c>
      <c r="D123" s="724" t="s">
        <v>5440</v>
      </c>
      <c r="E123" s="502" t="s">
        <v>6717</v>
      </c>
      <c r="F123" s="725" t="s">
        <v>6010</v>
      </c>
    </row>
    <row r="124" spans="1:6">
      <c r="A124" s="724" t="s">
        <v>5456</v>
      </c>
      <c r="B124" s="502" t="s">
        <v>6451</v>
      </c>
      <c r="C124" s="502" t="s">
        <v>6026</v>
      </c>
      <c r="D124" s="724" t="s">
        <v>5441</v>
      </c>
      <c r="E124" s="502" t="s">
        <v>6718</v>
      </c>
      <c r="F124" s="725" t="s">
        <v>6011</v>
      </c>
    </row>
    <row r="125" spans="1:6">
      <c r="A125" s="724" t="s">
        <v>5457</v>
      </c>
      <c r="B125" s="502" t="s">
        <v>6733</v>
      </c>
      <c r="C125" s="502" t="s">
        <v>6027</v>
      </c>
      <c r="D125" s="724" t="s">
        <v>5442</v>
      </c>
      <c r="E125" s="502" t="s">
        <v>6719</v>
      </c>
      <c r="F125" s="725" t="s">
        <v>6012</v>
      </c>
    </row>
    <row r="126" spans="1:6">
      <c r="A126" s="724" t="s">
        <v>5458</v>
      </c>
      <c r="B126" s="502" t="s">
        <v>6734</v>
      </c>
      <c r="C126" s="502" t="s">
        <v>6028</v>
      </c>
      <c r="D126" s="724" t="s">
        <v>5443</v>
      </c>
      <c r="E126" s="502" t="s">
        <v>6720</v>
      </c>
      <c r="F126" s="725" t="s">
        <v>6013</v>
      </c>
    </row>
    <row r="127" spans="1:6">
      <c r="A127" s="724" t="s">
        <v>5459</v>
      </c>
      <c r="B127" s="502" t="s">
        <v>6735</v>
      </c>
      <c r="C127" s="502" t="s">
        <v>6029</v>
      </c>
      <c r="D127" s="724" t="s">
        <v>5444</v>
      </c>
      <c r="E127" s="502" t="s">
        <v>6721</v>
      </c>
      <c r="F127" s="725" t="s">
        <v>6014</v>
      </c>
    </row>
    <row r="128" spans="1:6">
      <c r="A128" s="724" t="s">
        <v>5460</v>
      </c>
      <c r="B128" s="502" t="s">
        <v>6736</v>
      </c>
      <c r="C128" s="502" t="s">
        <v>6031</v>
      </c>
      <c r="D128" s="724" t="s">
        <v>5445</v>
      </c>
      <c r="E128" s="502" t="s">
        <v>6722</v>
      </c>
      <c r="F128" s="725" t="s">
        <v>6015</v>
      </c>
    </row>
    <row r="129" spans="1:6">
      <c r="A129" s="724" t="s">
        <v>5461</v>
      </c>
      <c r="B129" s="502" t="s">
        <v>6737</v>
      </c>
      <c r="C129" s="502" t="s">
        <v>6030</v>
      </c>
      <c r="D129" s="724" t="s">
        <v>5446</v>
      </c>
      <c r="E129" s="502" t="s">
        <v>6723</v>
      </c>
      <c r="F129" s="725" t="s">
        <v>6016</v>
      </c>
    </row>
    <row r="130" spans="1:6">
      <c r="A130" s="724" t="s">
        <v>5462</v>
      </c>
      <c r="B130" s="502" t="s">
        <v>6738</v>
      </c>
      <c r="C130" s="502" t="s">
        <v>6032</v>
      </c>
      <c r="D130" s="724" t="s">
        <v>5447</v>
      </c>
      <c r="E130" s="502" t="s">
        <v>6724</v>
      </c>
      <c r="F130" s="725" t="s">
        <v>6017</v>
      </c>
    </row>
    <row r="131" spans="1:6">
      <c r="A131" s="724" t="s">
        <v>5463</v>
      </c>
      <c r="B131" s="502" t="s">
        <v>6739</v>
      </c>
      <c r="C131" s="502" t="s">
        <v>6033</v>
      </c>
      <c r="D131" s="724" t="s">
        <v>5448</v>
      </c>
      <c r="E131" s="502" t="s">
        <v>6725</v>
      </c>
      <c r="F131" s="725" t="s">
        <v>6018</v>
      </c>
    </row>
    <row r="132" spans="1:6">
      <c r="A132" s="724" t="s">
        <v>5464</v>
      </c>
      <c r="B132" s="502" t="s">
        <v>6740</v>
      </c>
      <c r="C132" s="502" t="s">
        <v>6034</v>
      </c>
      <c r="D132" s="724" t="s">
        <v>5449</v>
      </c>
      <c r="E132" s="502" t="s">
        <v>6726</v>
      </c>
      <c r="F132" s="725" t="s">
        <v>6019</v>
      </c>
    </row>
    <row r="133" spans="1:6">
      <c r="A133" s="726" t="s">
        <v>5465</v>
      </c>
      <c r="B133" s="727" t="s">
        <v>6741</v>
      </c>
      <c r="C133" s="727" t="s">
        <v>6035</v>
      </c>
      <c r="D133" s="724" t="s">
        <v>5450</v>
      </c>
      <c r="E133" s="502" t="s">
        <v>6727</v>
      </c>
      <c r="F133" s="725" t="s">
        <v>6020</v>
      </c>
    </row>
    <row r="134" spans="1:6">
      <c r="A134" s="948" t="s">
        <v>6101</v>
      </c>
      <c r="B134" s="949"/>
      <c r="C134" s="950"/>
      <c r="D134" s="502" t="s">
        <v>5451</v>
      </c>
      <c r="E134" s="502" t="s">
        <v>6728</v>
      </c>
      <c r="F134" s="725" t="s">
        <v>6021</v>
      </c>
    </row>
    <row r="135" spans="1:6">
      <c r="A135" s="724" t="s">
        <v>5530</v>
      </c>
      <c r="B135" s="502" t="s">
        <v>6584</v>
      </c>
      <c r="C135" s="725" t="s">
        <v>6101</v>
      </c>
      <c r="D135" s="727" t="s">
        <v>5452</v>
      </c>
      <c r="E135" s="727" t="s">
        <v>6729</v>
      </c>
      <c r="F135" s="377" t="s">
        <v>6022</v>
      </c>
    </row>
    <row r="136" spans="1:6">
      <c r="A136" s="724" t="s">
        <v>5531</v>
      </c>
      <c r="B136" s="502" t="s">
        <v>6585</v>
      </c>
      <c r="C136" s="725" t="s">
        <v>6102</v>
      </c>
      <c r="D136" s="948" t="s">
        <v>6113</v>
      </c>
      <c r="E136" s="949"/>
      <c r="F136" s="950"/>
    </row>
    <row r="137" spans="1:6">
      <c r="A137" s="724" t="s">
        <v>5532</v>
      </c>
      <c r="B137" s="502" t="s">
        <v>6586</v>
      </c>
      <c r="C137" s="725" t="s">
        <v>6103</v>
      </c>
      <c r="D137" s="502" t="s">
        <v>5542</v>
      </c>
      <c r="E137" s="502" t="s">
        <v>6596</v>
      </c>
      <c r="F137" s="725" t="s">
        <v>6113</v>
      </c>
    </row>
    <row r="138" spans="1:6">
      <c r="A138" s="724" t="s">
        <v>5533</v>
      </c>
      <c r="B138" s="502" t="s">
        <v>6587</v>
      </c>
      <c r="C138" s="725" t="s">
        <v>6104</v>
      </c>
      <c r="D138" s="502" t="s">
        <v>5543</v>
      </c>
      <c r="E138" s="502" t="s">
        <v>6597</v>
      </c>
      <c r="F138" s="725" t="s">
        <v>6114</v>
      </c>
    </row>
    <row r="139" spans="1:6">
      <c r="A139" s="724" t="s">
        <v>5534</v>
      </c>
      <c r="B139" s="502" t="s">
        <v>6588</v>
      </c>
      <c r="C139" s="725" t="s">
        <v>6105</v>
      </c>
      <c r="D139" s="502" t="s">
        <v>5544</v>
      </c>
      <c r="E139" s="502" t="s">
        <v>6598</v>
      </c>
      <c r="F139" s="725" t="s">
        <v>6115</v>
      </c>
    </row>
    <row r="140" spans="1:6">
      <c r="A140" s="724" t="s">
        <v>5535</v>
      </c>
      <c r="B140" s="502" t="s">
        <v>6589</v>
      </c>
      <c r="C140" s="725" t="s">
        <v>6106</v>
      </c>
      <c r="D140" s="502" t="s">
        <v>5545</v>
      </c>
      <c r="E140" s="502" t="s">
        <v>6599</v>
      </c>
      <c r="F140" s="725" t="s">
        <v>6116</v>
      </c>
    </row>
    <row r="141" spans="1:6">
      <c r="A141" s="724" t="s">
        <v>5536</v>
      </c>
      <c r="B141" s="502" t="s">
        <v>6590</v>
      </c>
      <c r="C141" s="725" t="s">
        <v>6107</v>
      </c>
      <c r="D141" s="502" t="s">
        <v>5546</v>
      </c>
      <c r="E141" s="502" t="s">
        <v>6600</v>
      </c>
      <c r="F141" s="725" t="s">
        <v>6117</v>
      </c>
    </row>
    <row r="142" spans="1:6">
      <c r="A142" s="724" t="s">
        <v>5537</v>
      </c>
      <c r="B142" s="502" t="s">
        <v>6591</v>
      </c>
      <c r="C142" s="725" t="s">
        <v>6108</v>
      </c>
      <c r="D142" s="502" t="s">
        <v>5548</v>
      </c>
      <c r="E142" s="502" t="s">
        <v>6601</v>
      </c>
      <c r="F142" s="725" t="s">
        <v>6118</v>
      </c>
    </row>
    <row r="143" spans="1:6">
      <c r="A143" s="724" t="s">
        <v>5538</v>
      </c>
      <c r="B143" s="502" t="s">
        <v>6592</v>
      </c>
      <c r="C143" s="725" t="s">
        <v>6109</v>
      </c>
      <c r="D143" s="502" t="s">
        <v>5547</v>
      </c>
      <c r="E143" s="502" t="s">
        <v>6602</v>
      </c>
      <c r="F143" s="725" t="s">
        <v>6119</v>
      </c>
    </row>
    <row r="144" spans="1:6">
      <c r="A144" s="724" t="s">
        <v>5539</v>
      </c>
      <c r="B144" s="502" t="s">
        <v>6593</v>
      </c>
      <c r="C144" s="725" t="s">
        <v>6110</v>
      </c>
      <c r="D144" s="502" t="s">
        <v>5549</v>
      </c>
      <c r="E144" s="502" t="s">
        <v>6603</v>
      </c>
      <c r="F144" s="725" t="s">
        <v>6120</v>
      </c>
    </row>
    <row r="145" spans="1:6">
      <c r="A145" s="724" t="s">
        <v>5540</v>
      </c>
      <c r="B145" s="502" t="s">
        <v>6594</v>
      </c>
      <c r="C145" s="725" t="s">
        <v>6111</v>
      </c>
      <c r="D145" s="502" t="s">
        <v>5550</v>
      </c>
      <c r="E145" s="502" t="s">
        <v>6604</v>
      </c>
      <c r="F145" s="725" t="s">
        <v>6121</v>
      </c>
    </row>
    <row r="146" spans="1:6">
      <c r="A146" s="724" t="s">
        <v>5541</v>
      </c>
      <c r="B146" s="502" t="s">
        <v>6595</v>
      </c>
      <c r="C146" s="725" t="s">
        <v>6112</v>
      </c>
      <c r="D146" s="502" t="s">
        <v>5551</v>
      </c>
      <c r="E146" s="502" t="s">
        <v>6605</v>
      </c>
      <c r="F146" s="725" t="s">
        <v>6122</v>
      </c>
    </row>
    <row r="147" spans="1:6">
      <c r="A147" s="724" t="s">
        <v>6067</v>
      </c>
      <c r="B147" s="502"/>
      <c r="C147" s="725"/>
      <c r="D147" s="502" t="s">
        <v>5552</v>
      </c>
      <c r="E147" s="502" t="s">
        <v>6606</v>
      </c>
      <c r="F147" s="725" t="s">
        <v>6123</v>
      </c>
    </row>
    <row r="148" spans="1:6">
      <c r="A148" s="724" t="s">
        <v>5497</v>
      </c>
      <c r="B148" s="502" t="s">
        <v>6552</v>
      </c>
      <c r="C148" s="725" t="s">
        <v>6067</v>
      </c>
      <c r="D148" s="502" t="s">
        <v>5553</v>
      </c>
      <c r="E148" s="502" t="s">
        <v>6607</v>
      </c>
      <c r="F148" s="725" t="s">
        <v>6124</v>
      </c>
    </row>
    <row r="149" spans="1:6">
      <c r="A149" s="724" t="s">
        <v>5498</v>
      </c>
      <c r="B149" s="502" t="s">
        <v>6553</v>
      </c>
      <c r="C149" s="725" t="s">
        <v>6068</v>
      </c>
      <c r="D149" s="502" t="s">
        <v>5554</v>
      </c>
      <c r="E149" s="502" t="s">
        <v>6608</v>
      </c>
      <c r="F149" s="725" t="s">
        <v>6125</v>
      </c>
    </row>
    <row r="150" spans="1:6">
      <c r="A150" s="724" t="s">
        <v>5499</v>
      </c>
      <c r="B150" s="502" t="s">
        <v>6554</v>
      </c>
      <c r="C150" s="725" t="s">
        <v>6069</v>
      </c>
      <c r="D150" s="502" t="s">
        <v>5555</v>
      </c>
      <c r="E150" s="502" t="s">
        <v>6609</v>
      </c>
      <c r="F150" s="725" t="s">
        <v>6126</v>
      </c>
    </row>
    <row r="151" spans="1:6">
      <c r="A151" s="724" t="s">
        <v>5500</v>
      </c>
      <c r="B151" s="502" t="s">
        <v>6555</v>
      </c>
      <c r="C151" s="725" t="s">
        <v>6070</v>
      </c>
      <c r="D151" s="502" t="s">
        <v>5556</v>
      </c>
      <c r="E151" s="502" t="s">
        <v>6610</v>
      </c>
      <c r="F151" s="725" t="s">
        <v>6127</v>
      </c>
    </row>
    <row r="152" spans="1:6">
      <c r="A152" s="724" t="s">
        <v>5501</v>
      </c>
      <c r="B152" s="502" t="s">
        <v>6556</v>
      </c>
      <c r="C152" s="725" t="s">
        <v>6071</v>
      </c>
      <c r="D152" s="727" t="s">
        <v>5557</v>
      </c>
      <c r="E152" s="727" t="s">
        <v>6611</v>
      </c>
      <c r="F152" s="377" t="s">
        <v>6128</v>
      </c>
    </row>
    <row r="153" spans="1:6">
      <c r="A153" s="724" t="s">
        <v>5502</v>
      </c>
      <c r="B153" s="502" t="s">
        <v>6557</v>
      </c>
      <c r="C153" s="725" t="s">
        <v>6072</v>
      </c>
      <c r="D153" s="948" t="s">
        <v>6036</v>
      </c>
      <c r="E153" s="949"/>
      <c r="F153" s="950"/>
    </row>
    <row r="154" spans="1:6">
      <c r="A154" s="724" t="s">
        <v>5503</v>
      </c>
      <c r="B154" s="502" t="s">
        <v>6558</v>
      </c>
      <c r="C154" s="725" t="s">
        <v>6073</v>
      </c>
      <c r="D154" s="502" t="s">
        <v>5466</v>
      </c>
      <c r="E154" s="502" t="s">
        <v>6742</v>
      </c>
      <c r="F154" s="725" t="s">
        <v>6036</v>
      </c>
    </row>
    <row r="155" spans="1:6">
      <c r="A155" s="724" t="s">
        <v>5504</v>
      </c>
      <c r="B155" s="502" t="s">
        <v>6559</v>
      </c>
      <c r="C155" s="725" t="s">
        <v>6074</v>
      </c>
      <c r="D155" s="502" t="s">
        <v>5467</v>
      </c>
      <c r="E155" s="502" t="s">
        <v>6743</v>
      </c>
      <c r="F155" s="725" t="s">
        <v>6037</v>
      </c>
    </row>
    <row r="156" spans="1:6">
      <c r="A156" s="724" t="s">
        <v>5505</v>
      </c>
      <c r="B156" s="502" t="s">
        <v>6424</v>
      </c>
      <c r="C156" s="725" t="s">
        <v>6076</v>
      </c>
      <c r="D156" s="502" t="s">
        <v>5468</v>
      </c>
      <c r="E156" s="502" t="s">
        <v>6744</v>
      </c>
      <c r="F156" s="725" t="s">
        <v>6038</v>
      </c>
    </row>
    <row r="157" spans="1:6">
      <c r="A157" s="724" t="s">
        <v>5506</v>
      </c>
      <c r="B157" s="502" t="s">
        <v>6560</v>
      </c>
      <c r="C157" s="725" t="s">
        <v>6077</v>
      </c>
      <c r="D157" s="502" t="s">
        <v>5469</v>
      </c>
      <c r="E157" s="502" t="s">
        <v>6745</v>
      </c>
      <c r="F157" s="725" t="s">
        <v>6039</v>
      </c>
    </row>
    <row r="158" spans="1:6">
      <c r="A158" s="724" t="s">
        <v>5507</v>
      </c>
      <c r="B158" s="502" t="s">
        <v>6561</v>
      </c>
      <c r="C158" s="725" t="s">
        <v>6078</v>
      </c>
      <c r="D158" s="502" t="s">
        <v>5470</v>
      </c>
      <c r="E158" s="502" t="s">
        <v>6746</v>
      </c>
      <c r="F158" s="725" t="s">
        <v>6040</v>
      </c>
    </row>
    <row r="159" spans="1:6">
      <c r="A159" s="724" t="s">
        <v>5508</v>
      </c>
      <c r="B159" s="502" t="s">
        <v>6562</v>
      </c>
      <c r="C159" s="725" t="s">
        <v>6079</v>
      </c>
      <c r="D159" s="502" t="s">
        <v>5471</v>
      </c>
      <c r="E159" s="502" t="s">
        <v>6747</v>
      </c>
      <c r="F159" s="725" t="s">
        <v>6041</v>
      </c>
    </row>
    <row r="160" spans="1:6">
      <c r="A160" s="724" t="s">
        <v>5509</v>
      </c>
      <c r="B160" s="502" t="s">
        <v>6563</v>
      </c>
      <c r="C160" s="725" t="s">
        <v>6080</v>
      </c>
      <c r="D160" s="502" t="s">
        <v>5472</v>
      </c>
      <c r="E160" s="502" t="s">
        <v>6748</v>
      </c>
      <c r="F160" s="725" t="s">
        <v>6042</v>
      </c>
    </row>
    <row r="161" spans="1:6">
      <c r="A161" s="724" t="s">
        <v>5510</v>
      </c>
      <c r="B161" s="502" t="s">
        <v>6564</v>
      </c>
      <c r="C161" s="725" t="s">
        <v>6081</v>
      </c>
      <c r="D161" s="502" t="s">
        <v>5473</v>
      </c>
      <c r="E161" s="502" t="s">
        <v>6749</v>
      </c>
      <c r="F161" s="725" t="s">
        <v>6043</v>
      </c>
    </row>
    <row r="162" spans="1:6">
      <c r="A162" s="724" t="s">
        <v>5511</v>
      </c>
      <c r="B162" s="502" t="s">
        <v>6565</v>
      </c>
      <c r="C162" s="725" t="s">
        <v>6082</v>
      </c>
      <c r="D162" s="502" t="s">
        <v>5474</v>
      </c>
      <c r="E162" s="502" t="s">
        <v>6750</v>
      </c>
      <c r="F162" s="725" t="s">
        <v>6044</v>
      </c>
    </row>
    <row r="163" spans="1:6">
      <c r="A163" s="724" t="s">
        <v>5512</v>
      </c>
      <c r="B163" s="502" t="s">
        <v>6566</v>
      </c>
      <c r="C163" s="725" t="s">
        <v>6083</v>
      </c>
      <c r="D163" s="502" t="s">
        <v>5475</v>
      </c>
      <c r="E163" s="502" t="s">
        <v>6751</v>
      </c>
      <c r="F163" s="725" t="s">
        <v>6045</v>
      </c>
    </row>
    <row r="164" spans="1:6">
      <c r="A164" s="724" t="s">
        <v>5513</v>
      </c>
      <c r="B164" s="502" t="s">
        <v>6567</v>
      </c>
      <c r="C164" s="725" t="s">
        <v>6084</v>
      </c>
      <c r="D164" s="502" t="s">
        <v>5476</v>
      </c>
      <c r="E164" s="502" t="s">
        <v>6752</v>
      </c>
      <c r="F164" s="725" t="s">
        <v>6046</v>
      </c>
    </row>
    <row r="165" spans="1:6">
      <c r="A165" s="724" t="s">
        <v>5514</v>
      </c>
      <c r="B165" s="502" t="s">
        <v>6568</v>
      </c>
      <c r="C165" s="725" t="s">
        <v>6086</v>
      </c>
      <c r="D165" s="502" t="s">
        <v>5477</v>
      </c>
      <c r="E165" s="502" t="s">
        <v>6753</v>
      </c>
      <c r="F165" s="725" t="s">
        <v>6047</v>
      </c>
    </row>
    <row r="166" spans="1:6">
      <c r="A166" s="724" t="s">
        <v>5515</v>
      </c>
      <c r="B166" s="502" t="s">
        <v>6569</v>
      </c>
      <c r="C166" s="725" t="s">
        <v>6085</v>
      </c>
      <c r="D166" s="502" t="s">
        <v>5478</v>
      </c>
      <c r="E166" s="502" t="s">
        <v>6754</v>
      </c>
      <c r="F166" s="725" t="s">
        <v>6048</v>
      </c>
    </row>
    <row r="167" spans="1:6">
      <c r="A167" s="724" t="s">
        <v>5516</v>
      </c>
      <c r="B167" s="502" t="s">
        <v>6570</v>
      </c>
      <c r="C167" s="725" t="s">
        <v>6087</v>
      </c>
      <c r="D167" s="502" t="s">
        <v>5479</v>
      </c>
      <c r="E167" s="502" t="s">
        <v>6755</v>
      </c>
      <c r="F167" s="725" t="s">
        <v>6049</v>
      </c>
    </row>
    <row r="168" spans="1:6">
      <c r="A168" s="724" t="s">
        <v>5517</v>
      </c>
      <c r="B168" s="502" t="s">
        <v>6571</v>
      </c>
      <c r="C168" s="725" t="s">
        <v>6088</v>
      </c>
      <c r="D168" s="502" t="s">
        <v>5480</v>
      </c>
      <c r="E168" s="502" t="s">
        <v>6629</v>
      </c>
      <c r="F168" s="725" t="s">
        <v>6050</v>
      </c>
    </row>
    <row r="169" spans="1:6">
      <c r="A169" s="724" t="s">
        <v>5518</v>
      </c>
      <c r="B169" s="502" t="s">
        <v>6572</v>
      </c>
      <c r="C169" s="725" t="s">
        <v>6089</v>
      </c>
      <c r="D169" s="502" t="s">
        <v>5481</v>
      </c>
      <c r="E169" s="502" t="s">
        <v>6756</v>
      </c>
      <c r="F169" s="725" t="s">
        <v>6051</v>
      </c>
    </row>
    <row r="170" spans="1:6">
      <c r="A170" s="724" t="s">
        <v>5519</v>
      </c>
      <c r="B170" s="502" t="s">
        <v>6573</v>
      </c>
      <c r="C170" s="725" t="s">
        <v>6090</v>
      </c>
      <c r="D170" s="502" t="s">
        <v>5482</v>
      </c>
      <c r="E170" s="502" t="s">
        <v>6757</v>
      </c>
      <c r="F170" s="725" t="s">
        <v>6052</v>
      </c>
    </row>
    <row r="171" spans="1:6">
      <c r="A171" s="724" t="s">
        <v>5520</v>
      </c>
      <c r="B171" s="502" t="s">
        <v>6574</v>
      </c>
      <c r="C171" s="725" t="s">
        <v>6091</v>
      </c>
      <c r="D171" s="502" t="s">
        <v>5483</v>
      </c>
      <c r="E171" s="502" t="s">
        <v>6602</v>
      </c>
      <c r="F171" s="725" t="s">
        <v>6053</v>
      </c>
    </row>
    <row r="172" spans="1:6">
      <c r="A172" s="724" t="s">
        <v>5521</v>
      </c>
      <c r="B172" s="502" t="s">
        <v>6575</v>
      </c>
      <c r="C172" s="725" t="s">
        <v>6092</v>
      </c>
      <c r="D172" s="502" t="s">
        <v>5484</v>
      </c>
      <c r="E172" s="502" t="s">
        <v>6758</v>
      </c>
      <c r="F172" s="725" t="s">
        <v>6054</v>
      </c>
    </row>
    <row r="173" spans="1:6">
      <c r="A173" s="724" t="s">
        <v>5522</v>
      </c>
      <c r="B173" s="502" t="s">
        <v>6576</v>
      </c>
      <c r="C173" s="725" t="s">
        <v>6093</v>
      </c>
      <c r="D173" s="502" t="s">
        <v>5485</v>
      </c>
      <c r="E173" s="502" t="s">
        <v>6759</v>
      </c>
      <c r="F173" s="725" t="s">
        <v>6055</v>
      </c>
    </row>
    <row r="174" spans="1:6">
      <c r="A174" s="724" t="s">
        <v>5523</v>
      </c>
      <c r="B174" s="502" t="s">
        <v>6577</v>
      </c>
      <c r="C174" s="725" t="s">
        <v>6094</v>
      </c>
      <c r="D174" s="502" t="s">
        <v>5486</v>
      </c>
      <c r="E174" s="502" t="s">
        <v>6760</v>
      </c>
      <c r="F174" s="725" t="s">
        <v>6056</v>
      </c>
    </row>
    <row r="175" spans="1:6">
      <c r="A175" s="724" t="s">
        <v>5524</v>
      </c>
      <c r="B175" s="502" t="s">
        <v>6578</v>
      </c>
      <c r="C175" s="725" t="s">
        <v>6095</v>
      </c>
      <c r="D175" s="502" t="s">
        <v>5487</v>
      </c>
      <c r="E175" s="502" t="s">
        <v>6761</v>
      </c>
      <c r="F175" s="725" t="s">
        <v>6057</v>
      </c>
    </row>
    <row r="176" spans="1:6">
      <c r="A176" s="724" t="s">
        <v>5525</v>
      </c>
      <c r="B176" s="502" t="s">
        <v>6579</v>
      </c>
      <c r="C176" s="725" t="s">
        <v>6096</v>
      </c>
      <c r="D176" s="502" t="s">
        <v>5488</v>
      </c>
      <c r="E176" s="502" t="s">
        <v>6762</v>
      </c>
      <c r="F176" s="725" t="s">
        <v>6058</v>
      </c>
    </row>
    <row r="177" spans="1:6">
      <c r="A177" s="724" t="s">
        <v>5526</v>
      </c>
      <c r="B177" s="502" t="s">
        <v>6580</v>
      </c>
      <c r="C177" s="725" t="s">
        <v>6097</v>
      </c>
      <c r="D177" s="502" t="s">
        <v>5489</v>
      </c>
      <c r="E177" s="502" t="s">
        <v>6763</v>
      </c>
      <c r="F177" s="725" t="s">
        <v>6059</v>
      </c>
    </row>
    <row r="178" spans="1:6">
      <c r="A178" s="724" t="s">
        <v>5527</v>
      </c>
      <c r="B178" s="502" t="s">
        <v>6581</v>
      </c>
      <c r="C178" s="725" t="s">
        <v>6098</v>
      </c>
      <c r="D178" s="502" t="s">
        <v>5490</v>
      </c>
      <c r="E178" s="502" t="s">
        <v>6545</v>
      </c>
      <c r="F178" s="725" t="s">
        <v>6060</v>
      </c>
    </row>
    <row r="179" spans="1:6">
      <c r="A179" s="724" t="s">
        <v>5528</v>
      </c>
      <c r="B179" s="502" t="s">
        <v>6582</v>
      </c>
      <c r="C179" s="725" t="s">
        <v>6099</v>
      </c>
      <c r="D179" s="502" t="s">
        <v>5491</v>
      </c>
      <c r="E179" s="502" t="s">
        <v>6546</v>
      </c>
      <c r="F179" s="725" t="s">
        <v>6061</v>
      </c>
    </row>
    <row r="180" spans="1:6">
      <c r="A180" s="726" t="s">
        <v>5529</v>
      </c>
      <c r="B180" s="727" t="s">
        <v>6583</v>
      </c>
      <c r="C180" s="377" t="s">
        <v>6100</v>
      </c>
      <c r="D180" s="502" t="s">
        <v>5492</v>
      </c>
      <c r="E180" s="502" t="s">
        <v>6547</v>
      </c>
      <c r="F180" s="725" t="s">
        <v>6062</v>
      </c>
    </row>
    <row r="181" spans="1:6">
      <c r="A181" s="948" t="s">
        <v>6129</v>
      </c>
      <c r="B181" s="949"/>
      <c r="C181" s="950"/>
      <c r="D181" s="502" t="s">
        <v>5493</v>
      </c>
      <c r="E181" s="502" t="s">
        <v>6548</v>
      </c>
      <c r="F181" s="725" t="s">
        <v>6063</v>
      </c>
    </row>
    <row r="182" spans="1:6">
      <c r="A182" s="724" t="s">
        <v>5558</v>
      </c>
      <c r="B182" s="502" t="s">
        <v>6612</v>
      </c>
      <c r="C182" s="725" t="s">
        <v>6130</v>
      </c>
      <c r="D182" s="502" t="s">
        <v>5494</v>
      </c>
      <c r="E182" s="502" t="s">
        <v>6549</v>
      </c>
      <c r="F182" s="725" t="s">
        <v>6064</v>
      </c>
    </row>
    <row r="183" spans="1:6">
      <c r="A183" s="724" t="s">
        <v>5559</v>
      </c>
      <c r="B183" s="502" t="s">
        <v>6613</v>
      </c>
      <c r="C183" s="725" t="s">
        <v>6131</v>
      </c>
      <c r="D183" s="502" t="s">
        <v>5495</v>
      </c>
      <c r="E183" s="502" t="s">
        <v>6550</v>
      </c>
      <c r="F183" s="725" t="s">
        <v>6065</v>
      </c>
    </row>
    <row r="184" spans="1:6">
      <c r="A184" s="724" t="s">
        <v>5560</v>
      </c>
      <c r="B184" s="502" t="s">
        <v>6614</v>
      </c>
      <c r="C184" s="725" t="s">
        <v>6132</v>
      </c>
      <c r="D184" s="727" t="s">
        <v>5496</v>
      </c>
      <c r="E184" s="727" t="s">
        <v>6551</v>
      </c>
      <c r="F184" s="377" t="s">
        <v>6066</v>
      </c>
    </row>
    <row r="185" spans="1:6">
      <c r="A185" s="724" t="s">
        <v>5561</v>
      </c>
      <c r="B185" s="502" t="s">
        <v>6615</v>
      </c>
      <c r="C185" s="725" t="s">
        <v>6133</v>
      </c>
      <c r="D185" s="948" t="s">
        <v>6144</v>
      </c>
      <c r="E185" s="949"/>
      <c r="F185" s="950"/>
    </row>
    <row r="186" spans="1:6">
      <c r="A186" s="724" t="s">
        <v>5562</v>
      </c>
      <c r="B186" s="502" t="s">
        <v>6421</v>
      </c>
      <c r="C186" s="725" t="s">
        <v>6134</v>
      </c>
      <c r="D186" s="502" t="s">
        <v>5572</v>
      </c>
      <c r="E186" s="502" t="s">
        <v>6624</v>
      </c>
      <c r="F186" s="725" t="s">
        <v>6144</v>
      </c>
    </row>
    <row r="187" spans="1:6">
      <c r="A187" s="724" t="s">
        <v>5563</v>
      </c>
      <c r="B187" s="502" t="s">
        <v>6616</v>
      </c>
      <c r="C187" s="725" t="s">
        <v>6135</v>
      </c>
      <c r="D187" s="502" t="s">
        <v>5573</v>
      </c>
      <c r="E187" s="502" t="s">
        <v>6625</v>
      </c>
      <c r="F187" s="725" t="s">
        <v>6145</v>
      </c>
    </row>
    <row r="188" spans="1:6">
      <c r="A188" s="724" t="s">
        <v>5564</v>
      </c>
      <c r="B188" s="502" t="s">
        <v>6617</v>
      </c>
      <c r="C188" s="725" t="s">
        <v>6136</v>
      </c>
      <c r="D188" s="502" t="s">
        <v>5574</v>
      </c>
      <c r="E188" s="502" t="s">
        <v>6626</v>
      </c>
      <c r="F188" s="725" t="s">
        <v>6146</v>
      </c>
    </row>
    <row r="189" spans="1:6">
      <c r="A189" s="724" t="s">
        <v>5565</v>
      </c>
      <c r="B189" s="502" t="s">
        <v>6618</v>
      </c>
      <c r="C189" s="725" t="s">
        <v>6137</v>
      </c>
      <c r="D189" s="502" t="s">
        <v>5575</v>
      </c>
      <c r="E189" s="502" t="s">
        <v>6627</v>
      </c>
      <c r="F189" s="725" t="s">
        <v>6147</v>
      </c>
    </row>
    <row r="190" spans="1:6">
      <c r="A190" s="724" t="s">
        <v>5566</v>
      </c>
      <c r="B190" s="502" t="s">
        <v>6491</v>
      </c>
      <c r="C190" s="725" t="s">
        <v>6138</v>
      </c>
      <c r="D190" s="502" t="s">
        <v>5576</v>
      </c>
      <c r="E190" s="502" t="s">
        <v>6628</v>
      </c>
      <c r="F190" s="725" t="s">
        <v>6148</v>
      </c>
    </row>
    <row r="191" spans="1:6">
      <c r="A191" s="724" t="s">
        <v>5567</v>
      </c>
      <c r="B191" s="502" t="s">
        <v>6619</v>
      </c>
      <c r="C191" s="725" t="s">
        <v>6139</v>
      </c>
      <c r="D191" s="502" t="s">
        <v>5577</v>
      </c>
      <c r="E191" s="502" t="s">
        <v>6629</v>
      </c>
      <c r="F191" s="725" t="s">
        <v>6149</v>
      </c>
    </row>
    <row r="192" spans="1:6">
      <c r="A192" s="724" t="s">
        <v>5568</v>
      </c>
      <c r="B192" s="502" t="s">
        <v>6620</v>
      </c>
      <c r="C192" s="725" t="s">
        <v>6140</v>
      </c>
      <c r="D192" s="502" t="s">
        <v>5578</v>
      </c>
      <c r="E192" s="502" t="s">
        <v>6630</v>
      </c>
      <c r="F192" s="725" t="s">
        <v>6150</v>
      </c>
    </row>
    <row r="193" spans="1:6">
      <c r="A193" s="724" t="s">
        <v>5569</v>
      </c>
      <c r="B193" s="502" t="s">
        <v>6621</v>
      </c>
      <c r="C193" s="725" t="s">
        <v>6141</v>
      </c>
      <c r="D193" s="502" t="s">
        <v>5579</v>
      </c>
      <c r="E193" s="502" t="s">
        <v>6631</v>
      </c>
      <c r="F193" s="725" t="s">
        <v>6151</v>
      </c>
    </row>
    <row r="194" spans="1:6">
      <c r="A194" s="724" t="s">
        <v>5570</v>
      </c>
      <c r="B194" s="502" t="s">
        <v>6622</v>
      </c>
      <c r="C194" s="725" t="s">
        <v>6142</v>
      </c>
      <c r="D194" s="502" t="s">
        <v>5580</v>
      </c>
      <c r="E194" s="502" t="s">
        <v>6632</v>
      </c>
      <c r="F194" s="725" t="s">
        <v>6152</v>
      </c>
    </row>
    <row r="195" spans="1:6">
      <c r="A195" s="726" t="s">
        <v>5571</v>
      </c>
      <c r="B195" s="727" t="s">
        <v>6623</v>
      </c>
      <c r="C195" s="377" t="s">
        <v>6143</v>
      </c>
      <c r="D195" s="502" t="s">
        <v>5581</v>
      </c>
      <c r="E195" s="502" t="s">
        <v>6633</v>
      </c>
      <c r="F195" s="725" t="s">
        <v>6153</v>
      </c>
    </row>
    <row r="196" spans="1:6">
      <c r="A196" s="948" t="s">
        <v>6161</v>
      </c>
      <c r="B196" s="949"/>
      <c r="C196" s="950"/>
      <c r="D196" s="502" t="s">
        <v>5582</v>
      </c>
      <c r="E196" s="502" t="s">
        <v>6634</v>
      </c>
      <c r="F196" s="725" t="s">
        <v>6154</v>
      </c>
    </row>
    <row r="197" spans="1:6">
      <c r="A197" s="724" t="s">
        <v>5589</v>
      </c>
      <c r="B197" s="502" t="s">
        <v>6641</v>
      </c>
      <c r="C197" s="725" t="s">
        <v>6161</v>
      </c>
      <c r="D197" s="502" t="s">
        <v>5583</v>
      </c>
      <c r="E197" s="502" t="s">
        <v>6635</v>
      </c>
      <c r="F197" s="725" t="s">
        <v>6155</v>
      </c>
    </row>
    <row r="198" spans="1:6">
      <c r="A198" s="724" t="s">
        <v>5590</v>
      </c>
      <c r="B198" s="502" t="s">
        <v>6642</v>
      </c>
      <c r="C198" s="725" t="s">
        <v>6075</v>
      </c>
      <c r="D198" s="502" t="s">
        <v>5584</v>
      </c>
      <c r="E198" s="502" t="s">
        <v>6636</v>
      </c>
      <c r="F198" s="725" t="s">
        <v>6156</v>
      </c>
    </row>
    <row r="199" spans="1:6">
      <c r="A199" s="724" t="s">
        <v>5591</v>
      </c>
      <c r="B199" s="502" t="s">
        <v>6643</v>
      </c>
      <c r="C199" s="725" t="s">
        <v>6162</v>
      </c>
      <c r="D199" s="502" t="s">
        <v>5585</v>
      </c>
      <c r="E199" s="502" t="s">
        <v>6637</v>
      </c>
      <c r="F199" s="725" t="s">
        <v>6157</v>
      </c>
    </row>
    <row r="200" spans="1:6">
      <c r="A200" s="724" t="s">
        <v>5592</v>
      </c>
      <c r="B200" s="502" t="s">
        <v>6644</v>
      </c>
      <c r="C200" s="725" t="s">
        <v>6164</v>
      </c>
      <c r="D200" s="502" t="s">
        <v>5586</v>
      </c>
      <c r="E200" s="502" t="s">
        <v>6638</v>
      </c>
      <c r="F200" s="725" t="s">
        <v>6158</v>
      </c>
    </row>
    <row r="201" spans="1:6">
      <c r="A201" s="724" t="s">
        <v>5593</v>
      </c>
      <c r="B201" s="502" t="s">
        <v>6645</v>
      </c>
      <c r="C201" s="725" t="s">
        <v>6163</v>
      </c>
      <c r="D201" s="502" t="s">
        <v>5587</v>
      </c>
      <c r="E201" s="502" t="s">
        <v>6639</v>
      </c>
      <c r="F201" s="725" t="s">
        <v>6159</v>
      </c>
    </row>
    <row r="202" spans="1:6">
      <c r="A202" s="724" t="s">
        <v>5594</v>
      </c>
      <c r="B202" s="502" t="s">
        <v>6646</v>
      </c>
      <c r="C202" s="725" t="s">
        <v>6893</v>
      </c>
      <c r="D202" s="727" t="s">
        <v>5588</v>
      </c>
      <c r="E202" s="727" t="s">
        <v>6640</v>
      </c>
      <c r="F202" s="377" t="s">
        <v>6160</v>
      </c>
    </row>
    <row r="203" spans="1:6">
      <c r="A203" s="724" t="s">
        <v>5595</v>
      </c>
      <c r="B203" s="502" t="s">
        <v>6647</v>
      </c>
      <c r="C203" s="502" t="s">
        <v>5596</v>
      </c>
      <c r="D203" s="948" t="s">
        <v>6190</v>
      </c>
      <c r="E203" s="949"/>
      <c r="F203" s="950"/>
    </row>
    <row r="204" spans="1:6">
      <c r="A204" s="726" t="s">
        <v>5597</v>
      </c>
      <c r="B204" s="727" t="s">
        <v>6648</v>
      </c>
      <c r="C204" s="727" t="s">
        <v>5598</v>
      </c>
      <c r="D204" s="724" t="s">
        <v>5619</v>
      </c>
      <c r="E204" s="502" t="s">
        <v>6669</v>
      </c>
      <c r="F204" s="725" t="s">
        <v>6190</v>
      </c>
    </row>
    <row r="205" spans="1:6">
      <c r="A205" s="949" t="s">
        <v>6165</v>
      </c>
      <c r="B205" s="949"/>
      <c r="C205" s="950"/>
      <c r="D205" s="724" t="s">
        <v>5620</v>
      </c>
      <c r="E205" s="502" t="s">
        <v>6670</v>
      </c>
      <c r="F205" s="725" t="s">
        <v>6185</v>
      </c>
    </row>
    <row r="206" spans="1:6">
      <c r="A206" t="s">
        <v>5599</v>
      </c>
      <c r="B206" t="s">
        <v>6649</v>
      </c>
      <c r="C206" t="s">
        <v>6165</v>
      </c>
      <c r="D206" s="724" t="s">
        <v>5621</v>
      </c>
      <c r="E206" s="502" t="s">
        <v>6671</v>
      </c>
      <c r="F206" s="725" t="s">
        <v>6186</v>
      </c>
    </row>
    <row r="207" spans="1:6">
      <c r="A207" t="s">
        <v>5600</v>
      </c>
      <c r="B207" t="s">
        <v>6650</v>
      </c>
      <c r="C207" t="s">
        <v>6166</v>
      </c>
      <c r="D207" s="724" t="s">
        <v>5622</v>
      </c>
      <c r="E207" s="502" t="s">
        <v>6672</v>
      </c>
      <c r="F207" s="725" t="s">
        <v>6187</v>
      </c>
    </row>
    <row r="208" spans="1:6">
      <c r="A208" t="s">
        <v>5601</v>
      </c>
      <c r="B208" t="s">
        <v>6651</v>
      </c>
      <c r="C208" t="s">
        <v>6167</v>
      </c>
      <c r="D208" s="724" t="s">
        <v>5623</v>
      </c>
      <c r="E208" s="502" t="s">
        <v>6673</v>
      </c>
      <c r="F208" s="725" t="s">
        <v>6188</v>
      </c>
    </row>
    <row r="209" spans="1:6">
      <c r="A209" t="s">
        <v>5602</v>
      </c>
      <c r="B209" t="s">
        <v>6652</v>
      </c>
      <c r="C209" t="s">
        <v>6168</v>
      </c>
      <c r="D209" s="724" t="s">
        <v>5624</v>
      </c>
      <c r="E209" s="502" t="s">
        <v>6674</v>
      </c>
      <c r="F209" s="725" t="s">
        <v>6189</v>
      </c>
    </row>
    <row r="210" spans="1:6">
      <c r="A210" t="s">
        <v>5603</v>
      </c>
      <c r="B210" t="s">
        <v>6653</v>
      </c>
      <c r="C210" t="s">
        <v>6169</v>
      </c>
      <c r="D210" s="724" t="s">
        <v>5625</v>
      </c>
      <c r="E210" s="502" t="s">
        <v>6675</v>
      </c>
      <c r="F210" s="725" t="s">
        <v>6191</v>
      </c>
    </row>
    <row r="211" spans="1:6">
      <c r="A211" t="s">
        <v>5604</v>
      </c>
      <c r="B211" t="s">
        <v>6654</v>
      </c>
      <c r="C211" t="s">
        <v>6170</v>
      </c>
      <c r="D211" s="724" t="s">
        <v>5626</v>
      </c>
      <c r="E211" s="502" t="s">
        <v>6676</v>
      </c>
      <c r="F211" s="725" t="s">
        <v>6192</v>
      </c>
    </row>
    <row r="212" spans="1:6">
      <c r="A212" t="s">
        <v>5605</v>
      </c>
      <c r="B212" t="s">
        <v>6655</v>
      </c>
      <c r="C212" t="s">
        <v>6171</v>
      </c>
      <c r="D212" s="724" t="s">
        <v>5627</v>
      </c>
      <c r="E212" s="502" t="s">
        <v>6677</v>
      </c>
      <c r="F212" s="725" t="s">
        <v>6193</v>
      </c>
    </row>
    <row r="213" spans="1:6">
      <c r="A213" t="s">
        <v>5606</v>
      </c>
      <c r="B213" t="s">
        <v>6656</v>
      </c>
      <c r="C213" t="s">
        <v>6172</v>
      </c>
      <c r="D213" s="724" t="s">
        <v>5628</v>
      </c>
      <c r="E213" s="502" t="s">
        <v>6678</v>
      </c>
      <c r="F213" s="725" t="s">
        <v>6196</v>
      </c>
    </row>
    <row r="214" spans="1:6">
      <c r="A214" t="s">
        <v>5607</v>
      </c>
      <c r="B214" t="s">
        <v>6657</v>
      </c>
      <c r="C214" t="s">
        <v>6173</v>
      </c>
      <c r="D214" s="724" t="s">
        <v>5629</v>
      </c>
      <c r="E214" s="502" t="s">
        <v>6679</v>
      </c>
      <c r="F214" s="725" t="s">
        <v>6195</v>
      </c>
    </row>
    <row r="215" spans="1:6">
      <c r="A215" t="s">
        <v>5608</v>
      </c>
      <c r="B215" t="s">
        <v>6658</v>
      </c>
      <c r="C215" t="s">
        <v>6174</v>
      </c>
      <c r="D215" s="726" t="s">
        <v>5630</v>
      </c>
      <c r="E215" s="727" t="s">
        <v>6680</v>
      </c>
      <c r="F215" s="377" t="s">
        <v>6194</v>
      </c>
    </row>
    <row r="216" spans="1:6">
      <c r="A216" t="s">
        <v>5609</v>
      </c>
      <c r="B216" t="s">
        <v>6659</v>
      </c>
      <c r="C216" t="s">
        <v>6175</v>
      </c>
      <c r="D216" s="948" t="s">
        <v>6212</v>
      </c>
      <c r="E216" s="949"/>
      <c r="F216" s="950"/>
    </row>
    <row r="217" spans="1:6">
      <c r="A217" t="s">
        <v>5610</v>
      </c>
      <c r="B217" t="s">
        <v>6660</v>
      </c>
      <c r="C217" t="s">
        <v>6176</v>
      </c>
      <c r="D217" s="724" t="s">
        <v>5631</v>
      </c>
      <c r="E217" s="502" t="s">
        <v>6681</v>
      </c>
      <c r="F217" s="725" t="s">
        <v>5894</v>
      </c>
    </row>
    <row r="218" spans="1:6">
      <c r="A218" t="s">
        <v>5611</v>
      </c>
      <c r="B218" t="s">
        <v>6661</v>
      </c>
      <c r="C218" t="s">
        <v>6177</v>
      </c>
      <c r="D218" s="724" t="s">
        <v>5632</v>
      </c>
      <c r="E218" s="502" t="s">
        <v>6682</v>
      </c>
      <c r="F218" s="725" t="s">
        <v>6197</v>
      </c>
    </row>
    <row r="219" spans="1:6">
      <c r="A219" t="s">
        <v>5612</v>
      </c>
      <c r="B219" t="s">
        <v>6662</v>
      </c>
      <c r="C219" t="s">
        <v>6178</v>
      </c>
      <c r="D219" s="724" t="s">
        <v>5633</v>
      </c>
      <c r="E219" s="502" t="s">
        <v>6683</v>
      </c>
      <c r="F219" s="725" t="s">
        <v>6198</v>
      </c>
    </row>
    <row r="220" spans="1:6">
      <c r="A220" t="s">
        <v>5613</v>
      </c>
      <c r="B220" t="s">
        <v>6663</v>
      </c>
      <c r="C220" t="s">
        <v>6179</v>
      </c>
      <c r="D220" s="724" t="s">
        <v>5634</v>
      </c>
      <c r="E220" s="502" t="s">
        <v>6684</v>
      </c>
      <c r="F220" s="725" t="s">
        <v>6199</v>
      </c>
    </row>
    <row r="221" spans="1:6">
      <c r="A221" t="s">
        <v>5614</v>
      </c>
      <c r="B221" t="s">
        <v>6664</v>
      </c>
      <c r="C221" t="s">
        <v>6180</v>
      </c>
      <c r="D221" s="724" t="s">
        <v>5635</v>
      </c>
      <c r="E221" s="502" t="s">
        <v>6685</v>
      </c>
      <c r="F221" s="725" t="s">
        <v>6200</v>
      </c>
    </row>
    <row r="222" spans="1:6">
      <c r="A222" t="s">
        <v>5615</v>
      </c>
      <c r="B222" t="s">
        <v>6665</v>
      </c>
      <c r="C222" t="s">
        <v>6181</v>
      </c>
      <c r="D222" s="724" t="s">
        <v>5636</v>
      </c>
      <c r="E222" s="502" t="s">
        <v>6686</v>
      </c>
      <c r="F222" s="725" t="s">
        <v>6201</v>
      </c>
    </row>
    <row r="223" spans="1:6">
      <c r="A223" t="s">
        <v>5616</v>
      </c>
      <c r="B223" t="s">
        <v>6666</v>
      </c>
      <c r="C223" t="s">
        <v>6182</v>
      </c>
      <c r="D223" s="724" t="s">
        <v>5637</v>
      </c>
      <c r="E223" s="502" t="s">
        <v>6687</v>
      </c>
      <c r="F223" s="725" t="s">
        <v>6202</v>
      </c>
    </row>
    <row r="224" spans="1:6">
      <c r="A224" t="s">
        <v>5617</v>
      </c>
      <c r="B224" t="s">
        <v>6667</v>
      </c>
      <c r="C224" t="s">
        <v>6183</v>
      </c>
      <c r="D224" s="724" t="s">
        <v>5638</v>
      </c>
      <c r="E224" s="502" t="s">
        <v>6688</v>
      </c>
      <c r="F224" s="725" t="s">
        <v>6203</v>
      </c>
    </row>
    <row r="225" spans="1:6">
      <c r="A225" t="s">
        <v>5618</v>
      </c>
      <c r="B225" t="s">
        <v>6668</v>
      </c>
      <c r="C225" t="s">
        <v>6184</v>
      </c>
      <c r="D225" s="724" t="s">
        <v>5639</v>
      </c>
      <c r="E225" s="502" t="s">
        <v>6689</v>
      </c>
      <c r="F225" s="725" t="s">
        <v>6204</v>
      </c>
    </row>
    <row r="226" spans="1:6">
      <c r="A226" s="948" t="s">
        <v>5714</v>
      </c>
      <c r="B226" s="949"/>
      <c r="C226" s="949"/>
      <c r="D226" s="724" t="s">
        <v>5640</v>
      </c>
      <c r="E226" s="502" t="s">
        <v>6690</v>
      </c>
      <c r="F226" s="725" t="s">
        <v>6205</v>
      </c>
    </row>
    <row r="227" spans="1:6">
      <c r="A227" s="724" t="s">
        <v>5713</v>
      </c>
      <c r="B227" s="502" t="s">
        <v>6830</v>
      </c>
      <c r="C227" s="502" t="s">
        <v>6279</v>
      </c>
      <c r="D227" s="724" t="s">
        <v>5641</v>
      </c>
      <c r="E227" s="502" t="s">
        <v>6691</v>
      </c>
      <c r="F227" s="725" t="s">
        <v>6206</v>
      </c>
    </row>
    <row r="228" spans="1:6">
      <c r="A228" s="724" t="s">
        <v>5715</v>
      </c>
      <c r="B228" s="502" t="s">
        <v>6831</v>
      </c>
      <c r="C228" s="502" t="s">
        <v>5717</v>
      </c>
      <c r="D228" s="724" t="s">
        <v>5642</v>
      </c>
      <c r="E228" s="502" t="s">
        <v>6692</v>
      </c>
      <c r="F228" s="725" t="s">
        <v>6207</v>
      </c>
    </row>
    <row r="229" spans="1:6">
      <c r="A229" s="724" t="s">
        <v>5716</v>
      </c>
      <c r="B229" s="502" t="s">
        <v>6832</v>
      </c>
      <c r="C229" s="502" t="s">
        <v>6280</v>
      </c>
      <c r="D229" s="724" t="s">
        <v>5643</v>
      </c>
      <c r="E229" s="502" t="s">
        <v>6766</v>
      </c>
      <c r="F229" s="725" t="s">
        <v>6208</v>
      </c>
    </row>
    <row r="230" spans="1:6">
      <c r="A230" s="724" t="s">
        <v>5718</v>
      </c>
      <c r="B230" s="502" t="s">
        <v>6833</v>
      </c>
      <c r="C230" s="502" t="s">
        <v>6281</v>
      </c>
      <c r="D230" s="724" t="s">
        <v>5644</v>
      </c>
      <c r="E230" s="502" t="s">
        <v>6767</v>
      </c>
      <c r="F230" s="725" t="s">
        <v>6209</v>
      </c>
    </row>
    <row r="231" spans="1:6">
      <c r="A231" s="724" t="s">
        <v>5719</v>
      </c>
      <c r="B231" s="502" t="s">
        <v>6834</v>
      </c>
      <c r="C231" s="502" t="s">
        <v>6282</v>
      </c>
      <c r="D231" s="724" t="s">
        <v>5645</v>
      </c>
      <c r="E231" s="502" t="s">
        <v>6768</v>
      </c>
      <c r="F231" s="725" t="s">
        <v>6210</v>
      </c>
    </row>
    <row r="232" spans="1:6">
      <c r="A232" s="724" t="s">
        <v>5720</v>
      </c>
      <c r="B232" s="502" t="s">
        <v>6835</v>
      </c>
      <c r="C232" s="502" t="s">
        <v>6283</v>
      </c>
      <c r="D232" s="724" t="s">
        <v>5646</v>
      </c>
      <c r="E232" s="502" t="s">
        <v>6769</v>
      </c>
      <c r="F232" s="725" t="s">
        <v>6211</v>
      </c>
    </row>
    <row r="233" spans="1:6">
      <c r="A233" s="724" t="s">
        <v>5721</v>
      </c>
      <c r="B233" s="502" t="s">
        <v>6836</v>
      </c>
      <c r="C233" s="502" t="s">
        <v>6284</v>
      </c>
      <c r="D233" s="724" t="s">
        <v>5647</v>
      </c>
      <c r="E233" s="502" t="s">
        <v>6770</v>
      </c>
      <c r="F233" s="725" t="s">
        <v>6213</v>
      </c>
    </row>
    <row r="234" spans="1:6">
      <c r="A234" s="724" t="s">
        <v>5722</v>
      </c>
      <c r="B234" s="502" t="s">
        <v>6837</v>
      </c>
      <c r="C234" s="502" t="s">
        <v>6285</v>
      </c>
      <c r="D234" s="724" t="s">
        <v>5648</v>
      </c>
      <c r="E234" s="502" t="s">
        <v>6771</v>
      </c>
      <c r="F234" s="725" t="s">
        <v>6214</v>
      </c>
    </row>
    <row r="235" spans="1:6">
      <c r="A235" s="724" t="s">
        <v>5723</v>
      </c>
      <c r="B235" s="502" t="s">
        <v>6838</v>
      </c>
      <c r="C235" s="502" t="s">
        <v>6286</v>
      </c>
      <c r="D235" s="724" t="s">
        <v>5649</v>
      </c>
      <c r="E235" s="502" t="s">
        <v>6772</v>
      </c>
      <c r="F235" s="725" t="s">
        <v>6215</v>
      </c>
    </row>
    <row r="236" spans="1:6">
      <c r="A236" s="724" t="s">
        <v>5724</v>
      </c>
      <c r="B236" s="502" t="s">
        <v>6839</v>
      </c>
      <c r="C236" s="502" t="s">
        <v>6287</v>
      </c>
      <c r="D236" s="724" t="s">
        <v>5650</v>
      </c>
      <c r="E236" s="502" t="s">
        <v>6773</v>
      </c>
      <c r="F236" s="725" t="s">
        <v>6216</v>
      </c>
    </row>
    <row r="237" spans="1:6">
      <c r="A237" s="724" t="s">
        <v>5725</v>
      </c>
      <c r="B237" s="502" t="s">
        <v>6840</v>
      </c>
      <c r="C237" s="502" t="s">
        <v>6288</v>
      </c>
      <c r="D237" s="724" t="s">
        <v>5651</v>
      </c>
      <c r="E237" s="502" t="s">
        <v>6774</v>
      </c>
      <c r="F237" s="725" t="s">
        <v>6217</v>
      </c>
    </row>
    <row r="238" spans="1:6">
      <c r="A238" s="724" t="s">
        <v>5726</v>
      </c>
      <c r="B238" s="502" t="s">
        <v>6841</v>
      </c>
      <c r="C238" s="502" t="s">
        <v>6100</v>
      </c>
      <c r="D238" s="724" t="s">
        <v>5652</v>
      </c>
      <c r="E238" s="502" t="s">
        <v>6775</v>
      </c>
      <c r="F238" s="725" t="s">
        <v>6218</v>
      </c>
    </row>
    <row r="239" spans="1:6">
      <c r="A239" s="724" t="s">
        <v>5727</v>
      </c>
      <c r="B239" s="502" t="s">
        <v>6842</v>
      </c>
      <c r="C239" s="502" t="s">
        <v>6289</v>
      </c>
      <c r="D239" s="724" t="s">
        <v>5653</v>
      </c>
      <c r="E239" s="502" t="s">
        <v>6776</v>
      </c>
      <c r="F239" s="725" t="s">
        <v>6219</v>
      </c>
    </row>
    <row r="240" spans="1:6">
      <c r="A240" s="724" t="s">
        <v>5728</v>
      </c>
      <c r="B240" s="502" t="s">
        <v>6843</v>
      </c>
      <c r="C240" s="502" t="s">
        <v>6290</v>
      </c>
      <c r="D240" s="724" t="s">
        <v>5654</v>
      </c>
      <c r="E240" s="502" t="s">
        <v>6777</v>
      </c>
      <c r="F240" s="725" t="s">
        <v>6220</v>
      </c>
    </row>
    <row r="241" spans="1:6">
      <c r="A241" s="724" t="s">
        <v>5729</v>
      </c>
      <c r="B241" s="502" t="s">
        <v>6844</v>
      </c>
      <c r="C241" s="502" t="s">
        <v>6291</v>
      </c>
      <c r="D241" s="724" t="s">
        <v>5655</v>
      </c>
      <c r="E241" s="502" t="s">
        <v>6778</v>
      </c>
      <c r="F241" s="725" t="s">
        <v>6221</v>
      </c>
    </row>
    <row r="242" spans="1:6">
      <c r="A242" s="724" t="s">
        <v>5730</v>
      </c>
      <c r="B242" s="502" t="s">
        <v>6845</v>
      </c>
      <c r="C242" s="502" t="s">
        <v>6292</v>
      </c>
      <c r="D242" s="724" t="s">
        <v>5656</v>
      </c>
      <c r="E242" s="502" t="s">
        <v>6779</v>
      </c>
      <c r="F242" s="725" t="s">
        <v>6222</v>
      </c>
    </row>
    <row r="243" spans="1:6">
      <c r="A243" s="724" t="s">
        <v>5731</v>
      </c>
      <c r="B243" s="502" t="s">
        <v>6846</v>
      </c>
      <c r="C243" s="502" t="s">
        <v>6293</v>
      </c>
      <c r="D243" s="724" t="s">
        <v>5657</v>
      </c>
      <c r="E243" s="502" t="s">
        <v>6780</v>
      </c>
      <c r="F243" s="725" t="s">
        <v>6223</v>
      </c>
    </row>
    <row r="244" spans="1:6">
      <c r="A244" s="724" t="s">
        <v>5732</v>
      </c>
      <c r="B244" s="502" t="s">
        <v>6847</v>
      </c>
      <c r="C244" s="502" t="s">
        <v>6294</v>
      </c>
      <c r="D244" s="724" t="s">
        <v>5658</v>
      </c>
      <c r="E244" s="502" t="s">
        <v>6781</v>
      </c>
      <c r="F244" s="725" t="s">
        <v>6224</v>
      </c>
    </row>
    <row r="245" spans="1:6">
      <c r="A245" s="724" t="s">
        <v>5731</v>
      </c>
      <c r="B245" s="502" t="s">
        <v>6846</v>
      </c>
      <c r="C245" s="502" t="s">
        <v>6295</v>
      </c>
      <c r="D245" s="724" t="s">
        <v>5659</v>
      </c>
      <c r="E245" s="502" t="s">
        <v>6782</v>
      </c>
      <c r="F245" s="725" t="s">
        <v>6225</v>
      </c>
    </row>
    <row r="246" spans="1:6">
      <c r="A246" s="724" t="s">
        <v>5733</v>
      </c>
      <c r="B246" s="502" t="s">
        <v>6848</v>
      </c>
      <c r="C246" s="502" t="s">
        <v>6296</v>
      </c>
      <c r="D246" s="724" t="s">
        <v>6765</v>
      </c>
      <c r="E246" s="502" t="s">
        <v>6783</v>
      </c>
      <c r="F246" s="725" t="s">
        <v>6764</v>
      </c>
    </row>
    <row r="247" spans="1:6">
      <c r="A247" s="724" t="s">
        <v>5734</v>
      </c>
      <c r="B247" s="502" t="s">
        <v>6849</v>
      </c>
      <c r="C247" s="502" t="s">
        <v>6297</v>
      </c>
      <c r="D247" s="724" t="s">
        <v>5660</v>
      </c>
      <c r="E247" s="502" t="s">
        <v>6784</v>
      </c>
      <c r="F247" s="725" t="s">
        <v>6226</v>
      </c>
    </row>
    <row r="248" spans="1:6">
      <c r="A248" s="724" t="s">
        <v>5735</v>
      </c>
      <c r="B248" s="502" t="s">
        <v>6850</v>
      </c>
      <c r="C248" s="502" t="s">
        <v>6298</v>
      </c>
      <c r="D248" s="724" t="s">
        <v>5661</v>
      </c>
      <c r="E248" s="502" t="s">
        <v>6553</v>
      </c>
      <c r="F248" s="725" t="s">
        <v>6227</v>
      </c>
    </row>
    <row r="249" spans="1:6">
      <c r="A249" s="724" t="s">
        <v>5736</v>
      </c>
      <c r="B249" s="502" t="s">
        <v>6851</v>
      </c>
      <c r="C249" s="502" t="s">
        <v>6299</v>
      </c>
      <c r="D249" s="724" t="s">
        <v>5662</v>
      </c>
      <c r="E249" s="502" t="s">
        <v>6785</v>
      </c>
      <c r="F249" s="725" t="s">
        <v>6228</v>
      </c>
    </row>
    <row r="250" spans="1:6">
      <c r="A250" s="724" t="s">
        <v>5737</v>
      </c>
      <c r="B250" s="502" t="s">
        <v>6852</v>
      </c>
      <c r="C250" s="502" t="s">
        <v>6300</v>
      </c>
      <c r="D250" s="724" t="s">
        <v>5663</v>
      </c>
      <c r="E250" s="502" t="s">
        <v>6786</v>
      </c>
      <c r="F250" s="725" t="s">
        <v>6229</v>
      </c>
    </row>
    <row r="251" spans="1:6">
      <c r="A251" s="724" t="s">
        <v>5738</v>
      </c>
      <c r="B251" s="502" t="s">
        <v>6853</v>
      </c>
      <c r="C251" s="502" t="s">
        <v>6301</v>
      </c>
      <c r="D251" s="724" t="s">
        <v>5664</v>
      </c>
      <c r="E251" s="502" t="s">
        <v>6787</v>
      </c>
      <c r="F251" s="725" t="s">
        <v>6230</v>
      </c>
    </row>
    <row r="252" spans="1:6">
      <c r="A252" s="724" t="s">
        <v>5739</v>
      </c>
      <c r="B252" s="502" t="s">
        <v>6854</v>
      </c>
      <c r="C252" s="502" t="s">
        <v>6302</v>
      </c>
      <c r="D252" s="724" t="s">
        <v>5665</v>
      </c>
      <c r="E252" s="502" t="s">
        <v>6788</v>
      </c>
      <c r="F252" s="725" t="s">
        <v>6231</v>
      </c>
    </row>
    <row r="253" spans="1:6">
      <c r="A253" s="724" t="s">
        <v>5740</v>
      </c>
      <c r="B253" s="502" t="s">
        <v>6855</v>
      </c>
      <c r="C253" s="502" t="s">
        <v>6303</v>
      </c>
      <c r="D253" s="724" t="s">
        <v>5666</v>
      </c>
      <c r="E253" s="502" t="s">
        <v>6789</v>
      </c>
      <c r="F253" s="725" t="s">
        <v>6232</v>
      </c>
    </row>
    <row r="254" spans="1:6">
      <c r="A254" s="724" t="s">
        <v>5741</v>
      </c>
      <c r="B254" s="502" t="s">
        <v>6856</v>
      </c>
      <c r="C254" s="502" t="s">
        <v>6304</v>
      </c>
      <c r="D254" s="724" t="s">
        <v>5667</v>
      </c>
      <c r="E254" s="502" t="s">
        <v>6790</v>
      </c>
      <c r="F254" s="725" t="s">
        <v>6233</v>
      </c>
    </row>
    <row r="255" spans="1:6">
      <c r="A255" s="724" t="s">
        <v>5742</v>
      </c>
      <c r="B255" s="502" t="s">
        <v>6857</v>
      </c>
      <c r="C255" s="502" t="s">
        <v>6305</v>
      </c>
      <c r="D255" s="724" t="s">
        <v>5668</v>
      </c>
      <c r="E255" s="502" t="s">
        <v>6791</v>
      </c>
      <c r="F255" s="725" t="s">
        <v>6234</v>
      </c>
    </row>
    <row r="256" spans="1:6">
      <c r="A256" s="724" t="s">
        <v>5743</v>
      </c>
      <c r="B256" s="502" t="s">
        <v>6858</v>
      </c>
      <c r="C256" s="502" t="s">
        <v>6306</v>
      </c>
      <c r="D256" s="724" t="s">
        <v>5669</v>
      </c>
      <c r="E256" s="502" t="s">
        <v>6792</v>
      </c>
      <c r="F256" s="725" t="s">
        <v>6235</v>
      </c>
    </row>
    <row r="257" spans="1:6">
      <c r="A257" s="724" t="s">
        <v>5744</v>
      </c>
      <c r="B257" s="502" t="s">
        <v>6859</v>
      </c>
      <c r="C257" s="502" t="s">
        <v>6307</v>
      </c>
      <c r="D257" s="724" t="s">
        <v>5670</v>
      </c>
      <c r="E257" s="502" t="s">
        <v>6793</v>
      </c>
      <c r="F257" s="725" t="s">
        <v>6236</v>
      </c>
    </row>
    <row r="258" spans="1:6">
      <c r="A258" s="724" t="s">
        <v>5745</v>
      </c>
      <c r="B258" s="502" t="s">
        <v>6860</v>
      </c>
      <c r="C258" s="502" t="s">
        <v>6308</v>
      </c>
      <c r="D258" s="724" t="s">
        <v>5671</v>
      </c>
      <c r="E258" s="502" t="s">
        <v>6890</v>
      </c>
      <c r="F258" s="725" t="s">
        <v>6237</v>
      </c>
    </row>
    <row r="259" spans="1:6">
      <c r="A259" s="724" t="s">
        <v>5746</v>
      </c>
      <c r="B259" s="502" t="s">
        <v>6861</v>
      </c>
      <c r="C259" s="502" t="s">
        <v>6309</v>
      </c>
      <c r="D259" s="724" t="s">
        <v>5672</v>
      </c>
      <c r="E259" s="502" t="s">
        <v>6794</v>
      </c>
      <c r="F259" s="725" t="s">
        <v>6238</v>
      </c>
    </row>
    <row r="260" spans="1:6">
      <c r="A260" s="724" t="s">
        <v>5747</v>
      </c>
      <c r="B260" s="502" t="s">
        <v>6862</v>
      </c>
      <c r="C260" s="502" t="s">
        <v>6310</v>
      </c>
      <c r="D260" s="724" t="s">
        <v>5673</v>
      </c>
      <c r="E260" s="502" t="s">
        <v>6795</v>
      </c>
      <c r="F260" s="725" t="s">
        <v>6239</v>
      </c>
    </row>
    <row r="261" spans="1:6">
      <c r="A261" s="724" t="s">
        <v>5748</v>
      </c>
      <c r="B261" s="502" t="s">
        <v>6863</v>
      </c>
      <c r="C261" s="502" t="s">
        <v>5749</v>
      </c>
      <c r="D261" s="724" t="s">
        <v>5674</v>
      </c>
      <c r="E261" s="502" t="s">
        <v>6891</v>
      </c>
      <c r="F261" s="725" t="s">
        <v>6240</v>
      </c>
    </row>
    <row r="262" spans="1:6">
      <c r="A262" s="724" t="s">
        <v>5750</v>
      </c>
      <c r="B262" s="502" t="s">
        <v>6864</v>
      </c>
      <c r="C262" s="502" t="s">
        <v>6311</v>
      </c>
      <c r="D262" s="724" t="s">
        <v>5675</v>
      </c>
      <c r="E262" s="502" t="s">
        <v>6796</v>
      </c>
      <c r="F262" s="725" t="s">
        <v>6241</v>
      </c>
    </row>
    <row r="263" spans="1:6">
      <c r="A263" s="724" t="s">
        <v>5751</v>
      </c>
      <c r="B263" s="502" t="s">
        <v>6865</v>
      </c>
      <c r="C263" s="502" t="s">
        <v>6312</v>
      </c>
      <c r="D263" s="724" t="s">
        <v>5676</v>
      </c>
      <c r="E263" s="502" t="s">
        <v>6797</v>
      </c>
      <c r="F263" s="725" t="s">
        <v>6242</v>
      </c>
    </row>
    <row r="264" spans="1:6">
      <c r="A264" s="724" t="s">
        <v>5752</v>
      </c>
      <c r="B264" s="502" t="s">
        <v>6866</v>
      </c>
      <c r="C264" s="502" t="s">
        <v>6313</v>
      </c>
      <c r="D264" s="724" t="s">
        <v>5677</v>
      </c>
      <c r="E264" s="502" t="s">
        <v>6892</v>
      </c>
      <c r="F264" s="725" t="s">
        <v>6243</v>
      </c>
    </row>
    <row r="265" spans="1:6">
      <c r="A265" s="724" t="s">
        <v>5753</v>
      </c>
      <c r="B265" s="502" t="s">
        <v>6867</v>
      </c>
      <c r="C265" s="502" t="s">
        <v>6314</v>
      </c>
      <c r="D265" s="724" t="s">
        <v>5678</v>
      </c>
      <c r="E265" s="502" t="s">
        <v>6798</v>
      </c>
      <c r="F265" s="725" t="s">
        <v>6244</v>
      </c>
    </row>
    <row r="266" spans="1:6">
      <c r="A266" s="724" t="s">
        <v>5754</v>
      </c>
      <c r="B266" s="502" t="s">
        <v>6868</v>
      </c>
      <c r="C266" s="502" t="s">
        <v>6315</v>
      </c>
      <c r="D266" s="724" t="s">
        <v>5679</v>
      </c>
      <c r="E266" s="502" t="s">
        <v>6799</v>
      </c>
      <c r="F266" s="725" t="s">
        <v>6245</v>
      </c>
    </row>
    <row r="267" spans="1:6">
      <c r="A267" s="724" t="s">
        <v>5755</v>
      </c>
      <c r="B267" s="502" t="s">
        <v>6869</v>
      </c>
      <c r="C267" s="502" t="s">
        <v>6316</v>
      </c>
      <c r="D267" s="724" t="s">
        <v>5680</v>
      </c>
      <c r="E267" s="502" t="s">
        <v>6800</v>
      </c>
      <c r="F267" s="725" t="s">
        <v>6246</v>
      </c>
    </row>
    <row r="268" spans="1:6">
      <c r="A268" s="724" t="s">
        <v>5756</v>
      </c>
      <c r="B268" s="502" t="s">
        <v>6870</v>
      </c>
      <c r="C268" s="502" t="s">
        <v>6317</v>
      </c>
      <c r="D268" s="724" t="s">
        <v>5681</v>
      </c>
      <c r="E268" s="502" t="s">
        <v>6801</v>
      </c>
      <c r="F268" s="725" t="s">
        <v>6247</v>
      </c>
    </row>
    <row r="269" spans="1:6">
      <c r="A269" s="724" t="s">
        <v>5757</v>
      </c>
      <c r="B269" s="502" t="s">
        <v>6871</v>
      </c>
      <c r="C269" s="502" t="s">
        <v>6318</v>
      </c>
      <c r="D269" s="724" t="s">
        <v>5682</v>
      </c>
      <c r="E269" s="502" t="s">
        <v>6802</v>
      </c>
      <c r="F269" s="725" t="s">
        <v>6248</v>
      </c>
    </row>
    <row r="270" spans="1:6">
      <c r="A270" s="724" t="s">
        <v>5758</v>
      </c>
      <c r="B270" s="502" t="s">
        <v>6872</v>
      </c>
      <c r="C270" s="502" t="s">
        <v>6319</v>
      </c>
      <c r="D270" s="724" t="s">
        <v>5683</v>
      </c>
      <c r="E270" s="502" t="s">
        <v>6803</v>
      </c>
      <c r="F270" s="725" t="s">
        <v>6249</v>
      </c>
    </row>
    <row r="271" spans="1:6">
      <c r="A271" s="724" t="s">
        <v>5759</v>
      </c>
      <c r="B271" s="502" t="s">
        <v>6873</v>
      </c>
      <c r="C271" s="502" t="s">
        <v>6320</v>
      </c>
      <c r="D271" s="724" t="s">
        <v>5684</v>
      </c>
      <c r="E271" s="502" t="s">
        <v>6804</v>
      </c>
      <c r="F271" s="725" t="s">
        <v>6250</v>
      </c>
    </row>
    <row r="272" spans="1:6">
      <c r="A272" s="724" t="s">
        <v>5760</v>
      </c>
      <c r="B272" s="502" t="s">
        <v>6874</v>
      </c>
      <c r="C272" s="502" t="s">
        <v>6321</v>
      </c>
      <c r="D272" s="724" t="s">
        <v>5685</v>
      </c>
      <c r="E272" s="502" t="s">
        <v>6805</v>
      </c>
      <c r="F272" s="725" t="s">
        <v>6251</v>
      </c>
    </row>
    <row r="273" spans="1:6">
      <c r="A273" s="724" t="s">
        <v>5761</v>
      </c>
      <c r="B273" s="502" t="s">
        <v>6875</v>
      </c>
      <c r="C273" s="502" t="s">
        <v>6322</v>
      </c>
      <c r="D273" s="724" t="s">
        <v>5686</v>
      </c>
      <c r="E273" s="502" t="s">
        <v>6806</v>
      </c>
      <c r="F273" s="725" t="s">
        <v>6252</v>
      </c>
    </row>
    <row r="274" spans="1:6">
      <c r="A274" s="724" t="s">
        <v>5762</v>
      </c>
      <c r="B274" s="502" t="s">
        <v>6876</v>
      </c>
      <c r="C274" s="502" t="s">
        <v>6323</v>
      </c>
      <c r="D274" s="724" t="s">
        <v>5687</v>
      </c>
      <c r="E274" s="502" t="s">
        <v>6807</v>
      </c>
      <c r="F274" s="725" t="s">
        <v>6253</v>
      </c>
    </row>
    <row r="275" spans="1:6">
      <c r="A275" s="724" t="s">
        <v>5763</v>
      </c>
      <c r="B275" s="502" t="s">
        <v>6877</v>
      </c>
      <c r="C275" s="502" t="s">
        <v>6324</v>
      </c>
      <c r="D275" s="724" t="s">
        <v>5688</v>
      </c>
      <c r="E275" s="502" t="s">
        <v>6808</v>
      </c>
      <c r="F275" s="725" t="s">
        <v>6254</v>
      </c>
    </row>
    <row r="276" spans="1:6">
      <c r="A276" s="724" t="s">
        <v>5764</v>
      </c>
      <c r="B276" s="502" t="s">
        <v>6878</v>
      </c>
      <c r="C276" s="502" t="s">
        <v>6325</v>
      </c>
      <c r="D276" s="724" t="s">
        <v>5689</v>
      </c>
      <c r="E276" s="502" t="s">
        <v>6809</v>
      </c>
      <c r="F276" s="725" t="s">
        <v>6255</v>
      </c>
    </row>
    <row r="277" spans="1:6">
      <c r="A277" s="724" t="s">
        <v>5765</v>
      </c>
      <c r="B277" s="502" t="s">
        <v>6879</v>
      </c>
      <c r="C277" s="502" t="s">
        <v>6326</v>
      </c>
      <c r="D277" s="724" t="s">
        <v>5690</v>
      </c>
      <c r="E277" s="502" t="s">
        <v>6635</v>
      </c>
      <c r="F277" s="725" t="s">
        <v>6256</v>
      </c>
    </row>
    <row r="278" spans="1:6">
      <c r="A278" s="724" t="s">
        <v>5766</v>
      </c>
      <c r="B278" s="502" t="s">
        <v>6880</v>
      </c>
      <c r="C278" s="502" t="s">
        <v>6327</v>
      </c>
      <c r="D278" s="724" t="s">
        <v>5691</v>
      </c>
      <c r="E278" s="502" t="s">
        <v>6810</v>
      </c>
      <c r="F278" s="725" t="s">
        <v>6257</v>
      </c>
    </row>
    <row r="279" spans="1:6">
      <c r="A279" s="724" t="s">
        <v>5767</v>
      </c>
      <c r="B279" s="502" t="s">
        <v>6881</v>
      </c>
      <c r="C279" s="502" t="s">
        <v>6328</v>
      </c>
      <c r="D279" s="724" t="s">
        <v>5692</v>
      </c>
      <c r="E279" s="502" t="s">
        <v>6811</v>
      </c>
      <c r="F279" s="725" t="s">
        <v>6258</v>
      </c>
    </row>
    <row r="280" spans="1:6">
      <c r="A280" s="724" t="s">
        <v>5768</v>
      </c>
      <c r="B280" s="502" t="s">
        <v>6819</v>
      </c>
      <c r="C280" s="502" t="s">
        <v>6329</v>
      </c>
      <c r="D280" s="724" t="s">
        <v>5693</v>
      </c>
      <c r="E280" s="502" t="s">
        <v>6812</v>
      </c>
      <c r="F280" s="725" t="s">
        <v>6259</v>
      </c>
    </row>
    <row r="281" spans="1:6">
      <c r="A281" s="724" t="s">
        <v>5769</v>
      </c>
      <c r="B281" s="502" t="s">
        <v>6882</v>
      </c>
      <c r="C281" s="502" t="s">
        <v>6330</v>
      </c>
      <c r="D281" s="724" t="s">
        <v>5694</v>
      </c>
      <c r="E281" s="502" t="s">
        <v>6813</v>
      </c>
      <c r="F281" s="725" t="s">
        <v>6260</v>
      </c>
    </row>
    <row r="282" spans="1:6">
      <c r="A282" s="724" t="s">
        <v>5770</v>
      </c>
      <c r="B282" s="502" t="s">
        <v>6883</v>
      </c>
      <c r="C282" s="502" t="s">
        <v>6331</v>
      </c>
      <c r="D282" s="724" t="s">
        <v>5695</v>
      </c>
      <c r="E282" s="502" t="s">
        <v>6814</v>
      </c>
      <c r="F282" s="725" t="s">
        <v>6261</v>
      </c>
    </row>
    <row r="283" spans="1:6">
      <c r="A283" s="724" t="s">
        <v>5771</v>
      </c>
      <c r="B283" s="502" t="s">
        <v>6672</v>
      </c>
      <c r="C283" s="502" t="s">
        <v>6332</v>
      </c>
      <c r="D283" s="724" t="s">
        <v>5696</v>
      </c>
      <c r="E283" s="502" t="s">
        <v>6815</v>
      </c>
      <c r="F283" s="725" t="s">
        <v>6262</v>
      </c>
    </row>
    <row r="284" spans="1:6">
      <c r="A284" s="724" t="s">
        <v>5772</v>
      </c>
      <c r="B284" s="502" t="s">
        <v>6884</v>
      </c>
      <c r="C284" s="502" t="s">
        <v>6333</v>
      </c>
      <c r="D284" s="724" t="s">
        <v>5697</v>
      </c>
      <c r="E284" s="502" t="s">
        <v>6816</v>
      </c>
      <c r="F284" s="725" t="s">
        <v>6263</v>
      </c>
    </row>
    <row r="285" spans="1:6">
      <c r="A285" s="724" t="s">
        <v>5773</v>
      </c>
      <c r="B285" s="502" t="s">
        <v>6885</v>
      </c>
      <c r="C285" s="502" t="s">
        <v>6334</v>
      </c>
      <c r="D285" s="724" t="s">
        <v>5698</v>
      </c>
      <c r="E285" s="502" t="s">
        <v>6817</v>
      </c>
      <c r="F285" s="725" t="s">
        <v>6264</v>
      </c>
    </row>
    <row r="286" spans="1:6">
      <c r="A286" s="724" t="s">
        <v>5774</v>
      </c>
      <c r="B286" s="502" t="s">
        <v>6886</v>
      </c>
      <c r="C286" s="502" t="s">
        <v>6335</v>
      </c>
      <c r="D286" s="724" t="s">
        <v>5699</v>
      </c>
      <c r="E286" s="502" t="s">
        <v>6818</v>
      </c>
      <c r="F286" s="725" t="s">
        <v>6265</v>
      </c>
    </row>
    <row r="287" spans="1:6">
      <c r="A287" s="724" t="s">
        <v>5775</v>
      </c>
      <c r="B287" s="502" t="s">
        <v>6421</v>
      </c>
      <c r="C287" s="502" t="s">
        <v>6336</v>
      </c>
      <c r="D287" s="724" t="s">
        <v>5700</v>
      </c>
      <c r="E287" s="502" t="s">
        <v>6819</v>
      </c>
      <c r="F287" s="725" t="s">
        <v>6266</v>
      </c>
    </row>
    <row r="288" spans="1:6">
      <c r="A288" s="724" t="s">
        <v>5776</v>
      </c>
      <c r="B288" s="502" t="s">
        <v>6887</v>
      </c>
      <c r="C288" s="502" t="s">
        <v>6337</v>
      </c>
      <c r="D288" s="724" t="s">
        <v>5701</v>
      </c>
      <c r="E288" s="502" t="s">
        <v>6820</v>
      </c>
      <c r="F288" s="725" t="s">
        <v>6267</v>
      </c>
    </row>
    <row r="289" spans="1:6">
      <c r="A289" s="724" t="s">
        <v>5777</v>
      </c>
      <c r="B289" s="502" t="s">
        <v>6421</v>
      </c>
      <c r="C289" s="502" t="s">
        <v>6338</v>
      </c>
      <c r="D289" s="724" t="s">
        <v>5702</v>
      </c>
      <c r="E289" s="502" t="s">
        <v>6645</v>
      </c>
      <c r="F289" s="725" t="s">
        <v>6268</v>
      </c>
    </row>
    <row r="290" spans="1:6">
      <c r="A290" s="724" t="s">
        <v>5778</v>
      </c>
      <c r="B290" s="502" t="s">
        <v>6888</v>
      </c>
      <c r="C290" s="502" t="s">
        <v>6339</v>
      </c>
      <c r="D290" s="724" t="s">
        <v>5703</v>
      </c>
      <c r="E290" s="502" t="s">
        <v>6821</v>
      </c>
      <c r="F290" s="725" t="s">
        <v>6269</v>
      </c>
    </row>
    <row r="291" spans="1:6">
      <c r="A291" s="726" t="s">
        <v>5779</v>
      </c>
      <c r="B291" s="727" t="s">
        <v>6889</v>
      </c>
      <c r="C291" s="727" t="s">
        <v>6340</v>
      </c>
      <c r="D291" s="724" t="s">
        <v>5704</v>
      </c>
      <c r="E291" s="502" t="s">
        <v>6822</v>
      </c>
      <c r="F291" s="725" t="s">
        <v>6270</v>
      </c>
    </row>
    <row r="292" spans="1:6">
      <c r="D292" s="724" t="s">
        <v>5705</v>
      </c>
      <c r="E292" s="502" t="s">
        <v>6823</v>
      </c>
      <c r="F292" s="725" t="s">
        <v>6271</v>
      </c>
    </row>
    <row r="293" spans="1:6">
      <c r="D293" s="724" t="s">
        <v>5706</v>
      </c>
      <c r="E293" s="502" t="s">
        <v>6824</v>
      </c>
      <c r="F293" s="725" t="s">
        <v>6272</v>
      </c>
    </row>
    <row r="294" spans="1:6">
      <c r="D294" s="724" t="s">
        <v>5707</v>
      </c>
      <c r="E294" s="502" t="s">
        <v>6825</v>
      </c>
      <c r="F294" s="725" t="s">
        <v>6273</v>
      </c>
    </row>
    <row r="295" spans="1:6">
      <c r="D295" s="724" t="s">
        <v>5708</v>
      </c>
      <c r="E295" s="502" t="s">
        <v>6826</v>
      </c>
      <c r="F295" s="725" t="s">
        <v>6274</v>
      </c>
    </row>
    <row r="296" spans="1:6">
      <c r="D296" s="724" t="s">
        <v>5709</v>
      </c>
      <c r="E296" s="502" t="s">
        <v>6827</v>
      </c>
      <c r="F296" s="725" t="s">
        <v>6275</v>
      </c>
    </row>
    <row r="297" spans="1:6">
      <c r="D297" s="724" t="s">
        <v>5710</v>
      </c>
      <c r="E297" s="502" t="s">
        <v>6500</v>
      </c>
      <c r="F297" s="725" t="s">
        <v>6276</v>
      </c>
    </row>
    <row r="298" spans="1:6">
      <c r="D298" s="724" t="s">
        <v>5711</v>
      </c>
      <c r="E298" s="502" t="s">
        <v>6828</v>
      </c>
      <c r="F298" s="725" t="s">
        <v>6277</v>
      </c>
    </row>
    <row r="299" spans="1:6">
      <c r="D299" s="726" t="s">
        <v>5712</v>
      </c>
      <c r="E299" s="727" t="s">
        <v>6829</v>
      </c>
      <c r="F299" s="377" t="s">
        <v>6278</v>
      </c>
    </row>
  </sheetData>
  <mergeCells count="22">
    <mergeCell ref="A226:C226"/>
    <mergeCell ref="D203:F203"/>
    <mergeCell ref="D216:F216"/>
    <mergeCell ref="A1:C1"/>
    <mergeCell ref="D1:F1"/>
    <mergeCell ref="A12:C12"/>
    <mergeCell ref="D14:F14"/>
    <mergeCell ref="A26:C26"/>
    <mergeCell ref="D28:F28"/>
    <mergeCell ref="D60:F60"/>
    <mergeCell ref="A205:C205"/>
    <mergeCell ref="A61:C61"/>
    <mergeCell ref="A79:C79"/>
    <mergeCell ref="D98:F98"/>
    <mergeCell ref="A113:C113"/>
    <mergeCell ref="A120:C120"/>
    <mergeCell ref="A196:C196"/>
    <mergeCell ref="A134:C134"/>
    <mergeCell ref="D136:F136"/>
    <mergeCell ref="D153:F153"/>
    <mergeCell ref="A181:C181"/>
    <mergeCell ref="D185:F185"/>
  </mergeCells>
  <phoneticPr fontId="104" type="noConversion"/>
  <pageMargins left="0.7" right="0.7" top="0.75" bottom="0.75" header="0.3" footer="0.3"/>
  <pageSetup paperSize="9" scale="82" orientation="portrait" r:id="rId1"/>
  <rowBreaks count="2" manualBreakCount="2">
    <brk id="60" max="16383" man="1"/>
    <brk id="119" max="16383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6">
    <tabColor rgb="FF00B050"/>
  </sheetPr>
  <dimension ref="A1:O26"/>
  <sheetViews>
    <sheetView topLeftCell="A4" zoomScaleNormal="100" workbookViewId="0">
      <selection activeCell="F11" sqref="F11"/>
    </sheetView>
  </sheetViews>
  <sheetFormatPr defaultColWidth="9" defaultRowHeight="14.25"/>
  <cols>
    <col min="1" max="1" width="5.625" style="11" customWidth="1"/>
    <col min="2" max="2" width="26.25" style="11" customWidth="1"/>
    <col min="3" max="3" width="9" style="10"/>
    <col min="4" max="5" width="9" style="11"/>
    <col min="6" max="6" width="10.625" style="11" customWidth="1"/>
    <col min="7" max="12" width="8.375" style="11" customWidth="1"/>
    <col min="13" max="13" width="7.875" style="11" customWidth="1"/>
    <col min="14" max="14" width="8" style="11" customWidth="1"/>
    <col min="15" max="15" width="5.25" style="11" customWidth="1"/>
    <col min="16" max="16384" width="9" style="11"/>
  </cols>
  <sheetData>
    <row r="1" spans="1:15" ht="45" customHeight="1">
      <c r="A1" s="796" t="s">
        <v>0</v>
      </c>
      <c r="B1" s="797"/>
      <c r="C1" s="797"/>
      <c r="D1" s="797"/>
      <c r="E1" s="797"/>
      <c r="F1" s="797"/>
      <c r="G1" s="797"/>
      <c r="H1" s="797"/>
      <c r="I1" s="797"/>
      <c r="J1" s="797"/>
      <c r="K1" s="797"/>
      <c r="L1" s="797"/>
      <c r="M1" s="797"/>
      <c r="N1" s="797"/>
      <c r="O1" s="797"/>
    </row>
    <row r="2" spans="1:15" s="17" customFormat="1" ht="27.75" customHeight="1">
      <c r="A2" s="798" t="s">
        <v>2082</v>
      </c>
      <c r="B2" s="799"/>
      <c r="C2" s="120" t="s">
        <v>2084</v>
      </c>
      <c r="D2" s="120"/>
      <c r="E2" s="800" t="s">
        <v>1</v>
      </c>
      <c r="F2" s="801"/>
      <c r="G2" s="29" t="s">
        <v>2234</v>
      </c>
      <c r="H2" s="129"/>
      <c r="I2" s="130" t="s">
        <v>2271</v>
      </c>
      <c r="J2" s="129"/>
      <c r="K2" s="120" t="s">
        <v>29</v>
      </c>
      <c r="L2" s="121" t="s">
        <v>2</v>
      </c>
      <c r="M2" s="128"/>
      <c r="N2" s="121" t="s">
        <v>3</v>
      </c>
      <c r="O2" s="26"/>
    </row>
    <row r="3" spans="1:15" ht="20.25" customHeight="1">
      <c r="A3" s="803" t="s">
        <v>28</v>
      </c>
      <c r="B3" s="804" t="s">
        <v>27</v>
      </c>
      <c r="C3" s="804"/>
      <c r="D3" s="803" t="s">
        <v>4</v>
      </c>
      <c r="E3" s="803"/>
      <c r="F3" s="805" t="s">
        <v>5</v>
      </c>
      <c r="G3" s="803" t="s">
        <v>6</v>
      </c>
      <c r="H3" s="803"/>
      <c r="I3" s="794" t="s">
        <v>7</v>
      </c>
      <c r="J3" s="794"/>
      <c r="K3" s="794"/>
      <c r="L3" s="794"/>
      <c r="M3" s="794"/>
      <c r="N3" s="794" t="s">
        <v>8</v>
      </c>
      <c r="O3" s="794"/>
    </row>
    <row r="4" spans="1:15" ht="20.25" customHeight="1">
      <c r="A4" s="803"/>
      <c r="B4" s="123" t="s">
        <v>2083</v>
      </c>
      <c r="C4" s="32" t="s">
        <v>2076</v>
      </c>
      <c r="D4" s="122" t="s">
        <v>2077</v>
      </c>
      <c r="E4" s="122" t="s">
        <v>2078</v>
      </c>
      <c r="F4" s="805"/>
      <c r="G4" s="122" t="s">
        <v>9</v>
      </c>
      <c r="H4" s="122" t="s">
        <v>10</v>
      </c>
      <c r="I4" s="34" t="s">
        <v>11</v>
      </c>
      <c r="J4" s="34" t="s">
        <v>12</v>
      </c>
      <c r="K4" s="34" t="s">
        <v>13</v>
      </c>
      <c r="L4" s="34" t="s">
        <v>14</v>
      </c>
      <c r="M4" s="34" t="s">
        <v>15</v>
      </c>
      <c r="N4" s="807"/>
      <c r="O4" s="807"/>
    </row>
    <row r="5" spans="1:15" ht="27" customHeight="1">
      <c r="A5" s="105"/>
      <c r="B5" s="126"/>
      <c r="C5" s="127"/>
      <c r="D5" s="111"/>
      <c r="E5" s="108"/>
      <c r="F5" s="107"/>
      <c r="G5" s="39"/>
      <c r="H5" s="39"/>
      <c r="I5" s="40"/>
      <c r="J5" s="40"/>
      <c r="K5" s="40"/>
      <c r="L5" s="40"/>
      <c r="M5" s="40"/>
      <c r="N5" s="807"/>
      <c r="O5" s="807"/>
    </row>
    <row r="6" spans="1:15" ht="27" customHeight="1">
      <c r="A6" s="71"/>
      <c r="B6" s="110"/>
      <c r="C6" s="127"/>
      <c r="D6" s="111"/>
      <c r="E6" s="108"/>
      <c r="F6" s="107"/>
      <c r="G6" s="39"/>
      <c r="H6" s="39"/>
      <c r="I6" s="40"/>
      <c r="J6" s="40"/>
      <c r="K6" s="40"/>
      <c r="L6" s="40"/>
      <c r="M6" s="40"/>
      <c r="N6" s="807"/>
      <c r="O6" s="807"/>
    </row>
    <row r="7" spans="1:15" ht="27" customHeight="1">
      <c r="A7" s="106"/>
      <c r="B7" s="16"/>
      <c r="C7" s="116"/>
      <c r="D7" s="111"/>
      <c r="E7" s="106"/>
      <c r="F7" s="107"/>
      <c r="G7" s="39"/>
      <c r="H7" s="39"/>
      <c r="I7" s="40"/>
      <c r="J7" s="40"/>
      <c r="K7" s="40"/>
      <c r="L7" s="40"/>
      <c r="M7" s="40"/>
      <c r="N7" s="807"/>
      <c r="O7" s="807"/>
    </row>
    <row r="8" spans="1:15" ht="27" customHeight="1">
      <c r="A8" s="106"/>
      <c r="B8" s="16"/>
      <c r="C8" s="119"/>
      <c r="D8" s="105"/>
      <c r="E8" s="106"/>
      <c r="F8" s="107"/>
      <c r="G8" s="39"/>
      <c r="H8" s="39"/>
      <c r="I8" s="40"/>
      <c r="J8" s="40"/>
      <c r="K8" s="40"/>
      <c r="L8" s="40"/>
      <c r="M8" s="40"/>
      <c r="N8" s="807"/>
      <c r="O8" s="807"/>
    </row>
    <row r="9" spans="1:15" s="19" customFormat="1" ht="27" customHeight="1">
      <c r="A9" s="71"/>
      <c r="B9" s="71"/>
      <c r="C9" s="71"/>
      <c r="D9" s="71"/>
      <c r="E9" s="71"/>
      <c r="F9" s="107"/>
      <c r="G9" s="45"/>
      <c r="H9" s="124"/>
      <c r="I9" s="46"/>
      <c r="J9" s="46"/>
      <c r="K9" s="46"/>
      <c r="L9" s="46"/>
      <c r="M9" s="46"/>
      <c r="N9" s="807"/>
      <c r="O9" s="807"/>
    </row>
    <row r="10" spans="1:15" ht="27" customHeight="1">
      <c r="A10" s="106"/>
      <c r="B10" s="106"/>
      <c r="C10" s="105"/>
      <c r="D10" s="105"/>
      <c r="E10" s="106"/>
      <c r="F10" s="107"/>
      <c r="G10" s="50"/>
      <c r="H10" s="39"/>
      <c r="I10" s="40"/>
      <c r="J10" s="40"/>
      <c r="K10" s="40"/>
      <c r="L10" s="40"/>
      <c r="M10" s="40"/>
      <c r="N10" s="794" t="s">
        <v>16</v>
      </c>
      <c r="O10" s="794"/>
    </row>
    <row r="11" spans="1:15" ht="27" customHeight="1">
      <c r="A11" s="106"/>
      <c r="B11" s="106"/>
      <c r="C11" s="105"/>
      <c r="D11" s="36"/>
      <c r="E11" s="49"/>
      <c r="F11" s="107"/>
      <c r="G11" s="39"/>
      <c r="H11" s="39"/>
      <c r="I11" s="40"/>
      <c r="J11" s="40"/>
      <c r="K11" s="40"/>
      <c r="L11" s="40"/>
      <c r="M11" s="40"/>
      <c r="N11" s="794"/>
      <c r="O11" s="794"/>
    </row>
    <row r="12" spans="1:15" ht="27" customHeight="1">
      <c r="A12" s="106"/>
      <c r="B12" s="106"/>
      <c r="C12" s="105"/>
      <c r="D12" s="36"/>
      <c r="E12" s="48"/>
      <c r="F12" s="107"/>
      <c r="G12" s="39"/>
      <c r="H12" s="39"/>
      <c r="I12" s="40"/>
      <c r="J12" s="40"/>
      <c r="K12" s="40"/>
      <c r="L12" s="40"/>
      <c r="M12" s="40"/>
      <c r="N12" s="795" t="s">
        <v>17</v>
      </c>
      <c r="O12" s="794"/>
    </row>
    <row r="13" spans="1:15" ht="27" customHeight="1">
      <c r="A13" s="35"/>
      <c r="B13" s="106"/>
      <c r="C13" s="105"/>
      <c r="D13" s="36"/>
      <c r="E13" s="51"/>
      <c r="F13" s="107"/>
      <c r="G13" s="39"/>
      <c r="H13" s="39"/>
      <c r="I13" s="40"/>
      <c r="J13" s="40"/>
      <c r="K13" s="40"/>
      <c r="L13" s="40"/>
      <c r="M13" s="40"/>
      <c r="N13" s="795"/>
      <c r="O13" s="794"/>
    </row>
    <row r="14" spans="1:15" ht="27" customHeight="1">
      <c r="A14" s="35"/>
      <c r="B14" s="16"/>
      <c r="C14" s="102"/>
      <c r="D14" s="36"/>
      <c r="E14" s="41"/>
      <c r="F14" s="107"/>
      <c r="G14" s="39"/>
      <c r="H14" s="39"/>
      <c r="I14" s="40"/>
      <c r="J14" s="40"/>
      <c r="K14" s="40"/>
      <c r="L14" s="40"/>
      <c r="M14" s="40"/>
      <c r="N14" s="795"/>
      <c r="O14" s="794"/>
    </row>
    <row r="15" spans="1:15" ht="27" customHeight="1">
      <c r="A15" s="35"/>
      <c r="B15" s="106"/>
      <c r="C15" s="105"/>
      <c r="D15" s="36"/>
      <c r="E15" s="52"/>
      <c r="F15" s="107"/>
      <c r="G15" s="39" t="s">
        <v>1971</v>
      </c>
      <c r="H15" s="39" t="s">
        <v>1971</v>
      </c>
      <c r="I15" s="40"/>
      <c r="J15" s="40"/>
      <c r="K15" s="40"/>
      <c r="L15" s="40"/>
      <c r="M15" s="40"/>
      <c r="N15" s="53"/>
      <c r="O15" s="40"/>
    </row>
    <row r="16" spans="1:15" ht="27" customHeight="1">
      <c r="A16" s="35"/>
      <c r="B16" s="16"/>
      <c r="C16" s="78"/>
      <c r="D16" s="36"/>
      <c r="E16" s="48"/>
      <c r="F16" s="107"/>
      <c r="G16" s="39" t="s">
        <v>1971</v>
      </c>
      <c r="H16" s="39"/>
      <c r="I16" s="40"/>
      <c r="J16" s="40"/>
      <c r="K16" s="40"/>
      <c r="L16" s="40"/>
      <c r="M16" s="40"/>
      <c r="N16" s="53"/>
      <c r="O16" s="40"/>
    </row>
    <row r="17" spans="1:15" ht="27" customHeight="1">
      <c r="A17" s="35"/>
      <c r="B17" s="62"/>
      <c r="C17" s="62"/>
      <c r="D17" s="36"/>
      <c r="E17" s="54"/>
      <c r="F17" s="107"/>
      <c r="G17" s="39" t="s">
        <v>1971</v>
      </c>
      <c r="H17" s="39"/>
      <c r="I17" s="40"/>
      <c r="J17" s="40"/>
      <c r="K17" s="40"/>
      <c r="L17" s="40"/>
      <c r="M17" s="40"/>
      <c r="N17" s="53"/>
      <c r="O17" s="40"/>
    </row>
    <row r="18" spans="1:15" ht="27" customHeight="1">
      <c r="A18" s="1"/>
      <c r="B18" s="18"/>
      <c r="C18" s="18"/>
      <c r="D18" s="18"/>
      <c r="E18" s="9"/>
      <c r="F18" s="107"/>
      <c r="G18" s="125"/>
      <c r="H18" s="39"/>
      <c r="I18" s="23"/>
      <c r="J18" s="23"/>
      <c r="K18" s="23"/>
      <c r="L18" s="23"/>
      <c r="M18" s="23"/>
      <c r="N18" s="22"/>
      <c r="O18" s="23"/>
    </row>
    <row r="19" spans="1:15" ht="27" customHeight="1">
      <c r="A19" s="1"/>
      <c r="B19" s="64"/>
      <c r="C19" s="64"/>
      <c r="D19" s="8"/>
      <c r="E19" s="3"/>
      <c r="F19" s="107"/>
      <c r="G19" s="125"/>
      <c r="H19" s="39"/>
      <c r="I19" s="23"/>
      <c r="J19" s="23"/>
      <c r="K19" s="23"/>
      <c r="L19" s="23"/>
      <c r="M19" s="23"/>
      <c r="N19" s="22"/>
      <c r="O19" s="23"/>
    </row>
    <row r="20" spans="1:15" ht="27" customHeight="1">
      <c r="A20" s="4"/>
      <c r="B20" s="63"/>
      <c r="C20" s="57"/>
      <c r="D20" s="20"/>
      <c r="E20" s="21"/>
      <c r="F20" s="2"/>
      <c r="G20" s="125"/>
      <c r="H20" s="125"/>
      <c r="I20" s="23"/>
      <c r="J20" s="23"/>
      <c r="K20" s="23"/>
      <c r="L20" s="23"/>
      <c r="M20" s="23"/>
      <c r="N20" s="22"/>
      <c r="O20" s="23"/>
    </row>
    <row r="21" spans="1:15" ht="22.5" customHeight="1">
      <c r="A21" s="25" t="s">
        <v>18</v>
      </c>
      <c r="B21" s="120" t="s">
        <v>19</v>
      </c>
      <c r="C21" s="816"/>
      <c r="D21" s="817"/>
      <c r="E21" s="818"/>
      <c r="F21" s="121" t="s">
        <v>26</v>
      </c>
      <c r="G21" s="802" t="s">
        <v>20</v>
      </c>
      <c r="H21" s="802"/>
      <c r="I21" s="121" t="s">
        <v>20</v>
      </c>
      <c r="J21" s="121" t="s">
        <v>20</v>
      </c>
      <c r="K21" s="121" t="s">
        <v>20</v>
      </c>
      <c r="L21" s="121" t="s">
        <v>20</v>
      </c>
      <c r="M21" s="121" t="s">
        <v>20</v>
      </c>
      <c r="N21" s="808" t="s">
        <v>21</v>
      </c>
      <c r="O21" s="809" t="s">
        <v>22</v>
      </c>
    </row>
    <row r="22" spans="1:15">
      <c r="A22" s="812" t="s">
        <v>23</v>
      </c>
      <c r="B22" s="813" t="str">
        <f>'01# '!B22:B24</f>
        <v>胡金涛</v>
      </c>
      <c r="C22" s="819"/>
      <c r="D22" s="820"/>
      <c r="E22" s="821"/>
      <c r="F22" s="814">
        <f>SUM(F5:F18)</f>
        <v>0</v>
      </c>
      <c r="G22" s="800" t="s">
        <v>25</v>
      </c>
      <c r="H22" s="800"/>
      <c r="I22" s="800" t="s">
        <v>24</v>
      </c>
      <c r="J22" s="800" t="s">
        <v>24</v>
      </c>
      <c r="K22" s="800" t="s">
        <v>24</v>
      </c>
      <c r="L22" s="800" t="s">
        <v>24</v>
      </c>
      <c r="M22" s="800" t="s">
        <v>24</v>
      </c>
      <c r="N22" s="808"/>
      <c r="O22" s="809"/>
    </row>
    <row r="23" spans="1:15">
      <c r="A23" s="812"/>
      <c r="B23" s="813"/>
      <c r="C23" s="819"/>
      <c r="D23" s="820"/>
      <c r="E23" s="821"/>
      <c r="F23" s="815"/>
      <c r="G23" s="800"/>
      <c r="H23" s="800"/>
      <c r="I23" s="800"/>
      <c r="J23" s="800"/>
      <c r="K23" s="800"/>
      <c r="L23" s="800"/>
      <c r="M23" s="800"/>
      <c r="N23" s="808"/>
      <c r="O23" s="809"/>
    </row>
    <row r="24" spans="1:15">
      <c r="A24" s="812"/>
      <c r="B24" s="813"/>
      <c r="C24" s="822"/>
      <c r="D24" s="823"/>
      <c r="E24" s="824"/>
      <c r="F24" s="815"/>
      <c r="G24" s="800"/>
      <c r="H24" s="800"/>
      <c r="I24" s="800"/>
      <c r="J24" s="800"/>
      <c r="K24" s="800"/>
      <c r="L24" s="800"/>
      <c r="M24" s="800"/>
      <c r="N24" s="808"/>
      <c r="O24" s="809"/>
    </row>
    <row r="25" spans="1:15" ht="16.5" customHeight="1">
      <c r="A25" s="810" t="s">
        <v>2074</v>
      </c>
      <c r="B25" s="810"/>
      <c r="C25" s="810"/>
      <c r="D25" s="30"/>
      <c r="E25" s="30"/>
      <c r="F25" s="30"/>
      <c r="G25" s="30"/>
      <c r="H25" s="30"/>
      <c r="I25" s="6"/>
      <c r="J25" s="6"/>
      <c r="K25" s="811"/>
      <c r="L25" s="811"/>
      <c r="M25" s="811"/>
      <c r="N25" s="7"/>
      <c r="O25" s="6"/>
    </row>
    <row r="26" spans="1:15" ht="17.25">
      <c r="A26" s="31" t="s">
        <v>2075</v>
      </c>
      <c r="B26" s="31"/>
      <c r="C26" s="65"/>
      <c r="D26" s="5"/>
      <c r="E26" s="5"/>
      <c r="F26" s="5"/>
      <c r="G26" s="5"/>
      <c r="H26" s="5"/>
      <c r="I26" s="6"/>
      <c r="J26" s="6"/>
      <c r="K26" s="6"/>
      <c r="L26" s="6"/>
      <c r="M26" s="6"/>
      <c r="N26" s="7"/>
      <c r="O26" s="6"/>
    </row>
  </sheetData>
  <mergeCells count="29">
    <mergeCell ref="N10:O11"/>
    <mergeCell ref="N12:N14"/>
    <mergeCell ref="A1:O1"/>
    <mergeCell ref="A2:B2"/>
    <mergeCell ref="E2:F2"/>
    <mergeCell ref="A3:A4"/>
    <mergeCell ref="B3:C3"/>
    <mergeCell ref="D3:E3"/>
    <mergeCell ref="F3:F4"/>
    <mergeCell ref="G3:H3"/>
    <mergeCell ref="I3:M3"/>
    <mergeCell ref="N3:O3"/>
    <mergeCell ref="N4:O9"/>
    <mergeCell ref="O12:O14"/>
    <mergeCell ref="A25:C25"/>
    <mergeCell ref="K25:M25"/>
    <mergeCell ref="A22:A24"/>
    <mergeCell ref="B22:B24"/>
    <mergeCell ref="F22:F24"/>
    <mergeCell ref="G22:H24"/>
    <mergeCell ref="I22:I24"/>
    <mergeCell ref="J22:J24"/>
    <mergeCell ref="C21:E24"/>
    <mergeCell ref="G21:H21"/>
    <mergeCell ref="N21:N24"/>
    <mergeCell ref="O21:O24"/>
    <mergeCell ref="K22:K24"/>
    <mergeCell ref="L22:L24"/>
    <mergeCell ref="M22:M24"/>
  </mergeCells>
  <phoneticPr fontId="1" type="noConversion"/>
  <conditionalFormatting sqref="D19">
    <cfRule type="cellIs" dxfId="0" priority="1" operator="greaterThan">
      <formula>$A$15</formula>
    </cfRule>
  </conditionalFormatting>
  <printOptions horizontalCentered="1"/>
  <pageMargins left="0.11811023622047245" right="0.11811023622047245" top="3.937007874015748E-2" bottom="3.937007874015748E-2" header="0.31496062992125984" footer="0.31496062992125984"/>
  <pageSetup paperSize="9" scale="9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>
    <tabColor rgb="FF7030A0"/>
  </sheetPr>
  <dimension ref="A1:H2064"/>
  <sheetViews>
    <sheetView topLeftCell="A248" zoomScale="115" zoomScaleNormal="115" workbookViewId="0">
      <selection activeCell="B272" sqref="B272"/>
    </sheetView>
  </sheetViews>
  <sheetFormatPr defaultRowHeight="16.5"/>
  <cols>
    <col min="1" max="1" width="15.875" style="425" customWidth="1"/>
    <col min="2" max="2" width="47.625" style="428" customWidth="1"/>
    <col min="3" max="3" width="26.875" style="428" customWidth="1"/>
    <col min="4" max="4" width="13.375" style="450" customWidth="1"/>
    <col min="5" max="5" width="18.625" style="429" customWidth="1"/>
    <col min="6" max="256" width="9" style="429"/>
    <col min="257" max="257" width="12.625" style="429" customWidth="1"/>
    <col min="258" max="258" width="47.25" style="429" customWidth="1"/>
    <col min="259" max="259" width="23.625" style="429" customWidth="1"/>
    <col min="260" max="260" width="13.625" style="429" customWidth="1"/>
    <col min="261" max="512" width="9" style="429"/>
    <col min="513" max="513" width="12.625" style="429" customWidth="1"/>
    <col min="514" max="514" width="47.25" style="429" customWidth="1"/>
    <col min="515" max="515" width="23.625" style="429" customWidth="1"/>
    <col min="516" max="516" width="13.625" style="429" customWidth="1"/>
    <col min="517" max="768" width="9" style="429"/>
    <col min="769" max="769" width="12.625" style="429" customWidth="1"/>
    <col min="770" max="770" width="47.25" style="429" customWidth="1"/>
    <col min="771" max="771" width="23.625" style="429" customWidth="1"/>
    <col min="772" max="772" width="13.625" style="429" customWidth="1"/>
    <col min="773" max="1024" width="9" style="429"/>
    <col min="1025" max="1025" width="12.625" style="429" customWidth="1"/>
    <col min="1026" max="1026" width="47.25" style="429" customWidth="1"/>
    <col min="1027" max="1027" width="23.625" style="429" customWidth="1"/>
    <col min="1028" max="1028" width="13.625" style="429" customWidth="1"/>
    <col min="1029" max="1280" width="9" style="429"/>
    <col min="1281" max="1281" width="12.625" style="429" customWidth="1"/>
    <col min="1282" max="1282" width="47.25" style="429" customWidth="1"/>
    <col min="1283" max="1283" width="23.625" style="429" customWidth="1"/>
    <col min="1284" max="1284" width="13.625" style="429" customWidth="1"/>
    <col min="1285" max="1536" width="9" style="429"/>
    <col min="1537" max="1537" width="12.625" style="429" customWidth="1"/>
    <col min="1538" max="1538" width="47.25" style="429" customWidth="1"/>
    <col min="1539" max="1539" width="23.625" style="429" customWidth="1"/>
    <col min="1540" max="1540" width="13.625" style="429" customWidth="1"/>
    <col min="1541" max="1792" width="9" style="429"/>
    <col min="1793" max="1793" width="12.625" style="429" customWidth="1"/>
    <col min="1794" max="1794" width="47.25" style="429" customWidth="1"/>
    <col min="1795" max="1795" width="23.625" style="429" customWidth="1"/>
    <col min="1796" max="1796" width="13.625" style="429" customWidth="1"/>
    <col min="1797" max="2048" width="9" style="429"/>
    <col min="2049" max="2049" width="12.625" style="429" customWidth="1"/>
    <col min="2050" max="2050" width="47.25" style="429" customWidth="1"/>
    <col min="2051" max="2051" width="23.625" style="429" customWidth="1"/>
    <col min="2052" max="2052" width="13.625" style="429" customWidth="1"/>
    <col min="2053" max="2304" width="9" style="429"/>
    <col min="2305" max="2305" width="12.625" style="429" customWidth="1"/>
    <col min="2306" max="2306" width="47.25" style="429" customWidth="1"/>
    <col min="2307" max="2307" width="23.625" style="429" customWidth="1"/>
    <col min="2308" max="2308" width="13.625" style="429" customWidth="1"/>
    <col min="2309" max="2560" width="9" style="429"/>
    <col min="2561" max="2561" width="12.625" style="429" customWidth="1"/>
    <col min="2562" max="2562" width="47.25" style="429" customWidth="1"/>
    <col min="2563" max="2563" width="23.625" style="429" customWidth="1"/>
    <col min="2564" max="2564" width="13.625" style="429" customWidth="1"/>
    <col min="2565" max="2816" width="9" style="429"/>
    <col min="2817" max="2817" width="12.625" style="429" customWidth="1"/>
    <col min="2818" max="2818" width="47.25" style="429" customWidth="1"/>
    <col min="2819" max="2819" width="23.625" style="429" customWidth="1"/>
    <col min="2820" max="2820" width="13.625" style="429" customWidth="1"/>
    <col min="2821" max="3072" width="9" style="429"/>
    <col min="3073" max="3073" width="12.625" style="429" customWidth="1"/>
    <col min="3074" max="3074" width="47.25" style="429" customWidth="1"/>
    <col min="3075" max="3075" width="23.625" style="429" customWidth="1"/>
    <col min="3076" max="3076" width="13.625" style="429" customWidth="1"/>
    <col min="3077" max="3328" width="9" style="429"/>
    <col min="3329" max="3329" width="12.625" style="429" customWidth="1"/>
    <col min="3330" max="3330" width="47.25" style="429" customWidth="1"/>
    <col min="3331" max="3331" width="23.625" style="429" customWidth="1"/>
    <col min="3332" max="3332" width="13.625" style="429" customWidth="1"/>
    <col min="3333" max="3584" width="9" style="429"/>
    <col min="3585" max="3585" width="12.625" style="429" customWidth="1"/>
    <col min="3586" max="3586" width="47.25" style="429" customWidth="1"/>
    <col min="3587" max="3587" width="23.625" style="429" customWidth="1"/>
    <col min="3588" max="3588" width="13.625" style="429" customWidth="1"/>
    <col min="3589" max="3840" width="9" style="429"/>
    <col min="3841" max="3841" width="12.625" style="429" customWidth="1"/>
    <col min="3842" max="3842" width="47.25" style="429" customWidth="1"/>
    <col min="3843" max="3843" width="23.625" style="429" customWidth="1"/>
    <col min="3844" max="3844" width="13.625" style="429" customWidth="1"/>
    <col min="3845" max="4096" width="9" style="429"/>
    <col min="4097" max="4097" width="12.625" style="429" customWidth="1"/>
    <col min="4098" max="4098" width="47.25" style="429" customWidth="1"/>
    <col min="4099" max="4099" width="23.625" style="429" customWidth="1"/>
    <col min="4100" max="4100" width="13.625" style="429" customWidth="1"/>
    <col min="4101" max="4352" width="9" style="429"/>
    <col min="4353" max="4353" width="12.625" style="429" customWidth="1"/>
    <col min="4354" max="4354" width="47.25" style="429" customWidth="1"/>
    <col min="4355" max="4355" width="23.625" style="429" customWidth="1"/>
    <col min="4356" max="4356" width="13.625" style="429" customWidth="1"/>
    <col min="4357" max="4608" width="9" style="429"/>
    <col min="4609" max="4609" width="12.625" style="429" customWidth="1"/>
    <col min="4610" max="4610" width="47.25" style="429" customWidth="1"/>
    <col min="4611" max="4611" width="23.625" style="429" customWidth="1"/>
    <col min="4612" max="4612" width="13.625" style="429" customWidth="1"/>
    <col min="4613" max="4864" width="9" style="429"/>
    <col min="4865" max="4865" width="12.625" style="429" customWidth="1"/>
    <col min="4866" max="4866" width="47.25" style="429" customWidth="1"/>
    <col min="4867" max="4867" width="23.625" style="429" customWidth="1"/>
    <col min="4868" max="4868" width="13.625" style="429" customWidth="1"/>
    <col min="4869" max="5120" width="9" style="429"/>
    <col min="5121" max="5121" width="12.625" style="429" customWidth="1"/>
    <col min="5122" max="5122" width="47.25" style="429" customWidth="1"/>
    <col min="5123" max="5123" width="23.625" style="429" customWidth="1"/>
    <col min="5124" max="5124" width="13.625" style="429" customWidth="1"/>
    <col min="5125" max="5376" width="9" style="429"/>
    <col min="5377" max="5377" width="12.625" style="429" customWidth="1"/>
    <col min="5378" max="5378" width="47.25" style="429" customWidth="1"/>
    <col min="5379" max="5379" width="23.625" style="429" customWidth="1"/>
    <col min="5380" max="5380" width="13.625" style="429" customWidth="1"/>
    <col min="5381" max="5632" width="9" style="429"/>
    <col min="5633" max="5633" width="12.625" style="429" customWidth="1"/>
    <col min="5634" max="5634" width="47.25" style="429" customWidth="1"/>
    <col min="5635" max="5635" width="23.625" style="429" customWidth="1"/>
    <col min="5636" max="5636" width="13.625" style="429" customWidth="1"/>
    <col min="5637" max="5888" width="9" style="429"/>
    <col min="5889" max="5889" width="12.625" style="429" customWidth="1"/>
    <col min="5890" max="5890" width="47.25" style="429" customWidth="1"/>
    <col min="5891" max="5891" width="23.625" style="429" customWidth="1"/>
    <col min="5892" max="5892" width="13.625" style="429" customWidth="1"/>
    <col min="5893" max="6144" width="9" style="429"/>
    <col min="6145" max="6145" width="12.625" style="429" customWidth="1"/>
    <col min="6146" max="6146" width="47.25" style="429" customWidth="1"/>
    <col min="6147" max="6147" width="23.625" style="429" customWidth="1"/>
    <col min="6148" max="6148" width="13.625" style="429" customWidth="1"/>
    <col min="6149" max="6400" width="9" style="429"/>
    <col min="6401" max="6401" width="12.625" style="429" customWidth="1"/>
    <col min="6402" max="6402" width="47.25" style="429" customWidth="1"/>
    <col min="6403" max="6403" width="23.625" style="429" customWidth="1"/>
    <col min="6404" max="6404" width="13.625" style="429" customWidth="1"/>
    <col min="6405" max="6656" width="9" style="429"/>
    <col min="6657" max="6657" width="12.625" style="429" customWidth="1"/>
    <col min="6658" max="6658" width="47.25" style="429" customWidth="1"/>
    <col min="6659" max="6659" width="23.625" style="429" customWidth="1"/>
    <col min="6660" max="6660" width="13.625" style="429" customWidth="1"/>
    <col min="6661" max="6912" width="9" style="429"/>
    <col min="6913" max="6913" width="12.625" style="429" customWidth="1"/>
    <col min="6914" max="6914" width="47.25" style="429" customWidth="1"/>
    <col min="6915" max="6915" width="23.625" style="429" customWidth="1"/>
    <col min="6916" max="6916" width="13.625" style="429" customWidth="1"/>
    <col min="6917" max="7168" width="9" style="429"/>
    <col min="7169" max="7169" width="12.625" style="429" customWidth="1"/>
    <col min="7170" max="7170" width="47.25" style="429" customWidth="1"/>
    <col min="7171" max="7171" width="23.625" style="429" customWidth="1"/>
    <col min="7172" max="7172" width="13.625" style="429" customWidth="1"/>
    <col min="7173" max="7424" width="9" style="429"/>
    <col min="7425" max="7425" width="12.625" style="429" customWidth="1"/>
    <col min="7426" max="7426" width="47.25" style="429" customWidth="1"/>
    <col min="7427" max="7427" width="23.625" style="429" customWidth="1"/>
    <col min="7428" max="7428" width="13.625" style="429" customWidth="1"/>
    <col min="7429" max="7680" width="9" style="429"/>
    <col min="7681" max="7681" width="12.625" style="429" customWidth="1"/>
    <col min="7682" max="7682" width="47.25" style="429" customWidth="1"/>
    <col min="7683" max="7683" width="23.625" style="429" customWidth="1"/>
    <col min="7684" max="7684" width="13.625" style="429" customWidth="1"/>
    <col min="7685" max="7936" width="9" style="429"/>
    <col min="7937" max="7937" width="12.625" style="429" customWidth="1"/>
    <col min="7938" max="7938" width="47.25" style="429" customWidth="1"/>
    <col min="7939" max="7939" width="23.625" style="429" customWidth="1"/>
    <col min="7940" max="7940" width="13.625" style="429" customWidth="1"/>
    <col min="7941" max="8192" width="9" style="429"/>
    <col min="8193" max="8193" width="12.625" style="429" customWidth="1"/>
    <col min="8194" max="8194" width="47.25" style="429" customWidth="1"/>
    <col min="8195" max="8195" width="23.625" style="429" customWidth="1"/>
    <col min="8196" max="8196" width="13.625" style="429" customWidth="1"/>
    <col min="8197" max="8448" width="9" style="429"/>
    <col min="8449" max="8449" width="12.625" style="429" customWidth="1"/>
    <col min="8450" max="8450" width="47.25" style="429" customWidth="1"/>
    <col min="8451" max="8451" width="23.625" style="429" customWidth="1"/>
    <col min="8452" max="8452" width="13.625" style="429" customWidth="1"/>
    <col min="8453" max="8704" width="9" style="429"/>
    <col min="8705" max="8705" width="12.625" style="429" customWidth="1"/>
    <col min="8706" max="8706" width="47.25" style="429" customWidth="1"/>
    <col min="8707" max="8707" width="23.625" style="429" customWidth="1"/>
    <col min="8708" max="8708" width="13.625" style="429" customWidth="1"/>
    <col min="8709" max="8960" width="9" style="429"/>
    <col min="8961" max="8961" width="12.625" style="429" customWidth="1"/>
    <col min="8962" max="8962" width="47.25" style="429" customWidth="1"/>
    <col min="8963" max="8963" width="23.625" style="429" customWidth="1"/>
    <col min="8964" max="8964" width="13.625" style="429" customWidth="1"/>
    <col min="8965" max="9216" width="9" style="429"/>
    <col min="9217" max="9217" width="12.625" style="429" customWidth="1"/>
    <col min="9218" max="9218" width="47.25" style="429" customWidth="1"/>
    <col min="9219" max="9219" width="23.625" style="429" customWidth="1"/>
    <col min="9220" max="9220" width="13.625" style="429" customWidth="1"/>
    <col min="9221" max="9472" width="9" style="429"/>
    <col min="9473" max="9473" width="12.625" style="429" customWidth="1"/>
    <col min="9474" max="9474" width="47.25" style="429" customWidth="1"/>
    <col min="9475" max="9475" width="23.625" style="429" customWidth="1"/>
    <col min="9476" max="9476" width="13.625" style="429" customWidth="1"/>
    <col min="9477" max="9728" width="9" style="429"/>
    <col min="9729" max="9729" width="12.625" style="429" customWidth="1"/>
    <col min="9730" max="9730" width="47.25" style="429" customWidth="1"/>
    <col min="9731" max="9731" width="23.625" style="429" customWidth="1"/>
    <col min="9732" max="9732" width="13.625" style="429" customWidth="1"/>
    <col min="9733" max="9984" width="9" style="429"/>
    <col min="9985" max="9985" width="12.625" style="429" customWidth="1"/>
    <col min="9986" max="9986" width="47.25" style="429" customWidth="1"/>
    <col min="9987" max="9987" width="23.625" style="429" customWidth="1"/>
    <col min="9988" max="9988" width="13.625" style="429" customWidth="1"/>
    <col min="9989" max="10240" width="9" style="429"/>
    <col min="10241" max="10241" width="12.625" style="429" customWidth="1"/>
    <col min="10242" max="10242" width="47.25" style="429" customWidth="1"/>
    <col min="10243" max="10243" width="23.625" style="429" customWidth="1"/>
    <col min="10244" max="10244" width="13.625" style="429" customWidth="1"/>
    <col min="10245" max="10496" width="9" style="429"/>
    <col min="10497" max="10497" width="12.625" style="429" customWidth="1"/>
    <col min="10498" max="10498" width="47.25" style="429" customWidth="1"/>
    <col min="10499" max="10499" width="23.625" style="429" customWidth="1"/>
    <col min="10500" max="10500" width="13.625" style="429" customWidth="1"/>
    <col min="10501" max="10752" width="9" style="429"/>
    <col min="10753" max="10753" width="12.625" style="429" customWidth="1"/>
    <col min="10754" max="10754" width="47.25" style="429" customWidth="1"/>
    <col min="10755" max="10755" width="23.625" style="429" customWidth="1"/>
    <col min="10756" max="10756" width="13.625" style="429" customWidth="1"/>
    <col min="10757" max="11008" width="9" style="429"/>
    <col min="11009" max="11009" width="12.625" style="429" customWidth="1"/>
    <col min="11010" max="11010" width="47.25" style="429" customWidth="1"/>
    <col min="11011" max="11011" width="23.625" style="429" customWidth="1"/>
    <col min="11012" max="11012" width="13.625" style="429" customWidth="1"/>
    <col min="11013" max="11264" width="9" style="429"/>
    <col min="11265" max="11265" width="12.625" style="429" customWidth="1"/>
    <col min="11266" max="11266" width="47.25" style="429" customWidth="1"/>
    <col min="11267" max="11267" width="23.625" style="429" customWidth="1"/>
    <col min="11268" max="11268" width="13.625" style="429" customWidth="1"/>
    <col min="11269" max="11520" width="9" style="429"/>
    <col min="11521" max="11521" width="12.625" style="429" customWidth="1"/>
    <col min="11522" max="11522" width="47.25" style="429" customWidth="1"/>
    <col min="11523" max="11523" width="23.625" style="429" customWidth="1"/>
    <col min="11524" max="11524" width="13.625" style="429" customWidth="1"/>
    <col min="11525" max="11776" width="9" style="429"/>
    <col min="11777" max="11777" width="12.625" style="429" customWidth="1"/>
    <col min="11778" max="11778" width="47.25" style="429" customWidth="1"/>
    <col min="11779" max="11779" width="23.625" style="429" customWidth="1"/>
    <col min="11780" max="11780" width="13.625" style="429" customWidth="1"/>
    <col min="11781" max="12032" width="9" style="429"/>
    <col min="12033" max="12033" width="12.625" style="429" customWidth="1"/>
    <col min="12034" max="12034" width="47.25" style="429" customWidth="1"/>
    <col min="12035" max="12035" width="23.625" style="429" customWidth="1"/>
    <col min="12036" max="12036" width="13.625" style="429" customWidth="1"/>
    <col min="12037" max="12288" width="9" style="429"/>
    <col min="12289" max="12289" width="12.625" style="429" customWidth="1"/>
    <col min="12290" max="12290" width="47.25" style="429" customWidth="1"/>
    <col min="12291" max="12291" width="23.625" style="429" customWidth="1"/>
    <col min="12292" max="12292" width="13.625" style="429" customWidth="1"/>
    <col min="12293" max="12544" width="9" style="429"/>
    <col min="12545" max="12545" width="12.625" style="429" customWidth="1"/>
    <col min="12546" max="12546" width="47.25" style="429" customWidth="1"/>
    <col min="12547" max="12547" width="23.625" style="429" customWidth="1"/>
    <col min="12548" max="12548" width="13.625" style="429" customWidth="1"/>
    <col min="12549" max="12800" width="9" style="429"/>
    <col min="12801" max="12801" width="12.625" style="429" customWidth="1"/>
    <col min="12802" max="12802" width="47.25" style="429" customWidth="1"/>
    <col min="12803" max="12803" width="23.625" style="429" customWidth="1"/>
    <col min="12804" max="12804" width="13.625" style="429" customWidth="1"/>
    <col min="12805" max="13056" width="9" style="429"/>
    <col min="13057" max="13057" width="12.625" style="429" customWidth="1"/>
    <col min="13058" max="13058" width="47.25" style="429" customWidth="1"/>
    <col min="13059" max="13059" width="23.625" style="429" customWidth="1"/>
    <col min="13060" max="13060" width="13.625" style="429" customWidth="1"/>
    <col min="13061" max="13312" width="9" style="429"/>
    <col min="13313" max="13313" width="12.625" style="429" customWidth="1"/>
    <col min="13314" max="13314" width="47.25" style="429" customWidth="1"/>
    <col min="13315" max="13315" width="23.625" style="429" customWidth="1"/>
    <col min="13316" max="13316" width="13.625" style="429" customWidth="1"/>
    <col min="13317" max="13568" width="9" style="429"/>
    <col min="13569" max="13569" width="12.625" style="429" customWidth="1"/>
    <col min="13570" max="13570" width="47.25" style="429" customWidth="1"/>
    <col min="13571" max="13571" width="23.625" style="429" customWidth="1"/>
    <col min="13572" max="13572" width="13.625" style="429" customWidth="1"/>
    <col min="13573" max="13824" width="9" style="429"/>
    <col min="13825" max="13825" width="12.625" style="429" customWidth="1"/>
    <col min="13826" max="13826" width="47.25" style="429" customWidth="1"/>
    <col min="13827" max="13827" width="23.625" style="429" customWidth="1"/>
    <col min="13828" max="13828" width="13.625" style="429" customWidth="1"/>
    <col min="13829" max="14080" width="9" style="429"/>
    <col min="14081" max="14081" width="12.625" style="429" customWidth="1"/>
    <col min="14082" max="14082" width="47.25" style="429" customWidth="1"/>
    <col min="14083" max="14083" width="23.625" style="429" customWidth="1"/>
    <col min="14084" max="14084" width="13.625" style="429" customWidth="1"/>
    <col min="14085" max="14336" width="9" style="429"/>
    <col min="14337" max="14337" width="12.625" style="429" customWidth="1"/>
    <col min="14338" max="14338" width="47.25" style="429" customWidth="1"/>
    <col min="14339" max="14339" width="23.625" style="429" customWidth="1"/>
    <col min="14340" max="14340" width="13.625" style="429" customWidth="1"/>
    <col min="14341" max="14592" width="9" style="429"/>
    <col min="14593" max="14593" width="12.625" style="429" customWidth="1"/>
    <col min="14594" max="14594" width="47.25" style="429" customWidth="1"/>
    <col min="14595" max="14595" width="23.625" style="429" customWidth="1"/>
    <col min="14596" max="14596" width="13.625" style="429" customWidth="1"/>
    <col min="14597" max="14848" width="9" style="429"/>
    <col min="14849" max="14849" width="12.625" style="429" customWidth="1"/>
    <col min="14850" max="14850" width="47.25" style="429" customWidth="1"/>
    <col min="14851" max="14851" width="23.625" style="429" customWidth="1"/>
    <col min="14852" max="14852" width="13.625" style="429" customWidth="1"/>
    <col min="14853" max="15104" width="9" style="429"/>
    <col min="15105" max="15105" width="12.625" style="429" customWidth="1"/>
    <col min="15106" max="15106" width="47.25" style="429" customWidth="1"/>
    <col min="15107" max="15107" width="23.625" style="429" customWidth="1"/>
    <col min="15108" max="15108" width="13.625" style="429" customWidth="1"/>
    <col min="15109" max="15360" width="9" style="429"/>
    <col min="15361" max="15361" width="12.625" style="429" customWidth="1"/>
    <col min="15362" max="15362" width="47.25" style="429" customWidth="1"/>
    <col min="15363" max="15363" width="23.625" style="429" customWidth="1"/>
    <col min="15364" max="15364" width="13.625" style="429" customWidth="1"/>
    <col min="15365" max="15616" width="9" style="429"/>
    <col min="15617" max="15617" width="12.625" style="429" customWidth="1"/>
    <col min="15618" max="15618" width="47.25" style="429" customWidth="1"/>
    <col min="15619" max="15619" width="23.625" style="429" customWidth="1"/>
    <col min="15620" max="15620" width="13.625" style="429" customWidth="1"/>
    <col min="15621" max="15872" width="9" style="429"/>
    <col min="15873" max="15873" width="12.625" style="429" customWidth="1"/>
    <col min="15874" max="15874" width="47.25" style="429" customWidth="1"/>
    <col min="15875" max="15875" width="23.625" style="429" customWidth="1"/>
    <col min="15876" max="15876" width="13.625" style="429" customWidth="1"/>
    <col min="15877" max="16128" width="9" style="429"/>
    <col min="16129" max="16129" width="12.625" style="429" customWidth="1"/>
    <col min="16130" max="16130" width="47.25" style="429" customWidth="1"/>
    <col min="16131" max="16131" width="23.625" style="429" customWidth="1"/>
    <col min="16132" max="16132" width="13.625" style="429" customWidth="1"/>
    <col min="16133" max="16384" width="9" style="429"/>
  </cols>
  <sheetData>
    <row r="1" spans="1:4" s="427" customFormat="1" ht="21.75" customHeight="1">
      <c r="A1" s="425" t="s">
        <v>2103</v>
      </c>
      <c r="B1" s="425" t="s">
        <v>2104</v>
      </c>
      <c r="C1" s="425" t="s">
        <v>2105</v>
      </c>
      <c r="D1" s="449" t="s">
        <v>2106</v>
      </c>
    </row>
    <row r="2" spans="1:4">
      <c r="A2" s="425" t="s">
        <v>7054</v>
      </c>
      <c r="B2" s="428" t="s">
        <v>2805</v>
      </c>
      <c r="C2" s="428" t="s">
        <v>2806</v>
      </c>
      <c r="D2" s="449"/>
    </row>
    <row r="3" spans="1:4">
      <c r="A3" s="425" t="s">
        <v>7053</v>
      </c>
      <c r="B3" s="428" t="s">
        <v>2807</v>
      </c>
      <c r="C3" s="428" t="s">
        <v>2288</v>
      </c>
      <c r="D3" s="449"/>
    </row>
    <row r="4" spans="1:4">
      <c r="A4" s="425">
        <v>18063065</v>
      </c>
      <c r="B4" s="426" t="s">
        <v>897</v>
      </c>
      <c r="C4" s="426" t="s">
        <v>2748</v>
      </c>
      <c r="D4" s="449" t="s">
        <v>3233</v>
      </c>
    </row>
    <row r="5" spans="1:4">
      <c r="A5" s="425" t="s">
        <v>1618</v>
      </c>
      <c r="B5" s="426" t="s">
        <v>2107</v>
      </c>
      <c r="C5" s="426" t="s">
        <v>2003</v>
      </c>
      <c r="D5" s="449"/>
    </row>
    <row r="6" spans="1:4">
      <c r="A6" s="425" t="s">
        <v>1588</v>
      </c>
      <c r="B6" s="426" t="s">
        <v>3266</v>
      </c>
      <c r="C6" s="426" t="s">
        <v>2808</v>
      </c>
      <c r="D6" s="449"/>
    </row>
    <row r="7" spans="1:4">
      <c r="A7" s="425">
        <v>33212069</v>
      </c>
      <c r="B7" s="426" t="s">
        <v>3267</v>
      </c>
      <c r="C7" s="426" t="s">
        <v>125</v>
      </c>
      <c r="D7" s="449"/>
    </row>
    <row r="8" spans="1:4">
      <c r="A8" s="425" t="s">
        <v>4367</v>
      </c>
      <c r="B8" s="428" t="s">
        <v>4368</v>
      </c>
      <c r="C8" s="428" t="s">
        <v>4369</v>
      </c>
      <c r="D8" s="504">
        <v>45533</v>
      </c>
    </row>
    <row r="9" spans="1:4">
      <c r="A9" s="425" t="s">
        <v>2809</v>
      </c>
      <c r="B9" s="428" t="s">
        <v>2287</v>
      </c>
      <c r="C9" s="428" t="s">
        <v>2810</v>
      </c>
      <c r="D9" s="449"/>
    </row>
    <row r="10" spans="1:4">
      <c r="A10" s="425" t="s">
        <v>2749</v>
      </c>
      <c r="B10" s="426" t="s">
        <v>893</v>
      </c>
      <c r="C10" s="426" t="s">
        <v>2282</v>
      </c>
      <c r="D10" s="449" t="s">
        <v>3233</v>
      </c>
    </row>
    <row r="11" spans="1:4">
      <c r="A11" s="425" t="s">
        <v>2283</v>
      </c>
      <c r="B11" s="428" t="s">
        <v>2284</v>
      </c>
      <c r="C11" s="428" t="s">
        <v>2282</v>
      </c>
      <c r="D11" s="449" t="s">
        <v>3234</v>
      </c>
    </row>
    <row r="12" spans="1:4">
      <c r="A12" s="425">
        <v>13462031</v>
      </c>
      <c r="B12" s="426" t="s">
        <v>894</v>
      </c>
      <c r="C12" s="426" t="s">
        <v>2750</v>
      </c>
      <c r="D12" s="449" t="s">
        <v>3235</v>
      </c>
    </row>
    <row r="13" spans="1:4">
      <c r="A13" s="425">
        <v>13462080</v>
      </c>
      <c r="B13" s="428" t="s">
        <v>2751</v>
      </c>
      <c r="C13" s="428" t="s">
        <v>2752</v>
      </c>
      <c r="D13" s="449" t="s">
        <v>3233</v>
      </c>
    </row>
    <row r="14" spans="1:4">
      <c r="A14" s="425">
        <v>13252036</v>
      </c>
      <c r="B14" s="428" t="s">
        <v>4230</v>
      </c>
      <c r="C14" s="428" t="s">
        <v>2608</v>
      </c>
      <c r="D14" s="449" t="s">
        <v>3146</v>
      </c>
    </row>
    <row r="15" spans="1:4">
      <c r="A15" s="425" t="s">
        <v>3185</v>
      </c>
      <c r="B15" s="428" t="s">
        <v>3186</v>
      </c>
      <c r="C15" s="428" t="s">
        <v>3187</v>
      </c>
      <c r="D15" s="504">
        <v>45482</v>
      </c>
    </row>
    <row r="16" spans="1:4">
      <c r="A16" s="425" t="s">
        <v>4516</v>
      </c>
      <c r="B16" s="428" t="s">
        <v>4522</v>
      </c>
      <c r="C16" s="428" t="s">
        <v>4526</v>
      </c>
      <c r="D16" s="449"/>
    </row>
    <row r="17" spans="1:8">
      <c r="A17" s="425">
        <v>13462064</v>
      </c>
      <c r="B17" s="428" t="s">
        <v>3188</v>
      </c>
      <c r="C17" s="428" t="s">
        <v>3187</v>
      </c>
      <c r="D17" s="504">
        <v>45482</v>
      </c>
    </row>
    <row r="18" spans="1:8">
      <c r="A18" s="425" t="s">
        <v>4525</v>
      </c>
      <c r="B18" s="428" t="s">
        <v>4524</v>
      </c>
      <c r="C18" s="428" t="s">
        <v>4527</v>
      </c>
      <c r="D18" s="449"/>
    </row>
    <row r="19" spans="1:8">
      <c r="A19" s="425" t="s">
        <v>2196</v>
      </c>
      <c r="B19" s="426" t="s">
        <v>3268</v>
      </c>
      <c r="C19" s="426" t="s">
        <v>2197</v>
      </c>
      <c r="D19" s="449"/>
    </row>
    <row r="20" spans="1:8">
      <c r="A20" s="425" t="s">
        <v>2295</v>
      </c>
      <c r="B20" s="428" t="s">
        <v>3269</v>
      </c>
      <c r="C20" s="428" t="s">
        <v>2811</v>
      </c>
      <c r="D20" s="449"/>
    </row>
    <row r="21" spans="1:8">
      <c r="A21" s="425" t="s">
        <v>1586</v>
      </c>
      <c r="B21" s="426" t="s">
        <v>2812</v>
      </c>
      <c r="C21" s="426" t="s">
        <v>127</v>
      </c>
      <c r="D21" s="449"/>
      <c r="F21" s="429" t="s">
        <v>2724</v>
      </c>
    </row>
    <row r="22" spans="1:8">
      <c r="A22" s="425" t="s">
        <v>70</v>
      </c>
      <c r="B22" s="426" t="s">
        <v>338</v>
      </c>
      <c r="C22" s="426" t="s">
        <v>2753</v>
      </c>
      <c r="D22" s="449" t="s">
        <v>3233</v>
      </c>
    </row>
    <row r="23" spans="1:8">
      <c r="A23" s="425" t="s">
        <v>325</v>
      </c>
      <c r="B23" s="426" t="s">
        <v>326</v>
      </c>
      <c r="C23" s="426" t="s">
        <v>2754</v>
      </c>
      <c r="D23" s="504">
        <v>45365</v>
      </c>
      <c r="H23" s="429" t="s">
        <v>1971</v>
      </c>
    </row>
    <row r="24" spans="1:8">
      <c r="A24" s="425" t="s">
        <v>1597</v>
      </c>
      <c r="B24" s="426" t="s">
        <v>3270</v>
      </c>
      <c r="C24" s="426" t="s">
        <v>2008</v>
      </c>
      <c r="D24" s="449"/>
    </row>
    <row r="25" spans="1:8">
      <c r="A25" s="425" t="s">
        <v>1439</v>
      </c>
      <c r="B25" s="426" t="s">
        <v>2208</v>
      </c>
      <c r="C25" s="426" t="s">
        <v>1988</v>
      </c>
      <c r="D25" s="449"/>
    </row>
    <row r="26" spans="1:8">
      <c r="A26" s="425" t="s">
        <v>1548</v>
      </c>
      <c r="B26" s="426" t="s">
        <v>3236</v>
      </c>
      <c r="C26" s="426" t="s">
        <v>2755</v>
      </c>
      <c r="D26" s="449" t="s">
        <v>3237</v>
      </c>
    </row>
    <row r="27" spans="1:8">
      <c r="A27" s="425" t="s">
        <v>1596</v>
      </c>
      <c r="B27" s="426" t="s">
        <v>3271</v>
      </c>
      <c r="C27" s="426" t="s">
        <v>1988</v>
      </c>
      <c r="D27" s="449"/>
    </row>
    <row r="28" spans="1:8">
      <c r="A28" s="425" t="s">
        <v>313</v>
      </c>
      <c r="B28" s="426" t="s">
        <v>3238</v>
      </c>
      <c r="C28" s="426" t="s">
        <v>2756</v>
      </c>
      <c r="D28" s="449" t="s">
        <v>3233</v>
      </c>
    </row>
    <row r="29" spans="1:8">
      <c r="A29" s="425" t="s">
        <v>2065</v>
      </c>
      <c r="B29" s="426" t="s">
        <v>3239</v>
      </c>
      <c r="C29" s="426" t="s">
        <v>2757</v>
      </c>
      <c r="D29" s="449" t="s">
        <v>3235</v>
      </c>
    </row>
    <row r="30" spans="1:8">
      <c r="A30" s="425">
        <v>11192002</v>
      </c>
      <c r="B30" s="426" t="s">
        <v>314</v>
      </c>
      <c r="C30" s="426" t="s">
        <v>2657</v>
      </c>
      <c r="D30" s="449" t="s">
        <v>3235</v>
      </c>
    </row>
    <row r="31" spans="1:8">
      <c r="A31" s="425" t="s">
        <v>4493</v>
      </c>
      <c r="B31" s="428" t="s">
        <v>4494</v>
      </c>
      <c r="C31" s="428" t="s">
        <v>4504</v>
      </c>
      <c r="D31" s="449" t="s">
        <v>4492</v>
      </c>
    </row>
    <row r="32" spans="1:8">
      <c r="A32" s="425" t="s">
        <v>69</v>
      </c>
      <c r="B32" s="426" t="s">
        <v>3272</v>
      </c>
      <c r="C32" s="426" t="s">
        <v>123</v>
      </c>
      <c r="D32" s="449"/>
    </row>
    <row r="33" spans="1:4">
      <c r="A33" s="425" t="s">
        <v>4359</v>
      </c>
      <c r="B33" s="428" t="s">
        <v>4360</v>
      </c>
      <c r="C33" s="428" t="s">
        <v>4361</v>
      </c>
      <c r="D33" s="504">
        <v>45533</v>
      </c>
    </row>
    <row r="34" spans="1:4">
      <c r="A34" s="425" t="s">
        <v>2605</v>
      </c>
      <c r="B34" s="428" t="s">
        <v>4227</v>
      </c>
      <c r="C34" s="428" t="s">
        <v>3143</v>
      </c>
      <c r="D34" s="449" t="s">
        <v>3144</v>
      </c>
    </row>
    <row r="35" spans="1:4">
      <c r="A35" s="425" t="s">
        <v>1812</v>
      </c>
      <c r="B35" s="426" t="s">
        <v>3273</v>
      </c>
      <c r="C35" s="426" t="s">
        <v>2003</v>
      </c>
      <c r="D35" s="449"/>
    </row>
    <row r="36" spans="1:4">
      <c r="A36" s="425" t="s">
        <v>1796</v>
      </c>
      <c r="B36" s="426" t="s">
        <v>1786</v>
      </c>
      <c r="C36" s="426" t="s">
        <v>1975</v>
      </c>
      <c r="D36" s="449"/>
    </row>
    <row r="37" spans="1:4">
      <c r="A37" s="425" t="s">
        <v>1785</v>
      </c>
      <c r="B37" s="426" t="s">
        <v>1786</v>
      </c>
      <c r="C37" s="426" t="s">
        <v>1975</v>
      </c>
      <c r="D37" s="449"/>
    </row>
    <row r="38" spans="1:4">
      <c r="A38" s="430">
        <v>30102099</v>
      </c>
      <c r="B38" s="431" t="s">
        <v>3194</v>
      </c>
      <c r="C38" s="428" t="s">
        <v>2701</v>
      </c>
      <c r="D38" s="504">
        <v>44720</v>
      </c>
    </row>
    <row r="39" spans="1:4">
      <c r="A39" s="430">
        <v>30102008</v>
      </c>
      <c r="B39" s="431" t="s">
        <v>3274</v>
      </c>
      <c r="C39" s="428" t="s">
        <v>2813</v>
      </c>
      <c r="D39" s="449"/>
    </row>
    <row r="40" spans="1:4">
      <c r="A40" s="425">
        <v>31492028</v>
      </c>
      <c r="B40" s="428" t="s">
        <v>3174</v>
      </c>
      <c r="C40" s="428" t="s">
        <v>3175</v>
      </c>
      <c r="D40" s="504">
        <v>45385</v>
      </c>
    </row>
    <row r="41" spans="1:4">
      <c r="A41" s="425">
        <v>33222068</v>
      </c>
      <c r="B41" s="426" t="s">
        <v>3275</v>
      </c>
      <c r="C41" s="426" t="s">
        <v>2815</v>
      </c>
      <c r="D41" s="449"/>
    </row>
    <row r="42" spans="1:4">
      <c r="A42" s="425" t="s">
        <v>1972</v>
      </c>
      <c r="B42" s="426" t="s">
        <v>3276</v>
      </c>
      <c r="C42" s="426" t="s">
        <v>2048</v>
      </c>
      <c r="D42" s="449"/>
    </row>
    <row r="43" spans="1:4">
      <c r="A43" s="425" t="s">
        <v>1792</v>
      </c>
      <c r="B43" s="426" t="s">
        <v>2116</v>
      </c>
      <c r="C43" s="426" t="s">
        <v>405</v>
      </c>
      <c r="D43" s="449"/>
    </row>
    <row r="44" spans="1:4">
      <c r="A44" s="425" t="s">
        <v>404</v>
      </c>
      <c r="B44" s="426" t="s">
        <v>3278</v>
      </c>
      <c r="C44" s="426" t="s">
        <v>405</v>
      </c>
      <c r="D44" s="449"/>
    </row>
    <row r="45" spans="1:4">
      <c r="A45" s="425" t="s">
        <v>1808</v>
      </c>
      <c r="B45" s="426" t="s">
        <v>3277</v>
      </c>
      <c r="C45" s="426" t="s">
        <v>405</v>
      </c>
      <c r="D45" s="449"/>
    </row>
    <row r="46" spans="1:4">
      <c r="A46" s="425">
        <v>33222076</v>
      </c>
      <c r="B46" s="426" t="s">
        <v>3279</v>
      </c>
      <c r="C46" s="426" t="s">
        <v>2815</v>
      </c>
      <c r="D46" s="449"/>
    </row>
    <row r="47" spans="1:4">
      <c r="A47" s="425" t="s">
        <v>4279</v>
      </c>
      <c r="B47" s="428" t="s">
        <v>4280</v>
      </c>
      <c r="C47" s="428" t="s">
        <v>4281</v>
      </c>
      <c r="D47" s="504">
        <v>45533</v>
      </c>
    </row>
    <row r="48" spans="1:4">
      <c r="A48" s="425" t="s">
        <v>4275</v>
      </c>
      <c r="B48" s="428" t="s">
        <v>4276</v>
      </c>
      <c r="C48" s="428" t="s">
        <v>4278</v>
      </c>
      <c r="D48" s="504">
        <v>45533</v>
      </c>
    </row>
    <row r="49" spans="1:4">
      <c r="A49" s="425">
        <v>31012065</v>
      </c>
      <c r="B49" s="426" t="s">
        <v>3280</v>
      </c>
      <c r="C49" s="426" t="s">
        <v>414</v>
      </c>
      <c r="D49" s="449"/>
    </row>
    <row r="50" spans="1:4">
      <c r="A50" s="425" t="s">
        <v>4324</v>
      </c>
      <c r="B50" s="428" t="s">
        <v>4325</v>
      </c>
      <c r="C50" s="428" t="s">
        <v>4326</v>
      </c>
      <c r="D50" s="504">
        <v>45533</v>
      </c>
    </row>
    <row r="51" spans="1:4">
      <c r="A51" s="425">
        <v>31272032</v>
      </c>
      <c r="B51" s="426" t="s">
        <v>2112</v>
      </c>
      <c r="C51" s="426" t="s">
        <v>367</v>
      </c>
      <c r="D51" s="449"/>
    </row>
    <row r="52" spans="1:4">
      <c r="A52" s="425">
        <v>31272008</v>
      </c>
      <c r="B52" s="426" t="s">
        <v>2110</v>
      </c>
      <c r="C52" s="426" t="s">
        <v>367</v>
      </c>
      <c r="D52" s="449"/>
    </row>
    <row r="53" spans="1:4">
      <c r="A53" s="425">
        <v>31272081</v>
      </c>
      <c r="B53" s="426" t="s">
        <v>3281</v>
      </c>
      <c r="C53" s="426" t="s">
        <v>367</v>
      </c>
      <c r="D53" s="449"/>
    </row>
    <row r="54" spans="1:4">
      <c r="A54" s="425">
        <v>31273071</v>
      </c>
      <c r="B54" s="426" t="s">
        <v>3282</v>
      </c>
      <c r="C54" s="426" t="s">
        <v>367</v>
      </c>
      <c r="D54" s="449"/>
    </row>
    <row r="55" spans="1:4">
      <c r="A55" s="425">
        <v>31273097</v>
      </c>
      <c r="B55" s="426" t="s">
        <v>3283</v>
      </c>
      <c r="C55" s="426" t="s">
        <v>367</v>
      </c>
      <c r="D55" s="449"/>
    </row>
    <row r="56" spans="1:4">
      <c r="A56" s="425">
        <v>31273089</v>
      </c>
      <c r="B56" s="426" t="s">
        <v>2109</v>
      </c>
      <c r="C56" s="426" t="s">
        <v>367</v>
      </c>
      <c r="D56" s="449"/>
    </row>
    <row r="57" spans="1:4">
      <c r="A57" s="425">
        <v>31275019</v>
      </c>
      <c r="B57" s="426" t="s">
        <v>3284</v>
      </c>
      <c r="C57" s="426" t="s">
        <v>367</v>
      </c>
      <c r="D57" s="449"/>
    </row>
    <row r="58" spans="1:4">
      <c r="A58" s="425">
        <v>31275001</v>
      </c>
      <c r="B58" s="426" t="s">
        <v>2111</v>
      </c>
      <c r="C58" s="426" t="s">
        <v>367</v>
      </c>
      <c r="D58" s="449"/>
    </row>
    <row r="59" spans="1:4">
      <c r="A59" s="425" t="s">
        <v>401</v>
      </c>
      <c r="B59" s="426" t="s">
        <v>3285</v>
      </c>
      <c r="C59" s="426" t="s">
        <v>2816</v>
      </c>
      <c r="D59" s="449"/>
    </row>
    <row r="60" spans="1:4">
      <c r="A60" s="425">
        <v>31492002</v>
      </c>
      <c r="B60" s="426" t="s">
        <v>1806</v>
      </c>
      <c r="C60" s="426" t="s">
        <v>2024</v>
      </c>
      <c r="D60" s="449"/>
    </row>
    <row r="61" spans="1:4">
      <c r="A61" s="425" t="s">
        <v>1148</v>
      </c>
      <c r="B61" s="426" t="s">
        <v>1149</v>
      </c>
      <c r="C61" s="426" t="s">
        <v>318</v>
      </c>
      <c r="D61" s="449"/>
    </row>
    <row r="62" spans="1:4">
      <c r="A62" s="425" t="s">
        <v>2047</v>
      </c>
      <c r="B62" s="426" t="s">
        <v>3286</v>
      </c>
      <c r="C62" s="426" t="s">
        <v>318</v>
      </c>
      <c r="D62" s="449"/>
    </row>
    <row r="63" spans="1:4">
      <c r="A63" s="425">
        <v>11772001</v>
      </c>
      <c r="B63" s="426" t="s">
        <v>870</v>
      </c>
      <c r="C63" s="426" t="s">
        <v>2758</v>
      </c>
      <c r="D63" s="449" t="s">
        <v>3237</v>
      </c>
    </row>
    <row r="64" spans="1:4">
      <c r="A64" s="425" t="s">
        <v>4514</v>
      </c>
      <c r="B64" s="428" t="s">
        <v>4515</v>
      </c>
      <c r="C64" s="428" t="s">
        <v>4537</v>
      </c>
      <c r="D64" s="449"/>
    </row>
    <row r="65" spans="1:4">
      <c r="A65" s="425" t="s">
        <v>2817</v>
      </c>
      <c r="B65" s="428" t="s">
        <v>3287</v>
      </c>
      <c r="C65" s="428" t="s">
        <v>2311</v>
      </c>
      <c r="D65" s="449"/>
    </row>
    <row r="66" spans="1:4">
      <c r="A66" s="425" t="s">
        <v>1327</v>
      </c>
      <c r="B66" s="426" t="s">
        <v>1328</v>
      </c>
      <c r="C66" s="426" t="s">
        <v>153</v>
      </c>
      <c r="D66" s="449"/>
    </row>
    <row r="67" spans="1:4">
      <c r="A67" s="425" t="s">
        <v>1333</v>
      </c>
      <c r="B67" s="426" t="s">
        <v>1334</v>
      </c>
      <c r="C67" s="426" t="s">
        <v>153</v>
      </c>
      <c r="D67" s="449"/>
    </row>
    <row r="68" spans="1:4">
      <c r="A68" s="425" t="s">
        <v>162</v>
      </c>
      <c r="B68" s="426" t="s">
        <v>3289</v>
      </c>
      <c r="C68" s="426" t="s">
        <v>153</v>
      </c>
      <c r="D68" s="449"/>
    </row>
    <row r="69" spans="1:4">
      <c r="A69" s="425" t="s">
        <v>2818</v>
      </c>
      <c r="B69" s="428" t="s">
        <v>3288</v>
      </c>
      <c r="C69" s="428" t="s">
        <v>2819</v>
      </c>
      <c r="D69" s="449"/>
    </row>
    <row r="70" spans="1:4">
      <c r="A70" s="425" t="s">
        <v>1337</v>
      </c>
      <c r="B70" s="426" t="s">
        <v>2820</v>
      </c>
      <c r="C70" s="426" t="s">
        <v>153</v>
      </c>
      <c r="D70" s="449"/>
    </row>
    <row r="71" spans="1:4">
      <c r="A71" s="425" t="s">
        <v>152</v>
      </c>
      <c r="B71" s="426" t="s">
        <v>3290</v>
      </c>
      <c r="C71" s="426" t="s">
        <v>153</v>
      </c>
      <c r="D71" s="449"/>
    </row>
    <row r="72" spans="1:4">
      <c r="A72" s="425" t="s">
        <v>2061</v>
      </c>
      <c r="B72" s="426" t="s">
        <v>3291</v>
      </c>
      <c r="C72" s="426" t="s">
        <v>2821</v>
      </c>
      <c r="D72" s="449"/>
    </row>
    <row r="73" spans="1:4">
      <c r="A73" s="425" t="s">
        <v>184</v>
      </c>
      <c r="B73" s="426" t="s">
        <v>3292</v>
      </c>
      <c r="C73" s="426" t="s">
        <v>164</v>
      </c>
      <c r="D73" s="449"/>
    </row>
    <row r="74" spans="1:4">
      <c r="A74" s="425" t="s">
        <v>1348</v>
      </c>
      <c r="B74" s="426" t="s">
        <v>2822</v>
      </c>
      <c r="C74" s="426" t="s">
        <v>164</v>
      </c>
      <c r="D74" s="449"/>
    </row>
    <row r="75" spans="1:4">
      <c r="A75" s="425" t="s">
        <v>1403</v>
      </c>
      <c r="B75" s="426" t="s">
        <v>1404</v>
      </c>
      <c r="C75" s="426" t="s">
        <v>164</v>
      </c>
      <c r="D75" s="449"/>
    </row>
    <row r="76" spans="1:4">
      <c r="A76" s="425" t="s">
        <v>163</v>
      </c>
      <c r="B76" s="426" t="s">
        <v>3293</v>
      </c>
      <c r="C76" s="426" t="s">
        <v>164</v>
      </c>
      <c r="D76" s="449"/>
    </row>
    <row r="77" spans="1:4">
      <c r="A77" s="425" t="s">
        <v>4539</v>
      </c>
      <c r="B77" s="428" t="s">
        <v>4536</v>
      </c>
      <c r="C77" s="428" t="s">
        <v>4538</v>
      </c>
      <c r="D77" s="449"/>
    </row>
    <row r="78" spans="1:4">
      <c r="A78" s="425" t="s">
        <v>205</v>
      </c>
      <c r="B78" s="426" t="s">
        <v>206</v>
      </c>
      <c r="C78" s="426" t="s">
        <v>2759</v>
      </c>
      <c r="D78" s="449" t="s">
        <v>3233</v>
      </c>
    </row>
    <row r="79" spans="1:4">
      <c r="A79" s="425" t="s">
        <v>1929</v>
      </c>
      <c r="B79" s="426" t="s">
        <v>3294</v>
      </c>
      <c r="C79" s="426" t="s">
        <v>164</v>
      </c>
      <c r="D79" s="449"/>
    </row>
    <row r="80" spans="1:4">
      <c r="A80" s="425" t="s">
        <v>2823</v>
      </c>
      <c r="B80" s="428" t="s">
        <v>3295</v>
      </c>
      <c r="C80" s="428" t="s">
        <v>2824</v>
      </c>
      <c r="D80" s="449"/>
    </row>
    <row r="81" spans="1:4">
      <c r="A81" s="425" t="s">
        <v>91</v>
      </c>
      <c r="B81" s="426" t="s">
        <v>228</v>
      </c>
      <c r="C81" s="426" t="s">
        <v>2758</v>
      </c>
      <c r="D81" s="449" t="s">
        <v>3233</v>
      </c>
    </row>
    <row r="82" spans="1:4">
      <c r="A82" s="425" t="s">
        <v>4617</v>
      </c>
      <c r="B82" s="428" t="s">
        <v>228</v>
      </c>
      <c r="C82" s="428" t="s">
        <v>4632</v>
      </c>
      <c r="D82" s="449" t="s">
        <v>4492</v>
      </c>
    </row>
    <row r="83" spans="1:4">
      <c r="A83" s="425" t="s">
        <v>2825</v>
      </c>
      <c r="B83" s="428" t="s">
        <v>2826</v>
      </c>
      <c r="C83" s="428" t="s">
        <v>2827</v>
      </c>
      <c r="D83" s="449"/>
    </row>
    <row r="84" spans="1:4">
      <c r="A84" s="425">
        <v>13562020</v>
      </c>
      <c r="B84" s="428" t="s">
        <v>3156</v>
      </c>
      <c r="C84" s="428" t="s">
        <v>2827</v>
      </c>
      <c r="D84" s="504">
        <v>45280</v>
      </c>
    </row>
    <row r="85" spans="1:4">
      <c r="A85" s="425" t="s">
        <v>4548</v>
      </c>
      <c r="B85" s="428" t="s">
        <v>4547</v>
      </c>
      <c r="C85" s="428" t="s">
        <v>4549</v>
      </c>
      <c r="D85" s="449"/>
    </row>
    <row r="86" spans="1:4">
      <c r="A86" s="425" t="s">
        <v>1551</v>
      </c>
      <c r="B86" s="426" t="s">
        <v>1552</v>
      </c>
      <c r="C86" s="426" t="s">
        <v>127</v>
      </c>
      <c r="D86" s="449"/>
    </row>
    <row r="87" spans="1:4">
      <c r="A87" s="425" t="s">
        <v>4480</v>
      </c>
      <c r="B87" s="428" t="s">
        <v>4481</v>
      </c>
      <c r="C87" s="428" t="s">
        <v>4497</v>
      </c>
      <c r="D87" s="449"/>
    </row>
    <row r="88" spans="1:4">
      <c r="A88" s="425">
        <v>31285083</v>
      </c>
      <c r="B88" s="426" t="s">
        <v>3296</v>
      </c>
      <c r="C88" s="426" t="s">
        <v>277</v>
      </c>
      <c r="D88" s="449"/>
    </row>
    <row r="89" spans="1:4">
      <c r="A89" s="425" t="s">
        <v>335</v>
      </c>
      <c r="B89" s="426" t="s">
        <v>3297</v>
      </c>
      <c r="C89" s="426" t="s">
        <v>336</v>
      </c>
      <c r="D89" s="449"/>
    </row>
    <row r="90" spans="1:4">
      <c r="A90" s="425">
        <v>30972087</v>
      </c>
      <c r="B90" s="426" t="s">
        <v>3298</v>
      </c>
      <c r="C90" s="426" t="s">
        <v>2828</v>
      </c>
      <c r="D90" s="449"/>
    </row>
    <row r="91" spans="1:4">
      <c r="A91" s="425">
        <v>31285067</v>
      </c>
      <c r="B91" s="426" t="s">
        <v>3299</v>
      </c>
      <c r="C91" s="426" t="s">
        <v>277</v>
      </c>
      <c r="D91" s="449"/>
    </row>
    <row r="92" spans="1:4">
      <c r="A92" s="425" t="s">
        <v>4290</v>
      </c>
      <c r="B92" s="428" t="s">
        <v>4291</v>
      </c>
      <c r="C92" s="428" t="s">
        <v>4292</v>
      </c>
      <c r="D92" s="504">
        <v>45533</v>
      </c>
    </row>
    <row r="93" spans="1:4">
      <c r="A93" s="425" t="s">
        <v>4299</v>
      </c>
      <c r="B93" s="428" t="s">
        <v>4300</v>
      </c>
      <c r="C93" s="428" t="s">
        <v>4301</v>
      </c>
      <c r="D93" s="504">
        <v>45533</v>
      </c>
    </row>
    <row r="94" spans="1:4">
      <c r="A94" s="425">
        <v>33232067</v>
      </c>
      <c r="B94" s="426" t="s">
        <v>3300</v>
      </c>
      <c r="C94" s="426" t="s">
        <v>2814</v>
      </c>
      <c r="D94" s="449"/>
    </row>
    <row r="95" spans="1:4">
      <c r="A95" s="425" t="s">
        <v>284</v>
      </c>
      <c r="B95" s="426" t="s">
        <v>3301</v>
      </c>
      <c r="C95" s="426" t="s">
        <v>93</v>
      </c>
      <c r="D95" s="449"/>
    </row>
    <row r="96" spans="1:4">
      <c r="A96" s="425" t="s">
        <v>1928</v>
      </c>
      <c r="B96" s="426" t="s">
        <v>3302</v>
      </c>
      <c r="C96" s="426" t="s">
        <v>125</v>
      </c>
      <c r="D96" s="449"/>
    </row>
    <row r="97" spans="1:4">
      <c r="A97" s="425" t="s">
        <v>4618</v>
      </c>
      <c r="B97" s="428" t="s">
        <v>3302</v>
      </c>
      <c r="C97" s="428" t="s">
        <v>4622</v>
      </c>
      <c r="D97" s="449"/>
    </row>
    <row r="98" spans="1:4">
      <c r="A98" s="425" t="s">
        <v>4311</v>
      </c>
      <c r="B98" s="428" t="s">
        <v>4312</v>
      </c>
      <c r="C98" s="428" t="s">
        <v>4278</v>
      </c>
      <c r="D98" s="504">
        <v>45533</v>
      </c>
    </row>
    <row r="99" spans="1:4">
      <c r="A99" s="425" t="s">
        <v>1598</v>
      </c>
      <c r="B99" s="426" t="s">
        <v>3303</v>
      </c>
      <c r="C99" s="426" t="s">
        <v>153</v>
      </c>
      <c r="D99" s="449"/>
    </row>
    <row r="100" spans="1:4">
      <c r="A100" s="425" t="s">
        <v>2829</v>
      </c>
      <c r="B100" s="438" t="s">
        <v>3304</v>
      </c>
      <c r="C100" s="428" t="s">
        <v>2830</v>
      </c>
      <c r="D100" s="449"/>
    </row>
    <row r="101" spans="1:4">
      <c r="A101" s="425" t="s">
        <v>2252</v>
      </c>
      <c r="B101" s="428" t="s">
        <v>3305</v>
      </c>
      <c r="C101" s="428" t="s">
        <v>2831</v>
      </c>
      <c r="D101" s="449"/>
    </row>
    <row r="102" spans="1:4">
      <c r="A102" s="425" t="s">
        <v>1480</v>
      </c>
      <c r="B102" s="426" t="s">
        <v>1481</v>
      </c>
      <c r="C102" s="426" t="s">
        <v>153</v>
      </c>
      <c r="D102" s="449"/>
    </row>
    <row r="103" spans="1:4">
      <c r="A103" s="425" t="s">
        <v>291</v>
      </c>
      <c r="B103" s="426" t="s">
        <v>3307</v>
      </c>
      <c r="C103" s="426" t="s">
        <v>153</v>
      </c>
      <c r="D103" s="449"/>
    </row>
    <row r="104" spans="1:4">
      <c r="A104" s="425" t="s">
        <v>1564</v>
      </c>
      <c r="B104" s="426" t="s">
        <v>3306</v>
      </c>
      <c r="C104" s="426" t="s">
        <v>153</v>
      </c>
      <c r="D104" s="449"/>
    </row>
    <row r="105" spans="1:4">
      <c r="A105" s="425" t="s">
        <v>316</v>
      </c>
      <c r="B105" s="426" t="s">
        <v>317</v>
      </c>
      <c r="C105" s="426" t="s">
        <v>2278</v>
      </c>
      <c r="D105" s="449" t="s">
        <v>3237</v>
      </c>
    </row>
    <row r="106" spans="1:4">
      <c r="A106" s="425" t="s">
        <v>4631</v>
      </c>
      <c r="B106" s="428" t="s">
        <v>317</v>
      </c>
      <c r="C106" s="428" t="s">
        <v>4633</v>
      </c>
      <c r="D106" s="449" t="s">
        <v>4492</v>
      </c>
    </row>
    <row r="107" spans="1:4">
      <c r="A107" s="425" t="s">
        <v>1783</v>
      </c>
      <c r="B107" s="426" t="s">
        <v>1784</v>
      </c>
      <c r="C107" s="426" t="s">
        <v>1975</v>
      </c>
      <c r="D107" s="449"/>
    </row>
    <row r="108" spans="1:4">
      <c r="A108" s="425" t="s">
        <v>1780</v>
      </c>
      <c r="B108" s="426" t="s">
        <v>2127</v>
      </c>
      <c r="C108" s="426" t="s">
        <v>93</v>
      </c>
      <c r="D108" s="449"/>
    </row>
    <row r="109" spans="1:4">
      <c r="A109" s="425">
        <v>33202060</v>
      </c>
      <c r="B109" s="426" t="s">
        <v>3308</v>
      </c>
      <c r="C109" s="426" t="s">
        <v>2660</v>
      </c>
      <c r="D109" s="449"/>
    </row>
    <row r="110" spans="1:4">
      <c r="A110" s="425" t="s">
        <v>2042</v>
      </c>
      <c r="B110" s="426" t="s">
        <v>3309</v>
      </c>
      <c r="C110" s="426" t="s">
        <v>2661</v>
      </c>
      <c r="D110" s="449"/>
    </row>
    <row r="111" spans="1:4">
      <c r="A111" s="425" t="s">
        <v>1813</v>
      </c>
      <c r="B111" s="426" t="s">
        <v>3310</v>
      </c>
      <c r="C111" s="426" t="s">
        <v>2025</v>
      </c>
      <c r="D111" s="449"/>
    </row>
    <row r="112" spans="1:4">
      <c r="A112" s="425" t="s">
        <v>391</v>
      </c>
      <c r="B112" s="426" t="s">
        <v>3311</v>
      </c>
      <c r="C112" s="426" t="s">
        <v>93</v>
      </c>
      <c r="D112" s="449"/>
    </row>
    <row r="113" spans="1:4">
      <c r="A113" s="425" t="s">
        <v>4347</v>
      </c>
      <c r="B113" s="428" t="s">
        <v>4348</v>
      </c>
      <c r="C113" s="428" t="s">
        <v>4349</v>
      </c>
      <c r="D113" s="504">
        <v>45533</v>
      </c>
    </row>
    <row r="114" spans="1:4">
      <c r="A114" s="425" t="s">
        <v>2241</v>
      </c>
      <c r="B114" s="428" t="s">
        <v>3312</v>
      </c>
      <c r="C114" s="428" t="s">
        <v>2832</v>
      </c>
      <c r="D114" s="449"/>
    </row>
    <row r="115" spans="1:4">
      <c r="A115" s="425" t="s">
        <v>1774</v>
      </c>
      <c r="B115" s="426" t="s">
        <v>1775</v>
      </c>
      <c r="C115" s="426" t="s">
        <v>153</v>
      </c>
      <c r="D115" s="449"/>
    </row>
    <row r="116" spans="1:4">
      <c r="A116" s="425" t="s">
        <v>1804</v>
      </c>
      <c r="B116" s="426" t="s">
        <v>1805</v>
      </c>
      <c r="C116" s="426" t="s">
        <v>153</v>
      </c>
      <c r="D116" s="449"/>
    </row>
    <row r="117" spans="1:4">
      <c r="A117" s="425" t="s">
        <v>387</v>
      </c>
      <c r="B117" s="426" t="s">
        <v>3314</v>
      </c>
      <c r="C117" s="426" t="s">
        <v>153</v>
      </c>
      <c r="D117" s="449"/>
    </row>
    <row r="118" spans="1:4">
      <c r="A118" s="425" t="s">
        <v>1809</v>
      </c>
      <c r="B118" s="426" t="s">
        <v>3313</v>
      </c>
      <c r="C118" s="426" t="s">
        <v>153</v>
      </c>
      <c r="D118" s="449"/>
    </row>
    <row r="119" spans="1:4">
      <c r="A119" s="425" t="s">
        <v>4266</v>
      </c>
      <c r="B119" s="428" t="s">
        <v>4270</v>
      </c>
      <c r="C119" s="428" t="s">
        <v>4267</v>
      </c>
      <c r="D119" s="504">
        <v>45533</v>
      </c>
    </row>
    <row r="120" spans="1:4">
      <c r="A120" s="425" t="s">
        <v>370</v>
      </c>
      <c r="B120" s="426" t="s">
        <v>3315</v>
      </c>
      <c r="C120" s="426" t="s">
        <v>369</v>
      </c>
      <c r="D120" s="449"/>
    </row>
    <row r="121" spans="1:4">
      <c r="A121" s="425">
        <v>30423040</v>
      </c>
      <c r="B121" s="426" t="s">
        <v>3316</v>
      </c>
      <c r="C121" s="426" t="s">
        <v>400</v>
      </c>
      <c r="D121" s="449"/>
    </row>
    <row r="122" spans="1:4">
      <c r="A122" s="425">
        <v>30423099</v>
      </c>
      <c r="B122" s="426" t="s">
        <v>2113</v>
      </c>
      <c r="C122" s="426" t="s">
        <v>400</v>
      </c>
      <c r="D122" s="449"/>
    </row>
    <row r="123" spans="1:4">
      <c r="A123" s="425" t="s">
        <v>392</v>
      </c>
      <c r="B123" s="426" t="s">
        <v>3317</v>
      </c>
      <c r="C123" s="426" t="s">
        <v>369</v>
      </c>
      <c r="D123" s="449"/>
    </row>
    <row r="124" spans="1:4">
      <c r="A124" s="425" t="s">
        <v>402</v>
      </c>
      <c r="B124" s="426" t="s">
        <v>3318</v>
      </c>
      <c r="C124" s="426" t="s">
        <v>400</v>
      </c>
      <c r="D124" s="449"/>
    </row>
    <row r="125" spans="1:4">
      <c r="A125" s="425" t="s">
        <v>4592</v>
      </c>
      <c r="B125" s="428" t="s">
        <v>3318</v>
      </c>
      <c r="C125" s="428" t="s">
        <v>4635</v>
      </c>
      <c r="D125" s="449"/>
    </row>
    <row r="126" spans="1:4">
      <c r="A126" s="439">
        <v>31123086</v>
      </c>
      <c r="B126" s="438" t="s">
        <v>3319</v>
      </c>
      <c r="C126" s="428" t="s">
        <v>2833</v>
      </c>
      <c r="D126" s="449"/>
    </row>
    <row r="127" spans="1:4">
      <c r="A127" s="425" t="s">
        <v>1759</v>
      </c>
      <c r="B127" s="426" t="s">
        <v>2108</v>
      </c>
      <c r="C127" s="426" t="s">
        <v>369</v>
      </c>
      <c r="D127" s="449"/>
    </row>
    <row r="128" spans="1:4">
      <c r="A128" s="425" t="s">
        <v>1763</v>
      </c>
      <c r="B128" s="426" t="s">
        <v>3320</v>
      </c>
      <c r="C128" s="426" t="s">
        <v>369</v>
      </c>
      <c r="D128" s="449"/>
    </row>
    <row r="129" spans="1:4">
      <c r="A129" s="425" t="s">
        <v>371</v>
      </c>
      <c r="B129" s="426" t="s">
        <v>3321</v>
      </c>
      <c r="C129" s="426" t="s">
        <v>126</v>
      </c>
      <c r="D129" s="449"/>
    </row>
    <row r="130" spans="1:4">
      <c r="A130" s="425" t="s">
        <v>393</v>
      </c>
      <c r="B130" s="426" t="s">
        <v>3322</v>
      </c>
      <c r="C130" s="426" t="s">
        <v>126</v>
      </c>
      <c r="D130" s="449"/>
    </row>
    <row r="131" spans="1:4">
      <c r="A131" s="425">
        <v>30644082</v>
      </c>
      <c r="B131" s="426" t="s">
        <v>3323</v>
      </c>
      <c r="C131" s="426" t="s">
        <v>126</v>
      </c>
      <c r="D131" s="449"/>
    </row>
    <row r="132" spans="1:4">
      <c r="A132" s="425" t="s">
        <v>82</v>
      </c>
      <c r="B132" s="426" t="s">
        <v>2209</v>
      </c>
      <c r="C132" s="426" t="s">
        <v>126</v>
      </c>
      <c r="D132" s="449"/>
    </row>
    <row r="133" spans="1:4">
      <c r="A133" s="425">
        <v>31133085</v>
      </c>
      <c r="B133" s="426" t="s">
        <v>1815</v>
      </c>
      <c r="C133" s="426" t="s">
        <v>2662</v>
      </c>
      <c r="D133" s="449"/>
    </row>
    <row r="134" spans="1:4">
      <c r="A134" s="425" t="s">
        <v>4353</v>
      </c>
      <c r="B134" s="428" t="s">
        <v>4354</v>
      </c>
      <c r="C134" s="428" t="s">
        <v>4355</v>
      </c>
      <c r="D134" s="504">
        <v>45533</v>
      </c>
    </row>
    <row r="135" spans="1:4">
      <c r="A135" s="425">
        <v>31603061</v>
      </c>
      <c r="B135" s="426" t="s">
        <v>3324</v>
      </c>
      <c r="C135" s="426" t="s">
        <v>1926</v>
      </c>
      <c r="D135" s="449"/>
    </row>
    <row r="136" spans="1:4">
      <c r="A136" s="425" t="s">
        <v>4405</v>
      </c>
      <c r="B136" s="428" t="s">
        <v>4406</v>
      </c>
      <c r="C136" s="428" t="s">
        <v>164</v>
      </c>
      <c r="D136" s="449">
        <v>45536</v>
      </c>
    </row>
    <row r="137" spans="1:4">
      <c r="A137" s="425" t="s">
        <v>955</v>
      </c>
      <c r="B137" s="426" t="s">
        <v>956</v>
      </c>
      <c r="C137" s="426" t="s">
        <v>957</v>
      </c>
      <c r="D137" s="449"/>
    </row>
    <row r="138" spans="1:4">
      <c r="A138" s="425" t="s">
        <v>550</v>
      </c>
      <c r="B138" s="426" t="s">
        <v>3325</v>
      </c>
      <c r="C138" s="426" t="s">
        <v>551</v>
      </c>
      <c r="D138" s="449"/>
    </row>
    <row r="139" spans="1:4">
      <c r="A139" s="425">
        <v>14552061</v>
      </c>
      <c r="B139" s="426" t="s">
        <v>573</v>
      </c>
      <c r="C139" s="426" t="s">
        <v>2760</v>
      </c>
      <c r="D139" s="449" t="s">
        <v>3233</v>
      </c>
    </row>
    <row r="140" spans="1:4">
      <c r="A140" s="425" t="s">
        <v>4606</v>
      </c>
      <c r="B140" s="428" t="s">
        <v>573</v>
      </c>
      <c r="C140" s="428" t="s">
        <v>4609</v>
      </c>
      <c r="D140" s="449" t="s">
        <v>4492</v>
      </c>
    </row>
    <row r="141" spans="1:4">
      <c r="A141" s="425" t="s">
        <v>1006</v>
      </c>
      <c r="B141" s="426" t="s">
        <v>2834</v>
      </c>
      <c r="C141" s="426" t="s">
        <v>551</v>
      </c>
      <c r="D141" s="449"/>
    </row>
    <row r="142" spans="1:4">
      <c r="A142" s="425" t="s">
        <v>1026</v>
      </c>
      <c r="B142" s="426" t="s">
        <v>1027</v>
      </c>
      <c r="C142" s="426" t="s">
        <v>551</v>
      </c>
      <c r="D142" s="449"/>
    </row>
    <row r="143" spans="1:4">
      <c r="A143" s="425" t="s">
        <v>1034</v>
      </c>
      <c r="B143" s="426" t="s">
        <v>1035</v>
      </c>
      <c r="C143" s="426" t="s">
        <v>551</v>
      </c>
      <c r="D143" s="449"/>
    </row>
    <row r="144" spans="1:4">
      <c r="A144" s="425" t="s">
        <v>1063</v>
      </c>
      <c r="B144" s="426" t="s">
        <v>1064</v>
      </c>
      <c r="C144" s="426" t="s">
        <v>1065</v>
      </c>
      <c r="D144" s="449"/>
    </row>
    <row r="145" spans="1:4">
      <c r="A145" s="425" t="s">
        <v>1061</v>
      </c>
      <c r="B145" s="426" t="s">
        <v>1062</v>
      </c>
      <c r="C145" s="426" t="s">
        <v>679</v>
      </c>
      <c r="D145" s="449"/>
    </row>
    <row r="146" spans="1:4">
      <c r="A146" s="425" t="s">
        <v>678</v>
      </c>
      <c r="B146" s="426" t="s">
        <v>3326</v>
      </c>
      <c r="C146" s="426" t="s">
        <v>679</v>
      </c>
      <c r="D146" s="449"/>
    </row>
    <row r="147" spans="1:4">
      <c r="A147" s="425" t="s">
        <v>1083</v>
      </c>
      <c r="B147" s="426" t="s">
        <v>1084</v>
      </c>
      <c r="C147" s="426" t="s">
        <v>679</v>
      </c>
      <c r="D147" s="449"/>
    </row>
    <row r="148" spans="1:4">
      <c r="A148" s="425" t="s">
        <v>1144</v>
      </c>
      <c r="B148" s="426" t="s">
        <v>2835</v>
      </c>
      <c r="C148" s="426" t="s">
        <v>1145</v>
      </c>
      <c r="D148" s="449"/>
    </row>
    <row r="149" spans="1:4">
      <c r="A149" s="425" t="s">
        <v>4698</v>
      </c>
      <c r="B149" s="428" t="s">
        <v>4699</v>
      </c>
      <c r="C149" s="428" t="s">
        <v>4700</v>
      </c>
      <c r="D149" s="449"/>
    </row>
    <row r="150" spans="1:4">
      <c r="A150" s="425" t="s">
        <v>4533</v>
      </c>
      <c r="B150" s="428" t="s">
        <v>4534</v>
      </c>
      <c r="C150" s="428" t="s">
        <v>4535</v>
      </c>
      <c r="D150" s="449"/>
    </row>
    <row r="151" spans="1:4">
      <c r="A151" s="425" t="s">
        <v>4837</v>
      </c>
      <c r="B151" s="428" t="s">
        <v>4838</v>
      </c>
      <c r="C151" s="428" t="s">
        <v>4839</v>
      </c>
      <c r="D151" s="449"/>
    </row>
    <row r="152" spans="1:4">
      <c r="A152" s="425" t="s">
        <v>4540</v>
      </c>
      <c r="B152" s="428" t="s">
        <v>4541</v>
      </c>
      <c r="C152" s="428" t="s">
        <v>592</v>
      </c>
      <c r="D152" s="449"/>
    </row>
    <row r="153" spans="1:4">
      <c r="A153" s="425" t="s">
        <v>1146</v>
      </c>
      <c r="B153" s="426" t="s">
        <v>1147</v>
      </c>
      <c r="C153" s="426" t="s">
        <v>1065</v>
      </c>
      <c r="D153" s="449"/>
    </row>
    <row r="154" spans="1:4">
      <c r="A154" s="425" t="s">
        <v>2281</v>
      </c>
      <c r="B154" s="436" t="s">
        <v>2761</v>
      </c>
      <c r="C154" s="428" t="s">
        <v>2758</v>
      </c>
      <c r="D154" s="449" t="s">
        <v>3233</v>
      </c>
    </row>
    <row r="155" spans="1:4">
      <c r="A155" s="425" t="s">
        <v>4593</v>
      </c>
      <c r="B155" s="428" t="s">
        <v>4598</v>
      </c>
      <c r="C155" s="428" t="s">
        <v>4638</v>
      </c>
      <c r="D155" s="449"/>
    </row>
    <row r="156" spans="1:4">
      <c r="A156" s="425" t="s">
        <v>848</v>
      </c>
      <c r="B156" s="426" t="s">
        <v>3327</v>
      </c>
      <c r="C156" s="426" t="s">
        <v>164</v>
      </c>
      <c r="D156" s="449"/>
    </row>
    <row r="157" spans="1:4">
      <c r="A157" s="425" t="s">
        <v>1244</v>
      </c>
      <c r="B157" s="426" t="s">
        <v>1245</v>
      </c>
      <c r="C157" s="426" t="s">
        <v>164</v>
      </c>
      <c r="D157" s="449"/>
    </row>
    <row r="158" spans="1:4">
      <c r="A158" s="425" t="s">
        <v>1232</v>
      </c>
      <c r="B158" s="426" t="s">
        <v>1233</v>
      </c>
      <c r="C158" s="426" t="s">
        <v>164</v>
      </c>
      <c r="D158" s="449"/>
    </row>
    <row r="159" spans="1:4">
      <c r="A159" s="425" t="s">
        <v>834</v>
      </c>
      <c r="B159" s="426" t="s">
        <v>3328</v>
      </c>
      <c r="C159" s="426" t="s">
        <v>164</v>
      </c>
      <c r="D159" s="449"/>
    </row>
    <row r="160" spans="1:4">
      <c r="A160" s="425" t="s">
        <v>872</v>
      </c>
      <c r="B160" s="426" t="s">
        <v>3329</v>
      </c>
      <c r="C160" s="426" t="s">
        <v>164</v>
      </c>
      <c r="D160" s="449"/>
    </row>
    <row r="161" spans="1:4">
      <c r="A161" s="425" t="s">
        <v>1286</v>
      </c>
      <c r="B161" s="426" t="s">
        <v>1287</v>
      </c>
      <c r="C161" s="426" t="s">
        <v>100</v>
      </c>
      <c r="D161" s="449"/>
    </row>
    <row r="162" spans="1:4">
      <c r="A162" s="425" t="s">
        <v>4596</v>
      </c>
      <c r="B162" s="428" t="s">
        <v>4597</v>
      </c>
      <c r="C162" s="428" t="s">
        <v>4637</v>
      </c>
      <c r="D162" s="449"/>
    </row>
    <row r="163" spans="1:4">
      <c r="A163" s="425" t="s">
        <v>1313</v>
      </c>
      <c r="B163" s="426" t="s">
        <v>2120</v>
      </c>
      <c r="C163" s="426" t="s">
        <v>93</v>
      </c>
      <c r="D163" s="449"/>
    </row>
    <row r="164" spans="1:4">
      <c r="A164" s="425" t="s">
        <v>1408</v>
      </c>
      <c r="B164" s="426" t="s">
        <v>1409</v>
      </c>
      <c r="C164" s="426" t="s">
        <v>93</v>
      </c>
      <c r="D164" s="449"/>
    </row>
    <row r="165" spans="1:4">
      <c r="A165" s="425" t="s">
        <v>1356</v>
      </c>
      <c r="B165" s="426" t="s">
        <v>2121</v>
      </c>
      <c r="C165" s="426" t="s">
        <v>93</v>
      </c>
      <c r="D165" s="449"/>
    </row>
    <row r="166" spans="1:4">
      <c r="A166" s="425" t="s">
        <v>165</v>
      </c>
      <c r="B166" s="426" t="s">
        <v>3331</v>
      </c>
      <c r="C166" s="426" t="s">
        <v>93</v>
      </c>
      <c r="D166" s="449"/>
    </row>
    <row r="167" spans="1:4">
      <c r="A167" s="425" t="s">
        <v>1386</v>
      </c>
      <c r="B167" s="426" t="s">
        <v>3330</v>
      </c>
      <c r="C167" s="426" t="s">
        <v>93</v>
      </c>
      <c r="D167" s="449"/>
    </row>
    <row r="168" spans="1:4">
      <c r="A168" s="425" t="s">
        <v>1985</v>
      </c>
      <c r="B168" s="426" t="s">
        <v>3332</v>
      </c>
      <c r="C168" s="426" t="s">
        <v>153</v>
      </c>
      <c r="D168" s="449"/>
    </row>
    <row r="169" spans="1:4">
      <c r="A169" s="425" t="s">
        <v>231</v>
      </c>
      <c r="B169" s="426" t="s">
        <v>232</v>
      </c>
      <c r="C169" s="426" t="s">
        <v>2759</v>
      </c>
      <c r="D169" s="449" t="s">
        <v>3233</v>
      </c>
    </row>
    <row r="170" spans="1:4">
      <c r="A170" s="437" t="s">
        <v>2762</v>
      </c>
      <c r="B170" s="436" t="s">
        <v>3240</v>
      </c>
      <c r="C170" s="428" t="s">
        <v>2277</v>
      </c>
      <c r="D170" s="449" t="s">
        <v>3237</v>
      </c>
    </row>
    <row r="171" spans="1:4">
      <c r="A171" s="425" t="s">
        <v>2066</v>
      </c>
      <c r="B171" s="426" t="s">
        <v>3333</v>
      </c>
      <c r="C171" s="426" t="s">
        <v>714</v>
      </c>
      <c r="D171" s="449"/>
    </row>
    <row r="172" spans="1:4">
      <c r="A172" s="425" t="s">
        <v>1317</v>
      </c>
      <c r="B172" s="426" t="s">
        <v>1318</v>
      </c>
      <c r="C172" s="426" t="s">
        <v>116</v>
      </c>
      <c r="D172" s="449"/>
    </row>
    <row r="173" spans="1:4">
      <c r="A173" s="425" t="s">
        <v>1357</v>
      </c>
      <c r="B173" s="426" t="s">
        <v>1358</v>
      </c>
      <c r="C173" s="426" t="s">
        <v>116</v>
      </c>
      <c r="D173" s="449"/>
    </row>
    <row r="174" spans="1:4">
      <c r="A174" s="425" t="s">
        <v>166</v>
      </c>
      <c r="B174" s="426" t="s">
        <v>3335</v>
      </c>
      <c r="C174" s="426" t="s">
        <v>116</v>
      </c>
      <c r="D174" s="449"/>
    </row>
    <row r="175" spans="1:4">
      <c r="A175" s="425" t="s">
        <v>1422</v>
      </c>
      <c r="B175" s="426" t="s">
        <v>3334</v>
      </c>
      <c r="C175" s="426" t="s">
        <v>116</v>
      </c>
      <c r="D175" s="449"/>
    </row>
    <row r="176" spans="1:4">
      <c r="A176" s="425" t="s">
        <v>1364</v>
      </c>
      <c r="B176" s="426" t="s">
        <v>1365</v>
      </c>
      <c r="C176" s="426" t="s">
        <v>116</v>
      </c>
      <c r="D176" s="449"/>
    </row>
    <row r="177" spans="1:4">
      <c r="A177" s="425" t="s">
        <v>181</v>
      </c>
      <c r="B177" s="426" t="s">
        <v>3336</v>
      </c>
      <c r="C177" s="426" t="s">
        <v>116</v>
      </c>
      <c r="D177" s="449"/>
    </row>
    <row r="178" spans="1:4">
      <c r="A178" s="425" t="s">
        <v>1569</v>
      </c>
      <c r="B178" s="426" t="s">
        <v>1570</v>
      </c>
      <c r="C178" s="426" t="s">
        <v>127</v>
      </c>
      <c r="D178" s="449"/>
    </row>
    <row r="179" spans="1:4">
      <c r="A179" s="425" t="s">
        <v>1606</v>
      </c>
      <c r="B179" s="426" t="s">
        <v>2836</v>
      </c>
      <c r="C179" s="426" t="s">
        <v>2663</v>
      </c>
      <c r="D179" s="449"/>
    </row>
    <row r="180" spans="1:4">
      <c r="A180" s="425">
        <v>33242066</v>
      </c>
      <c r="B180" s="426" t="s">
        <v>3337</v>
      </c>
      <c r="C180" s="426" t="s">
        <v>2837</v>
      </c>
      <c r="D180" s="449"/>
    </row>
    <row r="181" spans="1:4">
      <c r="A181" s="425" t="s">
        <v>1483</v>
      </c>
      <c r="B181" s="426" t="s">
        <v>2124</v>
      </c>
      <c r="C181" s="426" t="s">
        <v>93</v>
      </c>
      <c r="D181" s="449"/>
    </row>
    <row r="182" spans="1:4">
      <c r="A182" s="425" t="s">
        <v>285</v>
      </c>
      <c r="B182" s="426" t="s">
        <v>3338</v>
      </c>
      <c r="C182" s="426" t="s">
        <v>93</v>
      </c>
      <c r="D182" s="449"/>
    </row>
    <row r="183" spans="1:4">
      <c r="A183" s="425" t="s">
        <v>1479</v>
      </c>
      <c r="B183" s="426" t="s">
        <v>2123</v>
      </c>
      <c r="C183" s="426" t="s">
        <v>93</v>
      </c>
      <c r="D183" s="449"/>
    </row>
    <row r="184" spans="1:4">
      <c r="A184" s="425" t="s">
        <v>92</v>
      </c>
      <c r="B184" s="426" t="s">
        <v>3339</v>
      </c>
      <c r="C184" s="426" t="s">
        <v>93</v>
      </c>
      <c r="D184" s="449"/>
    </row>
    <row r="185" spans="1:4">
      <c r="A185" s="425" t="s">
        <v>4288</v>
      </c>
      <c r="B185" s="428" t="s">
        <v>4289</v>
      </c>
      <c r="C185" s="428" t="s">
        <v>4281</v>
      </c>
      <c r="D185" s="504">
        <v>45533</v>
      </c>
    </row>
    <row r="186" spans="1:4">
      <c r="A186" s="425" t="s">
        <v>1438</v>
      </c>
      <c r="B186" s="426" t="s">
        <v>2838</v>
      </c>
      <c r="C186" s="426" t="s">
        <v>93</v>
      </c>
      <c r="D186" s="449"/>
    </row>
    <row r="187" spans="1:4">
      <c r="A187" s="425" t="s">
        <v>1498</v>
      </c>
      <c r="B187" s="426" t="s">
        <v>1499</v>
      </c>
      <c r="C187" s="426" t="s">
        <v>38</v>
      </c>
      <c r="D187" s="449"/>
    </row>
    <row r="188" spans="1:4">
      <c r="A188" s="425" t="s">
        <v>2839</v>
      </c>
      <c r="B188" s="428" t="s">
        <v>3340</v>
      </c>
      <c r="C188" s="428" t="s">
        <v>2840</v>
      </c>
      <c r="D188" s="449"/>
    </row>
    <row r="189" spans="1:4">
      <c r="A189" s="425" t="s">
        <v>4621</v>
      </c>
      <c r="B189" s="428" t="s">
        <v>4620</v>
      </c>
      <c r="C189" s="428" t="s">
        <v>4625</v>
      </c>
      <c r="D189" s="449"/>
    </row>
    <row r="190" spans="1:4">
      <c r="A190" s="425">
        <v>30123004</v>
      </c>
      <c r="B190" s="426" t="s">
        <v>1614</v>
      </c>
      <c r="C190" s="426" t="s">
        <v>2841</v>
      </c>
      <c r="D190" s="449"/>
    </row>
    <row r="191" spans="1:4">
      <c r="A191" s="425" t="s">
        <v>1589</v>
      </c>
      <c r="B191" s="426" t="s">
        <v>1590</v>
      </c>
      <c r="C191" s="426" t="s">
        <v>2004</v>
      </c>
      <c r="D191" s="449"/>
    </row>
    <row r="192" spans="1:4">
      <c r="A192" s="425" t="s">
        <v>304</v>
      </c>
      <c r="B192" s="426" t="s">
        <v>3341</v>
      </c>
      <c r="C192" s="426" t="s">
        <v>116</v>
      </c>
      <c r="D192" s="449"/>
    </row>
    <row r="193" spans="1:4">
      <c r="A193" s="425" t="s">
        <v>1440</v>
      </c>
      <c r="B193" s="426" t="s">
        <v>2210</v>
      </c>
      <c r="C193" s="426" t="s">
        <v>116</v>
      </c>
      <c r="D193" s="449"/>
    </row>
    <row r="194" spans="1:4">
      <c r="A194" s="425" t="s">
        <v>1522</v>
      </c>
      <c r="B194" s="426" t="s">
        <v>1523</v>
      </c>
      <c r="C194" s="426" t="s">
        <v>116</v>
      </c>
      <c r="D194" s="449"/>
    </row>
    <row r="195" spans="1:4">
      <c r="A195" s="425" t="s">
        <v>4285</v>
      </c>
      <c r="B195" s="428" t="s">
        <v>4286</v>
      </c>
      <c r="C195" s="428" t="s">
        <v>4287</v>
      </c>
      <c r="D195" s="504">
        <v>45533</v>
      </c>
    </row>
    <row r="196" spans="1:4">
      <c r="A196" s="425" t="s">
        <v>1956</v>
      </c>
      <c r="B196" s="426" t="s">
        <v>3342</v>
      </c>
      <c r="C196" s="426" t="s">
        <v>116</v>
      </c>
      <c r="D196" s="449"/>
    </row>
    <row r="197" spans="1:4">
      <c r="A197" s="425" t="s">
        <v>2184</v>
      </c>
      <c r="B197" s="428" t="s">
        <v>3343</v>
      </c>
      <c r="C197" s="428" t="s">
        <v>2842</v>
      </c>
      <c r="D197" s="449"/>
    </row>
    <row r="198" spans="1:4">
      <c r="A198" s="425" t="s">
        <v>1490</v>
      </c>
      <c r="B198" s="426" t="s">
        <v>1491</v>
      </c>
      <c r="C198" s="426" t="s">
        <v>116</v>
      </c>
      <c r="D198" s="449"/>
    </row>
    <row r="199" spans="1:4">
      <c r="A199" s="425" t="s">
        <v>292</v>
      </c>
      <c r="B199" s="426" t="s">
        <v>3344</v>
      </c>
      <c r="C199" s="426" t="s">
        <v>116</v>
      </c>
      <c r="D199" s="449"/>
    </row>
    <row r="200" spans="1:4">
      <c r="A200" s="425">
        <v>32453037</v>
      </c>
      <c r="B200" s="428" t="s">
        <v>3345</v>
      </c>
      <c r="C200" s="428" t="s">
        <v>2667</v>
      </c>
      <c r="D200" s="449"/>
    </row>
    <row r="201" spans="1:4">
      <c r="A201" s="425" t="s">
        <v>1772</v>
      </c>
      <c r="B201" s="426" t="s">
        <v>1773</v>
      </c>
      <c r="C201" s="426" t="s">
        <v>38</v>
      </c>
      <c r="D201" s="449"/>
    </row>
    <row r="202" spans="1:4">
      <c r="A202" s="425" t="s">
        <v>388</v>
      </c>
      <c r="B202" s="426" t="s">
        <v>3346</v>
      </c>
      <c r="C202" s="426" t="s">
        <v>38</v>
      </c>
      <c r="D202" s="449"/>
    </row>
    <row r="203" spans="1:4">
      <c r="A203" s="425" t="s">
        <v>2055</v>
      </c>
      <c r="B203" s="426" t="s">
        <v>2056</v>
      </c>
      <c r="C203" s="426" t="s">
        <v>117</v>
      </c>
      <c r="D203" s="449"/>
    </row>
    <row r="204" spans="1:4">
      <c r="A204" s="425" t="s">
        <v>59</v>
      </c>
      <c r="B204" s="426" t="s">
        <v>3347</v>
      </c>
      <c r="C204" s="426" t="s">
        <v>117</v>
      </c>
      <c r="D204" s="449"/>
    </row>
    <row r="205" spans="1:4">
      <c r="A205" s="425" t="s">
        <v>1781</v>
      </c>
      <c r="B205" s="426" t="s">
        <v>1782</v>
      </c>
      <c r="C205" s="426" t="s">
        <v>200</v>
      </c>
      <c r="D205" s="449"/>
    </row>
    <row r="206" spans="1:4">
      <c r="A206" s="425" t="s">
        <v>372</v>
      </c>
      <c r="B206" s="426" t="s">
        <v>3348</v>
      </c>
      <c r="C206" s="426" t="s">
        <v>373</v>
      </c>
      <c r="D206" s="449"/>
    </row>
    <row r="207" spans="1:4">
      <c r="A207" s="425" t="s">
        <v>394</v>
      </c>
      <c r="B207" s="426" t="s">
        <v>3349</v>
      </c>
      <c r="C207" s="426" t="s">
        <v>373</v>
      </c>
      <c r="D207" s="449"/>
    </row>
    <row r="208" spans="1:4">
      <c r="A208" s="425" t="s">
        <v>4506</v>
      </c>
      <c r="B208" s="428" t="s">
        <v>4507</v>
      </c>
      <c r="C208" s="428" t="s">
        <v>4508</v>
      </c>
      <c r="D208" s="449"/>
    </row>
    <row r="209" spans="1:4">
      <c r="A209" s="425" t="s">
        <v>384</v>
      </c>
      <c r="B209" s="426" t="s">
        <v>3350</v>
      </c>
      <c r="C209" s="426" t="s">
        <v>385</v>
      </c>
      <c r="D209" s="449"/>
    </row>
    <row r="210" spans="1:4">
      <c r="A210" s="425" t="s">
        <v>1769</v>
      </c>
      <c r="B210" s="426" t="s">
        <v>2843</v>
      </c>
      <c r="C210" s="426" t="s">
        <v>385</v>
      </c>
      <c r="D210" s="449"/>
    </row>
    <row r="211" spans="1:4">
      <c r="A211" s="425">
        <v>30162069</v>
      </c>
      <c r="B211" s="426" t="s">
        <v>3351</v>
      </c>
      <c r="C211" s="426" t="s">
        <v>56</v>
      </c>
      <c r="D211" s="449"/>
    </row>
    <row r="212" spans="1:4">
      <c r="A212" s="425" t="s">
        <v>403</v>
      </c>
      <c r="B212" s="426" t="s">
        <v>3352</v>
      </c>
      <c r="C212" s="426" t="s">
        <v>385</v>
      </c>
      <c r="D212" s="449"/>
    </row>
    <row r="213" spans="1:4">
      <c r="A213" s="425" t="s">
        <v>1788</v>
      </c>
      <c r="B213" s="426" t="s">
        <v>3353</v>
      </c>
      <c r="C213" s="426" t="s">
        <v>373</v>
      </c>
      <c r="D213" s="449"/>
    </row>
    <row r="214" spans="1:4">
      <c r="A214" s="425">
        <v>31153083</v>
      </c>
      <c r="B214" s="426" t="s">
        <v>1816</v>
      </c>
      <c r="C214" s="426" t="s">
        <v>2026</v>
      </c>
      <c r="D214" s="449"/>
    </row>
    <row r="215" spans="1:4">
      <c r="A215" s="425" t="s">
        <v>1787</v>
      </c>
      <c r="B215" s="426" t="s">
        <v>2211</v>
      </c>
      <c r="C215" s="426" t="s">
        <v>373</v>
      </c>
      <c r="D215" s="449"/>
    </row>
    <row r="216" spans="1:4">
      <c r="A216" s="425" t="s">
        <v>4509</v>
      </c>
      <c r="B216" s="428" t="s">
        <v>4346</v>
      </c>
      <c r="C216" s="428" t="s">
        <v>4510</v>
      </c>
      <c r="D216" s="504">
        <v>45533</v>
      </c>
    </row>
    <row r="217" spans="1:4">
      <c r="A217" s="425" t="s">
        <v>2130</v>
      </c>
      <c r="B217" s="426" t="s">
        <v>3354</v>
      </c>
      <c r="C217" s="426" t="s">
        <v>2004</v>
      </c>
      <c r="D217" s="449"/>
    </row>
    <row r="218" spans="1:4">
      <c r="A218" s="425">
        <v>30603005</v>
      </c>
      <c r="B218" s="426" t="s">
        <v>1817</v>
      </c>
      <c r="C218" s="426" t="s">
        <v>2664</v>
      </c>
      <c r="D218" s="449"/>
    </row>
    <row r="219" spans="1:4">
      <c r="A219" s="425" t="s">
        <v>4273</v>
      </c>
      <c r="B219" s="428" t="s">
        <v>4274</v>
      </c>
      <c r="C219" s="428" t="s">
        <v>4277</v>
      </c>
      <c r="D219" s="504">
        <v>45533</v>
      </c>
    </row>
    <row r="220" spans="1:4">
      <c r="A220" s="425" t="s">
        <v>2261</v>
      </c>
      <c r="B220" s="428" t="s">
        <v>3355</v>
      </c>
      <c r="C220" s="428" t="s">
        <v>2845</v>
      </c>
      <c r="D220" s="449"/>
    </row>
    <row r="221" spans="1:4">
      <c r="A221" s="425" t="s">
        <v>1944</v>
      </c>
      <c r="B221" s="426" t="s">
        <v>3356</v>
      </c>
      <c r="C221" s="426" t="s">
        <v>71</v>
      </c>
      <c r="D221" s="449"/>
    </row>
    <row r="222" spans="1:4">
      <c r="A222" s="437" t="s">
        <v>2314</v>
      </c>
      <c r="B222" s="436" t="s">
        <v>3357</v>
      </c>
      <c r="C222" s="428" t="s">
        <v>2844</v>
      </c>
      <c r="D222" s="449"/>
    </row>
    <row r="223" spans="1:4">
      <c r="A223" s="425" t="s">
        <v>1229</v>
      </c>
      <c r="B223" s="426" t="s">
        <v>2128</v>
      </c>
      <c r="C223" s="426" t="s">
        <v>2846</v>
      </c>
      <c r="D223" s="449"/>
    </row>
    <row r="224" spans="1:4">
      <c r="A224" s="425" t="s">
        <v>1239</v>
      </c>
      <c r="B224" s="426" t="s">
        <v>2129</v>
      </c>
      <c r="C224" s="426" t="s">
        <v>2846</v>
      </c>
      <c r="D224" s="449"/>
    </row>
    <row r="225" spans="1:4">
      <c r="A225" s="425" t="s">
        <v>835</v>
      </c>
      <c r="B225" s="426" t="s">
        <v>3358</v>
      </c>
      <c r="C225" s="426" t="s">
        <v>93</v>
      </c>
      <c r="D225" s="449"/>
    </row>
    <row r="226" spans="1:4">
      <c r="A226" s="425" t="s">
        <v>1226</v>
      </c>
      <c r="B226" s="426" t="s">
        <v>2847</v>
      </c>
      <c r="C226" s="426" t="s">
        <v>93</v>
      </c>
      <c r="D226" s="449"/>
    </row>
    <row r="227" spans="1:4">
      <c r="A227" s="425" t="s">
        <v>2198</v>
      </c>
      <c r="B227" s="426" t="s">
        <v>3359</v>
      </c>
      <c r="C227" s="426" t="s">
        <v>93</v>
      </c>
      <c r="D227" s="449"/>
    </row>
    <row r="228" spans="1:4">
      <c r="A228" s="425" t="s">
        <v>1261</v>
      </c>
      <c r="B228" s="426" t="s">
        <v>3360</v>
      </c>
      <c r="C228" s="426" t="s">
        <v>93</v>
      </c>
      <c r="D228" s="449"/>
    </row>
    <row r="229" spans="1:4">
      <c r="A229" s="425" t="s">
        <v>829</v>
      </c>
      <c r="B229" s="426" t="s">
        <v>4800</v>
      </c>
      <c r="C229" s="426" t="s">
        <v>93</v>
      </c>
      <c r="D229" s="449"/>
    </row>
    <row r="230" spans="1:4">
      <c r="A230" s="425" t="s">
        <v>1277</v>
      </c>
      <c r="B230" s="426" t="s">
        <v>2848</v>
      </c>
      <c r="C230" s="426" t="s">
        <v>116</v>
      </c>
      <c r="D230" s="449"/>
    </row>
    <row r="231" spans="1:4">
      <c r="A231" s="425" t="s">
        <v>154</v>
      </c>
      <c r="B231" s="426" t="s">
        <v>3361</v>
      </c>
      <c r="C231" s="426" t="s">
        <v>93</v>
      </c>
      <c r="D231" s="449"/>
    </row>
    <row r="232" spans="1:4">
      <c r="A232" s="425" t="s">
        <v>1421</v>
      </c>
      <c r="B232" s="426" t="s">
        <v>3362</v>
      </c>
      <c r="C232" s="426" t="s">
        <v>714</v>
      </c>
      <c r="D232" s="449"/>
    </row>
    <row r="233" spans="1:4">
      <c r="A233" s="425" t="s">
        <v>1413</v>
      </c>
      <c r="B233" s="426" t="s">
        <v>3363</v>
      </c>
      <c r="C233" s="426" t="s">
        <v>116</v>
      </c>
      <c r="D233" s="449"/>
    </row>
    <row r="234" spans="1:4">
      <c r="A234" s="425" t="s">
        <v>4466</v>
      </c>
      <c r="B234" s="428" t="s">
        <v>4467</v>
      </c>
      <c r="C234" s="428" t="s">
        <v>4471</v>
      </c>
      <c r="D234" s="449"/>
    </row>
    <row r="235" spans="1:4">
      <c r="A235" s="425" t="s">
        <v>248</v>
      </c>
      <c r="B235" s="426" t="s">
        <v>3365</v>
      </c>
      <c r="C235" s="426" t="s">
        <v>116</v>
      </c>
      <c r="D235" s="449"/>
    </row>
    <row r="236" spans="1:4">
      <c r="A236" s="425" t="s">
        <v>233</v>
      </c>
      <c r="B236" s="426" t="s">
        <v>3364</v>
      </c>
      <c r="C236" s="426" t="s">
        <v>116</v>
      </c>
      <c r="D236" s="449"/>
    </row>
    <row r="237" spans="1:4">
      <c r="A237" s="425" t="s">
        <v>1305</v>
      </c>
      <c r="B237" s="426" t="s">
        <v>2299</v>
      </c>
      <c r="C237" s="426" t="s">
        <v>116</v>
      </c>
      <c r="D237" s="449"/>
    </row>
    <row r="238" spans="1:4">
      <c r="A238" s="425" t="s">
        <v>155</v>
      </c>
      <c r="B238" s="426" t="s">
        <v>3366</v>
      </c>
      <c r="C238" s="426" t="s">
        <v>116</v>
      </c>
      <c r="D238" s="449"/>
    </row>
    <row r="239" spans="1:4">
      <c r="A239" s="425" t="s">
        <v>1330</v>
      </c>
      <c r="B239" s="426" t="s">
        <v>2849</v>
      </c>
      <c r="C239" s="426" t="s">
        <v>116</v>
      </c>
      <c r="D239" s="449"/>
    </row>
    <row r="240" spans="1:4">
      <c r="A240" s="425" t="s">
        <v>167</v>
      </c>
      <c r="B240" s="426" t="s">
        <v>3368</v>
      </c>
      <c r="C240" s="426" t="s">
        <v>116</v>
      </c>
      <c r="D240" s="449"/>
    </row>
    <row r="241" spans="1:4">
      <c r="A241" s="425" t="s">
        <v>1387</v>
      </c>
      <c r="B241" s="426" t="s">
        <v>3367</v>
      </c>
      <c r="C241" s="426" t="s">
        <v>116</v>
      </c>
      <c r="D241" s="449"/>
    </row>
    <row r="242" spans="1:4">
      <c r="A242" s="425" t="s">
        <v>1407</v>
      </c>
      <c r="B242" s="426" t="s">
        <v>3369</v>
      </c>
      <c r="C242" s="426" t="s">
        <v>116</v>
      </c>
      <c r="D242" s="449"/>
    </row>
    <row r="243" spans="1:4">
      <c r="A243" s="425" t="s">
        <v>4458</v>
      </c>
      <c r="B243" s="428" t="s">
        <v>4459</v>
      </c>
      <c r="C243" s="428" t="s">
        <v>4462</v>
      </c>
      <c r="D243" s="449"/>
    </row>
    <row r="244" spans="1:4">
      <c r="A244" s="437" t="s">
        <v>2253</v>
      </c>
      <c r="B244" s="426" t="s">
        <v>3370</v>
      </c>
      <c r="C244" s="426" t="s">
        <v>116</v>
      </c>
      <c r="D244" s="449"/>
    </row>
    <row r="245" spans="1:4">
      <c r="A245" s="425" t="s">
        <v>5036</v>
      </c>
      <c r="B245" s="428" t="s">
        <v>5038</v>
      </c>
      <c r="C245" s="428" t="s">
        <v>5039</v>
      </c>
      <c r="D245" s="449"/>
    </row>
    <row r="246" spans="1:4">
      <c r="A246" s="425" t="s">
        <v>87</v>
      </c>
      <c r="B246" s="426" t="s">
        <v>1319</v>
      </c>
      <c r="C246" s="426" t="s">
        <v>116</v>
      </c>
      <c r="D246" s="449"/>
    </row>
    <row r="247" spans="1:4">
      <c r="A247" s="425" t="s">
        <v>1344</v>
      </c>
      <c r="B247" s="426" t="s">
        <v>1345</v>
      </c>
      <c r="C247" s="426" t="s">
        <v>2093</v>
      </c>
      <c r="D247" s="449" t="s">
        <v>3248</v>
      </c>
    </row>
    <row r="248" spans="1:4">
      <c r="A248" s="425" t="s">
        <v>1349</v>
      </c>
      <c r="B248" s="426" t="s">
        <v>2795</v>
      </c>
      <c r="C248" s="426" t="s">
        <v>2093</v>
      </c>
      <c r="D248" s="449" t="s">
        <v>3248</v>
      </c>
    </row>
    <row r="249" spans="1:4">
      <c r="A249" s="425" t="s">
        <v>1955</v>
      </c>
      <c r="B249" s="426" t="s">
        <v>3371</v>
      </c>
      <c r="C249" s="426" t="s">
        <v>116</v>
      </c>
      <c r="D249" s="449"/>
    </row>
    <row r="250" spans="1:4">
      <c r="A250" s="425" t="s">
        <v>2195</v>
      </c>
      <c r="B250" s="426" t="s">
        <v>3372</v>
      </c>
      <c r="C250" s="426" t="s">
        <v>116</v>
      </c>
      <c r="D250" s="449"/>
    </row>
    <row r="251" spans="1:4">
      <c r="A251" s="425" t="s">
        <v>180</v>
      </c>
      <c r="B251" s="426" t="s">
        <v>3373</v>
      </c>
      <c r="C251" s="426" t="s">
        <v>178</v>
      </c>
      <c r="D251" s="449"/>
    </row>
    <row r="252" spans="1:4">
      <c r="A252" s="425" t="s">
        <v>1359</v>
      </c>
      <c r="B252" s="426" t="s">
        <v>2850</v>
      </c>
      <c r="C252" s="426" t="s">
        <v>178</v>
      </c>
      <c r="D252" s="449"/>
    </row>
    <row r="253" spans="1:4">
      <c r="A253" s="425" t="s">
        <v>177</v>
      </c>
      <c r="B253" s="426" t="s">
        <v>3374</v>
      </c>
      <c r="C253" s="426" t="s">
        <v>178</v>
      </c>
      <c r="D253" s="449"/>
    </row>
    <row r="254" spans="1:4">
      <c r="A254" s="425" t="s">
        <v>209</v>
      </c>
      <c r="B254" s="426" t="s">
        <v>3375</v>
      </c>
      <c r="C254" s="426" t="s">
        <v>189</v>
      </c>
      <c r="D254" s="449"/>
    </row>
    <row r="255" spans="1:4">
      <c r="A255" s="425" t="s">
        <v>188</v>
      </c>
      <c r="B255" s="426" t="s">
        <v>3376</v>
      </c>
      <c r="C255" s="426" t="s">
        <v>189</v>
      </c>
      <c r="D255" s="449"/>
    </row>
    <row r="256" spans="1:4">
      <c r="A256" s="425" t="s">
        <v>1360</v>
      </c>
      <c r="B256" s="426" t="s">
        <v>1361</v>
      </c>
      <c r="C256" s="426" t="s">
        <v>178</v>
      </c>
      <c r="D256" s="449"/>
    </row>
    <row r="257" spans="1:4">
      <c r="A257" s="425" t="s">
        <v>4464</v>
      </c>
      <c r="B257" s="428" t="s">
        <v>4465</v>
      </c>
      <c r="C257" s="428" t="s">
        <v>4468</v>
      </c>
      <c r="D257" s="449"/>
    </row>
    <row r="258" spans="1:4">
      <c r="A258" s="425" t="s">
        <v>1966</v>
      </c>
      <c r="B258" s="426" t="s">
        <v>3377</v>
      </c>
      <c r="C258" s="426" t="s">
        <v>178</v>
      </c>
      <c r="D258" s="449"/>
    </row>
    <row r="259" spans="1:4">
      <c r="A259" s="425" t="s">
        <v>5033</v>
      </c>
      <c r="B259" s="428" t="s">
        <v>5037</v>
      </c>
      <c r="C259" s="428" t="s">
        <v>5035</v>
      </c>
      <c r="D259" s="449"/>
    </row>
    <row r="260" spans="1:4">
      <c r="A260" s="425" t="s">
        <v>2247</v>
      </c>
      <c r="B260" s="428" t="s">
        <v>3378</v>
      </c>
      <c r="C260" s="428" t="s">
        <v>2851</v>
      </c>
      <c r="D260" s="449"/>
    </row>
    <row r="261" spans="1:4">
      <c r="A261" s="425" t="s">
        <v>1367</v>
      </c>
      <c r="B261" s="426" t="s">
        <v>1368</v>
      </c>
      <c r="C261" s="426" t="s">
        <v>178</v>
      </c>
      <c r="D261" s="449"/>
    </row>
    <row r="262" spans="1:4">
      <c r="A262" s="425" t="s">
        <v>1930</v>
      </c>
      <c r="B262" s="426" t="s">
        <v>3379</v>
      </c>
      <c r="C262" s="426" t="s">
        <v>178</v>
      </c>
      <c r="D262" s="449"/>
    </row>
    <row r="263" spans="1:4">
      <c r="A263" s="425" t="s">
        <v>4929</v>
      </c>
      <c r="B263" s="428" t="s">
        <v>3379</v>
      </c>
      <c r="C263" s="428" t="s">
        <v>4935</v>
      </c>
      <c r="D263" s="449"/>
    </row>
    <row r="264" spans="1:4">
      <c r="A264" s="425" t="s">
        <v>2200</v>
      </c>
      <c r="B264" s="428" t="s">
        <v>2251</v>
      </c>
      <c r="C264" s="428" t="s">
        <v>2852</v>
      </c>
      <c r="D264" s="449"/>
    </row>
    <row r="265" spans="1:4">
      <c r="A265" s="425" t="s">
        <v>1562</v>
      </c>
      <c r="B265" s="426" t="s">
        <v>3380</v>
      </c>
      <c r="C265" s="426" t="s">
        <v>93</v>
      </c>
      <c r="D265" s="449"/>
    </row>
    <row r="266" spans="1:4">
      <c r="A266" s="425" t="s">
        <v>1486</v>
      </c>
      <c r="B266" s="426" t="s">
        <v>2125</v>
      </c>
      <c r="C266" s="426" t="s">
        <v>93</v>
      </c>
      <c r="D266" s="449"/>
    </row>
    <row r="267" spans="1:4">
      <c r="A267" s="425" t="s">
        <v>286</v>
      </c>
      <c r="B267" s="426" t="s">
        <v>3381</v>
      </c>
      <c r="C267" s="426" t="s">
        <v>93</v>
      </c>
      <c r="D267" s="449"/>
    </row>
    <row r="268" spans="1:4">
      <c r="A268" s="425" t="s">
        <v>1472</v>
      </c>
      <c r="B268" s="426" t="s">
        <v>2122</v>
      </c>
      <c r="C268" s="426" t="s">
        <v>93</v>
      </c>
      <c r="D268" s="449"/>
    </row>
    <row r="269" spans="1:4">
      <c r="A269" s="425" t="s">
        <v>293</v>
      </c>
      <c r="B269" s="426" t="s">
        <v>3382</v>
      </c>
      <c r="C269" s="426" t="s">
        <v>93</v>
      </c>
      <c r="D269" s="449"/>
    </row>
    <row r="270" spans="1:4">
      <c r="A270" s="425" t="s">
        <v>1487</v>
      </c>
      <c r="B270" s="426" t="s">
        <v>2126</v>
      </c>
      <c r="C270" s="426" t="s">
        <v>93</v>
      </c>
      <c r="D270" s="449"/>
    </row>
    <row r="271" spans="1:4">
      <c r="A271" s="425" t="s">
        <v>2117</v>
      </c>
      <c r="B271" s="426" t="s">
        <v>3383</v>
      </c>
      <c r="C271" s="426" t="s">
        <v>93</v>
      </c>
      <c r="D271" s="449"/>
    </row>
    <row r="272" spans="1:4">
      <c r="A272" s="425">
        <v>33252065</v>
      </c>
      <c r="B272" s="426" t="s">
        <v>3384</v>
      </c>
      <c r="C272" s="426" t="s">
        <v>39</v>
      </c>
      <c r="D272" s="449"/>
    </row>
    <row r="273" spans="1:4">
      <c r="A273" s="425" t="s">
        <v>1592</v>
      </c>
      <c r="B273" s="426" t="s">
        <v>2853</v>
      </c>
      <c r="C273" s="426" t="s">
        <v>2006</v>
      </c>
      <c r="D273" s="449"/>
    </row>
    <row r="274" spans="1:4">
      <c r="A274" s="425" t="s">
        <v>1593</v>
      </c>
      <c r="B274" s="426" t="s">
        <v>3385</v>
      </c>
      <c r="C274" s="426" t="s">
        <v>2006</v>
      </c>
      <c r="D274" s="449"/>
    </row>
    <row r="275" spans="1:4">
      <c r="A275" s="425" t="s">
        <v>2090</v>
      </c>
      <c r="B275" s="426" t="s">
        <v>3386</v>
      </c>
      <c r="C275" s="426" t="s">
        <v>2846</v>
      </c>
      <c r="D275" s="449"/>
    </row>
    <row r="276" spans="1:4">
      <c r="A276" s="425" t="s">
        <v>4624</v>
      </c>
      <c r="B276" s="428" t="s">
        <v>4623</v>
      </c>
      <c r="C276" s="428" t="s">
        <v>4627</v>
      </c>
      <c r="D276" s="449"/>
    </row>
    <row r="277" spans="1:4">
      <c r="A277" s="425" t="s">
        <v>1437</v>
      </c>
      <c r="B277" s="426" t="s">
        <v>2854</v>
      </c>
      <c r="C277" s="426" t="s">
        <v>93</v>
      </c>
      <c r="D277" s="449"/>
    </row>
    <row r="278" spans="1:4">
      <c r="A278" s="425" t="s">
        <v>4316</v>
      </c>
      <c r="B278" s="428" t="s">
        <v>4317</v>
      </c>
      <c r="C278" s="428" t="s">
        <v>4318</v>
      </c>
      <c r="D278" s="504">
        <v>45533</v>
      </c>
    </row>
    <row r="279" spans="1:4">
      <c r="A279" s="425" t="s">
        <v>1594</v>
      </c>
      <c r="B279" s="426" t="s">
        <v>1595</v>
      </c>
      <c r="C279" s="426" t="s">
        <v>2007</v>
      </c>
      <c r="D279" s="449"/>
    </row>
    <row r="280" spans="1:4">
      <c r="A280" s="425" t="s">
        <v>1983</v>
      </c>
      <c r="B280" s="426" t="s">
        <v>2049</v>
      </c>
      <c r="C280" s="426" t="s">
        <v>116</v>
      </c>
      <c r="D280" s="449"/>
    </row>
    <row r="281" spans="1:4">
      <c r="A281" s="425" t="s">
        <v>1488</v>
      </c>
      <c r="B281" s="426" t="s">
        <v>1489</v>
      </c>
      <c r="C281" s="426" t="s">
        <v>116</v>
      </c>
      <c r="D281" s="449"/>
    </row>
    <row r="282" spans="1:4">
      <c r="A282" s="425" t="s">
        <v>1577</v>
      </c>
      <c r="B282" s="426" t="s">
        <v>1578</v>
      </c>
      <c r="C282" s="426" t="s">
        <v>116</v>
      </c>
      <c r="D282" s="449"/>
    </row>
    <row r="283" spans="1:4">
      <c r="A283" s="425" t="s">
        <v>294</v>
      </c>
      <c r="B283" s="426" t="s">
        <v>3388</v>
      </c>
      <c r="C283" s="426" t="s">
        <v>116</v>
      </c>
      <c r="D283" s="449"/>
    </row>
    <row r="284" spans="1:4">
      <c r="A284" s="425" t="s">
        <v>1566</v>
      </c>
      <c r="B284" s="426" t="s">
        <v>3387</v>
      </c>
      <c r="C284" s="426" t="s">
        <v>116</v>
      </c>
      <c r="D284" s="449"/>
    </row>
    <row r="285" spans="1:4">
      <c r="A285" s="425" t="s">
        <v>2133</v>
      </c>
      <c r="B285" s="426" t="s">
        <v>3389</v>
      </c>
      <c r="C285" s="426" t="s">
        <v>116</v>
      </c>
      <c r="D285" s="449"/>
    </row>
    <row r="286" spans="1:4">
      <c r="A286" s="425" t="s">
        <v>4626</v>
      </c>
      <c r="B286" s="428" t="s">
        <v>3389</v>
      </c>
      <c r="C286" s="428" t="s">
        <v>4443</v>
      </c>
      <c r="D286" s="449"/>
    </row>
    <row r="287" spans="1:4">
      <c r="A287" s="425" t="s">
        <v>315</v>
      </c>
      <c r="B287" s="426" t="s">
        <v>3249</v>
      </c>
      <c r="C287" s="426" t="s">
        <v>2306</v>
      </c>
      <c r="D287" s="449" t="s">
        <v>3250</v>
      </c>
    </row>
    <row r="288" spans="1:4">
      <c r="A288" s="425" t="s">
        <v>1524</v>
      </c>
      <c r="B288" s="426" t="s">
        <v>1525</v>
      </c>
      <c r="C288" s="426" t="s">
        <v>2855</v>
      </c>
      <c r="D288" s="449"/>
    </row>
    <row r="289" spans="1:4">
      <c r="A289" s="425" t="s">
        <v>305</v>
      </c>
      <c r="B289" s="426" t="s">
        <v>3390</v>
      </c>
      <c r="C289" s="426" t="s">
        <v>116</v>
      </c>
      <c r="D289" s="449"/>
    </row>
    <row r="290" spans="1:4">
      <c r="A290" s="425">
        <v>31143001</v>
      </c>
      <c r="B290" s="426" t="s">
        <v>1609</v>
      </c>
      <c r="C290" s="426" t="s">
        <v>2665</v>
      </c>
      <c r="D290" s="449"/>
    </row>
    <row r="291" spans="1:4">
      <c r="A291" s="425">
        <v>30492078</v>
      </c>
      <c r="B291" s="426" t="s">
        <v>2856</v>
      </c>
      <c r="C291" s="426" t="s">
        <v>2002</v>
      </c>
      <c r="D291" s="449"/>
    </row>
    <row r="292" spans="1:4">
      <c r="A292" s="425">
        <v>30924062</v>
      </c>
      <c r="B292" s="426" t="s">
        <v>1742</v>
      </c>
      <c r="C292" s="426" t="s">
        <v>2666</v>
      </c>
      <c r="D292" s="449"/>
    </row>
    <row r="293" spans="1:4">
      <c r="A293" s="425">
        <v>30924080</v>
      </c>
      <c r="B293" s="428" t="s">
        <v>4696</v>
      </c>
      <c r="C293" s="428" t="s">
        <v>4697</v>
      </c>
      <c r="D293" s="449"/>
    </row>
    <row r="294" spans="1:4">
      <c r="A294" s="425" t="s">
        <v>4373</v>
      </c>
      <c r="B294" s="428" t="s">
        <v>4374</v>
      </c>
      <c r="C294" s="428" t="s">
        <v>4375</v>
      </c>
      <c r="D294" s="504">
        <v>45533</v>
      </c>
    </row>
    <row r="295" spans="1:4">
      <c r="A295" s="434">
        <v>32295032</v>
      </c>
      <c r="B295" s="435" t="s">
        <v>3391</v>
      </c>
      <c r="C295" s="428" t="s">
        <v>2857</v>
      </c>
      <c r="D295" s="449"/>
    </row>
    <row r="296" spans="1:4">
      <c r="A296" s="425" t="s">
        <v>406</v>
      </c>
      <c r="B296" s="426" t="s">
        <v>3392</v>
      </c>
      <c r="C296" s="426" t="s">
        <v>407</v>
      </c>
      <c r="D296" s="449"/>
    </row>
    <row r="297" spans="1:4">
      <c r="A297" s="425" t="s">
        <v>408</v>
      </c>
      <c r="B297" s="426" t="s">
        <v>3393</v>
      </c>
      <c r="C297" s="426" t="s">
        <v>409</v>
      </c>
      <c r="D297" s="449"/>
    </row>
    <row r="298" spans="1:4">
      <c r="A298" s="425" t="s">
        <v>390</v>
      </c>
      <c r="B298" s="426" t="s">
        <v>3394</v>
      </c>
      <c r="C298" s="426" t="s">
        <v>373</v>
      </c>
      <c r="D298" s="449"/>
    </row>
    <row r="299" spans="1:4">
      <c r="A299" s="425" t="s">
        <v>399</v>
      </c>
      <c r="B299" s="426" t="s">
        <v>3395</v>
      </c>
      <c r="C299" s="426" t="s">
        <v>373</v>
      </c>
      <c r="D299" s="449"/>
    </row>
    <row r="300" spans="1:4">
      <c r="A300" s="425" t="s">
        <v>1789</v>
      </c>
      <c r="B300" s="426" t="s">
        <v>1790</v>
      </c>
      <c r="C300" s="426" t="s">
        <v>373</v>
      </c>
      <c r="D300" s="449"/>
    </row>
    <row r="301" spans="1:4">
      <c r="A301" s="425">
        <v>30133003</v>
      </c>
      <c r="B301" s="426" t="s">
        <v>1821</v>
      </c>
      <c r="C301" s="426" t="s">
        <v>2028</v>
      </c>
      <c r="D301" s="449"/>
    </row>
    <row r="302" spans="1:4">
      <c r="A302" s="425">
        <v>31083009</v>
      </c>
      <c r="B302" s="426" t="s">
        <v>1807</v>
      </c>
      <c r="C302" s="426" t="s">
        <v>2002</v>
      </c>
      <c r="D302" s="449"/>
    </row>
    <row r="303" spans="1:4">
      <c r="A303" s="425">
        <v>31063084</v>
      </c>
      <c r="B303" s="426" t="s">
        <v>3396</v>
      </c>
      <c r="C303" s="426" t="s">
        <v>133</v>
      </c>
      <c r="D303" s="449"/>
    </row>
    <row r="304" spans="1:4">
      <c r="A304" s="425">
        <v>31073000</v>
      </c>
      <c r="B304" s="426" t="s">
        <v>2858</v>
      </c>
      <c r="C304" s="426" t="s">
        <v>2667</v>
      </c>
      <c r="D304" s="449"/>
    </row>
    <row r="305" spans="1:4">
      <c r="A305" s="425" t="s">
        <v>4362</v>
      </c>
      <c r="B305" s="428" t="s">
        <v>4363</v>
      </c>
      <c r="C305" s="428" t="s">
        <v>4364</v>
      </c>
      <c r="D305" s="504">
        <v>45533</v>
      </c>
    </row>
    <row r="306" spans="1:4">
      <c r="A306" s="425" t="s">
        <v>924</v>
      </c>
      <c r="B306" s="426" t="s">
        <v>2305</v>
      </c>
      <c r="C306" s="426" t="s">
        <v>330</v>
      </c>
      <c r="D306" s="449"/>
    </row>
    <row r="307" spans="1:4">
      <c r="A307" s="425" t="s">
        <v>1024</v>
      </c>
      <c r="B307" s="426" t="s">
        <v>1025</v>
      </c>
      <c r="C307" s="426" t="s">
        <v>592</v>
      </c>
      <c r="D307" s="449"/>
    </row>
    <row r="308" spans="1:4">
      <c r="A308" s="425" t="s">
        <v>591</v>
      </c>
      <c r="B308" s="426" t="s">
        <v>3398</v>
      </c>
      <c r="C308" s="426" t="s">
        <v>592</v>
      </c>
      <c r="D308" s="449"/>
    </row>
    <row r="309" spans="1:4">
      <c r="A309" s="425" t="s">
        <v>1033</v>
      </c>
      <c r="B309" s="426" t="s">
        <v>3397</v>
      </c>
      <c r="C309" s="426" t="s">
        <v>592</v>
      </c>
      <c r="D309" s="449"/>
    </row>
    <row r="310" spans="1:4">
      <c r="A310" s="425" t="s">
        <v>730</v>
      </c>
      <c r="B310" s="426" t="s">
        <v>3399</v>
      </c>
      <c r="C310" s="426" t="s">
        <v>116</v>
      </c>
      <c r="D310" s="449"/>
    </row>
    <row r="311" spans="1:4">
      <c r="A311" s="425" t="s">
        <v>737</v>
      </c>
      <c r="B311" s="426" t="s">
        <v>3400</v>
      </c>
      <c r="C311" s="426" t="s">
        <v>116</v>
      </c>
      <c r="D311" s="449"/>
    </row>
    <row r="312" spans="1:4">
      <c r="A312" s="425" t="s">
        <v>53</v>
      </c>
      <c r="B312" s="426" t="s">
        <v>3402</v>
      </c>
      <c r="C312" s="426" t="s">
        <v>164</v>
      </c>
      <c r="D312" s="449"/>
    </row>
    <row r="313" spans="1:4">
      <c r="A313" s="425" t="s">
        <v>2246</v>
      </c>
      <c r="B313" s="428" t="s">
        <v>3401</v>
      </c>
      <c r="C313" s="428" t="s">
        <v>2859</v>
      </c>
      <c r="D313" s="449"/>
    </row>
    <row r="314" spans="1:4">
      <c r="A314" s="425" t="s">
        <v>1116</v>
      </c>
      <c r="B314" s="426" t="s">
        <v>1117</v>
      </c>
      <c r="C314" s="426" t="s">
        <v>714</v>
      </c>
      <c r="D314" s="449"/>
    </row>
    <row r="315" spans="1:4">
      <c r="A315" s="425" t="s">
        <v>713</v>
      </c>
      <c r="B315" s="426" t="s">
        <v>3403</v>
      </c>
      <c r="C315" s="426" t="s">
        <v>714</v>
      </c>
      <c r="D315" s="449"/>
    </row>
    <row r="316" spans="1:4">
      <c r="A316" s="425" t="s">
        <v>746</v>
      </c>
      <c r="B316" s="426" t="s">
        <v>3404</v>
      </c>
      <c r="C316" s="426" t="s">
        <v>714</v>
      </c>
      <c r="D316" s="449"/>
    </row>
    <row r="317" spans="1:4">
      <c r="A317" s="425" t="s">
        <v>4441</v>
      </c>
      <c r="B317" s="428" t="s">
        <v>4442</v>
      </c>
      <c r="C317" s="428" t="s">
        <v>4443</v>
      </c>
      <c r="D317" s="449"/>
    </row>
    <row r="318" spans="1:4">
      <c r="A318" s="425" t="s">
        <v>98</v>
      </c>
      <c r="B318" s="426" t="s">
        <v>2860</v>
      </c>
      <c r="C318" s="426" t="s">
        <v>40</v>
      </c>
      <c r="D318" s="449"/>
    </row>
    <row r="319" spans="1:4">
      <c r="A319" s="425" t="s">
        <v>705</v>
      </c>
      <c r="B319" s="426" t="s">
        <v>3405</v>
      </c>
      <c r="C319" s="426" t="s">
        <v>40</v>
      </c>
      <c r="D319" s="449"/>
    </row>
    <row r="320" spans="1:4">
      <c r="A320" s="425" t="s">
        <v>723</v>
      </c>
      <c r="B320" s="426" t="s">
        <v>3406</v>
      </c>
      <c r="C320" s="426" t="s">
        <v>40</v>
      </c>
      <c r="D320" s="449"/>
    </row>
    <row r="321" spans="1:4">
      <c r="A321" s="425" t="s">
        <v>706</v>
      </c>
      <c r="B321" s="426" t="s">
        <v>3407</v>
      </c>
      <c r="C321" s="426" t="s">
        <v>40</v>
      </c>
      <c r="D321" s="449"/>
    </row>
    <row r="322" spans="1:4">
      <c r="A322" s="425" t="s">
        <v>743</v>
      </c>
      <c r="B322" s="426" t="s">
        <v>3408</v>
      </c>
      <c r="C322" s="426" t="s">
        <v>178</v>
      </c>
      <c r="D322" s="449"/>
    </row>
    <row r="323" spans="1:4">
      <c r="A323" s="425" t="s">
        <v>739</v>
      </c>
      <c r="B323" s="426" t="s">
        <v>3409</v>
      </c>
      <c r="C323" s="426" t="s">
        <v>71</v>
      </c>
      <c r="D323" s="449"/>
    </row>
    <row r="324" spans="1:4">
      <c r="A324" s="425" t="s">
        <v>758</v>
      </c>
      <c r="B324" s="426" t="s">
        <v>3410</v>
      </c>
      <c r="C324" s="426" t="s">
        <v>759</v>
      </c>
      <c r="D324" s="449"/>
    </row>
    <row r="325" spans="1:4">
      <c r="A325" s="425" t="s">
        <v>5067</v>
      </c>
      <c r="B325" s="428" t="s">
        <v>5091</v>
      </c>
      <c r="C325" s="428" t="s">
        <v>5092</v>
      </c>
      <c r="D325" s="449"/>
    </row>
    <row r="326" spans="1:4">
      <c r="A326" s="425" t="s">
        <v>1958</v>
      </c>
      <c r="B326" s="426" t="s">
        <v>3411</v>
      </c>
      <c r="C326" s="426" t="s">
        <v>71</v>
      </c>
      <c r="D326" s="449"/>
    </row>
    <row r="327" spans="1:4">
      <c r="A327" s="425" t="s">
        <v>4431</v>
      </c>
      <c r="B327" s="428" t="s">
        <v>4432</v>
      </c>
      <c r="C327" s="428" t="s">
        <v>4436</v>
      </c>
      <c r="D327" s="449"/>
    </row>
    <row r="328" spans="1:4">
      <c r="A328" s="425" t="s">
        <v>1957</v>
      </c>
      <c r="B328" s="426" t="s">
        <v>3412</v>
      </c>
      <c r="C328" s="426" t="s">
        <v>71</v>
      </c>
      <c r="D328" s="449"/>
    </row>
    <row r="329" spans="1:4">
      <c r="A329" s="425" t="s">
        <v>5031</v>
      </c>
      <c r="B329" s="428" t="s">
        <v>5034</v>
      </c>
      <c r="C329" s="428" t="s">
        <v>5032</v>
      </c>
      <c r="D329" s="449"/>
    </row>
    <row r="330" spans="1:4">
      <c r="A330" s="439" t="s">
        <v>2861</v>
      </c>
      <c r="B330" s="438" t="s">
        <v>3413</v>
      </c>
      <c r="C330" s="428" t="s">
        <v>2862</v>
      </c>
      <c r="D330" s="449"/>
    </row>
    <row r="331" spans="1:4">
      <c r="A331" s="425" t="s">
        <v>4444</v>
      </c>
      <c r="B331" s="428" t="s">
        <v>4445</v>
      </c>
      <c r="C331" s="428" t="s">
        <v>4436</v>
      </c>
      <c r="D331" s="449"/>
    </row>
    <row r="332" spans="1:4">
      <c r="A332" s="425" t="s">
        <v>731</v>
      </c>
      <c r="B332" s="426" t="s">
        <v>3414</v>
      </c>
      <c r="C332" s="426" t="s">
        <v>691</v>
      </c>
      <c r="D332" s="449"/>
    </row>
    <row r="333" spans="1:4">
      <c r="A333" s="425" t="s">
        <v>4646</v>
      </c>
      <c r="B333" s="428" t="s">
        <v>3414</v>
      </c>
      <c r="C333" s="428" t="s">
        <v>4649</v>
      </c>
      <c r="D333" s="449"/>
    </row>
    <row r="334" spans="1:4">
      <c r="A334" s="425" t="s">
        <v>4885</v>
      </c>
      <c r="B334" s="428" t="s">
        <v>4896</v>
      </c>
      <c r="C334" s="428" t="s">
        <v>4897</v>
      </c>
      <c r="D334" s="449"/>
    </row>
    <row r="335" spans="1:4">
      <c r="A335" s="425" t="s">
        <v>94</v>
      </c>
      <c r="B335" s="426" t="s">
        <v>2863</v>
      </c>
      <c r="C335" s="426" t="s">
        <v>2864</v>
      </c>
      <c r="D335" s="449"/>
    </row>
    <row r="336" spans="1:4">
      <c r="A336" s="425" t="s">
        <v>4477</v>
      </c>
      <c r="B336" s="428" t="s">
        <v>4478</v>
      </c>
      <c r="C336" s="428" t="s">
        <v>4479</v>
      </c>
      <c r="D336" s="449"/>
    </row>
    <row r="337" spans="1:4">
      <c r="A337" s="425">
        <v>31295033</v>
      </c>
      <c r="B337" s="426" t="s">
        <v>3415</v>
      </c>
      <c r="C337" s="426" t="s">
        <v>822</v>
      </c>
      <c r="D337" s="449"/>
    </row>
    <row r="338" spans="1:4">
      <c r="A338" s="425" t="s">
        <v>895</v>
      </c>
      <c r="B338" s="426" t="s">
        <v>3416</v>
      </c>
      <c r="C338" s="426" t="s">
        <v>46</v>
      </c>
      <c r="D338" s="449"/>
    </row>
    <row r="339" spans="1:4">
      <c r="A339" s="425">
        <v>30142087</v>
      </c>
      <c r="B339" s="426" t="s">
        <v>3417</v>
      </c>
      <c r="C339" s="426" t="s">
        <v>46</v>
      </c>
      <c r="D339" s="449"/>
    </row>
    <row r="340" spans="1:4">
      <c r="A340" s="425">
        <v>31295009</v>
      </c>
      <c r="B340" s="426" t="s">
        <v>2115</v>
      </c>
      <c r="C340" s="426" t="s">
        <v>822</v>
      </c>
      <c r="D340" s="449"/>
    </row>
    <row r="341" spans="1:4">
      <c r="A341" s="425" t="s">
        <v>4327</v>
      </c>
      <c r="B341" s="428" t="s">
        <v>4328</v>
      </c>
      <c r="C341" s="428" t="s">
        <v>4404</v>
      </c>
      <c r="D341" s="504">
        <v>45533</v>
      </c>
    </row>
    <row r="342" spans="1:4">
      <c r="A342" s="425" t="s">
        <v>4344</v>
      </c>
      <c r="B342" s="428" t="s">
        <v>4345</v>
      </c>
      <c r="C342" s="428" t="s">
        <v>4329</v>
      </c>
      <c r="D342" s="504">
        <v>45533</v>
      </c>
    </row>
    <row r="343" spans="1:4">
      <c r="A343" s="425" t="s">
        <v>1199</v>
      </c>
      <c r="B343" s="426" t="s">
        <v>2118</v>
      </c>
      <c r="C343" s="426" t="s">
        <v>93</v>
      </c>
      <c r="D343" s="449"/>
    </row>
    <row r="344" spans="1:4">
      <c r="A344" s="425" t="s">
        <v>830</v>
      </c>
      <c r="B344" s="426" t="s">
        <v>3419</v>
      </c>
      <c r="C344" s="426" t="s">
        <v>93</v>
      </c>
      <c r="D344" s="449"/>
    </row>
    <row r="345" spans="1:4">
      <c r="A345" s="425" t="s">
        <v>1268</v>
      </c>
      <c r="B345" s="426" t="s">
        <v>3418</v>
      </c>
      <c r="C345" s="426" t="s">
        <v>93</v>
      </c>
      <c r="D345" s="449"/>
    </row>
    <row r="346" spans="1:4">
      <c r="A346" s="425" t="s">
        <v>1270</v>
      </c>
      <c r="B346" s="426" t="s">
        <v>2119</v>
      </c>
      <c r="C346" s="426" t="s">
        <v>93</v>
      </c>
      <c r="D346" s="449"/>
    </row>
    <row r="347" spans="1:4">
      <c r="A347" s="425" t="s">
        <v>887</v>
      </c>
      <c r="B347" s="426" t="s">
        <v>3420</v>
      </c>
      <c r="C347" s="426" t="s">
        <v>93</v>
      </c>
      <c r="D347" s="449"/>
    </row>
    <row r="348" spans="1:4">
      <c r="A348" s="425" t="s">
        <v>1272</v>
      </c>
      <c r="B348" s="426" t="s">
        <v>2865</v>
      </c>
      <c r="C348" s="426" t="s">
        <v>93</v>
      </c>
      <c r="D348" s="449"/>
    </row>
    <row r="349" spans="1:4">
      <c r="A349" s="425" t="s">
        <v>877</v>
      </c>
      <c r="B349" s="426" t="s">
        <v>878</v>
      </c>
      <c r="C349" s="426" t="s">
        <v>116</v>
      </c>
      <c r="D349" s="449"/>
    </row>
    <row r="350" spans="1:4">
      <c r="A350" s="425" t="s">
        <v>1273</v>
      </c>
      <c r="B350" s="426" t="s">
        <v>1274</v>
      </c>
      <c r="C350" s="426" t="s">
        <v>116</v>
      </c>
      <c r="D350" s="449"/>
    </row>
    <row r="351" spans="1:4">
      <c r="A351" s="425" t="s">
        <v>1176</v>
      </c>
      <c r="B351" s="426" t="s">
        <v>2296</v>
      </c>
      <c r="C351" s="426" t="s">
        <v>116</v>
      </c>
      <c r="D351" s="449"/>
    </row>
    <row r="352" spans="1:4">
      <c r="A352" s="425" t="s">
        <v>806</v>
      </c>
      <c r="B352" s="426" t="s">
        <v>3422</v>
      </c>
      <c r="C352" s="426" t="s">
        <v>116</v>
      </c>
      <c r="D352" s="449"/>
    </row>
    <row r="353" spans="1:4">
      <c r="A353" s="425" t="s">
        <v>1250</v>
      </c>
      <c r="B353" s="426" t="s">
        <v>3421</v>
      </c>
      <c r="C353" s="426" t="s">
        <v>116</v>
      </c>
      <c r="D353" s="449"/>
    </row>
    <row r="354" spans="1:4">
      <c r="A354" s="425" t="s">
        <v>55</v>
      </c>
      <c r="B354" s="426" t="s">
        <v>1238</v>
      </c>
      <c r="C354" s="426" t="s">
        <v>116</v>
      </c>
      <c r="D354" s="449"/>
    </row>
    <row r="355" spans="1:4">
      <c r="A355" s="425" t="s">
        <v>4751</v>
      </c>
      <c r="B355" s="428" t="s">
        <v>4752</v>
      </c>
      <c r="C355" s="428" t="s">
        <v>4753</v>
      </c>
      <c r="D355" s="449"/>
    </row>
    <row r="356" spans="1:4">
      <c r="A356" s="425" t="s">
        <v>1940</v>
      </c>
      <c r="B356" s="426" t="s">
        <v>3423</v>
      </c>
      <c r="C356" s="426" t="s">
        <v>116</v>
      </c>
      <c r="D356" s="449"/>
    </row>
    <row r="357" spans="1:4">
      <c r="A357" s="425" t="s">
        <v>4576</v>
      </c>
      <c r="B357" s="428" t="s">
        <v>3423</v>
      </c>
      <c r="C357" s="428" t="s">
        <v>4577</v>
      </c>
      <c r="D357" s="449"/>
    </row>
    <row r="358" spans="1:4">
      <c r="A358" s="425" t="s">
        <v>831</v>
      </c>
      <c r="B358" s="426" t="s">
        <v>3424</v>
      </c>
      <c r="C358" s="426" t="s">
        <v>116</v>
      </c>
      <c r="D358" s="449"/>
    </row>
    <row r="359" spans="1:4">
      <c r="A359" s="425" t="s">
        <v>2236</v>
      </c>
      <c r="B359" s="428" t="s">
        <v>3425</v>
      </c>
      <c r="C359" s="428" t="s">
        <v>2866</v>
      </c>
      <c r="D359" s="449"/>
    </row>
    <row r="360" spans="1:4">
      <c r="A360" s="425" t="s">
        <v>1200</v>
      </c>
      <c r="B360" s="426" t="s">
        <v>1201</v>
      </c>
      <c r="C360" s="426" t="s">
        <v>116</v>
      </c>
      <c r="D360" s="449"/>
    </row>
    <row r="361" spans="1:4">
      <c r="A361" s="425" t="s">
        <v>1219</v>
      </c>
      <c r="B361" s="426" t="s">
        <v>1220</v>
      </c>
      <c r="C361" s="426" t="s">
        <v>116</v>
      </c>
      <c r="D361" s="449"/>
    </row>
    <row r="362" spans="1:4">
      <c r="A362" s="425" t="s">
        <v>95</v>
      </c>
      <c r="B362" s="426" t="s">
        <v>3427</v>
      </c>
      <c r="C362" s="426" t="s">
        <v>116</v>
      </c>
      <c r="D362" s="449"/>
    </row>
    <row r="363" spans="1:4">
      <c r="A363" s="425" t="s">
        <v>1260</v>
      </c>
      <c r="B363" s="426" t="s">
        <v>3426</v>
      </c>
      <c r="C363" s="426" t="s">
        <v>116</v>
      </c>
      <c r="D363" s="449"/>
    </row>
    <row r="364" spans="1:4">
      <c r="A364" s="425" t="s">
        <v>1189</v>
      </c>
      <c r="B364" s="426" t="s">
        <v>2867</v>
      </c>
      <c r="C364" s="426" t="s">
        <v>117</v>
      </c>
      <c r="D364" s="449"/>
    </row>
    <row r="365" spans="1:4">
      <c r="A365" s="425" t="s">
        <v>823</v>
      </c>
      <c r="B365" s="426" t="s">
        <v>3428</v>
      </c>
      <c r="C365" s="426" t="s">
        <v>117</v>
      </c>
      <c r="D365" s="449"/>
    </row>
    <row r="366" spans="1:4">
      <c r="A366" s="425" t="s">
        <v>1196</v>
      </c>
      <c r="B366" s="426" t="s">
        <v>2868</v>
      </c>
      <c r="C366" s="426" t="s">
        <v>2869</v>
      </c>
      <c r="D366" s="449"/>
    </row>
    <row r="367" spans="1:4">
      <c r="A367" s="425" t="s">
        <v>807</v>
      </c>
      <c r="B367" s="426" t="s">
        <v>3430</v>
      </c>
      <c r="C367" s="426" t="s">
        <v>40</v>
      </c>
      <c r="D367" s="449"/>
    </row>
    <row r="368" spans="1:4">
      <c r="A368" s="425" t="s">
        <v>1278</v>
      </c>
      <c r="B368" s="426" t="s">
        <v>3429</v>
      </c>
      <c r="C368" s="426" t="s">
        <v>2869</v>
      </c>
      <c r="D368" s="449"/>
    </row>
    <row r="369" spans="1:4">
      <c r="A369" s="425" t="s">
        <v>836</v>
      </c>
      <c r="B369" s="426" t="s">
        <v>3431</v>
      </c>
      <c r="C369" s="426" t="s">
        <v>40</v>
      </c>
      <c r="D369" s="449"/>
    </row>
    <row r="370" spans="1:4">
      <c r="A370" s="425" t="s">
        <v>886</v>
      </c>
      <c r="B370" s="426" t="s">
        <v>3432</v>
      </c>
      <c r="C370" s="426" t="s">
        <v>2870</v>
      </c>
      <c r="D370" s="449"/>
    </row>
    <row r="371" spans="1:4">
      <c r="A371" s="425" t="s">
        <v>866</v>
      </c>
      <c r="B371" s="426" t="s">
        <v>3433</v>
      </c>
      <c r="C371" s="426" t="s">
        <v>189</v>
      </c>
      <c r="D371" s="449"/>
    </row>
    <row r="372" spans="1:4">
      <c r="A372" s="425" t="s">
        <v>48</v>
      </c>
      <c r="B372" s="426" t="s">
        <v>3251</v>
      </c>
      <c r="C372" s="426" t="s">
        <v>2796</v>
      </c>
      <c r="D372" s="449" t="s">
        <v>3252</v>
      </c>
    </row>
    <row r="373" spans="1:4">
      <c r="A373" s="425" t="s">
        <v>1207</v>
      </c>
      <c r="B373" s="426" t="s">
        <v>1208</v>
      </c>
      <c r="C373" s="426" t="s">
        <v>40</v>
      </c>
      <c r="D373" s="449"/>
    </row>
    <row r="374" spans="1:4">
      <c r="A374" s="425" t="s">
        <v>1215</v>
      </c>
      <c r="B374" s="426" t="s">
        <v>1216</v>
      </c>
      <c r="C374" s="426" t="s">
        <v>2869</v>
      </c>
      <c r="D374" s="449"/>
    </row>
    <row r="375" spans="1:4">
      <c r="A375" s="425" t="s">
        <v>853</v>
      </c>
      <c r="B375" s="426" t="s">
        <v>3434</v>
      </c>
      <c r="C375" s="426" t="s">
        <v>189</v>
      </c>
      <c r="D375" s="449"/>
    </row>
    <row r="376" spans="1:4">
      <c r="A376" s="425" t="s">
        <v>879</v>
      </c>
      <c r="B376" s="426" t="s">
        <v>3435</v>
      </c>
      <c r="C376" s="426" t="s">
        <v>40</v>
      </c>
      <c r="D376" s="449"/>
    </row>
    <row r="377" spans="1:4">
      <c r="A377" s="425" t="s">
        <v>1195</v>
      </c>
      <c r="B377" s="426" t="s">
        <v>2301</v>
      </c>
      <c r="C377" s="426" t="s">
        <v>200</v>
      </c>
      <c r="D377" s="449"/>
    </row>
    <row r="378" spans="1:4">
      <c r="A378" s="425" t="s">
        <v>824</v>
      </c>
      <c r="B378" s="426" t="s">
        <v>3436</v>
      </c>
      <c r="C378" s="426" t="s">
        <v>200</v>
      </c>
      <c r="D378" s="449"/>
    </row>
    <row r="379" spans="1:4">
      <c r="A379" s="425" t="s">
        <v>4754</v>
      </c>
      <c r="B379" s="428" t="s">
        <v>4755</v>
      </c>
      <c r="C379" s="428" t="s">
        <v>4756</v>
      </c>
      <c r="D379" s="449"/>
    </row>
    <row r="380" spans="1:4">
      <c r="A380" s="425" t="s">
        <v>1960</v>
      </c>
      <c r="B380" s="426" t="s">
        <v>3437</v>
      </c>
      <c r="C380" s="426" t="s">
        <v>40</v>
      </c>
      <c r="D380" s="449"/>
    </row>
    <row r="381" spans="1:4">
      <c r="A381" s="425" t="s">
        <v>4863</v>
      </c>
      <c r="B381" s="428" t="s">
        <v>3437</v>
      </c>
      <c r="C381" s="428" t="s">
        <v>4865</v>
      </c>
      <c r="D381" s="449"/>
    </row>
    <row r="382" spans="1:4">
      <c r="A382" s="425" t="s">
        <v>4879</v>
      </c>
      <c r="B382" s="428" t="s">
        <v>4881</v>
      </c>
      <c r="C382" s="428" t="s">
        <v>4882</v>
      </c>
      <c r="D382" s="449"/>
    </row>
    <row r="383" spans="1:4">
      <c r="A383" s="425" t="s">
        <v>4937</v>
      </c>
      <c r="B383" s="428" t="s">
        <v>4936</v>
      </c>
      <c r="C383" s="428" t="s">
        <v>4939</v>
      </c>
      <c r="D383" s="449"/>
    </row>
    <row r="384" spans="1:4">
      <c r="A384" s="425" t="s">
        <v>4302</v>
      </c>
      <c r="B384" s="428" t="s">
        <v>4303</v>
      </c>
      <c r="C384" s="428" t="s">
        <v>4304</v>
      </c>
      <c r="D384" s="504">
        <v>45533</v>
      </c>
    </row>
    <row r="385" spans="1:4">
      <c r="A385" s="425" t="s">
        <v>1959</v>
      </c>
      <c r="B385" s="426" t="s">
        <v>3438</v>
      </c>
      <c r="C385" s="426" t="s">
        <v>40</v>
      </c>
      <c r="D385" s="449"/>
    </row>
    <row r="386" spans="1:4">
      <c r="A386" s="425" t="s">
        <v>2190</v>
      </c>
      <c r="B386" s="428" t="s">
        <v>3264</v>
      </c>
      <c r="C386" s="428" t="s">
        <v>2804</v>
      </c>
      <c r="D386" s="449" t="s">
        <v>3265</v>
      </c>
    </row>
    <row r="387" spans="1:4">
      <c r="A387" s="425" t="s">
        <v>1346</v>
      </c>
      <c r="B387" s="426" t="s">
        <v>2871</v>
      </c>
      <c r="C387" s="426" t="s">
        <v>99</v>
      </c>
      <c r="D387" s="449"/>
    </row>
    <row r="388" spans="1:4">
      <c r="A388" s="425" t="s">
        <v>1419</v>
      </c>
      <c r="B388" s="426" t="s">
        <v>3439</v>
      </c>
      <c r="C388" s="426" t="s">
        <v>2607</v>
      </c>
      <c r="D388" s="449"/>
    </row>
    <row r="389" spans="1:4">
      <c r="A389" s="425" t="s">
        <v>1293</v>
      </c>
      <c r="B389" s="426" t="s">
        <v>2872</v>
      </c>
      <c r="C389" s="426" t="s">
        <v>1294</v>
      </c>
      <c r="D389" s="449"/>
    </row>
    <row r="390" spans="1:4">
      <c r="A390" s="425" t="s">
        <v>1385</v>
      </c>
      <c r="B390" s="426" t="s">
        <v>3440</v>
      </c>
      <c r="C390" s="426" t="s">
        <v>117</v>
      </c>
      <c r="D390" s="449"/>
    </row>
    <row r="391" spans="1:4">
      <c r="A391" s="425" t="s">
        <v>1312</v>
      </c>
      <c r="B391" s="426" t="s">
        <v>2873</v>
      </c>
      <c r="C391" s="426" t="s">
        <v>117</v>
      </c>
      <c r="D391" s="449"/>
    </row>
    <row r="392" spans="1:4">
      <c r="A392" s="425" t="s">
        <v>1332</v>
      </c>
      <c r="B392" s="426" t="s">
        <v>2874</v>
      </c>
      <c r="C392" s="426" t="s">
        <v>117</v>
      </c>
      <c r="D392" s="449"/>
    </row>
    <row r="393" spans="1:4">
      <c r="A393" s="425" t="s">
        <v>168</v>
      </c>
      <c r="B393" s="426" t="s">
        <v>3442</v>
      </c>
      <c r="C393" s="426" t="s">
        <v>117</v>
      </c>
      <c r="D393" s="449"/>
    </row>
    <row r="394" spans="1:4">
      <c r="A394" s="425" t="s">
        <v>1400</v>
      </c>
      <c r="B394" s="426" t="s">
        <v>3441</v>
      </c>
      <c r="C394" s="426" t="s">
        <v>117</v>
      </c>
      <c r="D394" s="449"/>
    </row>
    <row r="395" spans="1:4">
      <c r="A395" s="425" t="s">
        <v>249</v>
      </c>
      <c r="B395" s="426" t="s">
        <v>3443</v>
      </c>
      <c r="C395" s="426" t="s">
        <v>117</v>
      </c>
      <c r="D395" s="449"/>
    </row>
    <row r="396" spans="1:4">
      <c r="A396" s="425" t="s">
        <v>5006</v>
      </c>
      <c r="B396" s="428" t="s">
        <v>3443</v>
      </c>
      <c r="C396" s="428" t="s">
        <v>5009</v>
      </c>
      <c r="D396" s="449"/>
    </row>
    <row r="397" spans="1:4">
      <c r="A397" s="425" t="s">
        <v>234</v>
      </c>
      <c r="B397" s="426" t="s">
        <v>3444</v>
      </c>
      <c r="C397" s="426" t="s">
        <v>117</v>
      </c>
      <c r="D397" s="449"/>
    </row>
    <row r="398" spans="1:4">
      <c r="A398" s="425" t="s">
        <v>198</v>
      </c>
      <c r="B398" s="426" t="s">
        <v>3445</v>
      </c>
      <c r="C398" s="426" t="s">
        <v>117</v>
      </c>
      <c r="D398" s="449"/>
    </row>
    <row r="399" spans="1:4">
      <c r="A399" s="425" t="s">
        <v>1306</v>
      </c>
      <c r="B399" s="426" t="s">
        <v>2875</v>
      </c>
      <c r="C399" s="426" t="s">
        <v>117</v>
      </c>
      <c r="D399" s="449"/>
    </row>
    <row r="400" spans="1:4">
      <c r="A400" s="425" t="s">
        <v>156</v>
      </c>
      <c r="B400" s="426" t="s">
        <v>3446</v>
      </c>
      <c r="C400" s="426" t="s">
        <v>117</v>
      </c>
      <c r="D400" s="449"/>
    </row>
    <row r="401" spans="1:4">
      <c r="A401" s="425" t="s">
        <v>219</v>
      </c>
      <c r="B401" s="426" t="s">
        <v>220</v>
      </c>
      <c r="C401" s="426" t="s">
        <v>2763</v>
      </c>
      <c r="D401" s="449" t="s">
        <v>3233</v>
      </c>
    </row>
    <row r="402" spans="1:4">
      <c r="A402" s="425" t="s">
        <v>4454</v>
      </c>
      <c r="B402" s="428" t="s">
        <v>4455</v>
      </c>
      <c r="C402" s="428" t="s">
        <v>4457</v>
      </c>
      <c r="D402" s="449"/>
    </row>
    <row r="403" spans="1:4">
      <c r="A403" s="425">
        <v>33262064</v>
      </c>
      <c r="B403" s="426" t="s">
        <v>3447</v>
      </c>
      <c r="C403" s="426" t="s">
        <v>247</v>
      </c>
      <c r="D403" s="449"/>
    </row>
    <row r="404" spans="1:4">
      <c r="A404" s="425" t="s">
        <v>131</v>
      </c>
      <c r="B404" s="426" t="s">
        <v>3448</v>
      </c>
      <c r="C404" s="426" t="s">
        <v>117</v>
      </c>
      <c r="D404" s="449"/>
    </row>
    <row r="405" spans="1:4">
      <c r="A405" s="425" t="s">
        <v>4742</v>
      </c>
      <c r="B405" s="428" t="s">
        <v>4743</v>
      </c>
      <c r="C405" s="428" t="s">
        <v>4744</v>
      </c>
      <c r="D405" s="449"/>
    </row>
    <row r="406" spans="1:4">
      <c r="A406" s="425" t="s">
        <v>1962</v>
      </c>
      <c r="B406" s="426" t="s">
        <v>3449</v>
      </c>
      <c r="C406" s="426" t="s">
        <v>117</v>
      </c>
      <c r="D406" s="449"/>
    </row>
    <row r="407" spans="1:4">
      <c r="A407" s="425" t="s">
        <v>2240</v>
      </c>
      <c r="B407" s="428" t="s">
        <v>3450</v>
      </c>
      <c r="C407" s="428" t="s">
        <v>2876</v>
      </c>
      <c r="D407" s="449"/>
    </row>
    <row r="408" spans="1:4">
      <c r="A408" s="425" t="s">
        <v>1427</v>
      </c>
      <c r="B408" s="426" t="s">
        <v>3451</v>
      </c>
      <c r="C408" s="426" t="s">
        <v>37</v>
      </c>
      <c r="D408" s="449"/>
    </row>
    <row r="409" spans="1:4">
      <c r="A409" s="425" t="s">
        <v>1401</v>
      </c>
      <c r="B409" s="426" t="s">
        <v>3452</v>
      </c>
      <c r="C409" s="426" t="s">
        <v>37</v>
      </c>
      <c r="D409" s="449"/>
    </row>
    <row r="410" spans="1:4">
      <c r="A410" s="425" t="s">
        <v>213</v>
      </c>
      <c r="B410" s="426" t="s">
        <v>3453</v>
      </c>
      <c r="C410" s="426" t="s">
        <v>37</v>
      </c>
      <c r="D410" s="449"/>
    </row>
    <row r="411" spans="1:4">
      <c r="A411" s="425" t="s">
        <v>5003</v>
      </c>
      <c r="B411" s="428" t="s">
        <v>3453</v>
      </c>
      <c r="C411" s="428" t="s">
        <v>5005</v>
      </c>
      <c r="D411" s="449"/>
    </row>
    <row r="412" spans="1:4">
      <c r="A412" s="425" t="s">
        <v>199</v>
      </c>
      <c r="B412" s="426" t="s">
        <v>3454</v>
      </c>
      <c r="C412" s="426" t="s">
        <v>200</v>
      </c>
      <c r="D412" s="449"/>
    </row>
    <row r="413" spans="1:4">
      <c r="A413" s="425" t="s">
        <v>106</v>
      </c>
      <c r="B413" s="426" t="s">
        <v>2877</v>
      </c>
      <c r="C413" s="426" t="s">
        <v>37</v>
      </c>
      <c r="D413" s="449"/>
    </row>
    <row r="414" spans="1:4">
      <c r="A414" s="425" t="s">
        <v>157</v>
      </c>
      <c r="B414" s="426" t="s">
        <v>3455</v>
      </c>
      <c r="C414" s="426" t="s">
        <v>37</v>
      </c>
      <c r="D414" s="449"/>
    </row>
    <row r="415" spans="1:4">
      <c r="A415" s="425" t="s">
        <v>179</v>
      </c>
      <c r="B415" s="426" t="s">
        <v>3456</v>
      </c>
      <c r="C415" s="426" t="s">
        <v>37</v>
      </c>
      <c r="D415" s="449"/>
    </row>
    <row r="416" spans="1:4">
      <c r="A416" s="430" t="s">
        <v>2878</v>
      </c>
      <c r="B416" s="431" t="s">
        <v>3457</v>
      </c>
      <c r="C416" s="428" t="s">
        <v>2879</v>
      </c>
      <c r="D416" s="449"/>
    </row>
    <row r="417" spans="1:4">
      <c r="A417" s="425" t="s">
        <v>210</v>
      </c>
      <c r="B417" s="426" t="s">
        <v>3458</v>
      </c>
      <c r="C417" s="426" t="s">
        <v>194</v>
      </c>
      <c r="D417" s="449"/>
    </row>
    <row r="418" spans="1:4">
      <c r="A418" s="425" t="s">
        <v>193</v>
      </c>
      <c r="B418" s="426" t="s">
        <v>3459</v>
      </c>
      <c r="C418" s="426" t="s">
        <v>194</v>
      </c>
      <c r="D418" s="449"/>
    </row>
    <row r="419" spans="1:4">
      <c r="A419" s="425" t="s">
        <v>227</v>
      </c>
      <c r="B419" s="426" t="s">
        <v>3460</v>
      </c>
      <c r="C419" s="426" t="s">
        <v>194</v>
      </c>
      <c r="D419" s="449"/>
    </row>
    <row r="420" spans="1:4">
      <c r="A420" s="425" t="s">
        <v>1414</v>
      </c>
      <c r="B420" s="426" t="s">
        <v>2880</v>
      </c>
      <c r="C420" s="426" t="s">
        <v>37</v>
      </c>
      <c r="D420" s="449"/>
    </row>
    <row r="421" spans="1:4">
      <c r="A421" s="425" t="s">
        <v>4460</v>
      </c>
      <c r="B421" s="428" t="s">
        <v>4461</v>
      </c>
      <c r="C421" s="428" t="s">
        <v>4463</v>
      </c>
      <c r="D421" s="449"/>
    </row>
    <row r="422" spans="1:4">
      <c r="A422" s="425" t="s">
        <v>4987</v>
      </c>
      <c r="B422" s="428" t="s">
        <v>4994</v>
      </c>
      <c r="C422" s="428" t="s">
        <v>4989</v>
      </c>
      <c r="D422" s="449"/>
    </row>
    <row r="423" spans="1:4">
      <c r="A423" s="425" t="s">
        <v>1965</v>
      </c>
      <c r="B423" s="426" t="s">
        <v>3461</v>
      </c>
      <c r="C423" s="426" t="s">
        <v>2881</v>
      </c>
      <c r="D423" s="449"/>
    </row>
    <row r="424" spans="1:4">
      <c r="A424" s="425" t="s">
        <v>2189</v>
      </c>
      <c r="B424" s="428" t="s">
        <v>3462</v>
      </c>
      <c r="C424" s="428" t="s">
        <v>2882</v>
      </c>
      <c r="D424" s="449"/>
    </row>
    <row r="425" spans="1:4">
      <c r="A425" s="425" t="s">
        <v>1336</v>
      </c>
      <c r="B425" s="426" t="s">
        <v>2883</v>
      </c>
      <c r="C425" s="426" t="s">
        <v>37</v>
      </c>
      <c r="D425" s="449"/>
    </row>
    <row r="426" spans="1:4">
      <c r="A426" s="425" t="s">
        <v>1335</v>
      </c>
      <c r="B426" s="426" t="s">
        <v>2884</v>
      </c>
      <c r="C426" s="426" t="s">
        <v>37</v>
      </c>
      <c r="D426" s="449"/>
    </row>
    <row r="427" spans="1:4">
      <c r="A427" s="425" t="s">
        <v>62</v>
      </c>
      <c r="B427" s="426" t="s">
        <v>3463</v>
      </c>
      <c r="C427" s="426" t="s">
        <v>37</v>
      </c>
      <c r="D427" s="449"/>
    </row>
    <row r="428" spans="1:4">
      <c r="A428" s="425" t="s">
        <v>4666</v>
      </c>
      <c r="B428" s="428" t="s">
        <v>4667</v>
      </c>
      <c r="C428" s="428" t="s">
        <v>4668</v>
      </c>
      <c r="D428" s="449"/>
    </row>
    <row r="429" spans="1:4">
      <c r="A429" s="425" t="s">
        <v>1964</v>
      </c>
      <c r="B429" s="426" t="s">
        <v>3464</v>
      </c>
      <c r="C429" s="426" t="s">
        <v>37</v>
      </c>
      <c r="D429" s="449"/>
    </row>
    <row r="430" spans="1:4">
      <c r="A430" s="425" t="s">
        <v>4930</v>
      </c>
      <c r="B430" s="428" t="s">
        <v>3464</v>
      </c>
      <c r="C430" s="428" t="s">
        <v>4938</v>
      </c>
      <c r="D430" s="449"/>
    </row>
    <row r="431" spans="1:4">
      <c r="A431" s="425" t="s">
        <v>1963</v>
      </c>
      <c r="B431" s="426" t="s">
        <v>3465</v>
      </c>
      <c r="C431" s="426" t="s">
        <v>37</v>
      </c>
      <c r="D431" s="449"/>
    </row>
    <row r="432" spans="1:4">
      <c r="A432" s="425" t="s">
        <v>4586</v>
      </c>
      <c r="B432" s="428" t="s">
        <v>3465</v>
      </c>
      <c r="C432" s="428" t="s">
        <v>4588</v>
      </c>
      <c r="D432" s="449"/>
    </row>
    <row r="433" spans="1:4">
      <c r="A433" s="425" t="s">
        <v>1918</v>
      </c>
      <c r="B433" s="426" t="s">
        <v>1919</v>
      </c>
      <c r="C433" s="426" t="s">
        <v>2764</v>
      </c>
      <c r="D433" s="449" t="s">
        <v>3235</v>
      </c>
    </row>
    <row r="434" spans="1:4">
      <c r="A434" s="425" t="s">
        <v>295</v>
      </c>
      <c r="B434" s="426" t="s">
        <v>3466</v>
      </c>
      <c r="C434" s="426" t="s">
        <v>279</v>
      </c>
      <c r="D434" s="449"/>
    </row>
    <row r="435" spans="1:4">
      <c r="A435" s="425" t="s">
        <v>280</v>
      </c>
      <c r="B435" s="426" t="s">
        <v>3467</v>
      </c>
      <c r="C435" s="426" t="s">
        <v>281</v>
      </c>
      <c r="D435" s="449"/>
    </row>
    <row r="436" spans="1:4">
      <c r="A436" s="425">
        <v>33272063</v>
      </c>
      <c r="B436" s="426" t="s">
        <v>3468</v>
      </c>
      <c r="C436" s="426" t="s">
        <v>39</v>
      </c>
      <c r="D436" s="449"/>
    </row>
    <row r="437" spans="1:4">
      <c r="A437" s="425" t="s">
        <v>282</v>
      </c>
      <c r="B437" s="426" t="s">
        <v>3469</v>
      </c>
      <c r="C437" s="426" t="s">
        <v>279</v>
      </c>
      <c r="D437" s="449"/>
    </row>
    <row r="438" spans="1:4">
      <c r="A438" s="425" t="s">
        <v>2044</v>
      </c>
      <c r="B438" s="426" t="s">
        <v>3470</v>
      </c>
      <c r="C438" s="426" t="s">
        <v>279</v>
      </c>
      <c r="D438" s="449"/>
    </row>
    <row r="439" spans="1:4">
      <c r="A439" s="425" t="s">
        <v>4628</v>
      </c>
      <c r="B439" s="428" t="s">
        <v>3470</v>
      </c>
      <c r="C439" s="428" t="s">
        <v>4629</v>
      </c>
      <c r="D439" s="449"/>
    </row>
    <row r="440" spans="1:4">
      <c r="A440" s="425" t="s">
        <v>4990</v>
      </c>
      <c r="B440" s="428" t="s">
        <v>4991</v>
      </c>
      <c r="C440" s="428" t="s">
        <v>4992</v>
      </c>
      <c r="D440" s="449"/>
    </row>
    <row r="441" spans="1:4">
      <c r="A441" s="425" t="s">
        <v>1473</v>
      </c>
      <c r="B441" s="426" t="s">
        <v>1474</v>
      </c>
      <c r="C441" s="426" t="s">
        <v>279</v>
      </c>
      <c r="D441" s="449"/>
    </row>
    <row r="442" spans="1:4">
      <c r="A442" s="425" t="s">
        <v>1565</v>
      </c>
      <c r="B442" s="426" t="s">
        <v>3471</v>
      </c>
      <c r="C442" s="426" t="s">
        <v>279</v>
      </c>
      <c r="D442" s="449"/>
    </row>
    <row r="443" spans="1:4">
      <c r="A443" s="425" t="s">
        <v>1443</v>
      </c>
      <c r="B443" s="426" t="s">
        <v>2885</v>
      </c>
      <c r="C443" s="426" t="s">
        <v>38</v>
      </c>
      <c r="D443" s="449"/>
    </row>
    <row r="444" spans="1:4">
      <c r="A444" s="425" t="s">
        <v>1922</v>
      </c>
      <c r="B444" s="426" t="s">
        <v>1923</v>
      </c>
      <c r="C444" s="426" t="s">
        <v>279</v>
      </c>
      <c r="D444" s="449"/>
    </row>
    <row r="445" spans="1:4">
      <c r="A445" s="425" t="s">
        <v>1465</v>
      </c>
      <c r="B445" s="426" t="s">
        <v>2212</v>
      </c>
      <c r="C445" s="426" t="s">
        <v>279</v>
      </c>
      <c r="D445" s="449"/>
    </row>
    <row r="446" spans="1:4">
      <c r="A446" s="425" t="s">
        <v>4293</v>
      </c>
      <c r="B446" s="428" t="s">
        <v>4294</v>
      </c>
      <c r="C446" s="428" t="s">
        <v>4295</v>
      </c>
      <c r="D446" s="504">
        <v>45533</v>
      </c>
    </row>
    <row r="447" spans="1:4">
      <c r="A447" s="425" t="s">
        <v>4495</v>
      </c>
      <c r="B447" s="428" t="s">
        <v>4496</v>
      </c>
      <c r="C447" s="428" t="s">
        <v>4500</v>
      </c>
      <c r="D447" s="449"/>
    </row>
    <row r="448" spans="1:4">
      <c r="A448" s="425" t="s">
        <v>278</v>
      </c>
      <c r="B448" s="426" t="s">
        <v>3472</v>
      </c>
      <c r="C448" s="426" t="s">
        <v>279</v>
      </c>
      <c r="D448" s="449"/>
    </row>
    <row r="449" spans="1:4">
      <c r="A449" s="437">
        <v>31715089</v>
      </c>
      <c r="B449" s="440" t="s">
        <v>3473</v>
      </c>
      <c r="C449" s="428" t="s">
        <v>2886</v>
      </c>
      <c r="D449" s="449"/>
    </row>
    <row r="450" spans="1:4">
      <c r="A450" s="425" t="s">
        <v>4377</v>
      </c>
      <c r="B450" s="428" t="s">
        <v>4376</v>
      </c>
      <c r="C450" s="428" t="s">
        <v>4372</v>
      </c>
      <c r="D450" s="504">
        <v>45533</v>
      </c>
    </row>
    <row r="451" spans="1:4">
      <c r="A451" s="425" t="s">
        <v>2131</v>
      </c>
      <c r="B451" s="426" t="s">
        <v>3474</v>
      </c>
      <c r="C451" s="426" t="s">
        <v>2132</v>
      </c>
      <c r="D451" s="449"/>
    </row>
    <row r="452" spans="1:4">
      <c r="A452" s="425" t="s">
        <v>4370</v>
      </c>
      <c r="B452" s="428" t="s">
        <v>4371</v>
      </c>
      <c r="C452" s="428" t="s">
        <v>4676</v>
      </c>
      <c r="D452" s="504">
        <v>45533</v>
      </c>
    </row>
    <row r="453" spans="1:4">
      <c r="A453" s="425" t="s">
        <v>4498</v>
      </c>
      <c r="B453" s="428" t="s">
        <v>4499</v>
      </c>
      <c r="C453" s="428" t="s">
        <v>4501</v>
      </c>
      <c r="D453" s="449"/>
    </row>
    <row r="454" spans="1:4">
      <c r="A454" s="425" t="s">
        <v>2193</v>
      </c>
      <c r="B454" s="426" t="s">
        <v>3475</v>
      </c>
      <c r="C454" s="426" t="s">
        <v>2132</v>
      </c>
      <c r="D454" s="449"/>
    </row>
    <row r="455" spans="1:4">
      <c r="A455" s="425" t="s">
        <v>1458</v>
      </c>
      <c r="B455" s="426" t="s">
        <v>1459</v>
      </c>
      <c r="C455" s="426" t="s">
        <v>279</v>
      </c>
      <c r="D455" s="449"/>
    </row>
    <row r="456" spans="1:4">
      <c r="A456" s="425" t="s">
        <v>337</v>
      </c>
      <c r="B456" s="426" t="s">
        <v>3476</v>
      </c>
      <c r="C456" s="426" t="s">
        <v>85</v>
      </c>
      <c r="D456" s="449"/>
    </row>
    <row r="457" spans="1:4">
      <c r="A457" s="425" t="s">
        <v>324</v>
      </c>
      <c r="B457" s="426" t="s">
        <v>3477</v>
      </c>
      <c r="C457" s="426" t="s">
        <v>85</v>
      </c>
      <c r="D457" s="449"/>
    </row>
    <row r="458" spans="1:4">
      <c r="A458" s="425" t="s">
        <v>1466</v>
      </c>
      <c r="B458" s="426" t="s">
        <v>2300</v>
      </c>
      <c r="C458" s="426" t="s">
        <v>85</v>
      </c>
      <c r="D458" s="449"/>
    </row>
    <row r="459" spans="1:4">
      <c r="A459" s="425" t="s">
        <v>287</v>
      </c>
      <c r="B459" s="426" t="s">
        <v>3478</v>
      </c>
      <c r="C459" s="426" t="s">
        <v>85</v>
      </c>
      <c r="D459" s="449"/>
    </row>
    <row r="460" spans="1:4">
      <c r="A460" s="425" t="s">
        <v>4993</v>
      </c>
      <c r="B460" s="428" t="s">
        <v>4995</v>
      </c>
      <c r="C460" s="428" t="s">
        <v>4996</v>
      </c>
      <c r="D460" s="449"/>
    </row>
    <row r="461" spans="1:4">
      <c r="A461" s="425" t="s">
        <v>2045</v>
      </c>
      <c r="B461" s="426" t="s">
        <v>2046</v>
      </c>
      <c r="C461" s="426" t="s">
        <v>85</v>
      </c>
      <c r="D461" s="449"/>
    </row>
    <row r="462" spans="1:4">
      <c r="A462" s="425" t="s">
        <v>4630</v>
      </c>
      <c r="B462" s="428" t="s">
        <v>2046</v>
      </c>
      <c r="C462" s="428" t="s">
        <v>4642</v>
      </c>
      <c r="D462" s="449"/>
    </row>
    <row r="463" spans="1:4">
      <c r="A463" s="425" t="s">
        <v>1560</v>
      </c>
      <c r="B463" s="426" t="s">
        <v>1561</v>
      </c>
      <c r="C463" s="426" t="s">
        <v>85</v>
      </c>
      <c r="D463" s="449"/>
    </row>
    <row r="464" spans="1:4">
      <c r="A464" s="425" t="s">
        <v>1494</v>
      </c>
      <c r="B464" s="426" t="s">
        <v>1495</v>
      </c>
      <c r="C464" s="426" t="s">
        <v>85</v>
      </c>
      <c r="D464" s="449"/>
    </row>
    <row r="465" spans="1:4">
      <c r="A465" s="425" t="s">
        <v>74</v>
      </c>
      <c r="B465" s="426" t="s">
        <v>3479</v>
      </c>
      <c r="C465" s="426" t="s">
        <v>85</v>
      </c>
      <c r="D465" s="449"/>
    </row>
    <row r="466" spans="1:4">
      <c r="A466" s="425" t="s">
        <v>4923</v>
      </c>
      <c r="B466" s="428" t="s">
        <v>4924</v>
      </c>
      <c r="C466" s="428" t="s">
        <v>4931</v>
      </c>
      <c r="D466" s="449"/>
    </row>
    <row r="467" spans="1:4">
      <c r="A467" s="425" t="s">
        <v>1470</v>
      </c>
      <c r="B467" s="426" t="s">
        <v>1471</v>
      </c>
      <c r="C467" s="426" t="s">
        <v>85</v>
      </c>
      <c r="D467" s="449"/>
    </row>
    <row r="468" spans="1:4">
      <c r="A468" s="425" t="s">
        <v>1942</v>
      </c>
      <c r="B468" s="426" t="s">
        <v>1943</v>
      </c>
      <c r="C468" s="426" t="s">
        <v>2887</v>
      </c>
      <c r="D468" s="449"/>
    </row>
    <row r="469" spans="1:4">
      <c r="A469" s="437">
        <v>32443038</v>
      </c>
      <c r="B469" s="440" t="s">
        <v>3480</v>
      </c>
      <c r="C469" s="428" t="s">
        <v>2888</v>
      </c>
      <c r="D469" s="449"/>
    </row>
    <row r="470" spans="1:4">
      <c r="A470" s="425">
        <v>31093008</v>
      </c>
      <c r="B470" s="426" t="s">
        <v>1591</v>
      </c>
      <c r="C470" s="426" t="s">
        <v>2005</v>
      </c>
      <c r="D470" s="449"/>
    </row>
    <row r="471" spans="1:4">
      <c r="A471" s="425" t="s">
        <v>1724</v>
      </c>
      <c r="B471" s="426" t="s">
        <v>1725</v>
      </c>
      <c r="C471" s="426" t="s">
        <v>2801</v>
      </c>
      <c r="D471" s="449" t="s">
        <v>3261</v>
      </c>
    </row>
    <row r="472" spans="1:4">
      <c r="A472" s="425" t="s">
        <v>1749</v>
      </c>
      <c r="B472" s="426" t="s">
        <v>1750</v>
      </c>
      <c r="C472" s="426" t="s">
        <v>2022</v>
      </c>
      <c r="D472" s="449"/>
    </row>
    <row r="473" spans="1:4">
      <c r="A473" s="425" t="s">
        <v>1776</v>
      </c>
      <c r="B473" s="426" t="s">
        <v>1777</v>
      </c>
      <c r="C473" s="426" t="s">
        <v>297</v>
      </c>
      <c r="D473" s="449"/>
    </row>
    <row r="474" spans="1:4">
      <c r="A474" s="425" t="s">
        <v>389</v>
      </c>
      <c r="B474" s="426" t="s">
        <v>3481</v>
      </c>
      <c r="C474" s="426" t="s">
        <v>297</v>
      </c>
      <c r="D474" s="449"/>
    </row>
    <row r="475" spans="1:4">
      <c r="A475" s="425" t="s">
        <v>4365</v>
      </c>
      <c r="B475" s="428" t="s">
        <v>4366</v>
      </c>
      <c r="C475" s="428" t="s">
        <v>4323</v>
      </c>
      <c r="D475" s="504">
        <v>45533</v>
      </c>
    </row>
    <row r="476" spans="1:4">
      <c r="A476" s="425" t="s">
        <v>376</v>
      </c>
      <c r="B476" s="426" t="s">
        <v>3482</v>
      </c>
      <c r="C476" s="426" t="s">
        <v>111</v>
      </c>
      <c r="D476" s="449"/>
    </row>
    <row r="477" spans="1:4">
      <c r="A477" s="425" t="s">
        <v>395</v>
      </c>
      <c r="B477" s="426" t="s">
        <v>3483</v>
      </c>
      <c r="C477" s="426" t="s">
        <v>111</v>
      </c>
      <c r="D477" s="449"/>
    </row>
    <row r="478" spans="1:4">
      <c r="A478" s="425">
        <v>30952089</v>
      </c>
      <c r="B478" s="426" t="s">
        <v>3484</v>
      </c>
      <c r="C478" s="426" t="s">
        <v>84</v>
      </c>
      <c r="D478" s="449"/>
    </row>
    <row r="479" spans="1:4">
      <c r="A479" s="425" t="s">
        <v>374</v>
      </c>
      <c r="B479" s="426" t="s">
        <v>3485</v>
      </c>
      <c r="C479" s="426" t="s">
        <v>375</v>
      </c>
      <c r="D479" s="449"/>
    </row>
    <row r="480" spans="1:4">
      <c r="A480" s="425">
        <v>31163066</v>
      </c>
      <c r="B480" s="426" t="s">
        <v>1814</v>
      </c>
      <c r="C480" s="426" t="s">
        <v>2668</v>
      </c>
      <c r="D480" s="449"/>
    </row>
    <row r="481" spans="1:4">
      <c r="A481" s="425">
        <v>31633068</v>
      </c>
      <c r="B481" s="426" t="s">
        <v>3486</v>
      </c>
      <c r="C481" s="426" t="s">
        <v>1927</v>
      </c>
      <c r="D481" s="449"/>
    </row>
    <row r="482" spans="1:4">
      <c r="A482" s="425" t="s">
        <v>1768</v>
      </c>
      <c r="B482" s="426" t="s">
        <v>2889</v>
      </c>
      <c r="C482" s="426" t="s">
        <v>84</v>
      </c>
      <c r="D482" s="449"/>
    </row>
    <row r="483" spans="1:4">
      <c r="A483" s="425" t="s">
        <v>4482</v>
      </c>
      <c r="B483" s="428" t="s">
        <v>4483</v>
      </c>
      <c r="C483" s="428" t="s">
        <v>4505</v>
      </c>
      <c r="D483" s="449"/>
    </row>
    <row r="484" spans="1:4">
      <c r="A484" s="425" t="s">
        <v>386</v>
      </c>
      <c r="B484" s="426" t="s">
        <v>3487</v>
      </c>
      <c r="C484" s="426" t="s">
        <v>84</v>
      </c>
      <c r="D484" s="449"/>
    </row>
    <row r="485" spans="1:4">
      <c r="A485" s="425" t="s">
        <v>1758</v>
      </c>
      <c r="B485" s="426" t="s">
        <v>2213</v>
      </c>
      <c r="C485" s="426" t="s">
        <v>375</v>
      </c>
      <c r="D485" s="449"/>
    </row>
    <row r="486" spans="1:4">
      <c r="A486" s="425" t="s">
        <v>75</v>
      </c>
      <c r="B486" s="426" t="s">
        <v>2214</v>
      </c>
      <c r="C486" s="426" t="s">
        <v>111</v>
      </c>
      <c r="D486" s="449"/>
    </row>
    <row r="487" spans="1:4">
      <c r="A487" s="425">
        <v>30843007</v>
      </c>
      <c r="B487" s="426" t="s">
        <v>1820</v>
      </c>
      <c r="C487" s="426" t="s">
        <v>2669</v>
      </c>
      <c r="D487" s="449"/>
    </row>
    <row r="488" spans="1:4">
      <c r="A488" s="425" t="s">
        <v>4350</v>
      </c>
      <c r="B488" s="428" t="s">
        <v>4351</v>
      </c>
      <c r="C488" s="428" t="s">
        <v>4352</v>
      </c>
      <c r="D488" s="504">
        <v>45533</v>
      </c>
    </row>
    <row r="489" spans="1:4">
      <c r="A489" s="425" t="s">
        <v>968</v>
      </c>
      <c r="B489" s="426" t="s">
        <v>969</v>
      </c>
      <c r="C489" s="426" t="s">
        <v>484</v>
      </c>
      <c r="D489" s="449"/>
    </row>
    <row r="490" spans="1:4">
      <c r="A490" s="425" t="s">
        <v>524</v>
      </c>
      <c r="B490" s="426" t="s">
        <v>3488</v>
      </c>
      <c r="C490" s="426" t="s">
        <v>484</v>
      </c>
      <c r="D490" s="449"/>
    </row>
    <row r="491" spans="1:4">
      <c r="A491" s="425" t="s">
        <v>610</v>
      </c>
      <c r="B491" s="426" t="s">
        <v>3490</v>
      </c>
      <c r="C491" s="426" t="s">
        <v>611</v>
      </c>
      <c r="D491" s="449"/>
    </row>
    <row r="492" spans="1:4">
      <c r="A492" s="425" t="s">
        <v>4560</v>
      </c>
      <c r="B492" s="428" t="s">
        <v>3490</v>
      </c>
      <c r="C492" s="428" t="s">
        <v>4561</v>
      </c>
      <c r="D492" s="449"/>
    </row>
    <row r="493" spans="1:4">
      <c r="A493" s="425" t="s">
        <v>613</v>
      </c>
      <c r="B493" s="426" t="s">
        <v>3489</v>
      </c>
      <c r="C493" s="426" t="s">
        <v>611</v>
      </c>
      <c r="D493" s="449"/>
    </row>
    <row r="494" spans="1:4">
      <c r="A494" s="425" t="s">
        <v>4857</v>
      </c>
      <c r="B494" s="428" t="s">
        <v>4856</v>
      </c>
      <c r="C494" s="428" t="s">
        <v>4860</v>
      </c>
      <c r="D494" s="449"/>
    </row>
    <row r="495" spans="1:4">
      <c r="A495" s="425" t="s">
        <v>1001</v>
      </c>
      <c r="B495" s="426" t="s">
        <v>1002</v>
      </c>
      <c r="C495" s="426" t="s">
        <v>71</v>
      </c>
      <c r="D495" s="449"/>
    </row>
    <row r="496" spans="1:4">
      <c r="A496" s="425" t="s">
        <v>533</v>
      </c>
      <c r="B496" s="426" t="s">
        <v>3492</v>
      </c>
      <c r="C496" s="426" t="s">
        <v>71</v>
      </c>
      <c r="D496" s="449"/>
    </row>
    <row r="497" spans="1:4">
      <c r="A497" s="425" t="s">
        <v>1032</v>
      </c>
      <c r="B497" s="426" t="s">
        <v>3491</v>
      </c>
      <c r="C497" s="426" t="s">
        <v>71</v>
      </c>
      <c r="D497" s="449"/>
    </row>
    <row r="498" spans="1:4">
      <c r="A498" s="425" t="s">
        <v>2242</v>
      </c>
      <c r="B498" s="428" t="s">
        <v>3493</v>
      </c>
      <c r="C498" s="428" t="s">
        <v>2890</v>
      </c>
      <c r="D498" s="449"/>
    </row>
    <row r="499" spans="1:4">
      <c r="A499" s="425" t="s">
        <v>995</v>
      </c>
      <c r="B499" s="426" t="s">
        <v>996</v>
      </c>
      <c r="C499" s="426" t="s">
        <v>563</v>
      </c>
      <c r="D499" s="449"/>
    </row>
    <row r="500" spans="1:4">
      <c r="A500" s="425" t="s">
        <v>2891</v>
      </c>
      <c r="B500" s="428" t="s">
        <v>3494</v>
      </c>
      <c r="C500" s="428" t="s">
        <v>2892</v>
      </c>
      <c r="D500" s="449"/>
    </row>
    <row r="501" spans="1:4">
      <c r="A501" s="425" t="s">
        <v>534</v>
      </c>
      <c r="B501" s="426" t="s">
        <v>3495</v>
      </c>
      <c r="C501" s="426" t="s">
        <v>2893</v>
      </c>
      <c r="D501" s="449"/>
    </row>
    <row r="502" spans="1:4">
      <c r="A502" s="425" t="s">
        <v>562</v>
      </c>
      <c r="B502" s="426" t="s">
        <v>3496</v>
      </c>
      <c r="C502" s="426" t="s">
        <v>563</v>
      </c>
      <c r="D502" s="449"/>
    </row>
    <row r="503" spans="1:4">
      <c r="A503" s="425" t="s">
        <v>4765</v>
      </c>
      <c r="B503" s="428" t="s">
        <v>4766</v>
      </c>
      <c r="C503" s="428" t="s">
        <v>4767</v>
      </c>
      <c r="D503" s="449"/>
    </row>
    <row r="504" spans="1:4">
      <c r="A504" s="425" t="s">
        <v>2148</v>
      </c>
      <c r="B504" s="426" t="s">
        <v>3497</v>
      </c>
      <c r="C504" s="426" t="s">
        <v>443</v>
      </c>
      <c r="D504" s="449"/>
    </row>
    <row r="505" spans="1:4">
      <c r="A505" s="425" t="s">
        <v>4565</v>
      </c>
      <c r="B505" s="428" t="s">
        <v>4564</v>
      </c>
      <c r="C505" s="428" t="s">
        <v>4566</v>
      </c>
      <c r="D505" s="449"/>
    </row>
    <row r="506" spans="1:4">
      <c r="A506" s="425">
        <v>31403009</v>
      </c>
      <c r="B506" s="426" t="s">
        <v>3498</v>
      </c>
      <c r="C506" s="426" t="s">
        <v>621</v>
      </c>
      <c r="D506" s="449"/>
    </row>
    <row r="507" spans="1:4">
      <c r="A507" s="425">
        <v>31705064</v>
      </c>
      <c r="B507" s="426" t="s">
        <v>3499</v>
      </c>
      <c r="C507" s="426" t="s">
        <v>621</v>
      </c>
      <c r="D507" s="449"/>
    </row>
    <row r="508" spans="1:4">
      <c r="A508" s="425">
        <v>30112064</v>
      </c>
      <c r="B508" s="426" t="s">
        <v>3500</v>
      </c>
      <c r="C508" s="426" t="s">
        <v>122</v>
      </c>
      <c r="D508" s="449"/>
    </row>
    <row r="509" spans="1:4">
      <c r="A509" s="425" t="s">
        <v>4330</v>
      </c>
      <c r="B509" s="428" t="s">
        <v>4331</v>
      </c>
      <c r="C509" s="428" t="s">
        <v>4332</v>
      </c>
      <c r="D509" s="504">
        <v>45533</v>
      </c>
    </row>
    <row r="510" spans="1:4">
      <c r="A510" s="425" t="s">
        <v>4336</v>
      </c>
      <c r="B510" s="428" t="s">
        <v>4337</v>
      </c>
      <c r="C510" s="428" t="s">
        <v>4332</v>
      </c>
      <c r="D510" s="504">
        <v>45533</v>
      </c>
    </row>
    <row r="511" spans="1:4">
      <c r="A511" s="425" t="s">
        <v>4341</v>
      </c>
      <c r="B511" s="428" t="s">
        <v>4342</v>
      </c>
      <c r="C511" s="428" t="s">
        <v>4343</v>
      </c>
      <c r="D511" s="504">
        <v>45533</v>
      </c>
    </row>
    <row r="512" spans="1:4">
      <c r="A512" s="425" t="s">
        <v>622</v>
      </c>
      <c r="B512" s="426" t="s">
        <v>3501</v>
      </c>
      <c r="C512" s="426" t="s">
        <v>100</v>
      </c>
      <c r="D512" s="449"/>
    </row>
    <row r="513" spans="1:4">
      <c r="A513" s="425" t="s">
        <v>631</v>
      </c>
      <c r="B513" s="426" t="s">
        <v>3502</v>
      </c>
      <c r="C513" s="426" t="s">
        <v>71</v>
      </c>
      <c r="D513" s="449"/>
    </row>
    <row r="514" spans="1:4">
      <c r="A514" s="425" t="s">
        <v>666</v>
      </c>
      <c r="B514" s="426" t="s">
        <v>3503</v>
      </c>
      <c r="C514" s="426" t="s">
        <v>71</v>
      </c>
      <c r="D514" s="449"/>
    </row>
    <row r="515" spans="1:4">
      <c r="A515" s="425" t="s">
        <v>2894</v>
      </c>
      <c r="B515" s="428" t="s">
        <v>3504</v>
      </c>
      <c r="C515" s="428" t="s">
        <v>2862</v>
      </c>
      <c r="D515" s="449"/>
    </row>
    <row r="516" spans="1:4">
      <c r="A516" s="425" t="s">
        <v>623</v>
      </c>
      <c r="B516" s="426" t="s">
        <v>3505</v>
      </c>
      <c r="C516" s="426" t="s">
        <v>100</v>
      </c>
      <c r="D516" s="449"/>
    </row>
    <row r="517" spans="1:4">
      <c r="A517" s="425" t="s">
        <v>647</v>
      </c>
      <c r="B517" s="426" t="s">
        <v>3506</v>
      </c>
      <c r="C517" s="426" t="s">
        <v>71</v>
      </c>
      <c r="D517" s="449"/>
    </row>
    <row r="518" spans="1:4">
      <c r="A518" s="425" t="s">
        <v>1044</v>
      </c>
      <c r="B518" s="426" t="s">
        <v>1045</v>
      </c>
      <c r="C518" s="426" t="s">
        <v>100</v>
      </c>
      <c r="D518" s="449"/>
    </row>
    <row r="519" spans="1:4">
      <c r="A519" s="425" t="s">
        <v>2262</v>
      </c>
      <c r="B519" s="428" t="s">
        <v>3507</v>
      </c>
      <c r="C519" s="428" t="s">
        <v>2895</v>
      </c>
      <c r="D519" s="449"/>
    </row>
    <row r="520" spans="1:4">
      <c r="A520" s="425" t="s">
        <v>1047</v>
      </c>
      <c r="B520" s="426" t="s">
        <v>1048</v>
      </c>
      <c r="C520" s="426" t="s">
        <v>71</v>
      </c>
      <c r="D520" s="449"/>
    </row>
    <row r="521" spans="1:4">
      <c r="A521" s="425" t="s">
        <v>1073</v>
      </c>
      <c r="B521" s="426" t="s">
        <v>1074</v>
      </c>
      <c r="C521" s="426" t="s">
        <v>100</v>
      </c>
      <c r="D521" s="449"/>
    </row>
    <row r="522" spans="1:4">
      <c r="A522" s="425" t="s">
        <v>1040</v>
      </c>
      <c r="B522" s="426" t="s">
        <v>1041</v>
      </c>
      <c r="C522" s="426" t="s">
        <v>100</v>
      </c>
      <c r="D522" s="449"/>
    </row>
    <row r="523" spans="1:4">
      <c r="A523" s="425" t="s">
        <v>676</v>
      </c>
      <c r="B523" s="426" t="s">
        <v>3508</v>
      </c>
      <c r="C523" s="426" t="s">
        <v>100</v>
      </c>
      <c r="D523" s="449"/>
    </row>
    <row r="524" spans="1:4">
      <c r="A524" s="425" t="s">
        <v>2137</v>
      </c>
      <c r="B524" s="426" t="s">
        <v>97</v>
      </c>
      <c r="C524" s="426" t="s">
        <v>100</v>
      </c>
      <c r="D524" s="449"/>
    </row>
    <row r="525" spans="1:4">
      <c r="A525" s="425" t="s">
        <v>4338</v>
      </c>
      <c r="B525" s="428" t="s">
        <v>4339</v>
      </c>
      <c r="C525" s="428" t="s">
        <v>4340</v>
      </c>
      <c r="D525" s="504">
        <v>45533</v>
      </c>
    </row>
    <row r="526" spans="1:4">
      <c r="A526" s="425" t="s">
        <v>4873</v>
      </c>
      <c r="B526" s="428" t="s">
        <v>4875</v>
      </c>
      <c r="C526" s="428" t="s">
        <v>4876</v>
      </c>
      <c r="D526" s="449"/>
    </row>
    <row r="527" spans="1:4">
      <c r="A527" s="425" t="s">
        <v>1941</v>
      </c>
      <c r="B527" s="426" t="s">
        <v>3509</v>
      </c>
      <c r="C527" s="426" t="s">
        <v>178</v>
      </c>
      <c r="D527" s="449"/>
    </row>
    <row r="528" spans="1:4">
      <c r="A528" s="425" t="s">
        <v>1080</v>
      </c>
      <c r="B528" s="426" t="s">
        <v>1081</v>
      </c>
      <c r="C528" s="426" t="s">
        <v>100</v>
      </c>
      <c r="D528" s="449"/>
    </row>
    <row r="529" spans="1:4">
      <c r="A529" s="425" t="s">
        <v>1082</v>
      </c>
      <c r="B529" s="426" t="s">
        <v>3510</v>
      </c>
      <c r="C529" s="426" t="s">
        <v>100</v>
      </c>
      <c r="D529" s="449"/>
    </row>
    <row r="530" spans="1:4">
      <c r="A530" s="425" t="s">
        <v>2237</v>
      </c>
      <c r="B530" s="428" t="s">
        <v>3511</v>
      </c>
      <c r="C530" s="428" t="s">
        <v>2851</v>
      </c>
      <c r="D530" s="449"/>
    </row>
    <row r="531" spans="1:4">
      <c r="A531" s="425" t="s">
        <v>1092</v>
      </c>
      <c r="B531" s="426" t="s">
        <v>1093</v>
      </c>
      <c r="C531" s="426" t="s">
        <v>40</v>
      </c>
      <c r="D531" s="449"/>
    </row>
    <row r="532" spans="1:4">
      <c r="A532" s="425" t="s">
        <v>655</v>
      </c>
      <c r="B532" s="426" t="s">
        <v>3512</v>
      </c>
      <c r="C532" s="426" t="s">
        <v>656</v>
      </c>
      <c r="D532" s="449"/>
    </row>
    <row r="533" spans="1:4">
      <c r="A533" s="425" t="s">
        <v>641</v>
      </c>
      <c r="B533" s="426" t="s">
        <v>3513</v>
      </c>
      <c r="C533" s="426" t="s">
        <v>642</v>
      </c>
      <c r="D533" s="449"/>
    </row>
    <row r="534" spans="1:4">
      <c r="A534" s="425" t="s">
        <v>680</v>
      </c>
      <c r="B534" s="426" t="s">
        <v>3514</v>
      </c>
      <c r="C534" s="426" t="s">
        <v>572</v>
      </c>
      <c r="D534" s="449"/>
    </row>
    <row r="535" spans="1:4">
      <c r="A535" s="425" t="s">
        <v>4720</v>
      </c>
      <c r="B535" s="428" t="s">
        <v>3514</v>
      </c>
      <c r="C535" s="428" t="s">
        <v>4727</v>
      </c>
      <c r="D535" s="449"/>
    </row>
    <row r="536" spans="1:4">
      <c r="A536" s="425" t="s">
        <v>681</v>
      </c>
      <c r="B536" s="426" t="s">
        <v>3515</v>
      </c>
      <c r="C536" s="426" t="s">
        <v>572</v>
      </c>
      <c r="D536" s="449"/>
    </row>
    <row r="537" spans="1:4">
      <c r="A537" s="425" t="s">
        <v>4812</v>
      </c>
      <c r="B537" s="428" t="s">
        <v>3515</v>
      </c>
      <c r="C537" s="428" t="s">
        <v>4813</v>
      </c>
      <c r="D537" s="449"/>
    </row>
    <row r="538" spans="1:4">
      <c r="A538" s="425" t="s">
        <v>4942</v>
      </c>
      <c r="B538" s="428" t="s">
        <v>4943</v>
      </c>
      <c r="C538" s="428" t="s">
        <v>4999</v>
      </c>
      <c r="D538" s="449"/>
    </row>
    <row r="539" spans="1:4">
      <c r="A539" s="425" t="s">
        <v>2258</v>
      </c>
      <c r="B539" s="428" t="s">
        <v>3516</v>
      </c>
      <c r="C539" s="428" t="s">
        <v>2896</v>
      </c>
      <c r="D539" s="449"/>
    </row>
    <row r="540" spans="1:4">
      <c r="A540" s="425">
        <v>31052061</v>
      </c>
      <c r="B540" s="426" t="s">
        <v>3517</v>
      </c>
      <c r="C540" s="426" t="s">
        <v>797</v>
      </c>
      <c r="D540" s="449"/>
    </row>
    <row r="541" spans="1:4">
      <c r="A541" s="425" t="s">
        <v>4438</v>
      </c>
      <c r="B541" s="428" t="s">
        <v>4439</v>
      </c>
      <c r="C541" s="428" t="s">
        <v>4440</v>
      </c>
      <c r="D541" s="449"/>
    </row>
    <row r="542" spans="1:4">
      <c r="A542" s="425">
        <v>31563083</v>
      </c>
      <c r="B542" s="426" t="s">
        <v>3518</v>
      </c>
      <c r="C542" s="426" t="s">
        <v>86</v>
      </c>
      <c r="D542" s="449"/>
    </row>
    <row r="543" spans="1:4">
      <c r="A543" s="425" t="s">
        <v>4408</v>
      </c>
      <c r="B543" s="428" t="s">
        <v>4409</v>
      </c>
      <c r="C543" s="428" t="s">
        <v>4410</v>
      </c>
      <c r="D543" s="705">
        <v>45540</v>
      </c>
    </row>
    <row r="544" spans="1:4">
      <c r="A544" s="425" t="s">
        <v>700</v>
      </c>
      <c r="B544" s="426" t="s">
        <v>3519</v>
      </c>
      <c r="C544" s="426" t="s">
        <v>40</v>
      </c>
      <c r="D544" s="449"/>
    </row>
    <row r="545" spans="1:4">
      <c r="A545" s="425" t="s">
        <v>776</v>
      </c>
      <c r="B545" s="426" t="s">
        <v>3520</v>
      </c>
      <c r="C545" s="426" t="s">
        <v>40</v>
      </c>
      <c r="D545" s="449"/>
    </row>
    <row r="546" spans="1:4">
      <c r="A546" s="425" t="s">
        <v>688</v>
      </c>
      <c r="B546" s="426" t="s">
        <v>3521</v>
      </c>
      <c r="C546" s="426" t="s">
        <v>40</v>
      </c>
      <c r="D546" s="449"/>
    </row>
    <row r="547" spans="1:4">
      <c r="A547" s="425" t="s">
        <v>715</v>
      </c>
      <c r="B547" s="426" t="s">
        <v>3522</v>
      </c>
      <c r="C547" s="426" t="s">
        <v>40</v>
      </c>
      <c r="D547" s="449"/>
    </row>
    <row r="548" spans="1:4">
      <c r="A548" s="425" t="s">
        <v>742</v>
      </c>
      <c r="B548" s="426" t="s">
        <v>3523</v>
      </c>
      <c r="C548" s="426" t="s">
        <v>40</v>
      </c>
      <c r="D548" s="449"/>
    </row>
    <row r="549" spans="1:4">
      <c r="A549" s="425" t="s">
        <v>738</v>
      </c>
      <c r="B549" s="426" t="s">
        <v>3524</v>
      </c>
      <c r="C549" s="426" t="s">
        <v>40</v>
      </c>
      <c r="D549" s="449"/>
    </row>
    <row r="550" spans="1:4">
      <c r="A550" s="425" t="s">
        <v>726</v>
      </c>
      <c r="B550" s="426" t="s">
        <v>3525</v>
      </c>
      <c r="C550" s="426" t="s">
        <v>289</v>
      </c>
      <c r="D550" s="449"/>
    </row>
    <row r="551" spans="1:4">
      <c r="A551" s="425" t="s">
        <v>754</v>
      </c>
      <c r="B551" s="426" t="s">
        <v>3526</v>
      </c>
      <c r="C551" s="426" t="s">
        <v>40</v>
      </c>
      <c r="D551" s="449"/>
    </row>
    <row r="552" spans="1:4">
      <c r="A552" s="425" t="s">
        <v>1158</v>
      </c>
      <c r="B552" s="426" t="s">
        <v>1159</v>
      </c>
      <c r="C552" s="426" t="s">
        <v>2897</v>
      </c>
      <c r="D552" s="449"/>
    </row>
    <row r="553" spans="1:4">
      <c r="A553" s="425" t="s">
        <v>1110</v>
      </c>
      <c r="B553" s="426" t="s">
        <v>1111</v>
      </c>
      <c r="C553" s="426" t="s">
        <v>40</v>
      </c>
      <c r="D553" s="449"/>
    </row>
    <row r="554" spans="1:4">
      <c r="A554" s="425" t="s">
        <v>1979</v>
      </c>
      <c r="B554" s="426" t="s">
        <v>3527</v>
      </c>
      <c r="C554" s="426" t="s">
        <v>289</v>
      </c>
      <c r="D554" s="449"/>
    </row>
    <row r="555" spans="1:4">
      <c r="A555" s="425" t="s">
        <v>1123</v>
      </c>
      <c r="B555" s="426" t="s">
        <v>1124</v>
      </c>
      <c r="C555" s="426" t="s">
        <v>289</v>
      </c>
      <c r="D555" s="449"/>
    </row>
    <row r="556" spans="1:4">
      <c r="A556" s="425" t="s">
        <v>1085</v>
      </c>
      <c r="B556" s="426" t="s">
        <v>1086</v>
      </c>
      <c r="C556" s="426" t="s">
        <v>40</v>
      </c>
      <c r="D556" s="449"/>
    </row>
    <row r="557" spans="1:4">
      <c r="A557" s="425" t="s">
        <v>1154</v>
      </c>
      <c r="B557" s="426" t="s">
        <v>3528</v>
      </c>
      <c r="C557" s="426" t="s">
        <v>40</v>
      </c>
      <c r="D557" s="449"/>
    </row>
    <row r="558" spans="1:4">
      <c r="A558" s="425" t="s">
        <v>52</v>
      </c>
      <c r="B558" s="426" t="s">
        <v>30</v>
      </c>
      <c r="C558" s="426" t="s">
        <v>40</v>
      </c>
      <c r="D558" s="449"/>
    </row>
    <row r="559" spans="1:4">
      <c r="A559" s="425" t="s">
        <v>4434</v>
      </c>
      <c r="B559" s="428" t="s">
        <v>4435</v>
      </c>
      <c r="C559" s="428" t="s">
        <v>4437</v>
      </c>
      <c r="D559" s="449"/>
    </row>
    <row r="560" spans="1:4">
      <c r="A560" s="425" t="s">
        <v>5085</v>
      </c>
      <c r="B560" s="428" t="s">
        <v>5086</v>
      </c>
      <c r="C560" s="428" t="s">
        <v>5087</v>
      </c>
      <c r="D560" s="449"/>
    </row>
    <row r="561" spans="1:4">
      <c r="A561" s="425" t="s">
        <v>2138</v>
      </c>
      <c r="B561" s="426" t="s">
        <v>3529</v>
      </c>
      <c r="C561" s="426" t="s">
        <v>40</v>
      </c>
      <c r="D561" s="449"/>
    </row>
    <row r="562" spans="1:4">
      <c r="A562" s="425" t="s">
        <v>1162</v>
      </c>
      <c r="B562" s="426" t="s">
        <v>1163</v>
      </c>
      <c r="C562" s="426" t="s">
        <v>40</v>
      </c>
      <c r="D562" s="449"/>
    </row>
    <row r="563" spans="1:4">
      <c r="A563" s="425" t="s">
        <v>707</v>
      </c>
      <c r="B563" s="426" t="s">
        <v>3531</v>
      </c>
      <c r="C563" s="426" t="s">
        <v>40</v>
      </c>
      <c r="D563" s="449"/>
    </row>
    <row r="564" spans="1:4">
      <c r="A564" s="425" t="s">
        <v>1097</v>
      </c>
      <c r="B564" s="426" t="s">
        <v>3530</v>
      </c>
      <c r="C564" s="426" t="s">
        <v>40</v>
      </c>
      <c r="D564" s="449"/>
    </row>
    <row r="565" spans="1:4">
      <c r="A565" s="425" t="s">
        <v>2235</v>
      </c>
      <c r="B565" s="428" t="s">
        <v>3532</v>
      </c>
      <c r="C565" s="428" t="s">
        <v>2803</v>
      </c>
      <c r="D565" s="449"/>
    </row>
    <row r="566" spans="1:4">
      <c r="A566" s="425" t="s">
        <v>1121</v>
      </c>
      <c r="B566" s="426" t="s">
        <v>1122</v>
      </c>
      <c r="C566" s="426" t="s">
        <v>40</v>
      </c>
      <c r="D566" s="449"/>
    </row>
    <row r="567" spans="1:4">
      <c r="A567" s="425" t="s">
        <v>4904</v>
      </c>
      <c r="B567" s="428" t="s">
        <v>4905</v>
      </c>
      <c r="C567" s="428" t="s">
        <v>4906</v>
      </c>
      <c r="D567" s="449"/>
    </row>
    <row r="568" spans="1:4">
      <c r="A568" s="425" t="s">
        <v>4688</v>
      </c>
      <c r="B568" s="428" t="s">
        <v>4689</v>
      </c>
      <c r="C568" s="428" t="s">
        <v>4304</v>
      </c>
      <c r="D568" s="449"/>
    </row>
    <row r="569" spans="1:4">
      <c r="A569" s="425" t="s">
        <v>1114</v>
      </c>
      <c r="B569" s="426" t="s">
        <v>1115</v>
      </c>
      <c r="C569" s="426" t="s">
        <v>40</v>
      </c>
      <c r="D569" s="449"/>
    </row>
    <row r="570" spans="1:4">
      <c r="A570" s="425" t="s">
        <v>708</v>
      </c>
      <c r="B570" s="426" t="s">
        <v>3533</v>
      </c>
      <c r="C570" s="426" t="s">
        <v>693</v>
      </c>
      <c r="D570" s="449"/>
    </row>
    <row r="571" spans="1:4">
      <c r="A571" s="425" t="s">
        <v>732</v>
      </c>
      <c r="B571" s="426" t="s">
        <v>3534</v>
      </c>
      <c r="C571" s="426" t="s">
        <v>695</v>
      </c>
      <c r="D571" s="449"/>
    </row>
    <row r="572" spans="1:4">
      <c r="A572" s="425" t="s">
        <v>4713</v>
      </c>
      <c r="B572" s="428" t="s">
        <v>3534</v>
      </c>
      <c r="C572" s="428" t="s">
        <v>4724</v>
      </c>
      <c r="D572" s="449"/>
    </row>
    <row r="573" spans="1:4">
      <c r="A573" s="425" t="s">
        <v>741</v>
      </c>
      <c r="B573" s="426" t="s">
        <v>3535</v>
      </c>
      <c r="C573" s="426" t="s">
        <v>691</v>
      </c>
      <c r="D573" s="449"/>
    </row>
    <row r="574" spans="1:4">
      <c r="A574" s="425" t="s">
        <v>729</v>
      </c>
      <c r="B574" s="426" t="s">
        <v>3536</v>
      </c>
      <c r="C574" s="426" t="s">
        <v>693</v>
      </c>
      <c r="D574" s="449"/>
    </row>
    <row r="575" spans="1:4">
      <c r="A575" s="425" t="s">
        <v>1127</v>
      </c>
      <c r="B575" s="426" t="s">
        <v>1128</v>
      </c>
      <c r="C575" s="426" t="s">
        <v>2692</v>
      </c>
      <c r="D575" s="449"/>
    </row>
    <row r="576" spans="1:4">
      <c r="A576" s="425" t="s">
        <v>2149</v>
      </c>
      <c r="B576" s="426" t="s">
        <v>3537</v>
      </c>
      <c r="C576" s="426" t="s">
        <v>693</v>
      </c>
      <c r="D576" s="449"/>
    </row>
    <row r="577" spans="1:4">
      <c r="A577" s="425" t="s">
        <v>2307</v>
      </c>
      <c r="B577" s="428" t="s">
        <v>3538</v>
      </c>
      <c r="C577" s="428" t="s">
        <v>2898</v>
      </c>
      <c r="D577" s="449"/>
    </row>
    <row r="578" spans="1:4">
      <c r="A578" s="425" t="s">
        <v>2270</v>
      </c>
      <c r="B578" s="426" t="s">
        <v>3539</v>
      </c>
      <c r="C578" s="426" t="s">
        <v>103</v>
      </c>
      <c r="D578" s="449"/>
    </row>
    <row r="579" spans="1:4">
      <c r="A579" s="425" t="s">
        <v>1140</v>
      </c>
      <c r="B579" s="426" t="s">
        <v>1141</v>
      </c>
      <c r="C579" s="426" t="s">
        <v>103</v>
      </c>
      <c r="D579" s="449"/>
    </row>
    <row r="580" spans="1:4">
      <c r="A580" s="425" t="s">
        <v>724</v>
      </c>
      <c r="B580" s="426" t="s">
        <v>3540</v>
      </c>
      <c r="C580" s="426" t="s">
        <v>693</v>
      </c>
      <c r="D580" s="449"/>
    </row>
    <row r="581" spans="1:4">
      <c r="A581" s="425" t="s">
        <v>2899</v>
      </c>
      <c r="B581" s="428" t="s">
        <v>3541</v>
      </c>
      <c r="C581" s="428" t="s">
        <v>695</v>
      </c>
      <c r="D581" s="449"/>
    </row>
    <row r="582" spans="1:4">
      <c r="A582" s="425" t="s">
        <v>2092</v>
      </c>
      <c r="B582" s="426" t="s">
        <v>3542</v>
      </c>
      <c r="C582" s="426" t="s">
        <v>2900</v>
      </c>
      <c r="D582" s="449"/>
    </row>
    <row r="583" spans="1:4">
      <c r="A583" s="425" t="s">
        <v>4574</v>
      </c>
      <c r="B583" s="428" t="s">
        <v>3542</v>
      </c>
      <c r="C583" s="428" t="s">
        <v>4575</v>
      </c>
      <c r="D583" s="449"/>
    </row>
    <row r="584" spans="1:4">
      <c r="A584" s="425" t="s">
        <v>2338</v>
      </c>
      <c r="B584" s="433" t="s">
        <v>3231</v>
      </c>
      <c r="C584" s="433" t="s">
        <v>2747</v>
      </c>
      <c r="D584" s="449" t="s">
        <v>3232</v>
      </c>
    </row>
    <row r="585" spans="1:4">
      <c r="A585" s="425" t="s">
        <v>2158</v>
      </c>
      <c r="B585" s="426" t="s">
        <v>2765</v>
      </c>
      <c r="C585" s="426" t="s">
        <v>2766</v>
      </c>
      <c r="D585" s="449" t="s">
        <v>3233</v>
      </c>
    </row>
    <row r="586" spans="1:4">
      <c r="A586" s="425" t="s">
        <v>4422</v>
      </c>
      <c r="B586" s="428" t="s">
        <v>4423</v>
      </c>
      <c r="C586" s="428" t="s">
        <v>4427</v>
      </c>
      <c r="D586" s="449"/>
    </row>
    <row r="587" spans="1:4">
      <c r="A587" s="425" t="s">
        <v>795</v>
      </c>
      <c r="B587" s="426" t="s">
        <v>3543</v>
      </c>
      <c r="C587" s="426" t="s">
        <v>663</v>
      </c>
      <c r="D587" s="449"/>
    </row>
    <row r="588" spans="1:4">
      <c r="A588" s="425" t="s">
        <v>796</v>
      </c>
      <c r="B588" s="426" t="s">
        <v>3544</v>
      </c>
      <c r="C588" s="426" t="s">
        <v>663</v>
      </c>
      <c r="D588" s="449"/>
    </row>
    <row r="589" spans="1:4">
      <c r="A589" s="425" t="s">
        <v>4861</v>
      </c>
      <c r="B589" s="428" t="s">
        <v>3544</v>
      </c>
      <c r="C589" s="428" t="s">
        <v>4862</v>
      </c>
      <c r="D589" s="449"/>
    </row>
    <row r="590" spans="1:4">
      <c r="A590" s="425" t="s">
        <v>4319</v>
      </c>
      <c r="B590" s="428" t="s">
        <v>4320</v>
      </c>
      <c r="C590" s="428" t="s">
        <v>4511</v>
      </c>
      <c r="D590" s="504">
        <v>45533</v>
      </c>
    </row>
    <row r="591" spans="1:4">
      <c r="A591" s="425">
        <v>31225030</v>
      </c>
      <c r="B591" s="426" t="s">
        <v>3545</v>
      </c>
      <c r="C591" s="426" t="s">
        <v>2901</v>
      </c>
      <c r="D591" s="449"/>
    </row>
    <row r="592" spans="1:4">
      <c r="A592" s="425" t="s">
        <v>808</v>
      </c>
      <c r="B592" s="426" t="s">
        <v>3546</v>
      </c>
      <c r="C592" s="426" t="s">
        <v>117</v>
      </c>
      <c r="D592" s="449"/>
    </row>
    <row r="593" spans="1:4">
      <c r="A593" s="425" t="s">
        <v>837</v>
      </c>
      <c r="B593" s="426" t="s">
        <v>3547</v>
      </c>
      <c r="C593" s="426" t="s">
        <v>117</v>
      </c>
      <c r="D593" s="449"/>
    </row>
    <row r="594" spans="1:4">
      <c r="A594" s="425" t="s">
        <v>1192</v>
      </c>
      <c r="B594" s="426" t="s">
        <v>2902</v>
      </c>
      <c r="C594" s="426" t="s">
        <v>117</v>
      </c>
      <c r="D594" s="449"/>
    </row>
    <row r="595" spans="1:4">
      <c r="A595" s="425" t="s">
        <v>825</v>
      </c>
      <c r="B595" s="426" t="s">
        <v>3548</v>
      </c>
      <c r="C595" s="426" t="s">
        <v>117</v>
      </c>
      <c r="D595" s="449"/>
    </row>
    <row r="596" spans="1:4">
      <c r="A596" s="425" t="s">
        <v>2903</v>
      </c>
      <c r="B596" s="426" t="s">
        <v>1180</v>
      </c>
      <c r="C596" s="426" t="s">
        <v>117</v>
      </c>
      <c r="D596" s="449"/>
    </row>
    <row r="597" spans="1:4">
      <c r="A597" s="425" t="s">
        <v>2904</v>
      </c>
      <c r="B597" s="428" t="s">
        <v>2905</v>
      </c>
      <c r="C597" s="428" t="s">
        <v>2906</v>
      </c>
      <c r="D597" s="449"/>
    </row>
    <row r="598" spans="1:4">
      <c r="A598" s="425" t="s">
        <v>1181</v>
      </c>
      <c r="B598" s="426" t="s">
        <v>1182</v>
      </c>
      <c r="C598" s="426" t="s">
        <v>221</v>
      </c>
      <c r="D598" s="449"/>
    </row>
    <row r="599" spans="1:4">
      <c r="A599" s="425" t="s">
        <v>1248</v>
      </c>
      <c r="B599" s="426" t="s">
        <v>3549</v>
      </c>
      <c r="C599" s="426" t="s">
        <v>117</v>
      </c>
      <c r="D599" s="449"/>
    </row>
    <row r="600" spans="1:4">
      <c r="A600" s="425" t="s">
        <v>1236</v>
      </c>
      <c r="B600" s="426" t="s">
        <v>1237</v>
      </c>
      <c r="C600" s="426" t="s">
        <v>117</v>
      </c>
      <c r="D600" s="449"/>
    </row>
    <row r="601" spans="1:4">
      <c r="A601" s="425" t="s">
        <v>832</v>
      </c>
      <c r="B601" s="426" t="s">
        <v>3550</v>
      </c>
      <c r="C601" s="426" t="s">
        <v>117</v>
      </c>
      <c r="D601" s="449"/>
    </row>
    <row r="602" spans="1:4">
      <c r="A602" s="425" t="s">
        <v>1197</v>
      </c>
      <c r="B602" s="426" t="s">
        <v>1198</v>
      </c>
      <c r="C602" s="426" t="s">
        <v>117</v>
      </c>
      <c r="D602" s="449"/>
    </row>
    <row r="603" spans="1:4">
      <c r="A603" s="425" t="s">
        <v>1217</v>
      </c>
      <c r="B603" s="426" t="s">
        <v>1218</v>
      </c>
      <c r="C603" s="426" t="s">
        <v>133</v>
      </c>
      <c r="D603" s="449"/>
    </row>
    <row r="604" spans="1:4">
      <c r="A604" s="425" t="s">
        <v>1259</v>
      </c>
      <c r="B604" s="426" t="s">
        <v>3551</v>
      </c>
      <c r="C604" s="426" t="s">
        <v>117</v>
      </c>
      <c r="D604" s="449"/>
    </row>
    <row r="605" spans="1:4">
      <c r="A605" s="425" t="s">
        <v>875</v>
      </c>
      <c r="B605" s="426" t="s">
        <v>3552</v>
      </c>
      <c r="C605" s="426" t="s">
        <v>85</v>
      </c>
      <c r="D605" s="449"/>
    </row>
    <row r="606" spans="1:4">
      <c r="A606" s="425" t="s">
        <v>809</v>
      </c>
      <c r="B606" s="426" t="s">
        <v>3553</v>
      </c>
      <c r="C606" s="426" t="s">
        <v>99</v>
      </c>
      <c r="D606" s="449"/>
    </row>
    <row r="607" spans="1:4">
      <c r="A607" s="425" t="s">
        <v>1202</v>
      </c>
      <c r="B607" s="426" t="s">
        <v>2907</v>
      </c>
      <c r="C607" s="426" t="s">
        <v>37</v>
      </c>
      <c r="D607" s="449"/>
    </row>
    <row r="608" spans="1:4">
      <c r="A608" s="425" t="s">
        <v>1221</v>
      </c>
      <c r="B608" s="426" t="s">
        <v>2908</v>
      </c>
      <c r="C608" s="426" t="s">
        <v>99</v>
      </c>
      <c r="D608" s="449"/>
    </row>
    <row r="609" spans="1:4">
      <c r="A609" s="425" t="s">
        <v>838</v>
      </c>
      <c r="B609" s="426" t="s">
        <v>3555</v>
      </c>
      <c r="C609" s="426" t="s">
        <v>37</v>
      </c>
      <c r="D609" s="449"/>
    </row>
    <row r="610" spans="1:4">
      <c r="A610" s="425" t="s">
        <v>1257</v>
      </c>
      <c r="B610" s="426" t="s">
        <v>3554</v>
      </c>
      <c r="C610" s="426" t="s">
        <v>37</v>
      </c>
      <c r="D610" s="449"/>
    </row>
    <row r="611" spans="1:4">
      <c r="A611" s="425" t="s">
        <v>851</v>
      </c>
      <c r="B611" s="426" t="s">
        <v>3556</v>
      </c>
      <c r="C611" s="426" t="s">
        <v>187</v>
      </c>
      <c r="D611" s="449"/>
    </row>
    <row r="612" spans="1:4">
      <c r="A612" s="425" t="s">
        <v>4660</v>
      </c>
      <c r="B612" s="428" t="s">
        <v>3556</v>
      </c>
      <c r="C612" s="428" t="s">
        <v>4662</v>
      </c>
      <c r="D612" s="449"/>
    </row>
    <row r="613" spans="1:4">
      <c r="A613" s="425" t="s">
        <v>859</v>
      </c>
      <c r="B613" s="426" t="s">
        <v>3557</v>
      </c>
      <c r="C613" s="426" t="s">
        <v>192</v>
      </c>
      <c r="D613" s="449"/>
    </row>
    <row r="614" spans="1:4">
      <c r="A614" s="425" t="s">
        <v>880</v>
      </c>
      <c r="B614" s="426" t="s">
        <v>3558</v>
      </c>
      <c r="C614" s="426" t="s">
        <v>187</v>
      </c>
      <c r="D614" s="449"/>
    </row>
    <row r="615" spans="1:4">
      <c r="A615" s="425" t="s">
        <v>1254</v>
      </c>
      <c r="B615" s="426" t="s">
        <v>1255</v>
      </c>
      <c r="C615" s="426" t="s">
        <v>2909</v>
      </c>
      <c r="D615" s="449"/>
    </row>
    <row r="616" spans="1:4">
      <c r="A616" s="425" t="s">
        <v>826</v>
      </c>
      <c r="B616" s="426" t="s">
        <v>3559</v>
      </c>
      <c r="C616" s="426" t="s">
        <v>37</v>
      </c>
      <c r="D616" s="449"/>
    </row>
    <row r="617" spans="1:4">
      <c r="A617" s="425" t="s">
        <v>810</v>
      </c>
      <c r="B617" s="426" t="s">
        <v>3560</v>
      </c>
      <c r="C617" s="426" t="s">
        <v>37</v>
      </c>
      <c r="D617" s="449"/>
    </row>
    <row r="618" spans="1:4">
      <c r="A618" s="425" t="s">
        <v>839</v>
      </c>
      <c r="B618" s="426" t="s">
        <v>3561</v>
      </c>
      <c r="C618" s="426" t="s">
        <v>99</v>
      </c>
      <c r="D618" s="449"/>
    </row>
    <row r="619" spans="1:4">
      <c r="A619" s="425" t="s">
        <v>1279</v>
      </c>
      <c r="B619" s="426" t="s">
        <v>3562</v>
      </c>
      <c r="C619" s="426" t="s">
        <v>37</v>
      </c>
      <c r="D619" s="449"/>
    </row>
    <row r="620" spans="1:4">
      <c r="A620" s="425" t="s">
        <v>1275</v>
      </c>
      <c r="B620" s="426" t="s">
        <v>1276</v>
      </c>
      <c r="C620" s="426" t="s">
        <v>37</v>
      </c>
      <c r="D620" s="449"/>
    </row>
    <row r="621" spans="1:4">
      <c r="A621" s="425" t="s">
        <v>2099</v>
      </c>
      <c r="B621" s="426" t="s">
        <v>1183</v>
      </c>
      <c r="C621" s="426" t="s">
        <v>99</v>
      </c>
      <c r="D621" s="449"/>
    </row>
    <row r="622" spans="1:4">
      <c r="A622" s="425" t="s">
        <v>2910</v>
      </c>
      <c r="B622" s="428" t="s">
        <v>2911</v>
      </c>
      <c r="C622" s="428" t="s">
        <v>2912</v>
      </c>
      <c r="D622" s="449"/>
    </row>
    <row r="623" spans="1:4">
      <c r="A623" s="425" t="s">
        <v>1249</v>
      </c>
      <c r="B623" s="426" t="s">
        <v>3563</v>
      </c>
      <c r="C623" s="426" t="s">
        <v>99</v>
      </c>
      <c r="D623" s="449"/>
    </row>
    <row r="624" spans="1:4">
      <c r="A624" s="425" t="s">
        <v>1968</v>
      </c>
      <c r="B624" s="426" t="s">
        <v>3564</v>
      </c>
      <c r="C624" s="426" t="s">
        <v>99</v>
      </c>
      <c r="D624" s="449"/>
    </row>
    <row r="625" spans="1:4">
      <c r="A625" s="425" t="s">
        <v>847</v>
      </c>
      <c r="B625" s="426" t="s">
        <v>3565</v>
      </c>
      <c r="C625" s="426" t="s">
        <v>37</v>
      </c>
      <c r="D625" s="449"/>
    </row>
    <row r="626" spans="1:4">
      <c r="A626" s="425" t="s">
        <v>2913</v>
      </c>
      <c r="B626" s="428" t="s">
        <v>2914</v>
      </c>
      <c r="C626" s="428" t="s">
        <v>2915</v>
      </c>
      <c r="D626" s="449"/>
    </row>
    <row r="627" spans="1:4">
      <c r="A627" s="425" t="s">
        <v>1190</v>
      </c>
      <c r="B627" s="426" t="s">
        <v>1191</v>
      </c>
      <c r="C627" s="426" t="s">
        <v>37</v>
      </c>
      <c r="D627" s="449"/>
    </row>
    <row r="628" spans="1:4">
      <c r="A628" s="425" t="s">
        <v>1187</v>
      </c>
      <c r="B628" s="426" t="s">
        <v>1188</v>
      </c>
      <c r="C628" s="426" t="s">
        <v>37</v>
      </c>
      <c r="D628" s="449"/>
    </row>
    <row r="629" spans="1:4">
      <c r="A629" s="425" t="s">
        <v>4313</v>
      </c>
      <c r="B629" s="428" t="s">
        <v>4314</v>
      </c>
      <c r="C629" s="428" t="s">
        <v>4315</v>
      </c>
      <c r="D629" s="504">
        <v>45533</v>
      </c>
    </row>
    <row r="630" spans="1:4">
      <c r="A630" s="425" t="s">
        <v>4748</v>
      </c>
      <c r="B630" s="428" t="s">
        <v>4749</v>
      </c>
      <c r="C630" s="428" t="s">
        <v>4750</v>
      </c>
      <c r="D630" s="449"/>
    </row>
    <row r="631" spans="1:4">
      <c r="A631" s="425" t="s">
        <v>4868</v>
      </c>
      <c r="B631" s="428" t="s">
        <v>4870</v>
      </c>
      <c r="C631" s="428" t="s">
        <v>4869</v>
      </c>
      <c r="D631" s="449"/>
    </row>
    <row r="632" spans="1:4">
      <c r="A632" s="425" t="s">
        <v>1973</v>
      </c>
      <c r="B632" s="426" t="s">
        <v>3566</v>
      </c>
      <c r="C632" s="426" t="s">
        <v>37</v>
      </c>
      <c r="D632" s="449"/>
    </row>
    <row r="633" spans="1:4">
      <c r="A633" s="425" t="s">
        <v>2239</v>
      </c>
      <c r="B633" s="428" t="s">
        <v>3567</v>
      </c>
      <c r="C633" s="428" t="s">
        <v>2916</v>
      </c>
      <c r="D633" s="449"/>
    </row>
    <row r="634" spans="1:4">
      <c r="A634" s="425" t="s">
        <v>1230</v>
      </c>
      <c r="B634" s="426" t="s">
        <v>1231</v>
      </c>
      <c r="C634" s="426" t="s">
        <v>99</v>
      </c>
      <c r="D634" s="449"/>
    </row>
    <row r="635" spans="1:4">
      <c r="A635" s="425" t="s">
        <v>869</v>
      </c>
      <c r="B635" s="426" t="s">
        <v>3568</v>
      </c>
      <c r="C635" s="426" t="s">
        <v>99</v>
      </c>
      <c r="D635" s="449"/>
    </row>
    <row r="636" spans="1:4">
      <c r="A636" s="425">
        <v>34263036</v>
      </c>
      <c r="B636" s="426" t="s">
        <v>2191</v>
      </c>
      <c r="C636" s="426" t="s">
        <v>2192</v>
      </c>
      <c r="D636" s="449"/>
    </row>
    <row r="637" spans="1:4">
      <c r="A637" s="425">
        <v>32463036</v>
      </c>
      <c r="B637" s="428" t="s">
        <v>2254</v>
      </c>
      <c r="C637" s="428" t="s">
        <v>2917</v>
      </c>
      <c r="D637" s="449"/>
    </row>
    <row r="638" spans="1:4">
      <c r="A638" s="425" t="s">
        <v>873</v>
      </c>
      <c r="B638" s="426" t="s">
        <v>874</v>
      </c>
      <c r="C638" s="426" t="s">
        <v>2797</v>
      </c>
      <c r="D638" s="449" t="s">
        <v>3253</v>
      </c>
    </row>
    <row r="639" spans="1:4">
      <c r="A639" s="425" t="s">
        <v>862</v>
      </c>
      <c r="B639" s="426" t="s">
        <v>3569</v>
      </c>
      <c r="C639" s="426" t="s">
        <v>129</v>
      </c>
      <c r="D639" s="449"/>
    </row>
    <row r="640" spans="1:4">
      <c r="A640" s="425" t="s">
        <v>1994</v>
      </c>
      <c r="B640" s="426" t="s">
        <v>3570</v>
      </c>
      <c r="C640" s="426" t="s">
        <v>698</v>
      </c>
      <c r="D640" s="449"/>
    </row>
    <row r="641" spans="1:4">
      <c r="A641" s="425" t="s">
        <v>2918</v>
      </c>
      <c r="B641" s="428" t="s">
        <v>3571</v>
      </c>
      <c r="C641" s="428" t="s">
        <v>2302</v>
      </c>
      <c r="D641" s="449"/>
    </row>
    <row r="642" spans="1:4">
      <c r="A642" s="425" t="s">
        <v>4579</v>
      </c>
      <c r="B642" s="428" t="s">
        <v>4578</v>
      </c>
      <c r="C642" s="428" t="s">
        <v>4580</v>
      </c>
      <c r="D642" s="449"/>
    </row>
    <row r="643" spans="1:4">
      <c r="A643" s="425" t="s">
        <v>2152</v>
      </c>
      <c r="B643" s="426" t="s">
        <v>3572</v>
      </c>
      <c r="C643" s="426" t="s">
        <v>704</v>
      </c>
      <c r="D643" s="449"/>
    </row>
    <row r="644" spans="1:4">
      <c r="A644" s="425" t="s">
        <v>2695</v>
      </c>
      <c r="B644" s="428" t="s">
        <v>4249</v>
      </c>
      <c r="C644" s="428" t="s">
        <v>3180</v>
      </c>
      <c r="D644" s="504">
        <v>45470</v>
      </c>
    </row>
    <row r="645" spans="1:4">
      <c r="A645" s="425" t="s">
        <v>1311</v>
      </c>
      <c r="B645" s="426" t="s">
        <v>2919</v>
      </c>
      <c r="C645" s="426" t="s">
        <v>2887</v>
      </c>
      <c r="D645" s="449"/>
    </row>
    <row r="646" spans="1:4">
      <c r="A646" s="425" t="s">
        <v>169</v>
      </c>
      <c r="B646" s="426" t="s">
        <v>3573</v>
      </c>
      <c r="C646" s="426" t="s">
        <v>85</v>
      </c>
      <c r="D646" s="449"/>
    </row>
    <row r="647" spans="1:4">
      <c r="A647" s="425" t="s">
        <v>1295</v>
      </c>
      <c r="B647" s="426" t="s">
        <v>1296</v>
      </c>
      <c r="C647" s="426" t="s">
        <v>133</v>
      </c>
      <c r="D647" s="449"/>
    </row>
    <row r="648" spans="1:4">
      <c r="A648" s="425" t="s">
        <v>132</v>
      </c>
      <c r="B648" s="426" t="s">
        <v>3574</v>
      </c>
      <c r="C648" s="426" t="s">
        <v>133</v>
      </c>
      <c r="D648" s="449"/>
    </row>
    <row r="649" spans="1:4">
      <c r="A649" s="425" t="s">
        <v>1304</v>
      </c>
      <c r="B649" s="426" t="s">
        <v>2920</v>
      </c>
      <c r="C649" s="426" t="s">
        <v>37</v>
      </c>
      <c r="D649" s="449"/>
    </row>
    <row r="650" spans="1:4">
      <c r="A650" s="425" t="s">
        <v>241</v>
      </c>
      <c r="B650" s="426" t="s">
        <v>3575</v>
      </c>
      <c r="C650" s="426" t="s">
        <v>36</v>
      </c>
      <c r="D650" s="449"/>
    </row>
    <row r="651" spans="1:4">
      <c r="A651" s="425" t="s">
        <v>1405</v>
      </c>
      <c r="B651" s="426" t="s">
        <v>1406</v>
      </c>
      <c r="C651" s="426" t="s">
        <v>2767</v>
      </c>
      <c r="D651" s="449" t="s">
        <v>3241</v>
      </c>
    </row>
    <row r="652" spans="1:4">
      <c r="A652" s="425" t="s">
        <v>1329</v>
      </c>
      <c r="B652" s="426" t="s">
        <v>2921</v>
      </c>
      <c r="C652" s="426" t="s">
        <v>99</v>
      </c>
      <c r="D652" s="449"/>
    </row>
    <row r="653" spans="1:4">
      <c r="A653" s="425" t="s">
        <v>67</v>
      </c>
      <c r="B653" s="426" t="s">
        <v>3577</v>
      </c>
      <c r="C653" s="426" t="s">
        <v>37</v>
      </c>
      <c r="D653" s="449"/>
    </row>
    <row r="654" spans="1:4">
      <c r="A654" s="425" t="s">
        <v>1423</v>
      </c>
      <c r="B654" s="426" t="s">
        <v>3576</v>
      </c>
      <c r="C654" s="426" t="s">
        <v>37</v>
      </c>
      <c r="D654" s="449"/>
    </row>
    <row r="655" spans="1:4">
      <c r="A655" s="425" t="s">
        <v>186</v>
      </c>
      <c r="B655" s="426" t="s">
        <v>3578</v>
      </c>
      <c r="C655" s="426" t="s">
        <v>187</v>
      </c>
      <c r="D655" s="449"/>
    </row>
    <row r="656" spans="1:4">
      <c r="A656" s="425" t="s">
        <v>201</v>
      </c>
      <c r="B656" s="426" t="s">
        <v>3579</v>
      </c>
      <c r="C656" s="426" t="s">
        <v>192</v>
      </c>
      <c r="D656" s="449"/>
    </row>
    <row r="657" spans="1:4">
      <c r="A657" s="425" t="s">
        <v>1920</v>
      </c>
      <c r="B657" s="426" t="s">
        <v>1921</v>
      </c>
      <c r="C657" s="426" t="s">
        <v>99</v>
      </c>
      <c r="D657" s="449"/>
    </row>
    <row r="658" spans="1:4">
      <c r="A658" s="425" t="s">
        <v>158</v>
      </c>
      <c r="B658" s="426" t="s">
        <v>3580</v>
      </c>
      <c r="C658" s="426" t="s">
        <v>37</v>
      </c>
      <c r="D658" s="449"/>
    </row>
    <row r="659" spans="1:4">
      <c r="A659" s="425" t="s">
        <v>170</v>
      </c>
      <c r="B659" s="426" t="s">
        <v>3581</v>
      </c>
      <c r="C659" s="426" t="s">
        <v>99</v>
      </c>
      <c r="D659" s="449"/>
    </row>
    <row r="660" spans="1:4">
      <c r="A660" s="425" t="s">
        <v>207</v>
      </c>
      <c r="B660" s="426" t="s">
        <v>208</v>
      </c>
      <c r="C660" s="426" t="s">
        <v>2798</v>
      </c>
      <c r="D660" s="449" t="s">
        <v>3254</v>
      </c>
    </row>
    <row r="661" spans="1:4">
      <c r="A661" s="425" t="s">
        <v>250</v>
      </c>
      <c r="B661" s="426" t="s">
        <v>3582</v>
      </c>
      <c r="C661" s="426" t="s">
        <v>192</v>
      </c>
      <c r="D661" s="449"/>
    </row>
    <row r="662" spans="1:4">
      <c r="A662" s="425" t="s">
        <v>4448</v>
      </c>
      <c r="B662" s="428" t="s">
        <v>4449</v>
      </c>
      <c r="C662" s="428" t="s">
        <v>4453</v>
      </c>
      <c r="D662" s="449"/>
    </row>
    <row r="663" spans="1:4">
      <c r="A663" s="425" t="s">
        <v>214</v>
      </c>
      <c r="B663" s="426" t="s">
        <v>215</v>
      </c>
      <c r="C663" s="426" t="s">
        <v>2309</v>
      </c>
      <c r="D663" s="449" t="s">
        <v>3255</v>
      </c>
    </row>
    <row r="664" spans="1:4">
      <c r="A664" s="425" t="s">
        <v>246</v>
      </c>
      <c r="B664" s="426" t="s">
        <v>3583</v>
      </c>
      <c r="C664" s="426" t="s">
        <v>192</v>
      </c>
      <c r="D664" s="449"/>
    </row>
    <row r="665" spans="1:4">
      <c r="A665" s="425" t="s">
        <v>4451</v>
      </c>
      <c r="B665" s="428" t="s">
        <v>4452</v>
      </c>
      <c r="C665" s="428" t="s">
        <v>4456</v>
      </c>
      <c r="D665" s="449"/>
    </row>
    <row r="666" spans="1:4">
      <c r="A666" s="425">
        <v>33282062</v>
      </c>
      <c r="B666" s="426" t="s">
        <v>3584</v>
      </c>
      <c r="C666" s="426" t="s">
        <v>187</v>
      </c>
      <c r="D666" s="449"/>
    </row>
    <row r="667" spans="1:4">
      <c r="A667" s="425" t="s">
        <v>1314</v>
      </c>
      <c r="B667" s="426" t="s">
        <v>3585</v>
      </c>
      <c r="C667" s="426" t="s">
        <v>37</v>
      </c>
      <c r="D667" s="449"/>
    </row>
    <row r="668" spans="1:4">
      <c r="A668" s="425" t="s">
        <v>1289</v>
      </c>
      <c r="B668" s="426" t="s">
        <v>1290</v>
      </c>
      <c r="C668" s="426" t="s">
        <v>99</v>
      </c>
      <c r="D668" s="449"/>
    </row>
    <row r="669" spans="1:4">
      <c r="A669" s="425" t="s">
        <v>134</v>
      </c>
      <c r="B669" s="426" t="s">
        <v>3586</v>
      </c>
      <c r="C669" s="426" t="s">
        <v>99</v>
      </c>
      <c r="D669" s="449"/>
    </row>
    <row r="670" spans="1:4">
      <c r="A670" s="425" t="s">
        <v>4469</v>
      </c>
      <c r="B670" s="428" t="s">
        <v>4470</v>
      </c>
      <c r="C670" s="428" t="s">
        <v>4472</v>
      </c>
      <c r="D670" s="449"/>
    </row>
    <row r="671" spans="1:4">
      <c r="A671" s="425" t="s">
        <v>1932</v>
      </c>
      <c r="B671" s="426" t="s">
        <v>3587</v>
      </c>
      <c r="C671" s="426" t="s">
        <v>37</v>
      </c>
      <c r="D671" s="449"/>
    </row>
    <row r="672" spans="1:4">
      <c r="A672" s="425" t="s">
        <v>2922</v>
      </c>
      <c r="B672" s="426" t="s">
        <v>3588</v>
      </c>
      <c r="C672" s="426" t="s">
        <v>99</v>
      </c>
      <c r="D672" s="449"/>
    </row>
    <row r="673" spans="1:4">
      <c r="A673" s="425" t="s">
        <v>5062</v>
      </c>
      <c r="B673" s="428" t="s">
        <v>5063</v>
      </c>
      <c r="C673" s="428" t="s">
        <v>5064</v>
      </c>
      <c r="D673" s="449"/>
    </row>
    <row r="674" spans="1:4">
      <c r="A674" s="425" t="s">
        <v>2249</v>
      </c>
      <c r="B674" s="428" t="s">
        <v>3589</v>
      </c>
      <c r="C674" s="428" t="s">
        <v>2923</v>
      </c>
      <c r="D674" s="449"/>
    </row>
    <row r="675" spans="1:4">
      <c r="A675" s="425" t="s">
        <v>1291</v>
      </c>
      <c r="B675" s="426" t="s">
        <v>1292</v>
      </c>
      <c r="C675" s="426" t="s">
        <v>37</v>
      </c>
      <c r="D675" s="449"/>
    </row>
    <row r="676" spans="1:4">
      <c r="A676" s="425" t="s">
        <v>1934</v>
      </c>
      <c r="B676" s="426" t="s">
        <v>3590</v>
      </c>
      <c r="C676" s="426" t="s">
        <v>37</v>
      </c>
      <c r="D676" s="449"/>
    </row>
    <row r="677" spans="1:4">
      <c r="A677" s="425" t="s">
        <v>4928</v>
      </c>
      <c r="B677" s="428" t="s">
        <v>3590</v>
      </c>
      <c r="C677" s="428" t="s">
        <v>4934</v>
      </c>
      <c r="D677" s="449"/>
    </row>
    <row r="678" spans="1:4">
      <c r="A678" s="425" t="s">
        <v>2250</v>
      </c>
      <c r="B678" s="428" t="s">
        <v>3591</v>
      </c>
      <c r="C678" s="428" t="s">
        <v>2924</v>
      </c>
      <c r="D678" s="449"/>
    </row>
    <row r="679" spans="1:4">
      <c r="A679" s="425" t="s">
        <v>1302</v>
      </c>
      <c r="B679" s="426" t="s">
        <v>1303</v>
      </c>
      <c r="C679" s="426" t="s">
        <v>99</v>
      </c>
      <c r="D679" s="449"/>
    </row>
    <row r="680" spans="1:4">
      <c r="A680" s="425" t="s">
        <v>135</v>
      </c>
      <c r="B680" s="426" t="s">
        <v>3592</v>
      </c>
      <c r="C680" s="426" t="s">
        <v>99</v>
      </c>
      <c r="D680" s="449"/>
    </row>
    <row r="681" spans="1:4">
      <c r="A681" s="425" t="s">
        <v>1931</v>
      </c>
      <c r="B681" s="426" t="s">
        <v>3593</v>
      </c>
      <c r="C681" s="426" t="s">
        <v>99</v>
      </c>
      <c r="D681" s="449"/>
    </row>
    <row r="682" spans="1:4">
      <c r="A682" s="425" t="s">
        <v>4640</v>
      </c>
      <c r="B682" s="428" t="s">
        <v>4641</v>
      </c>
      <c r="C682" s="428" t="s">
        <v>4647</v>
      </c>
      <c r="D682" s="449"/>
    </row>
    <row r="683" spans="1:4">
      <c r="A683" s="425" t="s">
        <v>4887</v>
      </c>
      <c r="B683" s="428" t="s">
        <v>4889</v>
      </c>
      <c r="C683" s="428" t="s">
        <v>4890</v>
      </c>
      <c r="D683" s="449"/>
    </row>
    <row r="684" spans="1:4">
      <c r="A684" s="425" t="s">
        <v>2248</v>
      </c>
      <c r="B684" s="428" t="s">
        <v>3594</v>
      </c>
      <c r="C684" s="428" t="s">
        <v>2923</v>
      </c>
      <c r="D684" s="449"/>
    </row>
    <row r="685" spans="1:4">
      <c r="A685" s="425" t="s">
        <v>212</v>
      </c>
      <c r="B685" s="426" t="s">
        <v>3595</v>
      </c>
      <c r="C685" s="426" t="s">
        <v>99</v>
      </c>
      <c r="D685" s="449"/>
    </row>
    <row r="686" spans="1:4">
      <c r="A686" s="425" t="s">
        <v>4925</v>
      </c>
      <c r="B686" s="428" t="s">
        <v>4926</v>
      </c>
      <c r="C686" s="428" t="s">
        <v>4932</v>
      </c>
      <c r="D686" s="449"/>
    </row>
    <row r="687" spans="1:4">
      <c r="A687" s="425" t="s">
        <v>1369</v>
      </c>
      <c r="B687" s="426" t="s">
        <v>2925</v>
      </c>
      <c r="C687" s="426" t="s">
        <v>99</v>
      </c>
      <c r="D687" s="449"/>
    </row>
    <row r="688" spans="1:4">
      <c r="A688" s="425" t="s">
        <v>245</v>
      </c>
      <c r="B688" s="426" t="s">
        <v>3596</v>
      </c>
      <c r="C688" s="426" t="s">
        <v>99</v>
      </c>
      <c r="D688" s="449"/>
    </row>
    <row r="689" spans="1:4">
      <c r="A689" s="425" t="s">
        <v>1933</v>
      </c>
      <c r="B689" s="426" t="s">
        <v>3597</v>
      </c>
      <c r="C689" s="426" t="s">
        <v>99</v>
      </c>
      <c r="D689" s="449"/>
    </row>
    <row r="690" spans="1:4">
      <c r="A690" s="425" t="s">
        <v>4927</v>
      </c>
      <c r="B690" s="428" t="s">
        <v>3597</v>
      </c>
      <c r="C690" s="428" t="s">
        <v>4933</v>
      </c>
      <c r="D690" s="449"/>
    </row>
    <row r="691" spans="1:4">
      <c r="A691" s="434" t="s">
        <v>2926</v>
      </c>
      <c r="B691" s="435" t="s">
        <v>3598</v>
      </c>
      <c r="C691" s="428" t="s">
        <v>2927</v>
      </c>
      <c r="D691" s="449"/>
    </row>
    <row r="692" spans="1:4">
      <c r="A692" s="425" t="s">
        <v>296</v>
      </c>
      <c r="B692" s="426" t="s">
        <v>3599</v>
      </c>
      <c r="C692" s="426" t="s">
        <v>297</v>
      </c>
      <c r="D692" s="449"/>
    </row>
    <row r="693" spans="1:4">
      <c r="A693" s="425" t="s">
        <v>283</v>
      </c>
      <c r="B693" s="426" t="s">
        <v>3600</v>
      </c>
      <c r="C693" s="426" t="s">
        <v>84</v>
      </c>
      <c r="D693" s="449"/>
    </row>
    <row r="694" spans="1:4">
      <c r="A694" s="425">
        <v>33292061</v>
      </c>
      <c r="B694" s="426" t="s">
        <v>3601</v>
      </c>
      <c r="C694" s="426" t="s">
        <v>331</v>
      </c>
      <c r="D694" s="449"/>
    </row>
    <row r="695" spans="1:4">
      <c r="A695" s="425" t="s">
        <v>2134</v>
      </c>
      <c r="B695" s="426" t="s">
        <v>3602</v>
      </c>
      <c r="C695" s="426" t="s">
        <v>84</v>
      </c>
      <c r="D695" s="449"/>
    </row>
    <row r="696" spans="1:4">
      <c r="A696" s="425" t="s">
        <v>1563</v>
      </c>
      <c r="B696" s="426" t="s">
        <v>3603</v>
      </c>
      <c r="C696" s="426" t="s">
        <v>297</v>
      </c>
      <c r="D696" s="449"/>
    </row>
    <row r="697" spans="1:4">
      <c r="A697" s="425" t="s">
        <v>1475</v>
      </c>
      <c r="B697" s="426" t="s">
        <v>1476</v>
      </c>
      <c r="C697" s="426" t="s">
        <v>297</v>
      </c>
      <c r="D697" s="449"/>
    </row>
    <row r="698" spans="1:4">
      <c r="A698" s="425" t="s">
        <v>1492</v>
      </c>
      <c r="B698" s="426" t="s">
        <v>1493</v>
      </c>
      <c r="C698" s="426" t="s">
        <v>297</v>
      </c>
      <c r="D698" s="449"/>
    </row>
    <row r="699" spans="1:4">
      <c r="A699" s="425" t="s">
        <v>1937</v>
      </c>
      <c r="B699" s="426" t="s">
        <v>2928</v>
      </c>
      <c r="C699" s="426" t="s">
        <v>1938</v>
      </c>
      <c r="D699" s="449"/>
    </row>
    <row r="700" spans="1:4">
      <c r="A700" s="425" t="s">
        <v>1461</v>
      </c>
      <c r="B700" s="426" t="s">
        <v>1462</v>
      </c>
      <c r="C700" s="426" t="s">
        <v>84</v>
      </c>
      <c r="D700" s="449"/>
    </row>
    <row r="701" spans="1:4">
      <c r="A701" s="425" t="s">
        <v>4308</v>
      </c>
      <c r="B701" s="428" t="s">
        <v>4309</v>
      </c>
      <c r="C701" s="428" t="s">
        <v>4310</v>
      </c>
      <c r="D701" s="504">
        <v>45533</v>
      </c>
    </row>
    <row r="702" spans="1:4">
      <c r="A702" s="425" t="s">
        <v>2343</v>
      </c>
      <c r="B702" s="433" t="s">
        <v>3604</v>
      </c>
      <c r="C702" s="433" t="s">
        <v>2929</v>
      </c>
      <c r="D702" s="449"/>
    </row>
    <row r="703" spans="1:4">
      <c r="A703" s="425" t="s">
        <v>2328</v>
      </c>
      <c r="B703" s="433" t="s">
        <v>2337</v>
      </c>
      <c r="C703" s="433" t="s">
        <v>2930</v>
      </c>
      <c r="D703" s="449"/>
    </row>
    <row r="704" spans="1:4">
      <c r="A704" s="425" t="s">
        <v>4282</v>
      </c>
      <c r="B704" s="428" t="s">
        <v>4283</v>
      </c>
      <c r="C704" s="428" t="s">
        <v>4284</v>
      </c>
      <c r="D704" s="504">
        <v>45533</v>
      </c>
    </row>
    <row r="705" spans="1:4">
      <c r="A705" s="425" t="s">
        <v>2135</v>
      </c>
      <c r="B705" s="426" t="s">
        <v>1460</v>
      </c>
      <c r="C705" s="426" t="s">
        <v>84</v>
      </c>
      <c r="D705" s="449"/>
    </row>
    <row r="706" spans="1:4">
      <c r="A706" s="425" t="s">
        <v>4502</v>
      </c>
      <c r="B706" s="428" t="s">
        <v>4503</v>
      </c>
      <c r="C706" s="428" t="s">
        <v>4530</v>
      </c>
      <c r="D706" s="449"/>
    </row>
    <row r="707" spans="1:4">
      <c r="A707" s="425" t="s">
        <v>2136</v>
      </c>
      <c r="B707" s="426" t="s">
        <v>3605</v>
      </c>
      <c r="C707" s="426" t="s">
        <v>2931</v>
      </c>
      <c r="D707" s="449"/>
    </row>
    <row r="708" spans="1:4">
      <c r="A708" s="425">
        <v>30782098</v>
      </c>
      <c r="B708" s="426" t="s">
        <v>3606</v>
      </c>
      <c r="C708" s="426" t="s">
        <v>256</v>
      </c>
      <c r="D708" s="449"/>
    </row>
    <row r="709" spans="1:4">
      <c r="A709" s="425" t="s">
        <v>1457</v>
      </c>
      <c r="B709" s="426" t="s">
        <v>2932</v>
      </c>
      <c r="C709" s="426" t="s">
        <v>2934</v>
      </c>
      <c r="D709" s="449"/>
    </row>
    <row r="710" spans="1:4">
      <c r="A710" s="425" t="s">
        <v>255</v>
      </c>
      <c r="B710" s="426" t="s">
        <v>3607</v>
      </c>
      <c r="C710" s="426" t="s">
        <v>256</v>
      </c>
      <c r="D710" s="449"/>
    </row>
    <row r="711" spans="1:4">
      <c r="A711" s="425">
        <v>33134065</v>
      </c>
      <c r="B711" s="426" t="s">
        <v>1613</v>
      </c>
      <c r="C711" s="426" t="s">
        <v>2669</v>
      </c>
      <c r="D711" s="449"/>
    </row>
    <row r="712" spans="1:4">
      <c r="A712" s="425" t="s">
        <v>310</v>
      </c>
      <c r="B712" s="426" t="s">
        <v>3608</v>
      </c>
      <c r="C712" s="426" t="s">
        <v>256</v>
      </c>
      <c r="D712" s="449"/>
    </row>
    <row r="713" spans="1:4">
      <c r="A713" s="425" t="s">
        <v>1449</v>
      </c>
      <c r="B713" s="426" t="s">
        <v>2935</v>
      </c>
      <c r="C713" s="426" t="s">
        <v>2933</v>
      </c>
      <c r="D713" s="449"/>
    </row>
    <row r="714" spans="1:4">
      <c r="A714" s="425">
        <v>30782080</v>
      </c>
      <c r="B714" s="426" t="s">
        <v>1504</v>
      </c>
      <c r="C714" s="426" t="s">
        <v>2933</v>
      </c>
      <c r="D714" s="449"/>
    </row>
    <row r="715" spans="1:4">
      <c r="A715" s="425" t="s">
        <v>341</v>
      </c>
      <c r="B715" s="426" t="s">
        <v>3609</v>
      </c>
      <c r="C715" s="426" t="s">
        <v>342</v>
      </c>
      <c r="D715" s="449"/>
    </row>
    <row r="716" spans="1:4">
      <c r="A716" s="425" t="s">
        <v>358</v>
      </c>
      <c r="B716" s="426" t="s">
        <v>3610</v>
      </c>
      <c r="C716" s="426" t="s">
        <v>342</v>
      </c>
      <c r="D716" s="449"/>
    </row>
    <row r="717" spans="1:4">
      <c r="A717" s="425" t="s">
        <v>357</v>
      </c>
      <c r="B717" s="426" t="s">
        <v>3611</v>
      </c>
      <c r="C717" s="426" t="s">
        <v>342</v>
      </c>
      <c r="D717" s="449"/>
    </row>
    <row r="718" spans="1:4">
      <c r="A718" s="425" t="s">
        <v>1639</v>
      </c>
      <c r="B718" s="426" t="s">
        <v>2215</v>
      </c>
      <c r="C718" s="426" t="s">
        <v>342</v>
      </c>
      <c r="D718" s="449"/>
    </row>
    <row r="719" spans="1:4">
      <c r="A719" s="425">
        <v>32743007</v>
      </c>
      <c r="B719" s="426" t="s">
        <v>1740</v>
      </c>
      <c r="C719" s="426" t="s">
        <v>2011</v>
      </c>
      <c r="D719" s="449"/>
    </row>
    <row r="720" spans="1:4">
      <c r="A720" s="425" t="s">
        <v>343</v>
      </c>
      <c r="B720" s="426" t="s">
        <v>3612</v>
      </c>
      <c r="C720" s="426" t="s">
        <v>113</v>
      </c>
      <c r="D720" s="449"/>
    </row>
    <row r="721" spans="1:4">
      <c r="A721" s="425" t="s">
        <v>359</v>
      </c>
      <c r="B721" s="426" t="s">
        <v>3613</v>
      </c>
      <c r="C721" s="426" t="s">
        <v>113</v>
      </c>
      <c r="D721" s="449"/>
    </row>
    <row r="722" spans="1:4">
      <c r="A722" s="425">
        <v>31193006</v>
      </c>
      <c r="B722" s="426" t="s">
        <v>1744</v>
      </c>
      <c r="C722" s="426" t="s">
        <v>2670</v>
      </c>
      <c r="D722" s="449"/>
    </row>
    <row r="723" spans="1:4">
      <c r="A723" s="425" t="s">
        <v>81</v>
      </c>
      <c r="B723" s="426" t="s">
        <v>2216</v>
      </c>
      <c r="C723" s="426" t="s">
        <v>113</v>
      </c>
      <c r="D723" s="449"/>
    </row>
    <row r="724" spans="1:4">
      <c r="A724" s="425" t="s">
        <v>1665</v>
      </c>
      <c r="B724" s="426" t="s">
        <v>2217</v>
      </c>
      <c r="C724" s="426" t="s">
        <v>113</v>
      </c>
      <c r="D724" s="449"/>
    </row>
    <row r="725" spans="1:4">
      <c r="A725" s="425" t="s">
        <v>415</v>
      </c>
      <c r="B725" s="426" t="s">
        <v>3614</v>
      </c>
      <c r="C725" s="426" t="s">
        <v>78</v>
      </c>
      <c r="D725" s="449"/>
    </row>
    <row r="726" spans="1:4">
      <c r="A726" s="425" t="s">
        <v>1791</v>
      </c>
      <c r="B726" s="426" t="s">
        <v>2218</v>
      </c>
      <c r="C726" s="426" t="s">
        <v>78</v>
      </c>
      <c r="D726" s="449"/>
    </row>
    <row r="727" spans="1:4">
      <c r="A727" s="425">
        <v>32753006</v>
      </c>
      <c r="B727" s="426" t="s">
        <v>1915</v>
      </c>
      <c r="C727" s="426" t="s">
        <v>355</v>
      </c>
      <c r="D727" s="449"/>
    </row>
    <row r="728" spans="1:4">
      <c r="A728" s="425">
        <v>32825002</v>
      </c>
      <c r="B728" s="426" t="s">
        <v>2936</v>
      </c>
      <c r="C728" s="426" t="s">
        <v>2937</v>
      </c>
      <c r="D728" s="449"/>
    </row>
    <row r="729" spans="1:4">
      <c r="A729" s="425" t="s">
        <v>2204</v>
      </c>
      <c r="B729" s="428" t="s">
        <v>2938</v>
      </c>
      <c r="C729" s="428" t="s">
        <v>2939</v>
      </c>
      <c r="D729" s="449"/>
    </row>
    <row r="730" spans="1:4">
      <c r="A730" s="425" t="s">
        <v>1764</v>
      </c>
      <c r="B730" s="426" t="s">
        <v>2219</v>
      </c>
      <c r="C730" s="426" t="s">
        <v>342</v>
      </c>
      <c r="D730" s="449"/>
    </row>
    <row r="731" spans="1:4">
      <c r="A731" s="425" t="s">
        <v>2940</v>
      </c>
      <c r="B731" s="428" t="s">
        <v>2941</v>
      </c>
      <c r="C731" s="428" t="s">
        <v>2942</v>
      </c>
      <c r="D731" s="449"/>
    </row>
    <row r="732" spans="1:4">
      <c r="A732" s="425" t="s">
        <v>377</v>
      </c>
      <c r="B732" s="426" t="s">
        <v>3615</v>
      </c>
      <c r="C732" s="426" t="s">
        <v>342</v>
      </c>
      <c r="D732" s="449"/>
    </row>
    <row r="733" spans="1:4">
      <c r="A733" s="425" t="s">
        <v>378</v>
      </c>
      <c r="B733" s="426" t="s">
        <v>3616</v>
      </c>
      <c r="C733" s="426" t="s">
        <v>342</v>
      </c>
      <c r="D733" s="449"/>
    </row>
    <row r="734" spans="1:4">
      <c r="A734" s="425" t="s">
        <v>396</v>
      </c>
      <c r="B734" s="426" t="s">
        <v>3617</v>
      </c>
      <c r="C734" s="426" t="s">
        <v>342</v>
      </c>
      <c r="D734" s="449"/>
    </row>
    <row r="735" spans="1:4">
      <c r="A735" s="425">
        <v>30992069</v>
      </c>
      <c r="B735" s="426" t="s">
        <v>3618</v>
      </c>
      <c r="C735" s="426" t="s">
        <v>84</v>
      </c>
      <c r="D735" s="449"/>
    </row>
    <row r="736" spans="1:4">
      <c r="A736" s="425">
        <v>30413009</v>
      </c>
      <c r="B736" s="426" t="s">
        <v>1819</v>
      </c>
      <c r="C736" s="426" t="s">
        <v>2027</v>
      </c>
      <c r="D736" s="449"/>
    </row>
    <row r="737" spans="1:4">
      <c r="A737" s="425" t="s">
        <v>1760</v>
      </c>
      <c r="B737" s="426" t="s">
        <v>2220</v>
      </c>
      <c r="C737" s="426" t="s">
        <v>342</v>
      </c>
      <c r="D737" s="449"/>
    </row>
    <row r="738" spans="1:4">
      <c r="A738" s="425" t="s">
        <v>4321</v>
      </c>
      <c r="B738" s="428" t="s">
        <v>4322</v>
      </c>
      <c r="C738" s="428" t="s">
        <v>4323</v>
      </c>
      <c r="D738" s="504">
        <v>45533</v>
      </c>
    </row>
    <row r="739" spans="1:4">
      <c r="A739" s="425" t="s">
        <v>43</v>
      </c>
      <c r="B739" s="426" t="s">
        <v>3619</v>
      </c>
      <c r="C739" s="426" t="s">
        <v>78</v>
      </c>
      <c r="D739" s="449"/>
    </row>
    <row r="740" spans="1:4">
      <c r="A740" s="425">
        <v>32693061</v>
      </c>
      <c r="B740" s="426" t="s">
        <v>1818</v>
      </c>
      <c r="C740" s="426" t="s">
        <v>78</v>
      </c>
      <c r="D740" s="449"/>
    </row>
    <row r="741" spans="1:4">
      <c r="A741" s="432">
        <v>32693087</v>
      </c>
      <c r="B741" s="433" t="s">
        <v>3620</v>
      </c>
      <c r="C741" s="441" t="s">
        <v>2943</v>
      </c>
      <c r="D741" s="449"/>
    </row>
    <row r="742" spans="1:4">
      <c r="A742" s="425" t="s">
        <v>1761</v>
      </c>
      <c r="B742" s="426" t="s">
        <v>2221</v>
      </c>
      <c r="C742" s="426" t="s">
        <v>78</v>
      </c>
      <c r="D742" s="449"/>
    </row>
    <row r="743" spans="1:4">
      <c r="A743" s="425" t="s">
        <v>1762</v>
      </c>
      <c r="B743" s="426" t="s">
        <v>3621</v>
      </c>
      <c r="C743" s="426" t="s">
        <v>2013</v>
      </c>
      <c r="D743" s="449"/>
    </row>
    <row r="744" spans="1:4">
      <c r="A744" s="425">
        <v>25831082</v>
      </c>
      <c r="B744" s="426" t="s">
        <v>3622</v>
      </c>
      <c r="C744" s="426" t="s">
        <v>479</v>
      </c>
      <c r="D744" s="449"/>
    </row>
    <row r="745" spans="1:4">
      <c r="A745" s="432">
        <v>25831033</v>
      </c>
      <c r="B745" s="433" t="s">
        <v>3218</v>
      </c>
      <c r="C745" s="428" t="s">
        <v>2733</v>
      </c>
      <c r="D745" s="504" t="s">
        <v>3219</v>
      </c>
    </row>
    <row r="746" spans="1:4">
      <c r="A746" s="442">
        <v>25751009</v>
      </c>
      <c r="B746" s="443" t="s">
        <v>3623</v>
      </c>
      <c r="C746" s="444" t="s">
        <v>2944</v>
      </c>
      <c r="D746" s="449"/>
    </row>
    <row r="747" spans="1:4">
      <c r="A747" s="434">
        <v>25751033</v>
      </c>
      <c r="B747" s="435" t="s">
        <v>3624</v>
      </c>
      <c r="C747" s="428" t="s">
        <v>2944</v>
      </c>
      <c r="D747" s="449"/>
    </row>
    <row r="748" spans="1:4">
      <c r="A748" s="425" t="s">
        <v>925</v>
      </c>
      <c r="B748" s="426" t="s">
        <v>2945</v>
      </c>
      <c r="C748" s="426" t="s">
        <v>926</v>
      </c>
      <c r="D748" s="449"/>
    </row>
    <row r="749" spans="1:4">
      <c r="A749" s="425">
        <v>27731066</v>
      </c>
      <c r="B749" s="426" t="s">
        <v>528</v>
      </c>
      <c r="C749" s="426" t="s">
        <v>2946</v>
      </c>
      <c r="D749" s="449"/>
    </row>
    <row r="750" spans="1:4">
      <c r="A750" s="425" t="s">
        <v>946</v>
      </c>
      <c r="B750" s="426" t="s">
        <v>2947</v>
      </c>
      <c r="C750" s="426" t="s">
        <v>484</v>
      </c>
      <c r="D750" s="449"/>
    </row>
    <row r="751" spans="1:4">
      <c r="A751" s="425" t="s">
        <v>483</v>
      </c>
      <c r="B751" s="426" t="s">
        <v>3625</v>
      </c>
      <c r="C751" s="426" t="s">
        <v>484</v>
      </c>
      <c r="D751" s="449"/>
    </row>
    <row r="752" spans="1:4">
      <c r="A752" s="425" t="s">
        <v>966</v>
      </c>
      <c r="B752" s="426" t="s">
        <v>967</v>
      </c>
      <c r="C752" s="426" t="s">
        <v>484</v>
      </c>
      <c r="D752" s="449"/>
    </row>
    <row r="753" spans="1:4">
      <c r="A753" s="425" t="s">
        <v>970</v>
      </c>
      <c r="B753" s="426" t="s">
        <v>971</v>
      </c>
      <c r="C753" s="426" t="s">
        <v>484</v>
      </c>
      <c r="D753" s="449"/>
    </row>
    <row r="754" spans="1:4">
      <c r="A754" s="425" t="s">
        <v>485</v>
      </c>
      <c r="B754" s="426" t="s">
        <v>3626</v>
      </c>
      <c r="C754" s="426" t="s">
        <v>484</v>
      </c>
      <c r="D754" s="449"/>
    </row>
    <row r="755" spans="1:4">
      <c r="A755" s="425" t="s">
        <v>504</v>
      </c>
      <c r="B755" s="426" t="s">
        <v>3627</v>
      </c>
      <c r="C755" s="426" t="s">
        <v>505</v>
      </c>
      <c r="D755" s="449"/>
    </row>
    <row r="756" spans="1:4">
      <c r="A756" s="425" t="s">
        <v>4735</v>
      </c>
      <c r="B756" s="428" t="s">
        <v>3627</v>
      </c>
      <c r="C756" s="428" t="s">
        <v>4738</v>
      </c>
      <c r="D756" s="449"/>
    </row>
    <row r="757" spans="1:4">
      <c r="A757" s="425" t="s">
        <v>515</v>
      </c>
      <c r="B757" s="426" t="s">
        <v>3628</v>
      </c>
      <c r="C757" s="426" t="s">
        <v>505</v>
      </c>
      <c r="D757" s="449"/>
    </row>
    <row r="758" spans="1:4">
      <c r="A758" s="425" t="s">
        <v>4644</v>
      </c>
      <c r="B758" s="428" t="s">
        <v>3628</v>
      </c>
      <c r="C758" s="428" t="s">
        <v>4645</v>
      </c>
      <c r="D758" s="449"/>
    </row>
    <row r="759" spans="1:4">
      <c r="A759" s="425" t="s">
        <v>934</v>
      </c>
      <c r="B759" s="426" t="s">
        <v>935</v>
      </c>
      <c r="C759" s="426" t="s">
        <v>484</v>
      </c>
      <c r="D759" s="449"/>
    </row>
    <row r="760" spans="1:4">
      <c r="A760" s="425">
        <v>13262035</v>
      </c>
      <c r="B760" s="428" t="s">
        <v>3195</v>
      </c>
      <c r="C760" s="428" t="s">
        <v>2702</v>
      </c>
      <c r="D760" s="504">
        <v>44909</v>
      </c>
    </row>
    <row r="761" spans="1:4">
      <c r="A761" s="425" t="s">
        <v>2768</v>
      </c>
      <c r="B761" s="426" t="s">
        <v>607</v>
      </c>
      <c r="C761" s="426" t="s">
        <v>2769</v>
      </c>
      <c r="D761" s="449" t="s">
        <v>3235</v>
      </c>
    </row>
    <row r="762" spans="1:4">
      <c r="A762" s="425" t="s">
        <v>2770</v>
      </c>
      <c r="B762" s="428" t="s">
        <v>2286</v>
      </c>
      <c r="C762" s="428" t="s">
        <v>2285</v>
      </c>
      <c r="D762" s="449" t="s">
        <v>3235</v>
      </c>
    </row>
    <row r="763" spans="1:4">
      <c r="A763" s="425" t="s">
        <v>2625</v>
      </c>
      <c r="B763" s="428" t="s">
        <v>4235</v>
      </c>
      <c r="C763" s="428" t="s">
        <v>2957</v>
      </c>
      <c r="D763" s="504">
        <v>45272</v>
      </c>
    </row>
    <row r="764" spans="1:4">
      <c r="A764" s="425" t="s">
        <v>3181</v>
      </c>
      <c r="B764" s="428" t="s">
        <v>3182</v>
      </c>
      <c r="C764" s="428" t="s">
        <v>3183</v>
      </c>
      <c r="D764" s="504">
        <v>45482</v>
      </c>
    </row>
    <row r="765" spans="1:4">
      <c r="A765" s="425" t="s">
        <v>4518</v>
      </c>
      <c r="B765" s="428" t="s">
        <v>4517</v>
      </c>
      <c r="C765" s="428" t="s">
        <v>4521</v>
      </c>
      <c r="D765" s="449"/>
    </row>
    <row r="766" spans="1:4">
      <c r="A766" s="425" t="s">
        <v>537</v>
      </c>
      <c r="B766" s="426" t="s">
        <v>3262</v>
      </c>
      <c r="C766" s="426" t="s">
        <v>2802</v>
      </c>
      <c r="D766" s="449" t="s">
        <v>3263</v>
      </c>
    </row>
    <row r="767" spans="1:4">
      <c r="A767" s="425" t="s">
        <v>560</v>
      </c>
      <c r="B767" s="426" t="s">
        <v>3629</v>
      </c>
      <c r="C767" s="426" t="s">
        <v>561</v>
      </c>
      <c r="D767" s="449"/>
    </row>
    <row r="768" spans="1:4">
      <c r="A768" s="425" t="s">
        <v>4958</v>
      </c>
      <c r="B768" s="428" t="s">
        <v>3629</v>
      </c>
      <c r="C768" s="428" t="s">
        <v>4960</v>
      </c>
      <c r="D768" s="449"/>
    </row>
    <row r="769" spans="1:4">
      <c r="A769" s="425" t="s">
        <v>568</v>
      </c>
      <c r="B769" s="426" t="s">
        <v>3630</v>
      </c>
      <c r="C769" s="426" t="s">
        <v>115</v>
      </c>
      <c r="D769" s="449"/>
    </row>
    <row r="770" spans="1:4">
      <c r="A770" s="425" t="s">
        <v>559</v>
      </c>
      <c r="B770" s="426" t="s">
        <v>3631</v>
      </c>
      <c r="C770" s="426" t="s">
        <v>115</v>
      </c>
      <c r="D770" s="449"/>
    </row>
    <row r="771" spans="1:4">
      <c r="A771" s="425" t="s">
        <v>571</v>
      </c>
      <c r="B771" s="426" t="s">
        <v>3632</v>
      </c>
      <c r="C771" s="426" t="s">
        <v>572</v>
      </c>
      <c r="D771" s="449"/>
    </row>
    <row r="772" spans="1:4">
      <c r="A772" s="425" t="s">
        <v>4556</v>
      </c>
      <c r="B772" s="428" t="s">
        <v>3632</v>
      </c>
      <c r="C772" s="428" t="s">
        <v>4557</v>
      </c>
      <c r="D772" s="449"/>
    </row>
    <row r="773" spans="1:4">
      <c r="A773" s="425" t="s">
        <v>585</v>
      </c>
      <c r="B773" s="426" t="s">
        <v>3633</v>
      </c>
      <c r="C773" s="426" t="s">
        <v>586</v>
      </c>
      <c r="D773" s="449"/>
    </row>
    <row r="774" spans="1:4">
      <c r="A774" s="425" t="s">
        <v>4853</v>
      </c>
      <c r="B774" s="428" t="s">
        <v>3633</v>
      </c>
      <c r="C774" s="428" t="s">
        <v>4855</v>
      </c>
      <c r="D774" s="449"/>
    </row>
    <row r="775" spans="1:4">
      <c r="A775" s="425" t="s">
        <v>1019</v>
      </c>
      <c r="B775" s="426" t="s">
        <v>1020</v>
      </c>
      <c r="C775" s="426" t="s">
        <v>2702</v>
      </c>
      <c r="D775" s="449"/>
    </row>
    <row r="776" spans="1:4">
      <c r="A776" s="425" t="s">
        <v>997</v>
      </c>
      <c r="B776" s="426" t="s">
        <v>998</v>
      </c>
      <c r="C776" s="426" t="s">
        <v>2948</v>
      </c>
      <c r="D776" s="449"/>
    </row>
    <row r="777" spans="1:4">
      <c r="A777" s="425" t="s">
        <v>536</v>
      </c>
      <c r="B777" s="426" t="s">
        <v>3634</v>
      </c>
      <c r="C777" s="426" t="s">
        <v>443</v>
      </c>
      <c r="D777" s="449"/>
    </row>
    <row r="778" spans="1:4">
      <c r="A778" s="425" t="s">
        <v>564</v>
      </c>
      <c r="B778" s="426" t="s">
        <v>3635</v>
      </c>
      <c r="C778" s="426" t="s">
        <v>443</v>
      </c>
      <c r="D778" s="449"/>
    </row>
    <row r="779" spans="1:4">
      <c r="A779" s="425" t="s">
        <v>4957</v>
      </c>
      <c r="B779" s="428" t="s">
        <v>4956</v>
      </c>
      <c r="C779" s="428" t="s">
        <v>4959</v>
      </c>
      <c r="D779" s="449"/>
    </row>
    <row r="780" spans="1:4">
      <c r="A780" s="425" t="s">
        <v>2256</v>
      </c>
      <c r="B780" s="428" t="s">
        <v>3636</v>
      </c>
      <c r="C780" s="428" t="s">
        <v>2949</v>
      </c>
      <c r="D780" s="449"/>
    </row>
    <row r="781" spans="1:4">
      <c r="A781" s="425" t="s">
        <v>567</v>
      </c>
      <c r="B781" s="426" t="s">
        <v>3637</v>
      </c>
      <c r="C781" s="426" t="s">
        <v>495</v>
      </c>
      <c r="D781" s="449"/>
    </row>
    <row r="782" spans="1:4">
      <c r="A782" s="425" t="s">
        <v>4391</v>
      </c>
      <c r="B782" s="428" t="s">
        <v>4393</v>
      </c>
      <c r="C782" s="428" t="s">
        <v>4394</v>
      </c>
      <c r="D782" s="504">
        <v>45534</v>
      </c>
    </row>
    <row r="783" spans="1:4">
      <c r="A783" s="425" t="s">
        <v>583</v>
      </c>
      <c r="B783" s="426" t="s">
        <v>4392</v>
      </c>
      <c r="C783" s="426" t="s">
        <v>584</v>
      </c>
      <c r="D783" s="449"/>
    </row>
    <row r="784" spans="1:4">
      <c r="A784" s="425" t="s">
        <v>601</v>
      </c>
      <c r="B784" s="426" t="s">
        <v>3638</v>
      </c>
      <c r="C784" s="426" t="s">
        <v>584</v>
      </c>
      <c r="D784" s="449"/>
    </row>
    <row r="785" spans="1:4">
      <c r="A785" s="425" t="s">
        <v>1021</v>
      </c>
      <c r="B785" s="426" t="s">
        <v>1022</v>
      </c>
      <c r="C785" s="426" t="s">
        <v>495</v>
      </c>
      <c r="D785" s="449"/>
    </row>
    <row r="786" spans="1:4">
      <c r="A786" s="425" t="s">
        <v>1028</v>
      </c>
      <c r="B786" s="426" t="s">
        <v>1029</v>
      </c>
      <c r="C786" s="426" t="s">
        <v>487</v>
      </c>
      <c r="D786" s="449"/>
    </row>
    <row r="787" spans="1:4">
      <c r="A787" s="425" t="s">
        <v>1011</v>
      </c>
      <c r="B787" s="426" t="s">
        <v>2950</v>
      </c>
      <c r="C787" s="426" t="s">
        <v>495</v>
      </c>
      <c r="D787" s="449"/>
    </row>
    <row r="788" spans="1:4">
      <c r="A788" s="425" t="s">
        <v>994</v>
      </c>
      <c r="B788" s="426" t="s">
        <v>3639</v>
      </c>
      <c r="C788" s="426" t="s">
        <v>495</v>
      </c>
      <c r="D788" s="449"/>
    </row>
    <row r="789" spans="1:4">
      <c r="A789" s="425" t="s">
        <v>4898</v>
      </c>
      <c r="B789" s="428" t="s">
        <v>4899</v>
      </c>
      <c r="C789" s="428" t="s">
        <v>4900</v>
      </c>
      <c r="D789" s="449"/>
    </row>
    <row r="790" spans="1:4">
      <c r="A790" s="425">
        <v>27711068</v>
      </c>
      <c r="B790" s="426" t="s">
        <v>3640</v>
      </c>
      <c r="C790" s="426" t="s">
        <v>124</v>
      </c>
      <c r="D790" s="449"/>
    </row>
    <row r="791" spans="1:4">
      <c r="A791" s="425">
        <v>27751064</v>
      </c>
      <c r="B791" s="426" t="s">
        <v>3641</v>
      </c>
      <c r="C791" s="426" t="s">
        <v>124</v>
      </c>
      <c r="D791" s="449"/>
    </row>
    <row r="792" spans="1:4">
      <c r="A792" s="425" t="s">
        <v>617</v>
      </c>
      <c r="B792" s="426" t="s">
        <v>3642</v>
      </c>
      <c r="C792" s="426" t="s">
        <v>100</v>
      </c>
      <c r="D792" s="449"/>
    </row>
    <row r="793" spans="1:4">
      <c r="A793" s="425" t="s">
        <v>646</v>
      </c>
      <c r="B793" s="426" t="s">
        <v>3643</v>
      </c>
      <c r="C793" s="426" t="s">
        <v>100</v>
      </c>
      <c r="D793" s="449"/>
    </row>
    <row r="794" spans="1:4">
      <c r="A794" s="425" t="s">
        <v>4998</v>
      </c>
      <c r="B794" s="428" t="s">
        <v>4997</v>
      </c>
      <c r="C794" s="428" t="s">
        <v>5004</v>
      </c>
      <c r="D794" s="449"/>
    </row>
    <row r="795" spans="1:4">
      <c r="A795" s="425" t="s">
        <v>1039</v>
      </c>
      <c r="B795" s="426" t="s">
        <v>2951</v>
      </c>
      <c r="C795" s="426" t="s">
        <v>100</v>
      </c>
      <c r="D795" s="449"/>
    </row>
    <row r="796" spans="1:4">
      <c r="A796" s="425" t="s">
        <v>645</v>
      </c>
      <c r="B796" s="426" t="s">
        <v>3644</v>
      </c>
      <c r="C796" s="426" t="s">
        <v>110</v>
      </c>
      <c r="D796" s="449"/>
    </row>
    <row r="797" spans="1:4">
      <c r="A797" s="425" t="s">
        <v>4722</v>
      </c>
      <c r="B797" s="428" t="s">
        <v>3644</v>
      </c>
      <c r="C797" s="428" t="s">
        <v>4726</v>
      </c>
      <c r="D797" s="449"/>
    </row>
    <row r="798" spans="1:4">
      <c r="A798" s="425" t="s">
        <v>653</v>
      </c>
      <c r="B798" s="426" t="s">
        <v>3645</v>
      </c>
      <c r="C798" s="426" t="s">
        <v>110</v>
      </c>
      <c r="D798" s="449"/>
    </row>
    <row r="799" spans="1:4">
      <c r="A799" s="425" t="s">
        <v>96</v>
      </c>
      <c r="B799" s="426" t="s">
        <v>1038</v>
      </c>
      <c r="C799" s="426" t="s">
        <v>2948</v>
      </c>
      <c r="D799" s="449"/>
    </row>
    <row r="800" spans="1:4">
      <c r="A800" s="425" t="s">
        <v>618</v>
      </c>
      <c r="B800" s="426" t="s">
        <v>3647</v>
      </c>
      <c r="C800" s="426" t="s">
        <v>443</v>
      </c>
      <c r="D800" s="449"/>
    </row>
    <row r="801" spans="1:4">
      <c r="A801" s="425" t="s">
        <v>1066</v>
      </c>
      <c r="B801" s="426" t="s">
        <v>3646</v>
      </c>
      <c r="C801" s="426" t="s">
        <v>443</v>
      </c>
      <c r="D801" s="449"/>
    </row>
    <row r="802" spans="1:4">
      <c r="A802" s="425" t="s">
        <v>624</v>
      </c>
      <c r="B802" s="426" t="s">
        <v>3649</v>
      </c>
      <c r="C802" s="426" t="s">
        <v>535</v>
      </c>
      <c r="D802" s="449"/>
    </row>
    <row r="803" spans="1:4">
      <c r="A803" s="425" t="s">
        <v>1067</v>
      </c>
      <c r="B803" s="426" t="s">
        <v>3648</v>
      </c>
      <c r="C803" s="426" t="s">
        <v>535</v>
      </c>
      <c r="D803" s="449"/>
    </row>
    <row r="804" spans="1:4">
      <c r="A804" s="425" t="s">
        <v>1046</v>
      </c>
      <c r="B804" s="426" t="s">
        <v>3648</v>
      </c>
      <c r="C804" s="426" t="s">
        <v>535</v>
      </c>
      <c r="D804" s="449"/>
    </row>
    <row r="805" spans="1:4">
      <c r="A805" s="425" t="s">
        <v>1057</v>
      </c>
      <c r="B805" s="426" t="s">
        <v>1058</v>
      </c>
      <c r="C805" s="426" t="s">
        <v>535</v>
      </c>
      <c r="D805" s="449"/>
    </row>
    <row r="806" spans="1:4">
      <c r="A806" s="425" t="s">
        <v>636</v>
      </c>
      <c r="B806" s="426" t="s">
        <v>3650</v>
      </c>
      <c r="C806" s="426" t="s">
        <v>112</v>
      </c>
      <c r="D806" s="449"/>
    </row>
    <row r="807" spans="1:4">
      <c r="A807" s="425" t="s">
        <v>4610</v>
      </c>
      <c r="B807" s="428" t="s">
        <v>3650</v>
      </c>
      <c r="C807" s="428" t="s">
        <v>4612</v>
      </c>
      <c r="D807" s="449"/>
    </row>
    <row r="808" spans="1:4">
      <c r="A808" s="425" t="s">
        <v>2183</v>
      </c>
      <c r="B808" s="426" t="s">
        <v>3651</v>
      </c>
      <c r="C808" s="426" t="s">
        <v>2304</v>
      </c>
      <c r="D808" s="449"/>
    </row>
    <row r="809" spans="1:4">
      <c r="A809" s="425" t="s">
        <v>4762</v>
      </c>
      <c r="B809" s="428" t="s">
        <v>4763</v>
      </c>
      <c r="C809" s="428" t="s">
        <v>4764</v>
      </c>
      <c r="D809" s="449"/>
    </row>
    <row r="810" spans="1:4">
      <c r="A810" s="425" t="s">
        <v>625</v>
      </c>
      <c r="B810" s="426" t="s">
        <v>3652</v>
      </c>
      <c r="C810" s="426" t="s">
        <v>535</v>
      </c>
      <c r="D810" s="449"/>
    </row>
    <row r="811" spans="1:4">
      <c r="A811" s="425" t="s">
        <v>651</v>
      </c>
      <c r="B811" s="426" t="s">
        <v>3653</v>
      </c>
      <c r="C811" s="426" t="s">
        <v>535</v>
      </c>
      <c r="D811" s="449"/>
    </row>
    <row r="812" spans="1:4">
      <c r="A812" s="425" t="s">
        <v>1069</v>
      </c>
      <c r="B812" s="426" t="s">
        <v>3654</v>
      </c>
      <c r="C812" s="426" t="s">
        <v>495</v>
      </c>
      <c r="D812" s="449"/>
    </row>
    <row r="813" spans="1:4">
      <c r="A813" s="425" t="s">
        <v>657</v>
      </c>
      <c r="B813" s="426" t="s">
        <v>3655</v>
      </c>
      <c r="C813" s="426" t="s">
        <v>130</v>
      </c>
      <c r="D813" s="449"/>
    </row>
    <row r="814" spans="1:4">
      <c r="A814" s="425" t="s">
        <v>670</v>
      </c>
      <c r="B814" s="426" t="s">
        <v>3656</v>
      </c>
      <c r="C814" s="426" t="s">
        <v>130</v>
      </c>
      <c r="D814" s="449"/>
    </row>
    <row r="815" spans="1:4">
      <c r="A815" s="425" t="s">
        <v>4810</v>
      </c>
      <c r="B815" s="428" t="s">
        <v>3656</v>
      </c>
      <c r="C815" s="428" t="s">
        <v>4811</v>
      </c>
      <c r="D815" s="449"/>
    </row>
    <row r="816" spans="1:4">
      <c r="A816" s="425" t="s">
        <v>649</v>
      </c>
      <c r="B816" s="426" t="s">
        <v>650</v>
      </c>
      <c r="C816" s="426" t="s">
        <v>2771</v>
      </c>
      <c r="D816" s="449" t="s">
        <v>3233</v>
      </c>
    </row>
    <row r="817" spans="1:4">
      <c r="A817" s="425" t="s">
        <v>1077</v>
      </c>
      <c r="B817" s="426" t="s">
        <v>1078</v>
      </c>
      <c r="C817" s="426" t="s">
        <v>495</v>
      </c>
      <c r="D817" s="449"/>
    </row>
    <row r="818" spans="1:4">
      <c r="A818" s="425" t="s">
        <v>1049</v>
      </c>
      <c r="B818" s="426" t="s">
        <v>1050</v>
      </c>
      <c r="C818" s="426" t="s">
        <v>495</v>
      </c>
      <c r="D818" s="449"/>
    </row>
    <row r="819" spans="1:4">
      <c r="A819" s="425" t="s">
        <v>626</v>
      </c>
      <c r="B819" s="426" t="s">
        <v>3657</v>
      </c>
      <c r="C819" s="426" t="s">
        <v>495</v>
      </c>
      <c r="D819" s="449"/>
    </row>
    <row r="820" spans="1:4">
      <c r="A820" s="425" t="s">
        <v>1053</v>
      </c>
      <c r="B820" s="426" t="s">
        <v>1054</v>
      </c>
      <c r="C820" s="426" t="s">
        <v>495</v>
      </c>
      <c r="D820" s="449"/>
    </row>
    <row r="821" spans="1:4">
      <c r="A821" s="425" t="s">
        <v>632</v>
      </c>
      <c r="B821" s="426" t="s">
        <v>3658</v>
      </c>
      <c r="C821" s="426" t="s">
        <v>495</v>
      </c>
      <c r="D821" s="449"/>
    </row>
    <row r="822" spans="1:4">
      <c r="A822" s="425" t="s">
        <v>689</v>
      </c>
      <c r="B822" s="426" t="s">
        <v>3659</v>
      </c>
      <c r="C822" s="426" t="s">
        <v>40</v>
      </c>
      <c r="D822" s="449"/>
    </row>
    <row r="823" spans="1:4">
      <c r="A823" s="425">
        <v>12432035</v>
      </c>
      <c r="B823" s="426" t="s">
        <v>2276</v>
      </c>
      <c r="C823" s="426" t="s">
        <v>2772</v>
      </c>
      <c r="D823" s="449" t="s">
        <v>3241</v>
      </c>
    </row>
    <row r="824" spans="1:4">
      <c r="A824" s="425">
        <v>12432068</v>
      </c>
      <c r="B824" s="428" t="s">
        <v>2773</v>
      </c>
      <c r="C824" s="428" t="s">
        <v>2774</v>
      </c>
      <c r="D824" s="449" t="s">
        <v>3242</v>
      </c>
    </row>
    <row r="825" spans="1:4">
      <c r="A825" s="425" t="s">
        <v>1152</v>
      </c>
      <c r="B825" s="426" t="s">
        <v>1153</v>
      </c>
      <c r="C825" s="426" t="s">
        <v>40</v>
      </c>
      <c r="D825" s="449"/>
    </row>
    <row r="826" spans="1:4">
      <c r="A826" s="425" t="s">
        <v>1089</v>
      </c>
      <c r="B826" s="426" t="s">
        <v>3660</v>
      </c>
      <c r="C826" s="426" t="s">
        <v>40</v>
      </c>
      <c r="D826" s="449"/>
    </row>
    <row r="827" spans="1:4">
      <c r="A827" s="425">
        <v>12432076</v>
      </c>
      <c r="B827" s="428" t="s">
        <v>3184</v>
      </c>
      <c r="C827" s="428" t="s">
        <v>2273</v>
      </c>
      <c r="D827" s="504">
        <v>45482</v>
      </c>
    </row>
    <row r="828" spans="1:4">
      <c r="A828" s="425" t="s">
        <v>4520</v>
      </c>
      <c r="B828" s="428" t="s">
        <v>4519</v>
      </c>
      <c r="C828" s="428" t="s">
        <v>4523</v>
      </c>
      <c r="D828" s="449"/>
    </row>
    <row r="829" spans="1:4">
      <c r="A829" s="425" t="s">
        <v>701</v>
      </c>
      <c r="B829" s="426" t="s">
        <v>3661</v>
      </c>
      <c r="C829" s="426" t="s">
        <v>691</v>
      </c>
      <c r="D829" s="449"/>
    </row>
    <row r="830" spans="1:4">
      <c r="A830" s="425" t="s">
        <v>740</v>
      </c>
      <c r="B830" s="426" t="s">
        <v>3662</v>
      </c>
      <c r="C830" s="426" t="s">
        <v>693</v>
      </c>
      <c r="D830" s="449"/>
    </row>
    <row r="831" spans="1:4">
      <c r="A831" s="425" t="s">
        <v>2150</v>
      </c>
      <c r="B831" s="426" t="s">
        <v>3663</v>
      </c>
      <c r="C831" s="426" t="s">
        <v>695</v>
      </c>
      <c r="D831" s="449"/>
    </row>
    <row r="832" spans="1:4">
      <c r="A832" s="425" t="s">
        <v>2952</v>
      </c>
      <c r="B832" s="428" t="s">
        <v>3664</v>
      </c>
      <c r="C832" s="428" t="s">
        <v>2953</v>
      </c>
      <c r="D832" s="449"/>
    </row>
    <row r="833" spans="1:4">
      <c r="A833" s="425" t="s">
        <v>716</v>
      </c>
      <c r="B833" s="426" t="s">
        <v>3665</v>
      </c>
      <c r="C833" s="426" t="s">
        <v>693</v>
      </c>
      <c r="D833" s="449"/>
    </row>
    <row r="834" spans="1:4">
      <c r="A834" s="425" t="s">
        <v>756</v>
      </c>
      <c r="B834" s="426" t="s">
        <v>757</v>
      </c>
      <c r="C834" s="426" t="s">
        <v>2799</v>
      </c>
      <c r="D834" s="449" t="s">
        <v>3256</v>
      </c>
    </row>
    <row r="835" spans="1:4">
      <c r="A835" s="425" t="s">
        <v>775</v>
      </c>
      <c r="B835" s="426" t="s">
        <v>3666</v>
      </c>
      <c r="C835" s="426" t="s">
        <v>656</v>
      </c>
      <c r="D835" s="449"/>
    </row>
    <row r="836" spans="1:4">
      <c r="A836" s="425" t="s">
        <v>725</v>
      </c>
      <c r="B836" s="426" t="s">
        <v>3667</v>
      </c>
      <c r="C836" s="426" t="s">
        <v>642</v>
      </c>
      <c r="D836" s="449"/>
    </row>
    <row r="837" spans="1:4">
      <c r="A837" s="425" t="s">
        <v>753</v>
      </c>
      <c r="B837" s="426" t="s">
        <v>3668</v>
      </c>
      <c r="C837" s="426" t="s">
        <v>642</v>
      </c>
      <c r="D837" s="449"/>
    </row>
    <row r="838" spans="1:4">
      <c r="A838" s="425" t="s">
        <v>785</v>
      </c>
      <c r="B838" s="426" t="s">
        <v>3669</v>
      </c>
      <c r="C838" s="426" t="s">
        <v>761</v>
      </c>
      <c r="D838" s="449"/>
    </row>
    <row r="839" spans="1:4">
      <c r="A839" s="425" t="s">
        <v>801</v>
      </c>
      <c r="B839" s="426" t="s">
        <v>3670</v>
      </c>
      <c r="C839" s="426" t="s">
        <v>761</v>
      </c>
      <c r="D839" s="449"/>
    </row>
    <row r="840" spans="1:4">
      <c r="A840" s="425" t="s">
        <v>692</v>
      </c>
      <c r="B840" s="426" t="s">
        <v>3671</v>
      </c>
      <c r="C840" s="426" t="s">
        <v>693</v>
      </c>
      <c r="D840" s="449"/>
    </row>
    <row r="841" spans="1:4">
      <c r="A841" s="425" t="s">
        <v>1099</v>
      </c>
      <c r="B841" s="426" t="s">
        <v>1100</v>
      </c>
      <c r="C841" s="426" t="s">
        <v>1101</v>
      </c>
      <c r="D841" s="449"/>
    </row>
    <row r="842" spans="1:4">
      <c r="A842" s="425" t="s">
        <v>1967</v>
      </c>
      <c r="B842" s="426" t="s">
        <v>3672</v>
      </c>
      <c r="C842" s="426" t="s">
        <v>110</v>
      </c>
      <c r="D842" s="449"/>
    </row>
    <row r="843" spans="1:4">
      <c r="A843" s="425" t="s">
        <v>1160</v>
      </c>
      <c r="B843" s="426" t="s">
        <v>1161</v>
      </c>
      <c r="C843" s="426" t="s">
        <v>2692</v>
      </c>
      <c r="D843" s="449"/>
    </row>
    <row r="844" spans="1:4">
      <c r="A844" s="425" t="s">
        <v>1087</v>
      </c>
      <c r="B844" s="426" t="s">
        <v>1088</v>
      </c>
      <c r="C844" s="426" t="s">
        <v>691</v>
      </c>
      <c r="D844" s="449"/>
    </row>
    <row r="845" spans="1:4">
      <c r="A845" s="425" t="s">
        <v>690</v>
      </c>
      <c r="B845" s="426" t="s">
        <v>3674</v>
      </c>
      <c r="C845" s="426" t="s">
        <v>691</v>
      </c>
      <c r="D845" s="449"/>
    </row>
    <row r="846" spans="1:4">
      <c r="A846" s="425" t="s">
        <v>1150</v>
      </c>
      <c r="B846" s="426" t="s">
        <v>3673</v>
      </c>
      <c r="C846" s="426" t="s">
        <v>691</v>
      </c>
      <c r="D846" s="449"/>
    </row>
    <row r="847" spans="1:4">
      <c r="A847" s="425" t="s">
        <v>58</v>
      </c>
      <c r="B847" s="426" t="s">
        <v>31</v>
      </c>
      <c r="C847" s="426" t="s">
        <v>2900</v>
      </c>
      <c r="D847" s="449"/>
    </row>
    <row r="848" spans="1:4">
      <c r="A848" s="425" t="s">
        <v>4760</v>
      </c>
      <c r="B848" s="428" t="s">
        <v>4761</v>
      </c>
      <c r="C848" s="428" t="s">
        <v>4723</v>
      </c>
      <c r="D848" s="449"/>
    </row>
    <row r="849" spans="1:4">
      <c r="A849" s="425" t="s">
        <v>4429</v>
      </c>
      <c r="B849" s="428" t="s">
        <v>4430</v>
      </c>
      <c r="C849" s="428" t="s">
        <v>4433</v>
      </c>
      <c r="D849" s="449"/>
    </row>
    <row r="850" spans="1:4">
      <c r="A850" s="425" t="s">
        <v>1946</v>
      </c>
      <c r="B850" s="426" t="s">
        <v>3675</v>
      </c>
      <c r="C850" s="426" t="s">
        <v>2954</v>
      </c>
      <c r="D850" s="449"/>
    </row>
    <row r="851" spans="1:4">
      <c r="A851" s="425" t="s">
        <v>68</v>
      </c>
      <c r="B851" s="426" t="s">
        <v>3676</v>
      </c>
      <c r="C851" s="426" t="s">
        <v>2671</v>
      </c>
      <c r="D851" s="449"/>
    </row>
    <row r="852" spans="1:4">
      <c r="A852" s="425" t="s">
        <v>1164</v>
      </c>
      <c r="B852" s="426" t="s">
        <v>1165</v>
      </c>
      <c r="C852" s="426" t="s">
        <v>695</v>
      </c>
      <c r="D852" s="449"/>
    </row>
    <row r="853" spans="1:4">
      <c r="A853" s="425" t="s">
        <v>2955</v>
      </c>
      <c r="B853" s="428" t="s">
        <v>3677</v>
      </c>
      <c r="C853" s="428" t="s">
        <v>2956</v>
      </c>
      <c r="D853" s="449"/>
    </row>
    <row r="854" spans="1:4">
      <c r="A854" s="425" t="s">
        <v>1102</v>
      </c>
      <c r="B854" s="426" t="s">
        <v>3259</v>
      </c>
      <c r="C854" s="426" t="s">
        <v>2692</v>
      </c>
      <c r="D854" s="449" t="s">
        <v>3260</v>
      </c>
    </row>
    <row r="855" spans="1:4">
      <c r="A855" s="425" t="s">
        <v>2145</v>
      </c>
      <c r="B855" s="426" t="s">
        <v>2146</v>
      </c>
      <c r="C855" s="426" t="s">
        <v>2147</v>
      </c>
      <c r="D855" s="449"/>
    </row>
    <row r="856" spans="1:4">
      <c r="A856" s="425" t="s">
        <v>2052</v>
      </c>
      <c r="B856" s="426" t="s">
        <v>3678</v>
      </c>
      <c r="C856" s="426" t="s">
        <v>110</v>
      </c>
      <c r="D856" s="449"/>
    </row>
    <row r="857" spans="1:4">
      <c r="A857" s="425" t="s">
        <v>1118</v>
      </c>
      <c r="B857" s="426" t="s">
        <v>1119</v>
      </c>
      <c r="C857" s="426" t="s">
        <v>2957</v>
      </c>
      <c r="D857" s="449"/>
    </row>
    <row r="858" spans="1:4">
      <c r="A858" s="425" t="s">
        <v>1166</v>
      </c>
      <c r="B858" s="426" t="s">
        <v>1167</v>
      </c>
      <c r="C858" s="426" t="s">
        <v>2958</v>
      </c>
      <c r="D858" s="449"/>
    </row>
    <row r="859" spans="1:4">
      <c r="A859" s="425" t="s">
        <v>1125</v>
      </c>
      <c r="B859" s="426" t="s">
        <v>1126</v>
      </c>
      <c r="C859" s="426" t="s">
        <v>103</v>
      </c>
      <c r="D859" s="449"/>
    </row>
    <row r="860" spans="1:4">
      <c r="A860" s="425" t="s">
        <v>4907</v>
      </c>
      <c r="B860" s="428" t="s">
        <v>4908</v>
      </c>
      <c r="C860" s="428" t="s">
        <v>4909</v>
      </c>
      <c r="D860" s="449"/>
    </row>
    <row r="861" spans="1:4">
      <c r="A861" s="425" t="s">
        <v>4653</v>
      </c>
      <c r="B861" s="428" t="s">
        <v>4654</v>
      </c>
      <c r="C861" s="428" t="s">
        <v>4661</v>
      </c>
      <c r="D861" s="449"/>
    </row>
    <row r="862" spans="1:4">
      <c r="A862" s="425" t="s">
        <v>5000</v>
      </c>
      <c r="B862" s="428" t="s">
        <v>5001</v>
      </c>
      <c r="C862" s="428" t="s">
        <v>5002</v>
      </c>
      <c r="D862" s="449"/>
    </row>
    <row r="863" spans="1:4">
      <c r="A863" s="425" t="s">
        <v>1945</v>
      </c>
      <c r="B863" s="426" t="s">
        <v>3679</v>
      </c>
      <c r="C863" s="426" t="s">
        <v>695</v>
      </c>
      <c r="D863" s="449"/>
    </row>
    <row r="864" spans="1:4">
      <c r="A864" s="425" t="s">
        <v>1142</v>
      </c>
      <c r="B864" s="426" t="s">
        <v>1143</v>
      </c>
      <c r="C864" s="426" t="s">
        <v>691</v>
      </c>
      <c r="D864" s="449"/>
    </row>
    <row r="865" spans="1:4">
      <c r="A865" s="425" t="s">
        <v>2959</v>
      </c>
      <c r="B865" s="428" t="s">
        <v>3680</v>
      </c>
      <c r="C865" s="428" t="s">
        <v>2960</v>
      </c>
      <c r="D865" s="449"/>
    </row>
    <row r="866" spans="1:4">
      <c r="A866" s="425" t="s">
        <v>1098</v>
      </c>
      <c r="B866" s="426" t="s">
        <v>2961</v>
      </c>
      <c r="C866" s="426" t="s">
        <v>691</v>
      </c>
      <c r="D866" s="449"/>
    </row>
    <row r="867" spans="1:4">
      <c r="A867" s="425" t="s">
        <v>709</v>
      </c>
      <c r="B867" s="426" t="s">
        <v>3681</v>
      </c>
      <c r="C867" s="426" t="s">
        <v>2962</v>
      </c>
      <c r="D867" s="449"/>
    </row>
    <row r="868" spans="1:4">
      <c r="A868" s="425" t="s">
        <v>105</v>
      </c>
      <c r="B868" s="426" t="s">
        <v>3682</v>
      </c>
      <c r="C868" s="426" t="s">
        <v>2900</v>
      </c>
      <c r="D868" s="449"/>
    </row>
    <row r="869" spans="1:4">
      <c r="A869" s="425" t="s">
        <v>710</v>
      </c>
      <c r="B869" s="426" t="s">
        <v>3683</v>
      </c>
      <c r="C869" s="426" t="s">
        <v>2692</v>
      </c>
      <c r="D869" s="449"/>
    </row>
    <row r="870" spans="1:4">
      <c r="A870" s="425" t="s">
        <v>2718</v>
      </c>
      <c r="B870" s="428" t="s">
        <v>3202</v>
      </c>
      <c r="C870" s="428" t="s">
        <v>2719</v>
      </c>
      <c r="D870" s="449" t="s">
        <v>3203</v>
      </c>
    </row>
    <row r="871" spans="1:4">
      <c r="A871" s="425" t="s">
        <v>2706</v>
      </c>
      <c r="B871" s="426" t="s">
        <v>3200</v>
      </c>
      <c r="C871" s="426" t="s">
        <v>2707</v>
      </c>
      <c r="D871" s="504">
        <v>45141</v>
      </c>
    </row>
    <row r="872" spans="1:4">
      <c r="A872" s="425" t="s">
        <v>717</v>
      </c>
      <c r="B872" s="426" t="s">
        <v>3684</v>
      </c>
      <c r="C872" s="426" t="s">
        <v>693</v>
      </c>
      <c r="D872" s="449"/>
    </row>
    <row r="873" spans="1:4">
      <c r="A873" s="425" t="s">
        <v>718</v>
      </c>
      <c r="B873" s="426" t="s">
        <v>3685</v>
      </c>
      <c r="C873" s="426" t="s">
        <v>693</v>
      </c>
      <c r="D873" s="449"/>
    </row>
    <row r="874" spans="1:4">
      <c r="A874" s="425" t="s">
        <v>4415</v>
      </c>
      <c r="B874" s="428" t="s">
        <v>4414</v>
      </c>
      <c r="C874" s="428" t="s">
        <v>4418</v>
      </c>
      <c r="D874" s="449"/>
    </row>
    <row r="875" spans="1:4">
      <c r="A875" s="425" t="s">
        <v>760</v>
      </c>
      <c r="B875" s="426" t="s">
        <v>3686</v>
      </c>
      <c r="C875" s="426" t="s">
        <v>761</v>
      </c>
      <c r="D875" s="449"/>
    </row>
    <row r="876" spans="1:4">
      <c r="A876" s="425" t="s">
        <v>771</v>
      </c>
      <c r="B876" s="426" t="s">
        <v>3687</v>
      </c>
      <c r="C876" s="426" t="s">
        <v>772</v>
      </c>
      <c r="D876" s="449"/>
    </row>
    <row r="877" spans="1:4">
      <c r="A877" s="425" t="s">
        <v>4822</v>
      </c>
      <c r="B877" s="428" t="s">
        <v>3687</v>
      </c>
      <c r="C877" s="428" t="s">
        <v>4842</v>
      </c>
      <c r="D877" s="449"/>
    </row>
    <row r="878" spans="1:4">
      <c r="A878" s="425" t="s">
        <v>2963</v>
      </c>
      <c r="B878" s="428" t="s">
        <v>3688</v>
      </c>
      <c r="C878" s="428" t="s">
        <v>2960</v>
      </c>
      <c r="D878" s="449"/>
    </row>
    <row r="879" spans="1:4">
      <c r="A879" s="425" t="s">
        <v>1112</v>
      </c>
      <c r="B879" s="426" t="s">
        <v>1113</v>
      </c>
      <c r="C879" s="426" t="s">
        <v>103</v>
      </c>
      <c r="D879" s="449"/>
    </row>
    <row r="880" spans="1:4">
      <c r="A880" s="425" t="s">
        <v>1120</v>
      </c>
      <c r="B880" s="426" t="s">
        <v>2964</v>
      </c>
      <c r="C880" s="426" t="s">
        <v>103</v>
      </c>
      <c r="D880" s="449"/>
    </row>
    <row r="881" spans="1:4">
      <c r="A881" s="425" t="s">
        <v>1103</v>
      </c>
      <c r="B881" s="426" t="s">
        <v>2096</v>
      </c>
      <c r="C881" s="426" t="s">
        <v>2957</v>
      </c>
      <c r="D881" s="449"/>
    </row>
    <row r="882" spans="1:4">
      <c r="A882" s="425" t="s">
        <v>788</v>
      </c>
      <c r="B882" s="426" t="s">
        <v>3689</v>
      </c>
      <c r="C882" s="426" t="s">
        <v>789</v>
      </c>
      <c r="D882" s="449"/>
    </row>
    <row r="883" spans="1:4">
      <c r="A883" s="425" t="s">
        <v>805</v>
      </c>
      <c r="B883" s="426" t="s">
        <v>3690</v>
      </c>
      <c r="C883" s="426" t="s">
        <v>789</v>
      </c>
      <c r="D883" s="449"/>
    </row>
    <row r="884" spans="1:4">
      <c r="A884" s="425" t="s">
        <v>4656</v>
      </c>
      <c r="B884" s="428" t="s">
        <v>4655</v>
      </c>
      <c r="C884" s="428" t="s">
        <v>4657</v>
      </c>
      <c r="D884" s="449"/>
    </row>
    <row r="885" spans="1:4">
      <c r="A885" s="425" t="s">
        <v>885</v>
      </c>
      <c r="B885" s="426" t="s">
        <v>3691</v>
      </c>
      <c r="C885" s="426" t="s">
        <v>85</v>
      </c>
      <c r="D885" s="449"/>
    </row>
    <row r="886" spans="1:4">
      <c r="A886" s="425" t="s">
        <v>1212</v>
      </c>
      <c r="B886" s="426" t="s">
        <v>2965</v>
      </c>
      <c r="C886" s="426" t="s">
        <v>133</v>
      </c>
      <c r="D886" s="449"/>
    </row>
    <row r="887" spans="1:4">
      <c r="A887" s="425" t="s">
        <v>833</v>
      </c>
      <c r="B887" s="426" t="s">
        <v>3693</v>
      </c>
      <c r="C887" s="426" t="s">
        <v>133</v>
      </c>
      <c r="D887" s="449"/>
    </row>
    <row r="888" spans="1:4">
      <c r="A888" s="425" t="s">
        <v>1269</v>
      </c>
      <c r="B888" s="426" t="s">
        <v>3692</v>
      </c>
      <c r="C888" s="426" t="s">
        <v>133</v>
      </c>
      <c r="D888" s="449"/>
    </row>
    <row r="889" spans="1:4">
      <c r="A889" s="425" t="s">
        <v>4891</v>
      </c>
      <c r="B889" s="428" t="s">
        <v>4892</v>
      </c>
      <c r="C889" s="428" t="s">
        <v>4893</v>
      </c>
      <c r="D889" s="449"/>
    </row>
    <row r="890" spans="1:4">
      <c r="A890" s="425" t="s">
        <v>811</v>
      </c>
      <c r="B890" s="426" t="s">
        <v>3694</v>
      </c>
      <c r="C890" s="426" t="s">
        <v>99</v>
      </c>
      <c r="D890" s="449"/>
    </row>
    <row r="891" spans="1:4">
      <c r="A891" s="425" t="s">
        <v>857</v>
      </c>
      <c r="B891" s="426" t="s">
        <v>3695</v>
      </c>
      <c r="C891" s="426" t="s">
        <v>99</v>
      </c>
      <c r="D891" s="449"/>
    </row>
    <row r="892" spans="1:4">
      <c r="A892" s="425" t="s">
        <v>812</v>
      </c>
      <c r="B892" s="426" t="s">
        <v>3696</v>
      </c>
      <c r="C892" s="426" t="s">
        <v>99</v>
      </c>
      <c r="D892" s="449"/>
    </row>
    <row r="893" spans="1:4">
      <c r="A893" s="425" t="s">
        <v>868</v>
      </c>
      <c r="B893" s="426" t="s">
        <v>3697</v>
      </c>
      <c r="C893" s="426" t="s">
        <v>99</v>
      </c>
      <c r="D893" s="449"/>
    </row>
    <row r="894" spans="1:4">
      <c r="A894" s="425" t="s">
        <v>4704</v>
      </c>
      <c r="B894" s="428" t="s">
        <v>3697</v>
      </c>
      <c r="C894" s="428" t="s">
        <v>4705</v>
      </c>
      <c r="D894" s="449"/>
    </row>
    <row r="895" spans="1:4">
      <c r="A895" s="425" t="s">
        <v>1174</v>
      </c>
      <c r="B895" s="426" t="s">
        <v>1175</v>
      </c>
      <c r="C895" s="426" t="s">
        <v>99</v>
      </c>
      <c r="D895" s="449"/>
    </row>
    <row r="896" spans="1:4">
      <c r="A896" s="425" t="s">
        <v>1213</v>
      </c>
      <c r="B896" s="426" t="s">
        <v>1214</v>
      </c>
      <c r="C896" s="426" t="s">
        <v>2966</v>
      </c>
      <c r="D896" s="449"/>
    </row>
    <row r="897" spans="1:4">
      <c r="A897" s="425" t="s">
        <v>840</v>
      </c>
      <c r="B897" s="426" t="s">
        <v>3698</v>
      </c>
      <c r="C897" s="426" t="s">
        <v>99</v>
      </c>
      <c r="D897" s="449"/>
    </row>
    <row r="898" spans="1:4">
      <c r="A898" s="425" t="s">
        <v>1193</v>
      </c>
      <c r="B898" s="426" t="s">
        <v>1194</v>
      </c>
      <c r="C898" s="426" t="s">
        <v>99</v>
      </c>
      <c r="D898" s="449"/>
    </row>
    <row r="899" spans="1:4">
      <c r="A899" s="425" t="s">
        <v>888</v>
      </c>
      <c r="B899" s="426" t="s">
        <v>3699</v>
      </c>
      <c r="C899" s="426" t="s">
        <v>83</v>
      </c>
      <c r="D899" s="449"/>
    </row>
    <row r="900" spans="1:4">
      <c r="A900" s="425" t="s">
        <v>858</v>
      </c>
      <c r="B900" s="426" t="s">
        <v>3700</v>
      </c>
      <c r="C900" s="426" t="s">
        <v>698</v>
      </c>
      <c r="D900" s="449"/>
    </row>
    <row r="901" spans="1:4">
      <c r="A901" s="425" t="s">
        <v>1242</v>
      </c>
      <c r="B901" s="426" t="s">
        <v>1243</v>
      </c>
      <c r="C901" s="426" t="s">
        <v>83</v>
      </c>
      <c r="D901" s="449"/>
    </row>
    <row r="902" spans="1:4">
      <c r="A902" s="425" t="s">
        <v>876</v>
      </c>
      <c r="B902" s="426" t="s">
        <v>3701</v>
      </c>
      <c r="C902" s="426" t="s">
        <v>704</v>
      </c>
      <c r="D902" s="449"/>
    </row>
    <row r="903" spans="1:4">
      <c r="A903" s="425" t="s">
        <v>867</v>
      </c>
      <c r="B903" s="426" t="s">
        <v>3702</v>
      </c>
      <c r="C903" s="426" t="s">
        <v>734</v>
      </c>
      <c r="D903" s="449"/>
    </row>
    <row r="904" spans="1:4">
      <c r="A904" s="425" t="s">
        <v>884</v>
      </c>
      <c r="B904" s="426" t="s">
        <v>3703</v>
      </c>
      <c r="C904" s="426" t="s">
        <v>734</v>
      </c>
      <c r="D904" s="449"/>
    </row>
    <row r="905" spans="1:4">
      <c r="A905" s="425" t="s">
        <v>1179</v>
      </c>
      <c r="B905" s="426" t="s">
        <v>2967</v>
      </c>
      <c r="C905" s="426" t="s">
        <v>83</v>
      </c>
      <c r="D905" s="449"/>
    </row>
    <row r="906" spans="1:4">
      <c r="A906" s="425" t="s">
        <v>813</v>
      </c>
      <c r="B906" s="426" t="s">
        <v>3704</v>
      </c>
      <c r="C906" s="426" t="s">
        <v>83</v>
      </c>
      <c r="D906" s="449"/>
    </row>
    <row r="907" spans="1:4">
      <c r="A907" s="425" t="s">
        <v>4983</v>
      </c>
      <c r="B907" s="428" t="s">
        <v>4984</v>
      </c>
      <c r="C907" s="428" t="s">
        <v>4985</v>
      </c>
      <c r="D907" s="449"/>
    </row>
    <row r="908" spans="1:4">
      <c r="A908" s="425" t="s">
        <v>1954</v>
      </c>
      <c r="B908" s="426" t="s">
        <v>3705</v>
      </c>
      <c r="C908" s="426" t="s">
        <v>698</v>
      </c>
      <c r="D908" s="449"/>
    </row>
    <row r="909" spans="1:4">
      <c r="A909" s="425" t="s">
        <v>4582</v>
      </c>
      <c r="B909" s="428" t="s">
        <v>3705</v>
      </c>
      <c r="C909" s="428" t="s">
        <v>4583</v>
      </c>
      <c r="D909" s="449"/>
    </row>
    <row r="910" spans="1:4">
      <c r="A910" s="425" t="s">
        <v>2194</v>
      </c>
      <c r="B910" s="426" t="s">
        <v>3706</v>
      </c>
      <c r="C910" s="426" t="s">
        <v>698</v>
      </c>
      <c r="D910" s="449"/>
    </row>
    <row r="911" spans="1:4">
      <c r="A911" s="425" t="s">
        <v>1251</v>
      </c>
      <c r="B911" s="426" t="s">
        <v>2968</v>
      </c>
      <c r="C911" s="426" t="s">
        <v>83</v>
      </c>
      <c r="D911" s="449"/>
    </row>
    <row r="912" spans="1:4">
      <c r="A912" s="425" t="s">
        <v>1184</v>
      </c>
      <c r="B912" s="426" t="s">
        <v>3707</v>
      </c>
      <c r="C912" s="426" t="s">
        <v>83</v>
      </c>
      <c r="D912" s="449"/>
    </row>
    <row r="913" spans="1:4">
      <c r="A913" s="425" t="s">
        <v>2207</v>
      </c>
      <c r="B913" s="428" t="s">
        <v>3708</v>
      </c>
      <c r="C913" s="428" t="s">
        <v>2969</v>
      </c>
      <c r="D913" s="449"/>
    </row>
    <row r="914" spans="1:4">
      <c r="A914" s="425" t="s">
        <v>4581</v>
      </c>
      <c r="B914" s="428" t="s">
        <v>3708</v>
      </c>
      <c r="C914" s="428" t="s">
        <v>4583</v>
      </c>
      <c r="D914" s="449"/>
    </row>
    <row r="915" spans="1:4">
      <c r="A915" s="425" t="s">
        <v>2970</v>
      </c>
      <c r="B915" s="428" t="s">
        <v>3709</v>
      </c>
      <c r="C915" s="428" t="s">
        <v>2971</v>
      </c>
      <c r="D915" s="449"/>
    </row>
    <row r="916" spans="1:4">
      <c r="A916" s="425" t="s">
        <v>1227</v>
      </c>
      <c r="B916" s="428" t="s">
        <v>1228</v>
      </c>
      <c r="C916" s="428" t="s">
        <v>2972</v>
      </c>
      <c r="D916" s="449"/>
    </row>
    <row r="917" spans="1:4">
      <c r="A917" s="425" t="s">
        <v>4305</v>
      </c>
      <c r="B917" s="428" t="s">
        <v>4306</v>
      </c>
      <c r="C917" s="428" t="s">
        <v>4307</v>
      </c>
      <c r="D917" s="504">
        <v>45533</v>
      </c>
    </row>
    <row r="918" spans="1:4">
      <c r="A918" s="425" t="s">
        <v>2973</v>
      </c>
      <c r="B918" s="428" t="s">
        <v>3710</v>
      </c>
      <c r="C918" s="428" t="s">
        <v>2974</v>
      </c>
      <c r="D918" s="449"/>
    </row>
    <row r="919" spans="1:4">
      <c r="A919" s="425" t="s">
        <v>57</v>
      </c>
      <c r="B919" s="428" t="s">
        <v>3711</v>
      </c>
      <c r="C919" s="428" t="s">
        <v>2975</v>
      </c>
      <c r="D919" s="449"/>
    </row>
    <row r="920" spans="1:4">
      <c r="A920" s="425" t="s">
        <v>871</v>
      </c>
      <c r="B920" s="426" t="s">
        <v>3712</v>
      </c>
      <c r="C920" s="426" t="s">
        <v>704</v>
      </c>
      <c r="D920" s="449"/>
    </row>
    <row r="921" spans="1:4">
      <c r="A921" s="425" t="s">
        <v>896</v>
      </c>
      <c r="B921" s="428" t="s">
        <v>3713</v>
      </c>
      <c r="C921" s="428" t="s">
        <v>2976</v>
      </c>
      <c r="D921" s="449"/>
    </row>
    <row r="922" spans="1:4">
      <c r="A922" s="425">
        <v>27721067</v>
      </c>
      <c r="B922" s="426" t="s">
        <v>3714</v>
      </c>
      <c r="C922" s="426" t="s">
        <v>124</v>
      </c>
      <c r="D922" s="449"/>
    </row>
    <row r="923" spans="1:4">
      <c r="A923" s="425" t="s">
        <v>1420</v>
      </c>
      <c r="B923" s="426" t="s">
        <v>3715</v>
      </c>
      <c r="C923" s="426" t="s">
        <v>36</v>
      </c>
      <c r="D923" s="449"/>
    </row>
    <row r="924" spans="1:4">
      <c r="A924" s="425" t="s">
        <v>191</v>
      </c>
      <c r="B924" s="426" t="s">
        <v>3716</v>
      </c>
      <c r="C924" s="426" t="s">
        <v>192</v>
      </c>
      <c r="D924" s="449"/>
    </row>
    <row r="925" spans="1:4">
      <c r="A925" s="425" t="s">
        <v>226</v>
      </c>
      <c r="B925" s="426" t="s">
        <v>3717</v>
      </c>
      <c r="C925" s="426" t="s">
        <v>192</v>
      </c>
      <c r="D925" s="449"/>
    </row>
    <row r="926" spans="1:4">
      <c r="A926" s="425" t="s">
        <v>159</v>
      </c>
      <c r="B926" s="426" t="s">
        <v>3718</v>
      </c>
      <c r="C926" s="426" t="s">
        <v>36</v>
      </c>
      <c r="D926" s="449"/>
    </row>
    <row r="927" spans="1:4">
      <c r="A927" s="425" t="s">
        <v>1366</v>
      </c>
      <c r="B927" s="426" t="s">
        <v>2977</v>
      </c>
      <c r="C927" s="426" t="s">
        <v>36</v>
      </c>
      <c r="D927" s="449"/>
    </row>
    <row r="928" spans="1:4">
      <c r="A928" s="425" t="s">
        <v>47</v>
      </c>
      <c r="B928" s="426" t="s">
        <v>32</v>
      </c>
      <c r="C928" s="426" t="s">
        <v>36</v>
      </c>
      <c r="D928" s="449"/>
    </row>
    <row r="929" spans="1:4">
      <c r="A929" s="425" t="s">
        <v>136</v>
      </c>
      <c r="B929" s="426" t="s">
        <v>3720</v>
      </c>
      <c r="C929" s="426" t="s">
        <v>36</v>
      </c>
      <c r="D929" s="449"/>
    </row>
    <row r="930" spans="1:4">
      <c r="A930" s="425" t="s">
        <v>1382</v>
      </c>
      <c r="B930" s="426" t="s">
        <v>3719</v>
      </c>
      <c r="C930" s="426" t="s">
        <v>36</v>
      </c>
      <c r="D930" s="449"/>
    </row>
    <row r="931" spans="1:4">
      <c r="A931" s="425" t="s">
        <v>5088</v>
      </c>
      <c r="B931" s="428" t="s">
        <v>5089</v>
      </c>
      <c r="C931" s="428" t="s">
        <v>5090</v>
      </c>
      <c r="D931" s="449"/>
    </row>
    <row r="932" spans="1:4">
      <c r="A932" s="425" t="s">
        <v>2978</v>
      </c>
      <c r="B932" s="426" t="s">
        <v>3721</v>
      </c>
      <c r="C932" s="426" t="s">
        <v>36</v>
      </c>
      <c r="D932" s="449"/>
    </row>
    <row r="933" spans="1:4">
      <c r="A933" s="425" t="s">
        <v>4587</v>
      </c>
      <c r="B933" s="428" t="s">
        <v>3721</v>
      </c>
      <c r="C933" s="428" t="s">
        <v>4591</v>
      </c>
      <c r="D933" s="449"/>
    </row>
    <row r="934" spans="1:4">
      <c r="A934" s="425" t="s">
        <v>5068</v>
      </c>
      <c r="B934" s="428" t="s">
        <v>5099</v>
      </c>
      <c r="C934" s="428" t="s">
        <v>5100</v>
      </c>
      <c r="D934" s="449"/>
    </row>
    <row r="935" spans="1:4">
      <c r="A935" s="425" t="s">
        <v>1315</v>
      </c>
      <c r="B935" s="428" t="s">
        <v>1316</v>
      </c>
      <c r="C935" s="428" t="s">
        <v>2979</v>
      </c>
      <c r="D935" s="449"/>
    </row>
    <row r="936" spans="1:4">
      <c r="A936" s="425" t="s">
        <v>49</v>
      </c>
      <c r="B936" s="426" t="s">
        <v>3722</v>
      </c>
      <c r="C936" s="426" t="s">
        <v>36</v>
      </c>
      <c r="D936" s="449"/>
    </row>
    <row r="937" spans="1:4">
      <c r="A937" s="425" t="s">
        <v>4690</v>
      </c>
      <c r="B937" s="428" t="s">
        <v>4691</v>
      </c>
      <c r="C937" s="428" t="s">
        <v>4692</v>
      </c>
      <c r="D937" s="449"/>
    </row>
    <row r="938" spans="1:4">
      <c r="A938" s="425" t="s">
        <v>1307</v>
      </c>
      <c r="B938" s="426" t="s">
        <v>1308</v>
      </c>
      <c r="C938" s="426" t="s">
        <v>36</v>
      </c>
      <c r="D938" s="449"/>
    </row>
    <row r="939" spans="1:4">
      <c r="A939" s="425" t="s">
        <v>1299</v>
      </c>
      <c r="B939" s="426" t="s">
        <v>1300</v>
      </c>
      <c r="C939" s="426" t="s">
        <v>1301</v>
      </c>
      <c r="D939" s="449"/>
    </row>
    <row r="940" spans="1:4">
      <c r="A940" s="425" t="s">
        <v>137</v>
      </c>
      <c r="B940" s="426" t="s">
        <v>3723</v>
      </c>
      <c r="C940" s="426" t="s">
        <v>138</v>
      </c>
      <c r="D940" s="449"/>
    </row>
    <row r="941" spans="1:4">
      <c r="A941" s="425" t="s">
        <v>1939</v>
      </c>
      <c r="B941" s="426" t="s">
        <v>3724</v>
      </c>
      <c r="C941" s="426" t="s">
        <v>289</v>
      </c>
      <c r="D941" s="449"/>
    </row>
    <row r="942" spans="1:4">
      <c r="A942" s="425">
        <v>11782000</v>
      </c>
      <c r="B942" s="428" t="s">
        <v>4228</v>
      </c>
      <c r="C942" s="428" t="s">
        <v>3145</v>
      </c>
      <c r="D942" s="449" t="s">
        <v>4229</v>
      </c>
    </row>
    <row r="943" spans="1:4">
      <c r="A943" s="425" t="s">
        <v>171</v>
      </c>
      <c r="B943" s="428" t="s">
        <v>3725</v>
      </c>
      <c r="C943" s="428" t="s">
        <v>2980</v>
      </c>
      <c r="D943" s="449"/>
    </row>
    <row r="944" spans="1:4">
      <c r="A944" s="425" t="s">
        <v>2342</v>
      </c>
      <c r="B944" s="433" t="s">
        <v>3726</v>
      </c>
      <c r="C944" s="433" t="s">
        <v>2981</v>
      </c>
      <c r="D944" s="449"/>
    </row>
    <row r="945" spans="1:4">
      <c r="A945" s="425" t="s">
        <v>239</v>
      </c>
      <c r="B945" s="426" t="s">
        <v>3727</v>
      </c>
      <c r="C945" s="426" t="s">
        <v>161</v>
      </c>
      <c r="D945" s="449"/>
    </row>
    <row r="946" spans="1:4">
      <c r="A946" s="425" t="s">
        <v>2054</v>
      </c>
      <c r="B946" s="426" t="s">
        <v>3728</v>
      </c>
      <c r="C946" s="426" t="s">
        <v>2982</v>
      </c>
      <c r="D946" s="449"/>
    </row>
    <row r="947" spans="1:4">
      <c r="A947" s="425" t="s">
        <v>224</v>
      </c>
      <c r="B947" s="426" t="s">
        <v>225</v>
      </c>
      <c r="C947" s="426" t="s">
        <v>2775</v>
      </c>
      <c r="D947" s="449" t="s">
        <v>3233</v>
      </c>
    </row>
    <row r="948" spans="1:4">
      <c r="A948" s="425" t="s">
        <v>182</v>
      </c>
      <c r="B948" s="426" t="s">
        <v>3729</v>
      </c>
      <c r="C948" s="426" t="s">
        <v>175</v>
      </c>
      <c r="D948" s="449"/>
    </row>
    <row r="949" spans="1:4">
      <c r="A949" s="425" t="s">
        <v>1416</v>
      </c>
      <c r="B949" s="426" t="s">
        <v>2983</v>
      </c>
      <c r="C949" s="426" t="s">
        <v>238</v>
      </c>
      <c r="D949" s="449"/>
    </row>
    <row r="950" spans="1:4">
      <c r="A950" s="425" t="s">
        <v>251</v>
      </c>
      <c r="B950" s="426" t="s">
        <v>3730</v>
      </c>
      <c r="C950" s="426" t="s">
        <v>252</v>
      </c>
      <c r="D950" s="449"/>
    </row>
    <row r="951" spans="1:4">
      <c r="A951" s="425" t="s">
        <v>1324</v>
      </c>
      <c r="B951" s="426" t="s">
        <v>1325</v>
      </c>
      <c r="C951" s="426" t="s">
        <v>1326</v>
      </c>
      <c r="D951" s="449"/>
    </row>
    <row r="952" spans="1:4">
      <c r="A952" s="425" t="s">
        <v>172</v>
      </c>
      <c r="B952" s="426" t="s">
        <v>3732</v>
      </c>
      <c r="C952" s="426" t="s">
        <v>161</v>
      </c>
      <c r="D952" s="449"/>
    </row>
    <row r="953" spans="1:4">
      <c r="A953" s="425" t="s">
        <v>1430</v>
      </c>
      <c r="B953" s="426" t="s">
        <v>3731</v>
      </c>
      <c r="C953" s="426" t="s">
        <v>161</v>
      </c>
      <c r="D953" s="449"/>
    </row>
    <row r="954" spans="1:4">
      <c r="A954" s="425" t="s">
        <v>242</v>
      </c>
      <c r="B954" s="426" t="s">
        <v>3733</v>
      </c>
      <c r="C954" s="426" t="s">
        <v>238</v>
      </c>
      <c r="D954" s="449"/>
    </row>
    <row r="955" spans="1:4">
      <c r="A955" s="425" t="s">
        <v>2341</v>
      </c>
      <c r="B955" s="433" t="s">
        <v>3734</v>
      </c>
      <c r="C955" s="433" t="s">
        <v>2984</v>
      </c>
      <c r="D955" s="449"/>
    </row>
    <row r="956" spans="1:4">
      <c r="A956" s="425" t="s">
        <v>1417</v>
      </c>
      <c r="B956" s="426" t="s">
        <v>1418</v>
      </c>
      <c r="C956" s="426" t="s">
        <v>252</v>
      </c>
      <c r="D956" s="449"/>
    </row>
    <row r="957" spans="1:4">
      <c r="A957" s="425" t="s">
        <v>3171</v>
      </c>
      <c r="B957" s="428" t="s">
        <v>3172</v>
      </c>
      <c r="C957" s="428" t="s">
        <v>3173</v>
      </c>
      <c r="D957" s="504">
        <v>45385</v>
      </c>
    </row>
    <row r="958" spans="1:4">
      <c r="A958" s="425" t="s">
        <v>1477</v>
      </c>
      <c r="B958" s="426" t="s">
        <v>1478</v>
      </c>
      <c r="C958" s="426" t="s">
        <v>133</v>
      </c>
      <c r="D958" s="449"/>
    </row>
    <row r="959" spans="1:4">
      <c r="A959" s="425" t="s">
        <v>298</v>
      </c>
      <c r="B959" s="426" t="s">
        <v>3735</v>
      </c>
      <c r="C959" s="426" t="s">
        <v>133</v>
      </c>
      <c r="D959" s="449"/>
    </row>
    <row r="960" spans="1:4">
      <c r="A960" s="425" t="s">
        <v>303</v>
      </c>
      <c r="B960" s="426" t="s">
        <v>3736</v>
      </c>
      <c r="C960" s="426" t="s">
        <v>99</v>
      </c>
      <c r="D960" s="449"/>
    </row>
    <row r="961" spans="1:4">
      <c r="A961" s="425" t="s">
        <v>288</v>
      </c>
      <c r="B961" s="426" t="s">
        <v>3737</v>
      </c>
      <c r="C961" s="426" t="s">
        <v>289</v>
      </c>
      <c r="D961" s="449"/>
    </row>
    <row r="962" spans="1:4">
      <c r="A962" s="425" t="s">
        <v>1469</v>
      </c>
      <c r="B962" s="426" t="s">
        <v>3738</v>
      </c>
      <c r="C962" s="426" t="s">
        <v>2298</v>
      </c>
      <c r="D962" s="449"/>
    </row>
    <row r="963" spans="1:4">
      <c r="A963" s="425" t="s">
        <v>1982</v>
      </c>
      <c r="B963" s="426" t="s">
        <v>2051</v>
      </c>
      <c r="C963" s="426" t="s">
        <v>99</v>
      </c>
      <c r="D963" s="449"/>
    </row>
    <row r="964" spans="1:4">
      <c r="A964" s="425" t="s">
        <v>1520</v>
      </c>
      <c r="B964" s="426" t="s">
        <v>1521</v>
      </c>
      <c r="C964" s="426" t="s">
        <v>99</v>
      </c>
      <c r="D964" s="449"/>
    </row>
    <row r="965" spans="1:4">
      <c r="A965" s="425" t="s">
        <v>299</v>
      </c>
      <c r="B965" s="426" t="s">
        <v>3739</v>
      </c>
      <c r="C965" s="426" t="s">
        <v>99</v>
      </c>
      <c r="D965" s="449"/>
    </row>
    <row r="966" spans="1:4">
      <c r="A966" s="425" t="s">
        <v>2985</v>
      </c>
      <c r="B966" s="428" t="s">
        <v>2986</v>
      </c>
      <c r="C966" s="428" t="s">
        <v>2987</v>
      </c>
      <c r="D966" s="449"/>
    </row>
    <row r="967" spans="1:4">
      <c r="A967" s="425" t="s">
        <v>1502</v>
      </c>
      <c r="B967" s="426" t="s">
        <v>1503</v>
      </c>
      <c r="C967" s="426" t="s">
        <v>289</v>
      </c>
      <c r="D967" s="449"/>
    </row>
    <row r="968" spans="1:4">
      <c r="A968" s="425">
        <v>30884001</v>
      </c>
      <c r="B968" s="426" t="s">
        <v>1612</v>
      </c>
      <c r="C968" s="426" t="s">
        <v>2988</v>
      </c>
      <c r="D968" s="449"/>
    </row>
    <row r="969" spans="1:4">
      <c r="A969" s="425" t="s">
        <v>344</v>
      </c>
      <c r="B969" s="426" t="s">
        <v>3740</v>
      </c>
      <c r="C969" s="426" t="s">
        <v>345</v>
      </c>
      <c r="D969" s="449"/>
    </row>
    <row r="970" spans="1:4">
      <c r="A970" s="425" t="s">
        <v>360</v>
      </c>
      <c r="B970" s="426" t="s">
        <v>3741</v>
      </c>
      <c r="C970" s="426" t="s">
        <v>345</v>
      </c>
      <c r="D970" s="449"/>
    </row>
    <row r="971" spans="1:4">
      <c r="A971" s="425" t="s">
        <v>1698</v>
      </c>
      <c r="B971" s="426" t="s">
        <v>1699</v>
      </c>
      <c r="C971" s="426" t="s">
        <v>345</v>
      </c>
      <c r="D971" s="449"/>
    </row>
    <row r="972" spans="1:4">
      <c r="A972" s="425" t="s">
        <v>1645</v>
      </c>
      <c r="B972" s="426" t="s">
        <v>3742</v>
      </c>
      <c r="C972" s="426" t="s">
        <v>345</v>
      </c>
      <c r="D972" s="449"/>
    </row>
    <row r="973" spans="1:4">
      <c r="A973" s="425">
        <v>33162009</v>
      </c>
      <c r="B973" s="426" t="s">
        <v>1748</v>
      </c>
      <c r="C973" s="426" t="s">
        <v>262</v>
      </c>
      <c r="D973" s="449"/>
    </row>
    <row r="974" spans="1:4">
      <c r="A974" s="425">
        <v>30933006</v>
      </c>
      <c r="B974" s="426" t="s">
        <v>1822</v>
      </c>
      <c r="C974" s="426" t="s">
        <v>380</v>
      </c>
      <c r="D974" s="449"/>
    </row>
    <row r="975" spans="1:4">
      <c r="A975" s="425" t="s">
        <v>379</v>
      </c>
      <c r="B975" s="426" t="s">
        <v>3743</v>
      </c>
      <c r="C975" s="426" t="s">
        <v>380</v>
      </c>
      <c r="D975" s="449"/>
    </row>
    <row r="976" spans="1:4">
      <c r="A976" s="425" t="s">
        <v>381</v>
      </c>
      <c r="B976" s="426" t="s">
        <v>3744</v>
      </c>
      <c r="C976" s="426" t="s">
        <v>380</v>
      </c>
      <c r="D976" s="449"/>
    </row>
    <row r="977" spans="1:4">
      <c r="A977" s="425" t="s">
        <v>412</v>
      </c>
      <c r="B977" s="426" t="s">
        <v>3745</v>
      </c>
      <c r="C977" s="426" t="s">
        <v>1997</v>
      </c>
      <c r="D977" s="449"/>
    </row>
    <row r="978" spans="1:4">
      <c r="A978" s="425" t="s">
        <v>397</v>
      </c>
      <c r="B978" s="426" t="s">
        <v>3746</v>
      </c>
      <c r="C978" s="426" t="s">
        <v>380</v>
      </c>
      <c r="D978" s="449"/>
    </row>
    <row r="979" spans="1:4">
      <c r="A979" s="425" t="s">
        <v>1766</v>
      </c>
      <c r="B979" s="426" t="s">
        <v>2989</v>
      </c>
      <c r="C979" s="426" t="s">
        <v>380</v>
      </c>
      <c r="D979" s="449"/>
    </row>
    <row r="980" spans="1:4">
      <c r="A980" s="425" t="s">
        <v>4269</v>
      </c>
      <c r="B980" s="428" t="s">
        <v>4271</v>
      </c>
      <c r="C980" s="428" t="s">
        <v>4272</v>
      </c>
      <c r="D980" s="504">
        <v>45533</v>
      </c>
    </row>
    <row r="981" spans="1:4">
      <c r="A981" s="425" t="s">
        <v>1767</v>
      </c>
      <c r="B981" s="426" t="s">
        <v>2222</v>
      </c>
      <c r="C981" s="426" t="s">
        <v>380</v>
      </c>
      <c r="D981" s="449"/>
    </row>
    <row r="982" spans="1:4">
      <c r="A982" s="425">
        <v>33103060</v>
      </c>
      <c r="B982" s="426" t="s">
        <v>1949</v>
      </c>
      <c r="C982" s="426" t="s">
        <v>102</v>
      </c>
      <c r="D982" s="449"/>
    </row>
    <row r="983" spans="1:4">
      <c r="A983" s="425" t="s">
        <v>927</v>
      </c>
      <c r="B983" s="426" t="s">
        <v>928</v>
      </c>
      <c r="C983" s="426" t="s">
        <v>490</v>
      </c>
      <c r="D983" s="449"/>
    </row>
    <row r="984" spans="1:4">
      <c r="A984" s="425" t="s">
        <v>917</v>
      </c>
      <c r="B984" s="426" t="s">
        <v>918</v>
      </c>
      <c r="C984" s="426" t="s">
        <v>447</v>
      </c>
      <c r="D984" s="449"/>
    </row>
    <row r="985" spans="1:4">
      <c r="A985" s="425" t="s">
        <v>446</v>
      </c>
      <c r="B985" s="426" t="s">
        <v>3747</v>
      </c>
      <c r="C985" s="426" t="s">
        <v>447</v>
      </c>
      <c r="D985" s="449"/>
    </row>
    <row r="986" spans="1:4">
      <c r="A986" s="425" t="s">
        <v>76</v>
      </c>
      <c r="B986" s="426" t="s">
        <v>3748</v>
      </c>
      <c r="C986" s="426" t="s">
        <v>77</v>
      </c>
      <c r="D986" s="449"/>
    </row>
    <row r="987" spans="1:4">
      <c r="A987" s="425" t="s">
        <v>2329</v>
      </c>
      <c r="B987" s="433" t="s">
        <v>3749</v>
      </c>
      <c r="C987" s="433" t="s">
        <v>2990</v>
      </c>
      <c r="D987" s="449"/>
    </row>
    <row r="988" spans="1:4">
      <c r="A988" s="425" t="s">
        <v>947</v>
      </c>
      <c r="B988" s="426" t="s">
        <v>948</v>
      </c>
      <c r="C988" s="426" t="s">
        <v>487</v>
      </c>
      <c r="D988" s="449"/>
    </row>
    <row r="989" spans="1:4">
      <c r="A989" s="425" t="s">
        <v>961</v>
      </c>
      <c r="B989" s="426" t="s">
        <v>948</v>
      </c>
      <c r="C989" s="426" t="s">
        <v>487</v>
      </c>
      <c r="D989" s="449"/>
    </row>
    <row r="990" spans="1:4">
      <c r="A990" s="425" t="s">
        <v>486</v>
      </c>
      <c r="B990" s="426" t="s">
        <v>3750</v>
      </c>
      <c r="C990" s="426" t="s">
        <v>487</v>
      </c>
      <c r="D990" s="449"/>
    </row>
    <row r="991" spans="1:4">
      <c r="A991" s="425" t="s">
        <v>936</v>
      </c>
      <c r="B991" s="426" t="s">
        <v>2991</v>
      </c>
      <c r="C991" s="426" t="s">
        <v>487</v>
      </c>
      <c r="D991" s="449"/>
    </row>
    <row r="992" spans="1:4">
      <c r="A992" s="425" t="s">
        <v>488</v>
      </c>
      <c r="B992" s="426" t="s">
        <v>3751</v>
      </c>
      <c r="C992" s="426" t="s">
        <v>487</v>
      </c>
      <c r="D992" s="449"/>
    </row>
    <row r="993" spans="1:4">
      <c r="A993" s="425" t="s">
        <v>104</v>
      </c>
      <c r="B993" s="426" t="s">
        <v>3752</v>
      </c>
      <c r="C993" s="426" t="s">
        <v>119</v>
      </c>
      <c r="D993" s="449"/>
    </row>
    <row r="994" spans="1:4">
      <c r="A994" s="425" t="s">
        <v>4554</v>
      </c>
      <c r="B994" s="428" t="s">
        <v>3752</v>
      </c>
      <c r="C994" s="428" t="s">
        <v>4555</v>
      </c>
      <c r="D994" s="449"/>
    </row>
    <row r="995" spans="1:4">
      <c r="A995" s="425" t="s">
        <v>525</v>
      </c>
      <c r="B995" s="426" t="s">
        <v>3753</v>
      </c>
      <c r="C995" s="426" t="s">
        <v>119</v>
      </c>
      <c r="D995" s="449"/>
    </row>
    <row r="996" spans="1:4">
      <c r="A996" s="425" t="s">
        <v>4684</v>
      </c>
      <c r="B996" s="428" t="s">
        <v>3753</v>
      </c>
      <c r="C996" s="428" t="s">
        <v>4685</v>
      </c>
      <c r="D996" s="449">
        <v>478</v>
      </c>
    </row>
    <row r="997" spans="1:4">
      <c r="A997" s="425" t="s">
        <v>522</v>
      </c>
      <c r="B997" s="426" t="s">
        <v>3754</v>
      </c>
      <c r="C997" s="426" t="s">
        <v>501</v>
      </c>
      <c r="D997" s="449"/>
    </row>
    <row r="998" spans="1:4">
      <c r="A998" s="425" t="s">
        <v>538</v>
      </c>
      <c r="B998" s="426" t="s">
        <v>3755</v>
      </c>
      <c r="C998" s="426" t="s">
        <v>495</v>
      </c>
      <c r="D998" s="449"/>
    </row>
    <row r="999" spans="1:4">
      <c r="A999" s="425" t="s">
        <v>1007</v>
      </c>
      <c r="B999" s="426" t="s">
        <v>1008</v>
      </c>
      <c r="C999" s="426" t="s">
        <v>495</v>
      </c>
      <c r="D999" s="449"/>
    </row>
    <row r="1000" spans="1:4">
      <c r="A1000" s="425" t="s">
        <v>1999</v>
      </c>
      <c r="B1000" s="426" t="s">
        <v>3756</v>
      </c>
      <c r="C1000" s="426" t="s">
        <v>495</v>
      </c>
      <c r="D1000" s="449"/>
    </row>
    <row r="1001" spans="1:4">
      <c r="A1001" s="425" t="s">
        <v>4953</v>
      </c>
      <c r="B1001" s="428" t="s">
        <v>4955</v>
      </c>
      <c r="C1001" s="428" t="s">
        <v>4954</v>
      </c>
      <c r="D1001" s="449"/>
    </row>
    <row r="1002" spans="1:4">
      <c r="A1002" s="425" t="s">
        <v>557</v>
      </c>
      <c r="B1002" s="426" t="s">
        <v>3757</v>
      </c>
      <c r="C1002" s="426" t="s">
        <v>495</v>
      </c>
      <c r="D1002" s="449"/>
    </row>
    <row r="1003" spans="1:4">
      <c r="A1003" s="425" t="s">
        <v>595</v>
      </c>
      <c r="B1003" s="426" t="s">
        <v>3758</v>
      </c>
      <c r="C1003" s="426" t="s">
        <v>495</v>
      </c>
      <c r="D1003" s="449"/>
    </row>
    <row r="1004" spans="1:4">
      <c r="A1004" s="425" t="s">
        <v>605</v>
      </c>
      <c r="B1004" s="426" t="s">
        <v>3759</v>
      </c>
      <c r="C1004" s="426" t="s">
        <v>495</v>
      </c>
      <c r="D1004" s="449"/>
    </row>
    <row r="1005" spans="1:4">
      <c r="A1005" s="425" t="s">
        <v>569</v>
      </c>
      <c r="B1005" s="426" t="s">
        <v>3760</v>
      </c>
      <c r="C1005" s="426" t="s">
        <v>495</v>
      </c>
      <c r="D1005" s="449"/>
    </row>
    <row r="1006" spans="1:4">
      <c r="A1006" s="425" t="s">
        <v>558</v>
      </c>
      <c r="B1006" s="426" t="s">
        <v>3761</v>
      </c>
      <c r="C1006" s="426" t="s">
        <v>495</v>
      </c>
      <c r="D1006" s="449"/>
    </row>
    <row r="1007" spans="1:4">
      <c r="A1007" s="425" t="s">
        <v>4686</v>
      </c>
      <c r="B1007" s="428" t="s">
        <v>3761</v>
      </c>
      <c r="C1007" s="428" t="s">
        <v>4687</v>
      </c>
      <c r="D1007" s="449"/>
    </row>
    <row r="1008" spans="1:4">
      <c r="A1008" s="425" t="s">
        <v>107</v>
      </c>
      <c r="B1008" s="426" t="s">
        <v>3762</v>
      </c>
      <c r="C1008" s="426" t="s">
        <v>130</v>
      </c>
      <c r="D1008" s="449"/>
    </row>
    <row r="1009" spans="1:4">
      <c r="A1009" s="425" t="s">
        <v>4571</v>
      </c>
      <c r="B1009" s="428" t="s">
        <v>3762</v>
      </c>
      <c r="C1009" s="428" t="s">
        <v>4573</v>
      </c>
      <c r="D1009" s="449"/>
    </row>
    <row r="1010" spans="1:4">
      <c r="A1010" s="425" t="s">
        <v>587</v>
      </c>
      <c r="B1010" s="426" t="s">
        <v>3763</v>
      </c>
      <c r="C1010" s="426" t="s">
        <v>130</v>
      </c>
      <c r="D1010" s="449"/>
    </row>
    <row r="1011" spans="1:4">
      <c r="A1011" s="425" t="s">
        <v>1017</v>
      </c>
      <c r="B1011" s="426" t="s">
        <v>1018</v>
      </c>
      <c r="C1011" s="426" t="s">
        <v>495</v>
      </c>
      <c r="D1011" s="449"/>
    </row>
    <row r="1012" spans="1:4">
      <c r="A1012" s="425" t="s">
        <v>986</v>
      </c>
      <c r="B1012" s="426" t="s">
        <v>987</v>
      </c>
      <c r="C1012" s="426" t="s">
        <v>495</v>
      </c>
      <c r="D1012" s="449"/>
    </row>
    <row r="1013" spans="1:4">
      <c r="A1013" s="425" t="s">
        <v>981</v>
      </c>
      <c r="B1013" s="426" t="s">
        <v>982</v>
      </c>
      <c r="C1013" s="426" t="s">
        <v>495</v>
      </c>
      <c r="D1013" s="449"/>
    </row>
    <row r="1014" spans="1:4">
      <c r="A1014" s="425" t="s">
        <v>539</v>
      </c>
      <c r="B1014" s="426" t="s">
        <v>3764</v>
      </c>
      <c r="C1014" s="426" t="s">
        <v>495</v>
      </c>
      <c r="D1014" s="449"/>
    </row>
    <row r="1015" spans="1:4">
      <c r="A1015" s="425" t="s">
        <v>4901</v>
      </c>
      <c r="B1015" s="428" t="s">
        <v>4902</v>
      </c>
      <c r="C1015" s="428" t="s">
        <v>4903</v>
      </c>
      <c r="D1015" s="449"/>
    </row>
    <row r="1016" spans="1:4">
      <c r="A1016" s="425" t="s">
        <v>598</v>
      </c>
      <c r="B1016" s="426" t="s">
        <v>3765</v>
      </c>
      <c r="C1016" s="426" t="s">
        <v>128</v>
      </c>
      <c r="D1016" s="449"/>
    </row>
    <row r="1017" spans="1:4">
      <c r="A1017" s="425" t="s">
        <v>606</v>
      </c>
      <c r="B1017" s="426" t="s">
        <v>3766</v>
      </c>
      <c r="C1017" s="426" t="s">
        <v>128</v>
      </c>
      <c r="D1017" s="449"/>
    </row>
    <row r="1018" spans="1:4">
      <c r="A1018" s="425" t="s">
        <v>4977</v>
      </c>
      <c r="B1018" s="428" t="s">
        <v>4978</v>
      </c>
      <c r="C1018" s="428" t="s">
        <v>4979</v>
      </c>
      <c r="D1018" s="449"/>
    </row>
    <row r="1019" spans="1:4">
      <c r="A1019" s="425" t="s">
        <v>639</v>
      </c>
      <c r="B1019" s="426" t="s">
        <v>3767</v>
      </c>
      <c r="C1019" s="426" t="s">
        <v>640</v>
      </c>
      <c r="D1019" s="449"/>
    </row>
    <row r="1020" spans="1:4">
      <c r="A1020" s="425" t="s">
        <v>673</v>
      </c>
      <c r="B1020" s="426" t="s">
        <v>3768</v>
      </c>
      <c r="C1020" s="426" t="s">
        <v>495</v>
      </c>
      <c r="D1020" s="449"/>
    </row>
    <row r="1021" spans="1:4">
      <c r="A1021" s="425" t="s">
        <v>1075</v>
      </c>
      <c r="B1021" s="426" t="s">
        <v>1076</v>
      </c>
      <c r="C1021" s="426" t="s">
        <v>628</v>
      </c>
      <c r="D1021" s="449"/>
    </row>
    <row r="1022" spans="1:4">
      <c r="A1022" s="425" t="s">
        <v>1042</v>
      </c>
      <c r="B1022" s="426" t="s">
        <v>1043</v>
      </c>
      <c r="C1022" s="426" t="s">
        <v>4677</v>
      </c>
      <c r="D1022" s="449"/>
    </row>
    <row r="1023" spans="1:4">
      <c r="A1023" s="425" t="s">
        <v>627</v>
      </c>
      <c r="B1023" s="426" t="s">
        <v>3770</v>
      </c>
      <c r="C1023" s="426" t="s">
        <v>628</v>
      </c>
      <c r="D1023" s="449"/>
    </row>
    <row r="1024" spans="1:4">
      <c r="A1024" s="425" t="s">
        <v>1070</v>
      </c>
      <c r="B1024" s="426" t="s">
        <v>3769</v>
      </c>
      <c r="C1024" s="426" t="s">
        <v>628</v>
      </c>
      <c r="D1024" s="449"/>
    </row>
    <row r="1025" spans="1:4">
      <c r="A1025" s="425" t="s">
        <v>664</v>
      </c>
      <c r="B1025" s="426" t="s">
        <v>3771</v>
      </c>
      <c r="C1025" s="426" t="s">
        <v>665</v>
      </c>
      <c r="D1025" s="449"/>
    </row>
    <row r="1026" spans="1:4">
      <c r="A1026" s="425" t="s">
        <v>667</v>
      </c>
      <c r="B1026" s="426" t="s">
        <v>3772</v>
      </c>
      <c r="C1026" s="426" t="s">
        <v>665</v>
      </c>
      <c r="D1026" s="449"/>
    </row>
    <row r="1027" spans="1:4">
      <c r="A1027" s="425" t="s">
        <v>1051</v>
      </c>
      <c r="B1027" s="426" t="s">
        <v>1052</v>
      </c>
      <c r="C1027" s="426" t="s">
        <v>628</v>
      </c>
      <c r="D1027" s="449"/>
    </row>
    <row r="1028" spans="1:4">
      <c r="A1028" s="425" t="s">
        <v>633</v>
      </c>
      <c r="B1028" s="426" t="s">
        <v>3774</v>
      </c>
      <c r="C1028" s="426" t="s">
        <v>628</v>
      </c>
      <c r="D1028" s="449"/>
    </row>
    <row r="1029" spans="1:4">
      <c r="A1029" s="425" t="s">
        <v>1079</v>
      </c>
      <c r="B1029" s="426" t="s">
        <v>3773</v>
      </c>
      <c r="C1029" s="426" t="s">
        <v>628</v>
      </c>
      <c r="D1029" s="449"/>
    </row>
    <row r="1030" spans="1:4">
      <c r="A1030" s="425" t="s">
        <v>4883</v>
      </c>
      <c r="B1030" s="428" t="s">
        <v>4888</v>
      </c>
      <c r="C1030" s="428" t="s">
        <v>4884</v>
      </c>
      <c r="D1030" s="449"/>
    </row>
    <row r="1031" spans="1:4">
      <c r="A1031" s="425" t="s">
        <v>735</v>
      </c>
      <c r="B1031" s="426" t="s">
        <v>3775</v>
      </c>
      <c r="C1031" s="426" t="s">
        <v>114</v>
      </c>
      <c r="D1031" s="449"/>
    </row>
    <row r="1032" spans="1:4">
      <c r="A1032" s="425" t="s">
        <v>2206</v>
      </c>
      <c r="B1032" s="426" t="s">
        <v>3776</v>
      </c>
      <c r="C1032" s="426" t="s">
        <v>2956</v>
      </c>
      <c r="D1032" s="449"/>
    </row>
    <row r="1033" spans="1:4">
      <c r="A1033" s="425" t="s">
        <v>736</v>
      </c>
      <c r="B1033" s="426" t="s">
        <v>3777</v>
      </c>
      <c r="C1033" s="426" t="s">
        <v>114</v>
      </c>
      <c r="D1033" s="449"/>
    </row>
    <row r="1034" spans="1:4">
      <c r="A1034" s="425" t="s">
        <v>4712</v>
      </c>
      <c r="B1034" s="428" t="s">
        <v>3777</v>
      </c>
      <c r="C1034" s="428" t="s">
        <v>4714</v>
      </c>
      <c r="D1034" s="449"/>
    </row>
    <row r="1035" spans="1:4">
      <c r="A1035" s="425" t="s">
        <v>1129</v>
      </c>
      <c r="B1035" s="426" t="s">
        <v>1130</v>
      </c>
      <c r="C1035" s="426" t="s">
        <v>114</v>
      </c>
      <c r="D1035" s="449"/>
    </row>
    <row r="1036" spans="1:4">
      <c r="A1036" s="425" t="s">
        <v>702</v>
      </c>
      <c r="B1036" s="426" t="s">
        <v>3778</v>
      </c>
      <c r="C1036" s="426" t="s">
        <v>114</v>
      </c>
      <c r="D1036" s="449"/>
    </row>
    <row r="1037" spans="1:4">
      <c r="A1037" s="425" t="s">
        <v>1090</v>
      </c>
      <c r="B1037" s="426" t="s">
        <v>1091</v>
      </c>
      <c r="C1037" s="426" t="s">
        <v>695</v>
      </c>
      <c r="D1037" s="449"/>
    </row>
    <row r="1038" spans="1:4">
      <c r="A1038" s="425" t="s">
        <v>694</v>
      </c>
      <c r="B1038" s="426" t="s">
        <v>3780</v>
      </c>
      <c r="C1038" s="426" t="s">
        <v>695</v>
      </c>
      <c r="D1038" s="449"/>
    </row>
    <row r="1039" spans="1:4">
      <c r="A1039" s="425" t="s">
        <v>1155</v>
      </c>
      <c r="B1039" s="426" t="s">
        <v>3779</v>
      </c>
      <c r="C1039" s="426" t="s">
        <v>695</v>
      </c>
      <c r="D1039" s="449"/>
    </row>
    <row r="1040" spans="1:4">
      <c r="A1040" s="425" t="s">
        <v>1984</v>
      </c>
      <c r="B1040" s="426" t="s">
        <v>3781</v>
      </c>
      <c r="C1040" s="426" t="s">
        <v>695</v>
      </c>
      <c r="D1040" s="505"/>
    </row>
    <row r="1041" spans="1:4">
      <c r="A1041" s="425" t="s">
        <v>744</v>
      </c>
      <c r="B1041" s="426" t="s">
        <v>3782</v>
      </c>
      <c r="C1041" s="426" t="s">
        <v>695</v>
      </c>
      <c r="D1041" s="449"/>
    </row>
    <row r="1042" spans="1:4">
      <c r="A1042" s="425" t="s">
        <v>5069</v>
      </c>
      <c r="B1042" s="428" t="s">
        <v>5093</v>
      </c>
      <c r="C1042" s="428" t="s">
        <v>5094</v>
      </c>
      <c r="D1042" s="449"/>
    </row>
    <row r="1043" spans="1:4">
      <c r="A1043" s="425" t="s">
        <v>781</v>
      </c>
      <c r="B1043" s="426" t="s">
        <v>3783</v>
      </c>
      <c r="C1043" s="426" t="s">
        <v>630</v>
      </c>
      <c r="D1043" s="449"/>
    </row>
    <row r="1044" spans="1:4">
      <c r="A1044" s="425" t="s">
        <v>2708</v>
      </c>
      <c r="B1044" s="426" t="s">
        <v>3201</v>
      </c>
      <c r="C1044" s="426" t="s">
        <v>628</v>
      </c>
      <c r="D1044" s="504">
        <v>45146</v>
      </c>
    </row>
    <row r="1045" spans="1:4">
      <c r="A1045" s="425" t="s">
        <v>4412</v>
      </c>
      <c r="B1045" s="428" t="s">
        <v>4411</v>
      </c>
      <c r="C1045" s="428" t="s">
        <v>4413</v>
      </c>
      <c r="D1045" s="449"/>
    </row>
    <row r="1046" spans="1:4">
      <c r="A1046" s="425" t="s">
        <v>727</v>
      </c>
      <c r="B1046" s="426" t="s">
        <v>3784</v>
      </c>
      <c r="C1046" s="426" t="s">
        <v>699</v>
      </c>
      <c r="D1046" s="449"/>
    </row>
    <row r="1047" spans="1:4">
      <c r="A1047" s="425" t="s">
        <v>2081</v>
      </c>
      <c r="B1047" s="426" t="s">
        <v>3785</v>
      </c>
      <c r="C1047" s="426" t="s">
        <v>2992</v>
      </c>
      <c r="D1047" s="449"/>
    </row>
    <row r="1048" spans="1:4">
      <c r="A1048" s="425" t="s">
        <v>4859</v>
      </c>
      <c r="B1048" s="428" t="s">
        <v>4858</v>
      </c>
      <c r="C1048" s="428" t="s">
        <v>4864</v>
      </c>
      <c r="D1048" s="449"/>
    </row>
    <row r="1049" spans="1:4">
      <c r="A1049" s="425" t="s">
        <v>4757</v>
      </c>
      <c r="B1049" s="428" t="s">
        <v>4758</v>
      </c>
      <c r="C1049" s="428" t="s">
        <v>4759</v>
      </c>
      <c r="D1049" s="449"/>
    </row>
    <row r="1050" spans="1:4">
      <c r="A1050" s="425" t="s">
        <v>2095</v>
      </c>
      <c r="B1050" s="426" t="s">
        <v>3786</v>
      </c>
      <c r="C1050" s="426" t="s">
        <v>2993</v>
      </c>
      <c r="D1050" s="449"/>
    </row>
    <row r="1051" spans="1:4">
      <c r="A1051" s="425" t="s">
        <v>722</v>
      </c>
      <c r="B1051" s="426" t="s">
        <v>3787</v>
      </c>
      <c r="C1051" s="426" t="s">
        <v>630</v>
      </c>
      <c r="D1051" s="449"/>
    </row>
    <row r="1052" spans="1:4">
      <c r="A1052" s="425" t="s">
        <v>4775</v>
      </c>
      <c r="B1052" s="428" t="s">
        <v>4776</v>
      </c>
      <c r="C1052" s="428" t="s">
        <v>495</v>
      </c>
      <c r="D1052" s="449"/>
    </row>
    <row r="1053" spans="1:4">
      <c r="A1053" s="425" t="s">
        <v>1095</v>
      </c>
      <c r="B1053" s="426" t="s">
        <v>1096</v>
      </c>
      <c r="C1053" s="426" t="s">
        <v>630</v>
      </c>
      <c r="D1053" s="449"/>
    </row>
    <row r="1054" spans="1:4">
      <c r="A1054" s="425" t="s">
        <v>1135</v>
      </c>
      <c r="B1054" s="426" t="s">
        <v>1096</v>
      </c>
      <c r="C1054" s="426" t="s">
        <v>630</v>
      </c>
      <c r="D1054" s="449"/>
    </row>
    <row r="1055" spans="1:4">
      <c r="A1055" s="425" t="s">
        <v>696</v>
      </c>
      <c r="B1055" s="426" t="s">
        <v>3788</v>
      </c>
      <c r="C1055" s="426" t="s">
        <v>630</v>
      </c>
      <c r="D1055" s="449"/>
    </row>
    <row r="1056" spans="1:4">
      <c r="A1056" s="425" t="s">
        <v>777</v>
      </c>
      <c r="B1056" s="426" t="s">
        <v>3789</v>
      </c>
      <c r="C1056" s="426" t="s">
        <v>546</v>
      </c>
      <c r="D1056" s="449"/>
    </row>
    <row r="1057" spans="1:4">
      <c r="A1057" s="425" t="s">
        <v>786</v>
      </c>
      <c r="B1057" s="426" t="s">
        <v>3790</v>
      </c>
      <c r="C1057" s="426" t="s">
        <v>787</v>
      </c>
      <c r="D1057" s="449"/>
    </row>
    <row r="1058" spans="1:4">
      <c r="A1058" s="425" t="s">
        <v>804</v>
      </c>
      <c r="B1058" s="426" t="s">
        <v>3791</v>
      </c>
      <c r="C1058" s="426" t="s">
        <v>787</v>
      </c>
      <c r="D1058" s="449"/>
    </row>
    <row r="1059" spans="1:4">
      <c r="A1059" s="425" t="s">
        <v>2094</v>
      </c>
      <c r="B1059" s="426" t="s">
        <v>3792</v>
      </c>
      <c r="C1059" s="426" t="s">
        <v>787</v>
      </c>
      <c r="D1059" s="449"/>
    </row>
    <row r="1060" spans="1:4">
      <c r="A1060" s="425" t="s">
        <v>2260</v>
      </c>
      <c r="B1060" s="428" t="s">
        <v>3793</v>
      </c>
      <c r="C1060" s="428" t="s">
        <v>2994</v>
      </c>
      <c r="D1060" s="449"/>
    </row>
    <row r="1061" spans="1:4">
      <c r="A1061" s="425" t="s">
        <v>711</v>
      </c>
      <c r="B1061" s="426" t="s">
        <v>3794</v>
      </c>
      <c r="C1061" s="426" t="s">
        <v>114</v>
      </c>
      <c r="D1061" s="449"/>
    </row>
    <row r="1062" spans="1:4">
      <c r="A1062" s="425" t="s">
        <v>4416</v>
      </c>
      <c r="B1062" s="428" t="s">
        <v>4417</v>
      </c>
      <c r="C1062" s="428" t="s">
        <v>4424</v>
      </c>
      <c r="D1062" s="449"/>
    </row>
    <row r="1063" spans="1:4">
      <c r="A1063" s="425" t="s">
        <v>764</v>
      </c>
      <c r="B1063" s="426" t="s">
        <v>3795</v>
      </c>
      <c r="C1063" s="426" t="s">
        <v>765</v>
      </c>
      <c r="D1063" s="449"/>
    </row>
    <row r="1064" spans="1:4">
      <c r="A1064" s="425" t="s">
        <v>773</v>
      </c>
      <c r="B1064" s="426" t="s">
        <v>3796</v>
      </c>
      <c r="C1064" s="426" t="s">
        <v>765</v>
      </c>
      <c r="D1064" s="449"/>
    </row>
    <row r="1065" spans="1:4">
      <c r="A1065" s="425" t="s">
        <v>1947</v>
      </c>
      <c r="B1065" s="426" t="s">
        <v>3797</v>
      </c>
      <c r="C1065" s="426" t="s">
        <v>1948</v>
      </c>
      <c r="D1065" s="449"/>
    </row>
    <row r="1066" spans="1:4">
      <c r="A1066" s="425" t="s">
        <v>88</v>
      </c>
      <c r="B1066" s="426" t="s">
        <v>1151</v>
      </c>
      <c r="C1066" s="426" t="s">
        <v>114</v>
      </c>
      <c r="D1066" s="449"/>
    </row>
    <row r="1067" spans="1:4">
      <c r="A1067" s="425" t="s">
        <v>1104</v>
      </c>
      <c r="B1067" s="426" t="s">
        <v>3798</v>
      </c>
      <c r="C1067" s="426" t="s">
        <v>114</v>
      </c>
      <c r="D1067" s="449"/>
    </row>
    <row r="1068" spans="1:4">
      <c r="A1068" s="425" t="s">
        <v>1131</v>
      </c>
      <c r="B1068" s="426" t="s">
        <v>1132</v>
      </c>
      <c r="C1068" s="426" t="s">
        <v>695</v>
      </c>
      <c r="D1068" s="449"/>
    </row>
    <row r="1069" spans="1:4">
      <c r="A1069" s="425" t="s">
        <v>719</v>
      </c>
      <c r="B1069" s="426" t="s">
        <v>3799</v>
      </c>
      <c r="C1069" s="426" t="s">
        <v>695</v>
      </c>
      <c r="D1069" s="449"/>
    </row>
    <row r="1070" spans="1:4">
      <c r="A1070" s="425" t="s">
        <v>791</v>
      </c>
      <c r="B1070" s="426" t="s">
        <v>3800</v>
      </c>
      <c r="C1070" s="426" t="s">
        <v>661</v>
      </c>
      <c r="D1070" s="449"/>
    </row>
    <row r="1071" spans="1:4">
      <c r="A1071" s="425" t="s">
        <v>803</v>
      </c>
      <c r="B1071" s="426" t="s">
        <v>3801</v>
      </c>
      <c r="C1071" s="426" t="s">
        <v>661</v>
      </c>
      <c r="D1071" s="449"/>
    </row>
    <row r="1072" spans="1:4">
      <c r="A1072" s="425" t="s">
        <v>4826</v>
      </c>
      <c r="B1072" s="428" t="s">
        <v>3801</v>
      </c>
      <c r="C1072" s="428" t="s">
        <v>4827</v>
      </c>
      <c r="D1072" s="449"/>
    </row>
    <row r="1073" spans="1:4">
      <c r="A1073" s="425" t="s">
        <v>790</v>
      </c>
      <c r="B1073" s="426" t="s">
        <v>3802</v>
      </c>
      <c r="C1073" s="426" t="s">
        <v>661</v>
      </c>
      <c r="D1073" s="449"/>
    </row>
    <row r="1074" spans="1:4">
      <c r="A1074" s="425" t="s">
        <v>784</v>
      </c>
      <c r="B1074" s="426" t="s">
        <v>3803</v>
      </c>
      <c r="C1074" s="426" t="s">
        <v>661</v>
      </c>
      <c r="D1074" s="449"/>
    </row>
    <row r="1075" spans="1:4">
      <c r="A1075" s="425" t="s">
        <v>1136</v>
      </c>
      <c r="B1075" s="426" t="s">
        <v>1137</v>
      </c>
      <c r="C1075" s="426" t="s">
        <v>628</v>
      </c>
      <c r="D1075" s="449"/>
    </row>
    <row r="1076" spans="1:4">
      <c r="A1076" s="425" t="s">
        <v>721</v>
      </c>
      <c r="B1076" s="426" t="s">
        <v>3804</v>
      </c>
      <c r="C1076" s="426" t="s">
        <v>628</v>
      </c>
      <c r="D1076" s="449"/>
    </row>
    <row r="1077" spans="1:4">
      <c r="A1077" s="425" t="s">
        <v>4910</v>
      </c>
      <c r="B1077" s="428" t="s">
        <v>4911</v>
      </c>
      <c r="C1077" s="428" t="s">
        <v>4912</v>
      </c>
      <c r="D1077" s="449"/>
    </row>
    <row r="1078" spans="1:4">
      <c r="A1078" s="425" t="s">
        <v>2602</v>
      </c>
      <c r="B1078" s="426" t="s">
        <v>3199</v>
      </c>
      <c r="C1078" s="426" t="s">
        <v>2705</v>
      </c>
      <c r="D1078" s="504">
        <v>45070</v>
      </c>
    </row>
    <row r="1079" spans="1:4">
      <c r="A1079" s="425" t="s">
        <v>2317</v>
      </c>
      <c r="B1079" s="428" t="s">
        <v>3189</v>
      </c>
      <c r="C1079" s="428" t="s">
        <v>5084</v>
      </c>
      <c r="D1079" s="504">
        <v>44692</v>
      </c>
    </row>
    <row r="1080" spans="1:4">
      <c r="A1080" s="425" t="s">
        <v>3167</v>
      </c>
      <c r="B1080" s="428" t="s">
        <v>4242</v>
      </c>
      <c r="C1080" s="428" t="s">
        <v>3168</v>
      </c>
      <c r="D1080" s="504">
        <v>45365</v>
      </c>
    </row>
    <row r="1081" spans="1:4">
      <c r="A1081" s="425" t="s">
        <v>798</v>
      </c>
      <c r="B1081" s="426" t="s">
        <v>3805</v>
      </c>
      <c r="C1081" s="426" t="s">
        <v>787</v>
      </c>
      <c r="D1081" s="449"/>
    </row>
    <row r="1082" spans="1:4">
      <c r="A1082" s="425" t="s">
        <v>846</v>
      </c>
      <c r="B1082" s="426" t="s">
        <v>3806</v>
      </c>
      <c r="C1082" s="426" t="s">
        <v>99</v>
      </c>
      <c r="D1082" s="449"/>
    </row>
    <row r="1083" spans="1:4">
      <c r="A1083" s="425" t="s">
        <v>1240</v>
      </c>
      <c r="B1083" s="426" t="s">
        <v>1241</v>
      </c>
      <c r="C1083" s="426" t="s">
        <v>99</v>
      </c>
      <c r="D1083" s="449"/>
    </row>
    <row r="1084" spans="1:4">
      <c r="A1084" s="425" t="s">
        <v>827</v>
      </c>
      <c r="B1084" s="426" t="s">
        <v>3807</v>
      </c>
      <c r="C1084" s="426" t="s">
        <v>704</v>
      </c>
      <c r="D1084" s="449"/>
    </row>
    <row r="1085" spans="1:4">
      <c r="A1085" s="425" t="s">
        <v>889</v>
      </c>
      <c r="B1085" s="426" t="s">
        <v>3808</v>
      </c>
      <c r="C1085" s="426" t="s">
        <v>698</v>
      </c>
      <c r="D1085" s="449"/>
    </row>
    <row r="1086" spans="1:4">
      <c r="A1086" s="425" t="s">
        <v>881</v>
      </c>
      <c r="B1086" s="426" t="s">
        <v>3809</v>
      </c>
      <c r="C1086" s="426" t="s">
        <v>129</v>
      </c>
      <c r="D1086" s="449"/>
    </row>
    <row r="1087" spans="1:4">
      <c r="A1087" s="425" t="s">
        <v>1209</v>
      </c>
      <c r="B1087" s="426" t="s">
        <v>1210</v>
      </c>
      <c r="C1087" s="426" t="s">
        <v>704</v>
      </c>
      <c r="D1087" s="449"/>
    </row>
    <row r="1088" spans="1:4">
      <c r="A1088" s="425" t="s">
        <v>1211</v>
      </c>
      <c r="B1088" s="426" t="s">
        <v>2995</v>
      </c>
      <c r="C1088" s="426" t="s">
        <v>83</v>
      </c>
      <c r="D1088" s="449"/>
    </row>
    <row r="1089" spans="1:4">
      <c r="A1089" s="425" t="s">
        <v>841</v>
      </c>
      <c r="B1089" s="426" t="s">
        <v>3810</v>
      </c>
      <c r="C1089" s="426" t="s">
        <v>83</v>
      </c>
      <c r="D1089" s="449"/>
    </row>
    <row r="1090" spans="1:4">
      <c r="A1090" s="425" t="s">
        <v>814</v>
      </c>
      <c r="B1090" s="426" t="s">
        <v>3811</v>
      </c>
      <c r="C1090" s="426" t="s">
        <v>815</v>
      </c>
      <c r="D1090" s="449"/>
    </row>
    <row r="1091" spans="1:4">
      <c r="A1091" s="425" t="s">
        <v>109</v>
      </c>
      <c r="B1091" s="426" t="s">
        <v>3812</v>
      </c>
      <c r="C1091" s="426" t="s">
        <v>129</v>
      </c>
      <c r="D1091" s="449"/>
    </row>
    <row r="1092" spans="1:4">
      <c r="A1092" s="425" t="s">
        <v>4664</v>
      </c>
      <c r="B1092" s="428" t="s">
        <v>4663</v>
      </c>
      <c r="C1092" s="428" t="s">
        <v>4665</v>
      </c>
      <c r="D1092" s="449"/>
    </row>
    <row r="1093" spans="1:4">
      <c r="A1093" s="425" t="s">
        <v>852</v>
      </c>
      <c r="B1093" s="426" t="s">
        <v>3813</v>
      </c>
      <c r="C1093" s="426" t="s">
        <v>129</v>
      </c>
      <c r="D1093" s="449"/>
    </row>
    <row r="1094" spans="1:4">
      <c r="A1094" s="425" t="s">
        <v>1252</v>
      </c>
      <c r="B1094" s="426" t="s">
        <v>1253</v>
      </c>
      <c r="C1094" s="426" t="s">
        <v>1225</v>
      </c>
      <c r="D1094" s="449"/>
    </row>
    <row r="1095" spans="1:4">
      <c r="A1095" s="425" t="s">
        <v>1224</v>
      </c>
      <c r="B1095" s="426" t="s">
        <v>3814</v>
      </c>
      <c r="C1095" s="426" t="s">
        <v>1225</v>
      </c>
      <c r="D1095" s="449"/>
    </row>
    <row r="1096" spans="1:4">
      <c r="A1096" s="425" t="s">
        <v>1961</v>
      </c>
      <c r="B1096" s="428" t="s">
        <v>3815</v>
      </c>
      <c r="C1096" s="428" t="s">
        <v>698</v>
      </c>
      <c r="D1096" s="449"/>
    </row>
    <row r="1097" spans="1:4">
      <c r="A1097" s="425" t="s">
        <v>4986</v>
      </c>
      <c r="B1097" s="428" t="s">
        <v>4988</v>
      </c>
      <c r="C1097" s="428" t="s">
        <v>4985</v>
      </c>
      <c r="D1097" s="449"/>
    </row>
    <row r="1098" spans="1:4">
      <c r="A1098" s="425" t="s">
        <v>2996</v>
      </c>
      <c r="B1098" s="428" t="s">
        <v>3816</v>
      </c>
      <c r="C1098" s="428" t="s">
        <v>2302</v>
      </c>
      <c r="D1098" s="449"/>
    </row>
    <row r="1099" spans="1:4">
      <c r="A1099" s="425" t="s">
        <v>2997</v>
      </c>
      <c r="B1099" s="428" t="s">
        <v>3817</v>
      </c>
      <c r="C1099" s="428" t="s">
        <v>2974</v>
      </c>
      <c r="D1099" s="449"/>
    </row>
    <row r="1100" spans="1:4">
      <c r="A1100" s="425" t="s">
        <v>5070</v>
      </c>
      <c r="B1100" s="428" t="s">
        <v>5097</v>
      </c>
      <c r="C1100" s="428" t="s">
        <v>5098</v>
      </c>
      <c r="D1100" s="449"/>
    </row>
    <row r="1101" spans="1:4">
      <c r="A1101" s="425" t="s">
        <v>2058</v>
      </c>
      <c r="B1101" s="428" t="s">
        <v>3818</v>
      </c>
      <c r="C1101" s="428" t="s">
        <v>4963</v>
      </c>
      <c r="D1101" s="449"/>
    </row>
    <row r="1102" spans="1:4">
      <c r="A1102" s="425" t="s">
        <v>4584</v>
      </c>
      <c r="B1102" s="428" t="s">
        <v>3818</v>
      </c>
      <c r="C1102" s="428" t="s">
        <v>4585</v>
      </c>
      <c r="D1102" s="449"/>
    </row>
    <row r="1103" spans="1:4">
      <c r="A1103" s="425" t="s">
        <v>2201</v>
      </c>
      <c r="B1103" s="428" t="s">
        <v>3819</v>
      </c>
      <c r="C1103" s="428" t="s">
        <v>2302</v>
      </c>
      <c r="D1103" s="449"/>
    </row>
    <row r="1104" spans="1:4">
      <c r="A1104" s="425" t="s">
        <v>2060</v>
      </c>
      <c r="B1104" s="428" t="s">
        <v>3820</v>
      </c>
      <c r="C1104" s="428" t="s">
        <v>2998</v>
      </c>
      <c r="D1104" s="449"/>
    </row>
    <row r="1105" spans="1:4">
      <c r="A1105" s="425" t="s">
        <v>855</v>
      </c>
      <c r="B1105" s="426" t="s">
        <v>3821</v>
      </c>
      <c r="C1105" s="426" t="s">
        <v>856</v>
      </c>
      <c r="D1105" s="449"/>
    </row>
    <row r="1106" spans="1:4">
      <c r="A1106" s="425" t="s">
        <v>890</v>
      </c>
      <c r="B1106" s="426" t="s">
        <v>3822</v>
      </c>
      <c r="C1106" s="426" t="s">
        <v>891</v>
      </c>
      <c r="D1106" s="449"/>
    </row>
    <row r="1107" spans="1:4">
      <c r="A1107" s="425" t="s">
        <v>864</v>
      </c>
      <c r="B1107" s="426" t="s">
        <v>3823</v>
      </c>
      <c r="C1107" s="426" t="s">
        <v>640</v>
      </c>
      <c r="D1107" s="449"/>
    </row>
    <row r="1108" spans="1:4">
      <c r="A1108" s="425" t="s">
        <v>4613</v>
      </c>
      <c r="B1108" s="428" t="s">
        <v>3823</v>
      </c>
      <c r="C1108" s="428" t="s">
        <v>4616</v>
      </c>
      <c r="D1108" s="449"/>
    </row>
    <row r="1109" spans="1:4">
      <c r="A1109" s="425" t="s">
        <v>863</v>
      </c>
      <c r="B1109" s="426" t="s">
        <v>3824</v>
      </c>
      <c r="C1109" s="426" t="s">
        <v>640</v>
      </c>
      <c r="D1109" s="449"/>
    </row>
    <row r="1110" spans="1:4">
      <c r="A1110" s="425" t="s">
        <v>216</v>
      </c>
      <c r="B1110" s="426" t="s">
        <v>217</v>
      </c>
      <c r="C1110" s="426" t="s">
        <v>2776</v>
      </c>
      <c r="D1110" s="449" t="s">
        <v>3235</v>
      </c>
    </row>
    <row r="1111" spans="1:4">
      <c r="A1111" s="425" t="s">
        <v>197</v>
      </c>
      <c r="B1111" s="426" t="s">
        <v>3825</v>
      </c>
      <c r="C1111" s="426" t="s">
        <v>36</v>
      </c>
      <c r="D1111" s="449"/>
    </row>
    <row r="1112" spans="1:4">
      <c r="A1112" s="425" t="s">
        <v>190</v>
      </c>
      <c r="B1112" s="426" t="s">
        <v>3826</v>
      </c>
      <c r="C1112" s="426" t="s">
        <v>36</v>
      </c>
      <c r="D1112" s="449"/>
    </row>
    <row r="1113" spans="1:4">
      <c r="A1113" s="425" t="s">
        <v>4745</v>
      </c>
      <c r="B1113" s="428" t="s">
        <v>4746</v>
      </c>
      <c r="C1113" s="428" t="s">
        <v>4747</v>
      </c>
      <c r="D1113" s="449"/>
    </row>
    <row r="1114" spans="1:4">
      <c r="A1114" s="425" t="s">
        <v>2053</v>
      </c>
      <c r="B1114" s="426" t="s">
        <v>3827</v>
      </c>
      <c r="C1114" s="426" t="s">
        <v>218</v>
      </c>
      <c r="D1114" s="449"/>
    </row>
    <row r="1115" spans="1:4">
      <c r="A1115" s="425" t="s">
        <v>1341</v>
      </c>
      <c r="B1115" s="426" t="s">
        <v>2999</v>
      </c>
      <c r="C1115" s="426" t="s">
        <v>36</v>
      </c>
      <c r="D1115" s="449"/>
    </row>
    <row r="1116" spans="1:4">
      <c r="A1116" s="425" t="s">
        <v>1362</v>
      </c>
      <c r="B1116" s="426" t="s">
        <v>1363</v>
      </c>
      <c r="C1116" s="426" t="s">
        <v>36</v>
      </c>
      <c r="D1116" s="449"/>
    </row>
    <row r="1117" spans="1:4">
      <c r="A1117" s="425" t="s">
        <v>173</v>
      </c>
      <c r="B1117" s="426" t="s">
        <v>3828</v>
      </c>
      <c r="C1117" s="426" t="s">
        <v>36</v>
      </c>
      <c r="D1117" s="449"/>
    </row>
    <row r="1118" spans="1:4">
      <c r="A1118" s="425" t="s">
        <v>160</v>
      </c>
      <c r="B1118" s="426" t="s">
        <v>3829</v>
      </c>
      <c r="C1118" s="426" t="s">
        <v>161</v>
      </c>
      <c r="D1118" s="449"/>
    </row>
    <row r="1119" spans="1:4">
      <c r="A1119" s="425" t="s">
        <v>237</v>
      </c>
      <c r="B1119" s="426" t="s">
        <v>3830</v>
      </c>
      <c r="C1119" s="426" t="s">
        <v>238</v>
      </c>
      <c r="D1119" s="449"/>
    </row>
    <row r="1120" spans="1:4">
      <c r="A1120" s="425" t="s">
        <v>222</v>
      </c>
      <c r="B1120" s="426" t="s">
        <v>223</v>
      </c>
      <c r="C1120" s="426" t="s">
        <v>2310</v>
      </c>
      <c r="D1120" s="449" t="s">
        <v>3233</v>
      </c>
    </row>
    <row r="1121" spans="1:4">
      <c r="A1121" s="425" t="s">
        <v>211</v>
      </c>
      <c r="B1121" s="426" t="s">
        <v>3831</v>
      </c>
      <c r="C1121" s="426" t="s">
        <v>196</v>
      </c>
      <c r="D1121" s="449"/>
    </row>
    <row r="1122" spans="1:4">
      <c r="A1122" s="425" t="s">
        <v>195</v>
      </c>
      <c r="B1122" s="426" t="s">
        <v>3832</v>
      </c>
      <c r="C1122" s="426" t="s">
        <v>196</v>
      </c>
      <c r="D1122" s="449"/>
    </row>
    <row r="1123" spans="1:4">
      <c r="A1123" s="425" t="s">
        <v>185</v>
      </c>
      <c r="B1123" s="426" t="s">
        <v>3833</v>
      </c>
      <c r="C1123" s="426" t="s">
        <v>161</v>
      </c>
      <c r="D1123" s="449"/>
    </row>
    <row r="1124" spans="1:4">
      <c r="A1124" s="425" t="s">
        <v>183</v>
      </c>
      <c r="B1124" s="426" t="s">
        <v>3834</v>
      </c>
      <c r="C1124" s="426" t="s">
        <v>175</v>
      </c>
      <c r="D1124" s="449"/>
    </row>
    <row r="1125" spans="1:4">
      <c r="A1125" s="425" t="s">
        <v>174</v>
      </c>
      <c r="B1125" s="426" t="s">
        <v>3835</v>
      </c>
      <c r="C1125" s="426" t="s">
        <v>175</v>
      </c>
      <c r="D1125" s="449"/>
    </row>
    <row r="1126" spans="1:4">
      <c r="A1126" s="425" t="s">
        <v>1320</v>
      </c>
      <c r="B1126" s="426" t="s">
        <v>1321</v>
      </c>
      <c r="C1126" s="426" t="s">
        <v>161</v>
      </c>
      <c r="D1126" s="449"/>
    </row>
    <row r="1127" spans="1:4">
      <c r="A1127" s="425" t="s">
        <v>1969</v>
      </c>
      <c r="B1127" s="426" t="s">
        <v>3836</v>
      </c>
      <c r="C1127" s="426" t="s">
        <v>238</v>
      </c>
      <c r="D1127" s="449"/>
    </row>
    <row r="1128" spans="1:4">
      <c r="A1128" s="425" t="s">
        <v>1970</v>
      </c>
      <c r="B1128" s="426" t="s">
        <v>3837</v>
      </c>
      <c r="C1128" s="426" t="s">
        <v>238</v>
      </c>
      <c r="D1128" s="449"/>
    </row>
    <row r="1129" spans="1:4">
      <c r="A1129" s="437" t="s">
        <v>3000</v>
      </c>
      <c r="B1129" s="436" t="s">
        <v>3838</v>
      </c>
      <c r="C1129" s="428" t="s">
        <v>3001</v>
      </c>
      <c r="D1129" s="449"/>
    </row>
    <row r="1130" spans="1:4">
      <c r="A1130" s="425" t="s">
        <v>1331</v>
      </c>
      <c r="B1130" s="426" t="s">
        <v>3002</v>
      </c>
      <c r="C1130" s="426" t="s">
        <v>1323</v>
      </c>
      <c r="D1130" s="449"/>
    </row>
    <row r="1131" spans="1:4">
      <c r="A1131" s="425" t="s">
        <v>1425</v>
      </c>
      <c r="B1131" s="426" t="s">
        <v>3839</v>
      </c>
      <c r="C1131" s="426" t="s">
        <v>175</v>
      </c>
      <c r="D1131" s="449"/>
    </row>
    <row r="1132" spans="1:4">
      <c r="A1132" s="425" t="s">
        <v>4693</v>
      </c>
      <c r="B1132" s="428" t="s">
        <v>4694</v>
      </c>
      <c r="C1132" s="428" t="s">
        <v>4695</v>
      </c>
      <c r="D1132" s="449"/>
    </row>
    <row r="1133" spans="1:4">
      <c r="A1133" s="445" t="s">
        <v>3003</v>
      </c>
      <c r="B1133" s="446" t="s">
        <v>3840</v>
      </c>
      <c r="C1133" s="446" t="s">
        <v>3004</v>
      </c>
      <c r="D1133" s="449"/>
    </row>
    <row r="1134" spans="1:4">
      <c r="A1134" s="437" t="s">
        <v>2315</v>
      </c>
      <c r="B1134" s="436" t="s">
        <v>3841</v>
      </c>
      <c r="C1134" s="428" t="s">
        <v>3005</v>
      </c>
      <c r="D1134" s="449"/>
    </row>
    <row r="1135" spans="1:4">
      <c r="A1135" s="425" t="s">
        <v>4590</v>
      </c>
      <c r="B1135" s="428" t="s">
        <v>4589</v>
      </c>
      <c r="C1135" s="428" t="s">
        <v>4600</v>
      </c>
      <c r="D1135" s="449"/>
    </row>
    <row r="1136" spans="1:4">
      <c r="A1136" s="425" t="s">
        <v>1322</v>
      </c>
      <c r="B1136" s="426" t="s">
        <v>3006</v>
      </c>
      <c r="C1136" s="426" t="s">
        <v>1323</v>
      </c>
      <c r="D1136" s="449"/>
    </row>
    <row r="1137" spans="1:4">
      <c r="A1137" s="425" t="s">
        <v>1433</v>
      </c>
      <c r="B1137" s="426" t="s">
        <v>1434</v>
      </c>
      <c r="C1137" s="426" t="s">
        <v>2672</v>
      </c>
      <c r="D1137" s="449"/>
    </row>
    <row r="1138" spans="1:4">
      <c r="A1138" s="425">
        <v>32115009</v>
      </c>
      <c r="B1138" s="428" t="s">
        <v>4833</v>
      </c>
      <c r="C1138" s="428" t="s">
        <v>2672</v>
      </c>
      <c r="D1138" s="449"/>
    </row>
    <row r="1139" spans="1:4">
      <c r="A1139" s="425" t="s">
        <v>260</v>
      </c>
      <c r="B1139" s="426" t="s">
        <v>3842</v>
      </c>
      <c r="C1139" s="426" t="s">
        <v>218</v>
      </c>
      <c r="D1139" s="449"/>
    </row>
    <row r="1140" spans="1:4">
      <c r="A1140" s="425" t="s">
        <v>290</v>
      </c>
      <c r="B1140" s="426" t="s">
        <v>3843</v>
      </c>
      <c r="C1140" s="426" t="s">
        <v>218</v>
      </c>
      <c r="D1140" s="449"/>
    </row>
    <row r="1141" spans="1:4">
      <c r="A1141" s="425" t="s">
        <v>2043</v>
      </c>
      <c r="B1141" s="426" t="s">
        <v>3844</v>
      </c>
      <c r="C1141" s="426" t="s">
        <v>218</v>
      </c>
      <c r="D1141" s="449"/>
    </row>
    <row r="1142" spans="1:4">
      <c r="A1142" s="425" t="s">
        <v>1500</v>
      </c>
      <c r="B1142" s="426" t="s">
        <v>1501</v>
      </c>
      <c r="C1142" s="426" t="s">
        <v>218</v>
      </c>
      <c r="D1142" s="449"/>
    </row>
    <row r="1143" spans="1:4">
      <c r="A1143" s="425" t="s">
        <v>300</v>
      </c>
      <c r="B1143" s="426" t="s">
        <v>3845</v>
      </c>
      <c r="C1143" s="426" t="s">
        <v>218</v>
      </c>
      <c r="D1143" s="449"/>
    </row>
    <row r="1144" spans="1:4">
      <c r="A1144" s="425" t="s">
        <v>1496</v>
      </c>
      <c r="B1144" s="426" t="s">
        <v>1497</v>
      </c>
      <c r="C1144" s="426" t="s">
        <v>218</v>
      </c>
      <c r="D1144" s="449"/>
    </row>
    <row r="1145" spans="1:4">
      <c r="A1145" s="425" t="s">
        <v>1482</v>
      </c>
      <c r="B1145" s="426" t="s">
        <v>2292</v>
      </c>
      <c r="C1145" s="426" t="s">
        <v>256</v>
      </c>
      <c r="D1145" s="449"/>
    </row>
    <row r="1146" spans="1:4">
      <c r="A1146" s="425" t="s">
        <v>257</v>
      </c>
      <c r="B1146" s="426" t="s">
        <v>3846</v>
      </c>
      <c r="C1146" s="426" t="s">
        <v>256</v>
      </c>
      <c r="D1146" s="449"/>
    </row>
    <row r="1147" spans="1:4">
      <c r="A1147" s="425">
        <v>30893085</v>
      </c>
      <c r="B1147" s="426" t="s">
        <v>1611</v>
      </c>
      <c r="C1147" s="426" t="s">
        <v>1991</v>
      </c>
      <c r="D1147" s="449"/>
    </row>
    <row r="1148" spans="1:4">
      <c r="A1148" s="425" t="s">
        <v>1640</v>
      </c>
      <c r="B1148" s="426" t="s">
        <v>3007</v>
      </c>
      <c r="C1148" s="426" t="s">
        <v>2014</v>
      </c>
      <c r="D1148" s="449"/>
    </row>
    <row r="1149" spans="1:4">
      <c r="A1149" s="425">
        <v>30943005</v>
      </c>
      <c r="B1149" s="426" t="s">
        <v>1747</v>
      </c>
      <c r="C1149" s="426" t="s">
        <v>3008</v>
      </c>
      <c r="D1149" s="449"/>
    </row>
    <row r="1150" spans="1:4">
      <c r="A1150" s="425" t="s">
        <v>2600</v>
      </c>
      <c r="B1150" s="426" t="s">
        <v>3197</v>
      </c>
      <c r="C1150" s="426" t="s">
        <v>3198</v>
      </c>
      <c r="D1150" s="504">
        <v>45051</v>
      </c>
    </row>
    <row r="1151" spans="1:4">
      <c r="A1151" s="425">
        <v>32653008</v>
      </c>
      <c r="B1151" s="426" t="s">
        <v>3847</v>
      </c>
      <c r="C1151" s="426" t="s">
        <v>2011</v>
      </c>
      <c r="D1151" s="449"/>
    </row>
    <row r="1152" spans="1:4">
      <c r="A1152" s="425">
        <v>32774002</v>
      </c>
      <c r="B1152" s="426" t="s">
        <v>1743</v>
      </c>
      <c r="C1152" s="426" t="s">
        <v>2021</v>
      </c>
      <c r="D1152" s="449"/>
    </row>
    <row r="1153" spans="1:4">
      <c r="A1153" s="425">
        <v>32763005</v>
      </c>
      <c r="B1153" s="426" t="s">
        <v>1916</v>
      </c>
      <c r="C1153" s="426" t="s">
        <v>35</v>
      </c>
      <c r="D1153" s="449"/>
    </row>
    <row r="1154" spans="1:4">
      <c r="A1154" s="425" t="s">
        <v>1795</v>
      </c>
      <c r="B1154" s="426" t="s">
        <v>3009</v>
      </c>
      <c r="C1154" s="426" t="s">
        <v>383</v>
      </c>
      <c r="D1154" s="449"/>
    </row>
    <row r="1155" spans="1:4">
      <c r="A1155" s="425" t="s">
        <v>1771</v>
      </c>
      <c r="B1155" s="426" t="s">
        <v>3848</v>
      </c>
      <c r="C1155" s="426" t="s">
        <v>383</v>
      </c>
      <c r="D1155" s="449"/>
    </row>
    <row r="1156" spans="1:4">
      <c r="A1156" s="425" t="s">
        <v>382</v>
      </c>
      <c r="B1156" s="426" t="s">
        <v>3849</v>
      </c>
      <c r="C1156" s="426" t="s">
        <v>383</v>
      </c>
      <c r="D1156" s="449"/>
    </row>
    <row r="1157" spans="1:4">
      <c r="A1157" s="425" t="s">
        <v>398</v>
      </c>
      <c r="B1157" s="426" t="s">
        <v>3850</v>
      </c>
      <c r="C1157" s="426" t="s">
        <v>383</v>
      </c>
      <c r="D1157" s="449"/>
    </row>
    <row r="1158" spans="1:4">
      <c r="A1158" s="425">
        <v>30962088</v>
      </c>
      <c r="B1158" s="426" t="s">
        <v>3851</v>
      </c>
      <c r="C1158" s="426" t="s">
        <v>413</v>
      </c>
      <c r="D1158" s="449"/>
    </row>
    <row r="1159" spans="1:4">
      <c r="A1159" s="425" t="s">
        <v>4356</v>
      </c>
      <c r="B1159" s="428" t="s">
        <v>4357</v>
      </c>
      <c r="C1159" s="428" t="s">
        <v>4358</v>
      </c>
      <c r="D1159" s="504">
        <v>45533</v>
      </c>
    </row>
    <row r="1160" spans="1:4">
      <c r="A1160" s="425" t="s">
        <v>902</v>
      </c>
      <c r="B1160" s="426" t="s">
        <v>903</v>
      </c>
      <c r="C1160" s="426" t="s">
        <v>904</v>
      </c>
      <c r="D1160" s="449"/>
    </row>
    <row r="1161" spans="1:4">
      <c r="A1161" s="425" t="s">
        <v>929</v>
      </c>
      <c r="B1161" s="426" t="s">
        <v>930</v>
      </c>
      <c r="C1161" s="426" t="s">
        <v>490</v>
      </c>
      <c r="D1161" s="449"/>
    </row>
    <row r="1162" spans="1:4">
      <c r="A1162" s="425" t="s">
        <v>915</v>
      </c>
      <c r="B1162" s="426" t="s">
        <v>916</v>
      </c>
      <c r="C1162" s="426" t="s">
        <v>447</v>
      </c>
      <c r="D1162" s="449"/>
    </row>
    <row r="1163" spans="1:4">
      <c r="A1163" s="425" t="s">
        <v>480</v>
      </c>
      <c r="B1163" s="426" t="s">
        <v>3852</v>
      </c>
      <c r="C1163" s="426" t="s">
        <v>467</v>
      </c>
      <c r="D1163" s="449"/>
    </row>
    <row r="1164" spans="1:4">
      <c r="A1164" s="425" t="s">
        <v>4840</v>
      </c>
      <c r="B1164" s="428" t="s">
        <v>4841</v>
      </c>
      <c r="C1164" s="428" t="s">
        <v>4843</v>
      </c>
      <c r="D1164" s="449"/>
    </row>
    <row r="1165" spans="1:4">
      <c r="A1165" s="425" t="s">
        <v>481</v>
      </c>
      <c r="B1165" s="426" t="s">
        <v>3853</v>
      </c>
      <c r="C1165" s="426" t="s">
        <v>467</v>
      </c>
      <c r="D1165" s="449"/>
    </row>
    <row r="1166" spans="1:4">
      <c r="A1166" s="425" t="s">
        <v>4678</v>
      </c>
      <c r="B1166" s="428" t="s">
        <v>3853</v>
      </c>
      <c r="C1166" s="428" t="s">
        <v>4679</v>
      </c>
      <c r="D1166" s="449">
        <v>478</v>
      </c>
    </row>
    <row r="1167" spans="1:4">
      <c r="A1167" s="425" t="s">
        <v>450</v>
      </c>
      <c r="B1167" s="426" t="s">
        <v>3854</v>
      </c>
      <c r="C1167" s="426" t="s">
        <v>447</v>
      </c>
      <c r="D1167" s="449"/>
    </row>
    <row r="1168" spans="1:4">
      <c r="A1168" s="425" t="s">
        <v>972</v>
      </c>
      <c r="B1168" s="426" t="s">
        <v>3010</v>
      </c>
      <c r="C1168" s="426" t="s">
        <v>1998</v>
      </c>
      <c r="D1168" s="449"/>
    </row>
    <row r="1169" spans="1:4">
      <c r="A1169" s="425" t="s">
        <v>949</v>
      </c>
      <c r="B1169" s="426" t="s">
        <v>950</v>
      </c>
      <c r="C1169" s="426" t="s">
        <v>490</v>
      </c>
      <c r="D1169" s="449"/>
    </row>
    <row r="1170" spans="1:4">
      <c r="A1170" s="425" t="s">
        <v>962</v>
      </c>
      <c r="B1170" s="426" t="s">
        <v>950</v>
      </c>
      <c r="C1170" s="426" t="s">
        <v>490</v>
      </c>
      <c r="D1170" s="449"/>
    </row>
    <row r="1171" spans="1:4">
      <c r="A1171" s="425" t="s">
        <v>489</v>
      </c>
      <c r="B1171" s="426" t="s">
        <v>3855</v>
      </c>
      <c r="C1171" s="426" t="s">
        <v>490</v>
      </c>
      <c r="D1171" s="449"/>
    </row>
    <row r="1172" spans="1:4">
      <c r="A1172" s="425" t="s">
        <v>973</v>
      </c>
      <c r="B1172" s="426" t="s">
        <v>974</v>
      </c>
      <c r="C1172" s="426" t="s">
        <v>453</v>
      </c>
      <c r="D1172" s="449"/>
    </row>
    <row r="1173" spans="1:4">
      <c r="A1173" s="425" t="s">
        <v>937</v>
      </c>
      <c r="B1173" s="426" t="s">
        <v>3011</v>
      </c>
      <c r="C1173" s="426" t="s">
        <v>490</v>
      </c>
      <c r="D1173" s="449"/>
    </row>
    <row r="1174" spans="1:4">
      <c r="A1174" s="425" t="s">
        <v>959</v>
      </c>
      <c r="B1174" s="426" t="s">
        <v>3012</v>
      </c>
      <c r="C1174" s="426" t="s">
        <v>960</v>
      </c>
      <c r="D1174" s="449"/>
    </row>
    <row r="1175" spans="1:4">
      <c r="A1175" s="425" t="s">
        <v>491</v>
      </c>
      <c r="B1175" s="426" t="s">
        <v>3856</v>
      </c>
      <c r="C1175" s="426" t="s">
        <v>490</v>
      </c>
      <c r="D1175" s="449"/>
    </row>
    <row r="1176" spans="1:4">
      <c r="A1176" s="425" t="s">
        <v>931</v>
      </c>
      <c r="B1176" s="426" t="s">
        <v>3013</v>
      </c>
      <c r="C1176" s="426" t="s">
        <v>490</v>
      </c>
      <c r="D1176" s="449"/>
    </row>
    <row r="1177" spans="1:4">
      <c r="A1177" s="425" t="s">
        <v>492</v>
      </c>
      <c r="B1177" s="426" t="s">
        <v>3857</v>
      </c>
      <c r="C1177" s="426" t="s">
        <v>490</v>
      </c>
      <c r="D1177" s="449"/>
    </row>
    <row r="1178" spans="1:4">
      <c r="A1178" s="425" t="s">
        <v>503</v>
      </c>
      <c r="B1178" s="426" t="s">
        <v>3858</v>
      </c>
      <c r="C1178" s="426" t="s">
        <v>501</v>
      </c>
      <c r="D1178" s="449"/>
    </row>
    <row r="1179" spans="1:4">
      <c r="A1179" s="425" t="s">
        <v>4599</v>
      </c>
      <c r="B1179" s="428" t="s">
        <v>3858</v>
      </c>
      <c r="C1179" s="428" t="s">
        <v>4602</v>
      </c>
      <c r="D1179" s="449"/>
    </row>
    <row r="1180" spans="1:4">
      <c r="A1180" s="425" t="s">
        <v>500</v>
      </c>
      <c r="B1180" s="426" t="s">
        <v>3859</v>
      </c>
      <c r="C1180" s="426" t="s">
        <v>501</v>
      </c>
      <c r="D1180" s="449"/>
    </row>
    <row r="1181" spans="1:4">
      <c r="A1181" s="425" t="s">
        <v>506</v>
      </c>
      <c r="B1181" s="426" t="s">
        <v>3860</v>
      </c>
      <c r="C1181" s="426" t="s">
        <v>507</v>
      </c>
      <c r="D1181" s="449"/>
    </row>
    <row r="1182" spans="1:4">
      <c r="A1182" s="425" t="s">
        <v>517</v>
      </c>
      <c r="B1182" s="426" t="s">
        <v>3861</v>
      </c>
      <c r="C1182" s="426" t="s">
        <v>518</v>
      </c>
      <c r="D1182" s="449"/>
    </row>
    <row r="1183" spans="1:4">
      <c r="A1183" s="425" t="s">
        <v>5071</v>
      </c>
      <c r="B1183" s="428" t="s">
        <v>5095</v>
      </c>
      <c r="C1183" s="428" t="s">
        <v>5096</v>
      </c>
      <c r="D1183" s="449"/>
    </row>
    <row r="1184" spans="1:4">
      <c r="A1184" s="425" t="s">
        <v>964</v>
      </c>
      <c r="B1184" s="426" t="s">
        <v>965</v>
      </c>
      <c r="C1184" s="426" t="s">
        <v>490</v>
      </c>
      <c r="D1184" s="449"/>
    </row>
    <row r="1185" spans="1:4">
      <c r="A1185" s="425" t="s">
        <v>4382</v>
      </c>
      <c r="B1185" s="428" t="s">
        <v>4378</v>
      </c>
      <c r="C1185" s="428" t="s">
        <v>4379</v>
      </c>
      <c r="D1185" s="504">
        <v>45534</v>
      </c>
    </row>
    <row r="1186" spans="1:4">
      <c r="A1186" s="425" t="s">
        <v>509</v>
      </c>
      <c r="B1186" s="426" t="s">
        <v>3862</v>
      </c>
      <c r="C1186" s="426" t="s">
        <v>510</v>
      </c>
      <c r="D1186" s="449"/>
    </row>
    <row r="1187" spans="1:4">
      <c r="A1187" s="425" t="s">
        <v>4552</v>
      </c>
      <c r="B1187" s="428" t="s">
        <v>3862</v>
      </c>
      <c r="C1187" s="428" t="s">
        <v>4553</v>
      </c>
      <c r="D1187" s="449"/>
    </row>
    <row r="1188" spans="1:4">
      <c r="A1188" s="425" t="s">
        <v>523</v>
      </c>
      <c r="B1188" s="426" t="s">
        <v>3863</v>
      </c>
      <c r="C1188" s="426" t="s">
        <v>452</v>
      </c>
      <c r="D1188" s="449"/>
    </row>
    <row r="1189" spans="1:4">
      <c r="A1189" s="425" t="s">
        <v>1924</v>
      </c>
      <c r="B1189" s="426" t="s">
        <v>3864</v>
      </c>
      <c r="C1189" s="426" t="s">
        <v>3014</v>
      </c>
      <c r="D1189" s="449"/>
    </row>
    <row r="1190" spans="1:4">
      <c r="A1190" s="425" t="s">
        <v>4851</v>
      </c>
      <c r="B1190" s="428" t="s">
        <v>3864</v>
      </c>
      <c r="C1190" s="428" t="s">
        <v>4854</v>
      </c>
      <c r="D1190" s="449"/>
    </row>
    <row r="1191" spans="1:4">
      <c r="A1191" s="425" t="s">
        <v>1004</v>
      </c>
      <c r="B1191" s="426" t="s">
        <v>1005</v>
      </c>
      <c r="C1191" s="426" t="s">
        <v>495</v>
      </c>
      <c r="D1191" s="449"/>
    </row>
    <row r="1192" spans="1:4">
      <c r="A1192" s="425" t="s">
        <v>549</v>
      </c>
      <c r="B1192" s="426" t="s">
        <v>3865</v>
      </c>
      <c r="C1192" s="426" t="s">
        <v>495</v>
      </c>
      <c r="D1192" s="449"/>
    </row>
    <row r="1193" spans="1:4">
      <c r="A1193" s="425" t="s">
        <v>1009</v>
      </c>
      <c r="B1193" s="426" t="s">
        <v>1010</v>
      </c>
      <c r="C1193" s="426" t="s">
        <v>495</v>
      </c>
      <c r="D1193" s="449"/>
    </row>
    <row r="1194" spans="1:4">
      <c r="A1194" s="425" t="s">
        <v>1030</v>
      </c>
      <c r="B1194" s="426" t="s">
        <v>1031</v>
      </c>
      <c r="C1194" s="426" t="s">
        <v>495</v>
      </c>
      <c r="D1194" s="449"/>
    </row>
    <row r="1195" spans="1:4">
      <c r="A1195" s="425" t="s">
        <v>2159</v>
      </c>
      <c r="B1195" s="426" t="s">
        <v>3867</v>
      </c>
      <c r="C1195" s="426" t="s">
        <v>495</v>
      </c>
      <c r="D1195" s="449"/>
    </row>
    <row r="1196" spans="1:4">
      <c r="A1196" s="425" t="s">
        <v>993</v>
      </c>
      <c r="B1196" s="426" t="s">
        <v>3866</v>
      </c>
      <c r="C1196" s="426" t="s">
        <v>495</v>
      </c>
      <c r="D1196" s="449"/>
    </row>
    <row r="1197" spans="1:4">
      <c r="A1197" s="425" t="s">
        <v>1015</v>
      </c>
      <c r="B1197" s="426" t="s">
        <v>1016</v>
      </c>
      <c r="C1197" s="426" t="s">
        <v>495</v>
      </c>
      <c r="D1197" s="449"/>
    </row>
    <row r="1198" spans="1:4">
      <c r="A1198" s="425" t="s">
        <v>2170</v>
      </c>
      <c r="B1198" s="426" t="s">
        <v>3868</v>
      </c>
      <c r="C1198" s="426" t="s">
        <v>459</v>
      </c>
      <c r="D1198" s="449"/>
    </row>
    <row r="1199" spans="1:4">
      <c r="A1199" s="425" t="s">
        <v>979</v>
      </c>
      <c r="B1199" s="426" t="s">
        <v>980</v>
      </c>
      <c r="C1199" s="426" t="s">
        <v>495</v>
      </c>
      <c r="D1199" s="449"/>
    </row>
    <row r="1200" spans="1:4">
      <c r="A1200" s="425" t="s">
        <v>540</v>
      </c>
      <c r="B1200" s="426" t="s">
        <v>3869</v>
      </c>
      <c r="C1200" s="426" t="s">
        <v>495</v>
      </c>
      <c r="D1200" s="449"/>
    </row>
    <row r="1201" spans="1:4">
      <c r="A1201" s="425" t="s">
        <v>975</v>
      </c>
      <c r="B1201" s="426" t="s">
        <v>976</v>
      </c>
      <c r="C1201" s="426" t="s">
        <v>495</v>
      </c>
      <c r="D1201" s="449"/>
    </row>
    <row r="1202" spans="1:4">
      <c r="A1202" s="425" t="s">
        <v>541</v>
      </c>
      <c r="B1202" s="426" t="s">
        <v>3870</v>
      </c>
      <c r="C1202" s="426" t="s">
        <v>495</v>
      </c>
      <c r="D1202" s="449"/>
    </row>
    <row r="1203" spans="1:4">
      <c r="A1203" s="425" t="s">
        <v>554</v>
      </c>
      <c r="B1203" s="426" t="s">
        <v>3871</v>
      </c>
      <c r="C1203" s="426" t="s">
        <v>495</v>
      </c>
      <c r="D1203" s="449"/>
    </row>
    <row r="1204" spans="1:4">
      <c r="A1204" s="425" t="s">
        <v>555</v>
      </c>
      <c r="B1204" s="426" t="s">
        <v>3871</v>
      </c>
      <c r="C1204" s="426" t="s">
        <v>495</v>
      </c>
      <c r="D1204" s="449"/>
    </row>
    <row r="1205" spans="1:4">
      <c r="A1205" s="425" t="s">
        <v>4605</v>
      </c>
      <c r="B1205" s="428" t="s">
        <v>3871</v>
      </c>
      <c r="C1205" s="428" t="s">
        <v>4607</v>
      </c>
      <c r="D1205" s="449"/>
    </row>
    <row r="1206" spans="1:4">
      <c r="A1206" s="425" t="s">
        <v>578</v>
      </c>
      <c r="B1206" s="426" t="s">
        <v>3872</v>
      </c>
      <c r="C1206" s="426" t="s">
        <v>130</v>
      </c>
      <c r="D1206" s="449"/>
    </row>
    <row r="1207" spans="1:4">
      <c r="A1207" s="425" t="s">
        <v>4567</v>
      </c>
      <c r="B1207" s="428" t="s">
        <v>3872</v>
      </c>
      <c r="C1207" s="428" t="s">
        <v>4568</v>
      </c>
      <c r="D1207" s="449"/>
    </row>
    <row r="1208" spans="1:4">
      <c r="A1208" s="425" t="s">
        <v>589</v>
      </c>
      <c r="B1208" s="426" t="s">
        <v>3873</v>
      </c>
      <c r="C1208" s="426" t="s">
        <v>130</v>
      </c>
      <c r="D1208" s="449"/>
    </row>
    <row r="1209" spans="1:4">
      <c r="A1209" s="425" t="s">
        <v>999</v>
      </c>
      <c r="B1209" s="426" t="s">
        <v>1000</v>
      </c>
      <c r="C1209" s="426" t="s">
        <v>495</v>
      </c>
      <c r="D1209" s="449"/>
    </row>
    <row r="1210" spans="1:4">
      <c r="A1210" s="425" t="s">
        <v>547</v>
      </c>
      <c r="B1210" s="426" t="s">
        <v>3874</v>
      </c>
      <c r="C1210" s="426" t="s">
        <v>495</v>
      </c>
      <c r="D1210" s="449"/>
    </row>
    <row r="1211" spans="1:4">
      <c r="A1211" s="425" t="s">
        <v>4399</v>
      </c>
      <c r="B1211" s="428" t="s">
        <v>4401</v>
      </c>
      <c r="C1211" s="428" t="s">
        <v>4420</v>
      </c>
      <c r="D1211" s="504">
        <v>45534</v>
      </c>
    </row>
    <row r="1212" spans="1:4">
      <c r="A1212" s="425" t="s">
        <v>577</v>
      </c>
      <c r="B1212" s="426" t="s">
        <v>4400</v>
      </c>
      <c r="C1212" s="426" t="s">
        <v>130</v>
      </c>
      <c r="D1212" s="449"/>
    </row>
    <row r="1213" spans="1:4">
      <c r="A1213" s="425" t="s">
        <v>612</v>
      </c>
      <c r="B1213" s="426" t="s">
        <v>3875</v>
      </c>
      <c r="C1213" s="426" t="s">
        <v>130</v>
      </c>
      <c r="D1213" s="449"/>
    </row>
    <row r="1214" spans="1:4">
      <c r="A1214" s="425" t="s">
        <v>5078</v>
      </c>
      <c r="B1214" s="428" t="s">
        <v>5079</v>
      </c>
      <c r="C1214" s="428" t="s">
        <v>5080</v>
      </c>
      <c r="D1214" s="449"/>
    </row>
    <row r="1215" spans="1:4">
      <c r="A1215" s="425" t="s">
        <v>542</v>
      </c>
      <c r="B1215" s="426" t="s">
        <v>3876</v>
      </c>
      <c r="C1215" s="426" t="s">
        <v>128</v>
      </c>
      <c r="D1215" s="449"/>
    </row>
    <row r="1216" spans="1:4">
      <c r="A1216" s="425" t="s">
        <v>989</v>
      </c>
      <c r="B1216" s="426" t="s">
        <v>990</v>
      </c>
      <c r="C1216" s="426" t="s">
        <v>128</v>
      </c>
      <c r="D1216" s="449"/>
    </row>
    <row r="1217" spans="1:4">
      <c r="A1217" s="425">
        <v>16131005</v>
      </c>
      <c r="B1217" s="426" t="s">
        <v>1012</v>
      </c>
      <c r="C1217" s="426" t="s">
        <v>3015</v>
      </c>
      <c r="D1217" s="449"/>
    </row>
    <row r="1218" spans="1:4">
      <c r="A1218" s="425" t="s">
        <v>596</v>
      </c>
      <c r="B1218" s="426" t="s">
        <v>3877</v>
      </c>
      <c r="C1218" s="426" t="s">
        <v>128</v>
      </c>
      <c r="D1218" s="449"/>
    </row>
    <row r="1219" spans="1:4">
      <c r="A1219" s="425" t="s">
        <v>73</v>
      </c>
      <c r="B1219" s="426" t="s">
        <v>3878</v>
      </c>
      <c r="C1219" s="426" t="s">
        <v>128</v>
      </c>
      <c r="D1219" s="449"/>
    </row>
    <row r="1220" spans="1:4">
      <c r="A1220" s="425" t="s">
        <v>4387</v>
      </c>
      <c r="B1220" s="428" t="s">
        <v>4389</v>
      </c>
      <c r="C1220" s="428" t="s">
        <v>4390</v>
      </c>
      <c r="D1220" s="504">
        <v>45534</v>
      </c>
    </row>
    <row r="1221" spans="1:4">
      <c r="A1221" s="425" t="s">
        <v>579</v>
      </c>
      <c r="B1221" s="426" t="s">
        <v>4388</v>
      </c>
      <c r="C1221" s="426" t="s">
        <v>463</v>
      </c>
      <c r="D1221" s="449"/>
    </row>
    <row r="1222" spans="1:4">
      <c r="A1222" s="425" t="s">
        <v>590</v>
      </c>
      <c r="B1222" s="426" t="s">
        <v>3879</v>
      </c>
      <c r="C1222" s="426" t="s">
        <v>463</v>
      </c>
      <c r="D1222" s="449"/>
    </row>
    <row r="1223" spans="1:4">
      <c r="A1223" s="425" t="s">
        <v>4801</v>
      </c>
      <c r="B1223" s="428" t="s">
        <v>4802</v>
      </c>
      <c r="C1223" s="428" t="s">
        <v>4803</v>
      </c>
      <c r="D1223" s="449"/>
    </row>
    <row r="1224" spans="1:4">
      <c r="A1224" s="425" t="s">
        <v>2185</v>
      </c>
      <c r="B1224" s="426" t="s">
        <v>3880</v>
      </c>
      <c r="C1224" s="426" t="s">
        <v>463</v>
      </c>
      <c r="D1224" s="449"/>
    </row>
    <row r="1225" spans="1:4">
      <c r="A1225" s="425" t="s">
        <v>3161</v>
      </c>
      <c r="B1225" s="428" t="s">
        <v>4240</v>
      </c>
      <c r="C1225" s="428" t="s">
        <v>2714</v>
      </c>
      <c r="D1225" s="504">
        <v>45363</v>
      </c>
    </row>
    <row r="1226" spans="1:4">
      <c r="A1226" s="425">
        <v>16131062</v>
      </c>
      <c r="B1226" s="426" t="s">
        <v>566</v>
      </c>
      <c r="C1226" s="426" t="s">
        <v>2777</v>
      </c>
      <c r="D1226" s="449" t="s">
        <v>3235</v>
      </c>
    </row>
    <row r="1227" spans="1:4">
      <c r="A1227" s="425" t="s">
        <v>602</v>
      </c>
      <c r="B1227" s="426" t="s">
        <v>3881</v>
      </c>
      <c r="C1227" s="426" t="s">
        <v>603</v>
      </c>
      <c r="D1227" s="449"/>
    </row>
    <row r="1228" spans="1:4">
      <c r="A1228" s="425" t="s">
        <v>4701</v>
      </c>
      <c r="B1228" s="428" t="s">
        <v>4702</v>
      </c>
      <c r="C1228" s="428" t="s">
        <v>4703</v>
      </c>
      <c r="D1228" s="449"/>
    </row>
    <row r="1229" spans="1:4">
      <c r="A1229" s="425" t="s">
        <v>2778</v>
      </c>
      <c r="B1229" s="436" t="s">
        <v>2280</v>
      </c>
      <c r="C1229" s="428" t="s">
        <v>2779</v>
      </c>
      <c r="D1229" s="449" t="s">
        <v>3235</v>
      </c>
    </row>
    <row r="1230" spans="1:4">
      <c r="A1230" s="425">
        <v>13552021</v>
      </c>
      <c r="B1230" s="428" t="s">
        <v>3176</v>
      </c>
      <c r="C1230" s="428" t="s">
        <v>2683</v>
      </c>
      <c r="D1230" s="504">
        <v>45394</v>
      </c>
    </row>
    <row r="1231" spans="1:4">
      <c r="A1231" s="425" t="s">
        <v>4512</v>
      </c>
      <c r="B1231" s="428" t="s">
        <v>4529</v>
      </c>
      <c r="C1231" s="428" t="s">
        <v>4531</v>
      </c>
      <c r="D1231" s="449"/>
    </row>
    <row r="1232" spans="1:4">
      <c r="A1232" s="425">
        <v>13572029</v>
      </c>
      <c r="B1232" s="428" t="s">
        <v>3157</v>
      </c>
      <c r="C1232" s="428" t="s">
        <v>3158</v>
      </c>
      <c r="D1232" s="504">
        <v>45356</v>
      </c>
    </row>
    <row r="1233" spans="1:4">
      <c r="A1233" s="425" t="s">
        <v>4545</v>
      </c>
      <c r="B1233" s="428" t="s">
        <v>4544</v>
      </c>
      <c r="C1233" s="428" t="s">
        <v>4546</v>
      </c>
      <c r="D1233" s="449"/>
    </row>
    <row r="1234" spans="1:4">
      <c r="A1234" s="425" t="s">
        <v>619</v>
      </c>
      <c r="B1234" s="426" t="s">
        <v>3882</v>
      </c>
      <c r="C1234" s="426" t="s">
        <v>620</v>
      </c>
      <c r="D1234" s="449"/>
    </row>
    <row r="1235" spans="1:4">
      <c r="A1235" s="425" t="s">
        <v>1036</v>
      </c>
      <c r="B1235" s="426" t="s">
        <v>1037</v>
      </c>
      <c r="C1235" s="426" t="s">
        <v>620</v>
      </c>
      <c r="D1235" s="449"/>
    </row>
    <row r="1236" spans="1:4">
      <c r="A1236" s="425" t="s">
        <v>644</v>
      </c>
      <c r="B1236" s="426" t="s">
        <v>3883</v>
      </c>
      <c r="C1236" s="426" t="s">
        <v>628</v>
      </c>
      <c r="D1236" s="449"/>
    </row>
    <row r="1237" spans="1:4">
      <c r="A1237" s="425" t="s">
        <v>4608</v>
      </c>
      <c r="B1237" s="428" t="s">
        <v>3883</v>
      </c>
      <c r="C1237" s="428" t="s">
        <v>4611</v>
      </c>
      <c r="D1237" s="449"/>
    </row>
    <row r="1238" spans="1:4">
      <c r="A1238" s="425" t="s">
        <v>635</v>
      </c>
      <c r="B1238" s="426" t="s">
        <v>3884</v>
      </c>
      <c r="C1238" s="426" t="s">
        <v>628</v>
      </c>
      <c r="D1238" s="449"/>
    </row>
    <row r="1239" spans="1:4">
      <c r="A1239" s="425" t="s">
        <v>652</v>
      </c>
      <c r="B1239" s="426" t="s">
        <v>3885</v>
      </c>
      <c r="C1239" s="426" t="s">
        <v>628</v>
      </c>
      <c r="D1239" s="449"/>
    </row>
    <row r="1240" spans="1:4">
      <c r="A1240" s="425" t="s">
        <v>675</v>
      </c>
      <c r="B1240" s="426" t="s">
        <v>3886</v>
      </c>
      <c r="C1240" s="426" t="s">
        <v>546</v>
      </c>
      <c r="D1240" s="449"/>
    </row>
    <row r="1241" spans="1:4">
      <c r="A1241" s="425" t="s">
        <v>669</v>
      </c>
      <c r="B1241" s="426" t="s">
        <v>3887</v>
      </c>
      <c r="C1241" s="426" t="s">
        <v>546</v>
      </c>
      <c r="D1241" s="449"/>
    </row>
    <row r="1242" spans="1:4">
      <c r="A1242" s="425" t="s">
        <v>2245</v>
      </c>
      <c r="B1242" s="428" t="s">
        <v>3888</v>
      </c>
      <c r="C1242" s="428" t="s">
        <v>3016</v>
      </c>
      <c r="D1242" s="449"/>
    </row>
    <row r="1243" spans="1:4">
      <c r="A1243" s="425" t="s">
        <v>662</v>
      </c>
      <c r="B1243" s="426" t="s">
        <v>3889</v>
      </c>
      <c r="C1243" s="426" t="s">
        <v>663</v>
      </c>
      <c r="D1243" s="449"/>
    </row>
    <row r="1244" spans="1:4">
      <c r="A1244" s="425" t="s">
        <v>4718</v>
      </c>
      <c r="B1244" s="428" t="s">
        <v>3889</v>
      </c>
      <c r="C1244" s="428" t="s">
        <v>4721</v>
      </c>
      <c r="D1244" s="449"/>
    </row>
    <row r="1245" spans="1:4">
      <c r="A1245" s="425" t="s">
        <v>687</v>
      </c>
      <c r="B1245" s="426" t="s">
        <v>3890</v>
      </c>
      <c r="C1245" s="426" t="s">
        <v>663</v>
      </c>
      <c r="D1245" s="449"/>
    </row>
    <row r="1246" spans="1:4">
      <c r="A1246" s="425" t="s">
        <v>4814</v>
      </c>
      <c r="B1246" s="428" t="s">
        <v>3890</v>
      </c>
      <c r="C1246" s="428" t="s">
        <v>4815</v>
      </c>
      <c r="D1246" s="449"/>
    </row>
    <row r="1247" spans="1:4">
      <c r="A1247" s="425" t="s">
        <v>2259</v>
      </c>
      <c r="B1247" s="428" t="s">
        <v>3891</v>
      </c>
      <c r="C1247" s="428" t="s">
        <v>3017</v>
      </c>
      <c r="D1247" s="449"/>
    </row>
    <row r="1248" spans="1:4">
      <c r="A1248" s="425" t="s">
        <v>660</v>
      </c>
      <c r="B1248" s="426" t="s">
        <v>3892</v>
      </c>
      <c r="C1248" s="426" t="s">
        <v>661</v>
      </c>
      <c r="D1248" s="449"/>
    </row>
    <row r="1249" spans="1:4">
      <c r="A1249" s="425" t="s">
        <v>668</v>
      </c>
      <c r="B1249" s="426" t="s">
        <v>3893</v>
      </c>
      <c r="C1249" s="426" t="s">
        <v>661</v>
      </c>
      <c r="D1249" s="449"/>
    </row>
    <row r="1250" spans="1:4">
      <c r="A1250" s="425" t="s">
        <v>4807</v>
      </c>
      <c r="B1250" s="428" t="s">
        <v>4808</v>
      </c>
      <c r="C1250" s="428" t="s">
        <v>4809</v>
      </c>
      <c r="D1250" s="449"/>
    </row>
    <row r="1251" spans="1:4">
      <c r="A1251" s="425" t="s">
        <v>1055</v>
      </c>
      <c r="B1251" s="426" t="s">
        <v>1056</v>
      </c>
      <c r="C1251" s="426" t="s">
        <v>630</v>
      </c>
      <c r="D1251" s="449"/>
    </row>
    <row r="1252" spans="1:4">
      <c r="A1252" s="425" t="s">
        <v>629</v>
      </c>
      <c r="B1252" s="426" t="s">
        <v>3895</v>
      </c>
      <c r="C1252" s="426" t="s">
        <v>630</v>
      </c>
      <c r="D1252" s="449"/>
    </row>
    <row r="1253" spans="1:4">
      <c r="A1253" s="425" t="s">
        <v>1071</v>
      </c>
      <c r="B1253" s="426" t="s">
        <v>3894</v>
      </c>
      <c r="C1253" s="426" t="s">
        <v>630</v>
      </c>
      <c r="D1253" s="449"/>
    </row>
    <row r="1254" spans="1:4">
      <c r="A1254" s="425" t="s">
        <v>1059</v>
      </c>
      <c r="B1254" s="426" t="s">
        <v>1060</v>
      </c>
      <c r="C1254" s="426" t="s">
        <v>628</v>
      </c>
      <c r="D1254" s="449"/>
    </row>
    <row r="1255" spans="1:4">
      <c r="A1255" s="425" t="s">
        <v>634</v>
      </c>
      <c r="B1255" s="426" t="s">
        <v>3897</v>
      </c>
      <c r="C1255" s="426" t="s">
        <v>628</v>
      </c>
      <c r="D1255" s="449"/>
    </row>
    <row r="1256" spans="1:4">
      <c r="A1256" s="425" t="s">
        <v>1072</v>
      </c>
      <c r="B1256" s="426" t="s">
        <v>3896</v>
      </c>
      <c r="C1256" s="426" t="s">
        <v>628</v>
      </c>
      <c r="D1256" s="449"/>
    </row>
    <row r="1257" spans="1:4">
      <c r="A1257" s="425" t="s">
        <v>648</v>
      </c>
      <c r="B1257" s="426" t="s">
        <v>3898</v>
      </c>
      <c r="C1257" s="426" t="s">
        <v>628</v>
      </c>
      <c r="D1257" s="449"/>
    </row>
    <row r="1258" spans="1:4">
      <c r="A1258" s="425" t="s">
        <v>2318</v>
      </c>
      <c r="B1258" s="428" t="s">
        <v>3190</v>
      </c>
      <c r="C1258" s="428" t="s">
        <v>3191</v>
      </c>
      <c r="D1258" s="504">
        <v>44700</v>
      </c>
    </row>
    <row r="1259" spans="1:4">
      <c r="A1259" s="434" t="s">
        <v>3018</v>
      </c>
      <c r="B1259" s="435" t="s">
        <v>3899</v>
      </c>
      <c r="C1259" s="428" t="s">
        <v>3900</v>
      </c>
      <c r="D1259" s="449"/>
    </row>
    <row r="1260" spans="1:4">
      <c r="A1260" s="425">
        <v>31585060</v>
      </c>
      <c r="B1260" s="426" t="s">
        <v>768</v>
      </c>
      <c r="C1260" s="426" t="s">
        <v>769</v>
      </c>
      <c r="D1260" s="449"/>
    </row>
    <row r="1261" spans="1:4">
      <c r="A1261" s="425" t="s">
        <v>4419</v>
      </c>
      <c r="B1261" s="428" t="s">
        <v>768</v>
      </c>
      <c r="C1261" s="428" t="s">
        <v>4421</v>
      </c>
      <c r="D1261" s="449"/>
    </row>
    <row r="1262" spans="1:4">
      <c r="A1262" s="425">
        <v>33092065</v>
      </c>
      <c r="B1262" s="426" t="s">
        <v>767</v>
      </c>
      <c r="C1262" s="426" t="s">
        <v>2780</v>
      </c>
      <c r="D1262" s="449" t="s">
        <v>3233</v>
      </c>
    </row>
    <row r="1263" spans="1:4">
      <c r="A1263" s="425" t="s">
        <v>697</v>
      </c>
      <c r="B1263" s="426" t="s">
        <v>3901</v>
      </c>
      <c r="C1263" s="426" t="s">
        <v>698</v>
      </c>
      <c r="D1263" s="449"/>
    </row>
    <row r="1264" spans="1:4">
      <c r="A1264" s="425" t="s">
        <v>703</v>
      </c>
      <c r="B1264" s="426" t="s">
        <v>3902</v>
      </c>
      <c r="C1264" s="426" t="s">
        <v>704</v>
      </c>
      <c r="D1264" s="449"/>
    </row>
    <row r="1265" spans="1:4">
      <c r="A1265" s="425" t="s">
        <v>733</v>
      </c>
      <c r="B1265" s="426" t="s">
        <v>3903</v>
      </c>
      <c r="C1265" s="426" t="s">
        <v>734</v>
      </c>
      <c r="D1265" s="449"/>
    </row>
    <row r="1266" spans="1:4">
      <c r="A1266" s="425" t="s">
        <v>745</v>
      </c>
      <c r="B1266" s="426" t="s">
        <v>3904</v>
      </c>
      <c r="C1266" s="426" t="s">
        <v>734</v>
      </c>
      <c r="D1266" s="449"/>
    </row>
    <row r="1267" spans="1:4">
      <c r="A1267" s="425" t="s">
        <v>4710</v>
      </c>
      <c r="B1267" s="428" t="s">
        <v>3904</v>
      </c>
      <c r="C1267" s="428" t="s">
        <v>4711</v>
      </c>
      <c r="D1267" s="449"/>
    </row>
    <row r="1268" spans="1:4">
      <c r="A1268" s="425" t="s">
        <v>2151</v>
      </c>
      <c r="B1268" s="426" t="s">
        <v>1094</v>
      </c>
      <c r="C1268" s="426" t="s">
        <v>698</v>
      </c>
      <c r="D1268" s="449"/>
    </row>
    <row r="1269" spans="1:4">
      <c r="A1269" s="425" t="s">
        <v>1108</v>
      </c>
      <c r="B1269" s="426" t="s">
        <v>1109</v>
      </c>
      <c r="C1269" s="426" t="s">
        <v>704</v>
      </c>
      <c r="D1269" s="449"/>
    </row>
    <row r="1270" spans="1:4">
      <c r="A1270" s="425" t="s">
        <v>1981</v>
      </c>
      <c r="B1270" s="426" t="s">
        <v>3905</v>
      </c>
      <c r="C1270" s="426" t="s">
        <v>698</v>
      </c>
      <c r="D1270" s="449"/>
    </row>
    <row r="1271" spans="1:4">
      <c r="A1271" s="425" t="s">
        <v>751</v>
      </c>
      <c r="B1271" s="426" t="s">
        <v>3906</v>
      </c>
      <c r="C1271" s="426" t="s">
        <v>699</v>
      </c>
      <c r="D1271" s="449"/>
    </row>
    <row r="1272" spans="1:4">
      <c r="A1272" s="425" t="s">
        <v>728</v>
      </c>
      <c r="B1272" s="426" t="s">
        <v>3907</v>
      </c>
      <c r="C1272" s="426" t="s">
        <v>640</v>
      </c>
      <c r="D1272" s="449"/>
    </row>
    <row r="1273" spans="1:4">
      <c r="A1273" s="425" t="s">
        <v>4648</v>
      </c>
      <c r="B1273" s="428" t="s">
        <v>3907</v>
      </c>
      <c r="C1273" s="428" t="s">
        <v>4651</v>
      </c>
      <c r="D1273" s="449"/>
    </row>
    <row r="1274" spans="1:4">
      <c r="A1274" s="425" t="s">
        <v>89</v>
      </c>
      <c r="B1274" s="426" t="s">
        <v>3908</v>
      </c>
      <c r="C1274" s="426" t="s">
        <v>699</v>
      </c>
      <c r="D1274" s="449"/>
    </row>
    <row r="1275" spans="1:4">
      <c r="A1275" s="425" t="s">
        <v>1106</v>
      </c>
      <c r="B1275" s="426" t="s">
        <v>1107</v>
      </c>
      <c r="C1275" s="426" t="s">
        <v>699</v>
      </c>
      <c r="D1275" s="449"/>
    </row>
    <row r="1276" spans="1:4">
      <c r="A1276" s="425" t="s">
        <v>752</v>
      </c>
      <c r="B1276" s="426" t="s">
        <v>3909</v>
      </c>
      <c r="C1276" s="426" t="s">
        <v>699</v>
      </c>
      <c r="D1276" s="449"/>
    </row>
    <row r="1277" spans="1:4">
      <c r="A1277" s="425" t="s">
        <v>779</v>
      </c>
      <c r="B1277" s="426" t="s">
        <v>780</v>
      </c>
      <c r="C1277" s="426" t="s">
        <v>2781</v>
      </c>
      <c r="D1277" s="449" t="s">
        <v>3233</v>
      </c>
    </row>
    <row r="1278" spans="1:4">
      <c r="A1278" s="425" t="s">
        <v>778</v>
      </c>
      <c r="B1278" s="426" t="s">
        <v>3910</v>
      </c>
      <c r="C1278" s="426" t="s">
        <v>7051</v>
      </c>
      <c r="D1278" s="504">
        <v>45761</v>
      </c>
    </row>
    <row r="1279" spans="1:4">
      <c r="A1279" s="425" t="s">
        <v>792</v>
      </c>
      <c r="B1279" s="426" t="s">
        <v>3911</v>
      </c>
      <c r="C1279" s="426" t="s">
        <v>793</v>
      </c>
      <c r="D1279" s="449"/>
    </row>
    <row r="1280" spans="1:4">
      <c r="A1280" s="425" t="s">
        <v>794</v>
      </c>
      <c r="B1280" s="426" t="s">
        <v>3912</v>
      </c>
      <c r="C1280" s="426" t="s">
        <v>793</v>
      </c>
      <c r="D1280" s="449"/>
    </row>
    <row r="1281" spans="1:4">
      <c r="A1281" s="425" t="s">
        <v>4650</v>
      </c>
      <c r="B1281" s="428" t="s">
        <v>3912</v>
      </c>
      <c r="C1281" s="428" t="s">
        <v>4652</v>
      </c>
      <c r="D1281" s="449"/>
    </row>
    <row r="1282" spans="1:4">
      <c r="A1282" s="425" t="s">
        <v>2186</v>
      </c>
      <c r="B1282" s="426" t="s">
        <v>3913</v>
      </c>
      <c r="C1282" s="426" t="s">
        <v>2187</v>
      </c>
      <c r="D1282" s="449"/>
    </row>
    <row r="1283" spans="1:4">
      <c r="A1283" s="425" t="s">
        <v>2652</v>
      </c>
      <c r="B1283" s="428" t="s">
        <v>4238</v>
      </c>
      <c r="C1283" s="428" t="s">
        <v>3159</v>
      </c>
      <c r="D1283" s="504">
        <v>45363</v>
      </c>
    </row>
    <row r="1284" spans="1:4">
      <c r="A1284" s="425" t="s">
        <v>762</v>
      </c>
      <c r="B1284" s="426" t="s">
        <v>3914</v>
      </c>
      <c r="C1284" s="426" t="s">
        <v>763</v>
      </c>
      <c r="D1284" s="449"/>
    </row>
    <row r="1285" spans="1:4">
      <c r="A1285" s="425" t="s">
        <v>774</v>
      </c>
      <c r="B1285" s="426" t="s">
        <v>3915</v>
      </c>
      <c r="C1285" s="426" t="s">
        <v>763</v>
      </c>
      <c r="D1285" s="449"/>
    </row>
    <row r="1286" spans="1:4">
      <c r="A1286" s="425" t="s">
        <v>4824</v>
      </c>
      <c r="B1286" s="428" t="s">
        <v>3915</v>
      </c>
      <c r="C1286" s="428" t="s">
        <v>4825</v>
      </c>
      <c r="D1286" s="449"/>
    </row>
    <row r="1287" spans="1:4">
      <c r="A1287" s="425" t="s">
        <v>712</v>
      </c>
      <c r="B1287" s="426" t="s">
        <v>3916</v>
      </c>
      <c r="C1287" s="426" t="s">
        <v>704</v>
      </c>
      <c r="D1287" s="449"/>
    </row>
    <row r="1288" spans="1:4">
      <c r="A1288" s="425" t="s">
        <v>1105</v>
      </c>
      <c r="B1288" s="426" t="s">
        <v>2303</v>
      </c>
      <c r="C1288" s="426" t="s">
        <v>704</v>
      </c>
      <c r="D1288" s="449"/>
    </row>
    <row r="1289" spans="1:4">
      <c r="A1289" s="425" t="s">
        <v>1156</v>
      </c>
      <c r="B1289" s="426" t="s">
        <v>3917</v>
      </c>
      <c r="C1289" s="426" t="s">
        <v>704</v>
      </c>
      <c r="D1289" s="449"/>
    </row>
    <row r="1290" spans="1:4">
      <c r="A1290" s="425" t="s">
        <v>750</v>
      </c>
      <c r="B1290" s="426" t="s">
        <v>3918</v>
      </c>
      <c r="C1290" s="426" t="s">
        <v>698</v>
      </c>
      <c r="D1290" s="449"/>
    </row>
    <row r="1291" spans="1:4">
      <c r="A1291" s="425" t="s">
        <v>766</v>
      </c>
      <c r="B1291" s="426" t="s">
        <v>3919</v>
      </c>
      <c r="C1291" s="426" t="s">
        <v>659</v>
      </c>
      <c r="D1291" s="449"/>
    </row>
    <row r="1292" spans="1:4">
      <c r="A1292" s="425" t="s">
        <v>770</v>
      </c>
      <c r="B1292" s="426" t="s">
        <v>3920</v>
      </c>
      <c r="C1292" s="426" t="s">
        <v>659</v>
      </c>
      <c r="D1292" s="449"/>
    </row>
    <row r="1293" spans="1:4">
      <c r="A1293" s="425" t="s">
        <v>4658</v>
      </c>
      <c r="B1293" s="428" t="s">
        <v>3920</v>
      </c>
      <c r="C1293" s="428" t="s">
        <v>4659</v>
      </c>
      <c r="D1293" s="449"/>
    </row>
    <row r="1294" spans="1:4">
      <c r="A1294" s="445" t="s">
        <v>3019</v>
      </c>
      <c r="B1294" s="446" t="s">
        <v>3921</v>
      </c>
      <c r="C1294" s="446" t="s">
        <v>3020</v>
      </c>
      <c r="D1294" s="449"/>
    </row>
    <row r="1295" spans="1:4">
      <c r="A1295" s="425" t="s">
        <v>1133</v>
      </c>
      <c r="B1295" s="426" t="s">
        <v>1134</v>
      </c>
      <c r="C1295" s="426" t="s">
        <v>699</v>
      </c>
      <c r="D1295" s="449"/>
    </row>
    <row r="1296" spans="1:4">
      <c r="A1296" s="425" t="s">
        <v>720</v>
      </c>
      <c r="B1296" s="426" t="s">
        <v>3923</v>
      </c>
      <c r="C1296" s="426" t="s">
        <v>699</v>
      </c>
      <c r="D1296" s="449"/>
    </row>
    <row r="1297" spans="1:4">
      <c r="A1297" s="425" t="s">
        <v>1157</v>
      </c>
      <c r="B1297" s="426" t="s">
        <v>3922</v>
      </c>
      <c r="C1297" s="426" t="s">
        <v>699</v>
      </c>
      <c r="D1297" s="449"/>
    </row>
    <row r="1298" spans="1:4">
      <c r="A1298" s="425" t="s">
        <v>4913</v>
      </c>
      <c r="B1298" s="428" t="s">
        <v>4914</v>
      </c>
      <c r="C1298" s="428" t="s">
        <v>4915</v>
      </c>
      <c r="D1298" s="449"/>
    </row>
    <row r="1299" spans="1:4">
      <c r="A1299" s="425" t="s">
        <v>3021</v>
      </c>
      <c r="B1299" s="428" t="s">
        <v>3924</v>
      </c>
      <c r="C1299" s="428" t="s">
        <v>3925</v>
      </c>
      <c r="D1299" s="449"/>
    </row>
    <row r="1300" spans="1:4">
      <c r="A1300" s="425" t="s">
        <v>843</v>
      </c>
      <c r="B1300" s="426" t="s">
        <v>3926</v>
      </c>
      <c r="C1300" s="426" t="s">
        <v>844</v>
      </c>
      <c r="D1300" s="449"/>
    </row>
    <row r="1301" spans="1:4">
      <c r="A1301" s="425" t="s">
        <v>1205</v>
      </c>
      <c r="B1301" s="426" t="s">
        <v>1206</v>
      </c>
      <c r="C1301" s="426" t="s">
        <v>36</v>
      </c>
      <c r="D1301" s="449"/>
    </row>
    <row r="1302" spans="1:4">
      <c r="A1302" s="425" t="s">
        <v>842</v>
      </c>
      <c r="B1302" s="426" t="s">
        <v>3928</v>
      </c>
      <c r="C1302" s="426" t="s">
        <v>36</v>
      </c>
      <c r="D1302" s="449"/>
    </row>
    <row r="1303" spans="1:4">
      <c r="A1303" s="425" t="s">
        <v>1258</v>
      </c>
      <c r="B1303" s="426" t="s">
        <v>3927</v>
      </c>
      <c r="C1303" s="426" t="s">
        <v>36</v>
      </c>
      <c r="D1303" s="449"/>
    </row>
    <row r="1304" spans="1:4">
      <c r="A1304" s="425" t="s">
        <v>2339</v>
      </c>
      <c r="B1304" s="433" t="s">
        <v>3929</v>
      </c>
      <c r="C1304" s="433" t="s">
        <v>2981</v>
      </c>
      <c r="D1304" s="449"/>
    </row>
    <row r="1305" spans="1:4">
      <c r="A1305" s="425" t="s">
        <v>845</v>
      </c>
      <c r="B1305" s="426" t="s">
        <v>3930</v>
      </c>
      <c r="C1305" s="426" t="s">
        <v>175</v>
      </c>
      <c r="D1305" s="449"/>
    </row>
    <row r="1306" spans="1:4">
      <c r="A1306" s="425" t="s">
        <v>865</v>
      </c>
      <c r="B1306" s="426" t="s">
        <v>3931</v>
      </c>
      <c r="C1306" s="426" t="s">
        <v>196</v>
      </c>
      <c r="D1306" s="449"/>
    </row>
    <row r="1307" spans="1:4">
      <c r="A1307" s="425" t="s">
        <v>4706</v>
      </c>
      <c r="B1307" s="428" t="s">
        <v>3931</v>
      </c>
      <c r="C1307" s="428" t="s">
        <v>4707</v>
      </c>
      <c r="D1307" s="449"/>
    </row>
    <row r="1308" spans="1:4">
      <c r="A1308" s="425" t="s">
        <v>854</v>
      </c>
      <c r="B1308" s="426" t="s">
        <v>3932</v>
      </c>
      <c r="C1308" s="426" t="s">
        <v>196</v>
      </c>
      <c r="D1308" s="449"/>
    </row>
    <row r="1309" spans="1:4">
      <c r="A1309" s="425" t="s">
        <v>816</v>
      </c>
      <c r="B1309" s="426" t="s">
        <v>3933</v>
      </c>
      <c r="C1309" s="426" t="s">
        <v>161</v>
      </c>
      <c r="D1309" s="449"/>
    </row>
    <row r="1310" spans="1:4">
      <c r="A1310" s="425" t="s">
        <v>1177</v>
      </c>
      <c r="B1310" s="426" t="s">
        <v>1178</v>
      </c>
      <c r="C1310" s="426" t="s">
        <v>161</v>
      </c>
      <c r="D1310" s="449"/>
    </row>
    <row r="1311" spans="1:4">
      <c r="A1311" s="425" t="s">
        <v>1203</v>
      </c>
      <c r="B1311" s="426" t="s">
        <v>1204</v>
      </c>
      <c r="C1311" s="426" t="s">
        <v>175</v>
      </c>
      <c r="D1311" s="449"/>
    </row>
    <row r="1312" spans="1:4">
      <c r="A1312" s="425" t="s">
        <v>1234</v>
      </c>
      <c r="B1312" s="426" t="s">
        <v>1235</v>
      </c>
      <c r="C1312" s="426" t="s">
        <v>161</v>
      </c>
      <c r="D1312" s="449"/>
    </row>
    <row r="1313" spans="1:4">
      <c r="A1313" s="425" t="s">
        <v>828</v>
      </c>
      <c r="B1313" s="426" t="s">
        <v>3934</v>
      </c>
      <c r="C1313" s="426" t="s">
        <v>161</v>
      </c>
      <c r="D1313" s="449"/>
    </row>
    <row r="1314" spans="1:4">
      <c r="A1314" s="425" t="s">
        <v>817</v>
      </c>
      <c r="B1314" s="426" t="s">
        <v>3935</v>
      </c>
      <c r="C1314" s="426" t="s">
        <v>175</v>
      </c>
      <c r="D1314" s="449"/>
    </row>
    <row r="1315" spans="1:4">
      <c r="A1315" s="425" t="s">
        <v>2340</v>
      </c>
      <c r="B1315" s="433" t="s">
        <v>3936</v>
      </c>
      <c r="C1315" s="433" t="s">
        <v>3022</v>
      </c>
      <c r="D1315" s="449"/>
    </row>
    <row r="1316" spans="1:4">
      <c r="A1316" s="425" t="s">
        <v>860</v>
      </c>
      <c r="B1316" s="426" t="s">
        <v>3937</v>
      </c>
      <c r="C1316" s="426" t="s">
        <v>861</v>
      </c>
      <c r="D1316" s="449"/>
    </row>
    <row r="1317" spans="1:4">
      <c r="A1317" s="425" t="s">
        <v>4615</v>
      </c>
      <c r="B1317" s="428" t="s">
        <v>4614</v>
      </c>
      <c r="C1317" s="428" t="s">
        <v>4619</v>
      </c>
      <c r="D1317" s="449"/>
    </row>
    <row r="1318" spans="1:4">
      <c r="A1318" s="425" t="s">
        <v>849</v>
      </c>
      <c r="B1318" s="426" t="s">
        <v>3938</v>
      </c>
      <c r="C1318" s="426" t="s">
        <v>850</v>
      </c>
      <c r="D1318" s="449"/>
    </row>
    <row r="1319" spans="1:4">
      <c r="A1319" s="425" t="s">
        <v>882</v>
      </c>
      <c r="B1319" s="426" t="s">
        <v>3939</v>
      </c>
      <c r="C1319" s="426" t="s">
        <v>883</v>
      </c>
      <c r="D1319" s="449"/>
    </row>
    <row r="1320" spans="1:4">
      <c r="A1320" s="425" t="s">
        <v>203</v>
      </c>
      <c r="B1320" s="426" t="s">
        <v>3940</v>
      </c>
      <c r="C1320" s="426" t="s">
        <v>204</v>
      </c>
      <c r="D1320" s="449"/>
    </row>
    <row r="1321" spans="1:4">
      <c r="A1321" s="425" t="s">
        <v>258</v>
      </c>
      <c r="B1321" s="426" t="s">
        <v>3023</v>
      </c>
      <c r="C1321" s="426" t="s">
        <v>78</v>
      </c>
      <c r="D1321" s="449"/>
    </row>
    <row r="1322" spans="1:4">
      <c r="A1322" s="425">
        <v>30728067</v>
      </c>
      <c r="B1322" s="426" t="s">
        <v>3941</v>
      </c>
      <c r="C1322" s="426" t="s">
        <v>78</v>
      </c>
      <c r="D1322" s="449"/>
    </row>
    <row r="1323" spans="1:4">
      <c r="A1323" s="425">
        <v>30982060</v>
      </c>
      <c r="B1323" s="426" t="s">
        <v>3942</v>
      </c>
      <c r="C1323" s="426" t="s">
        <v>334</v>
      </c>
      <c r="D1323" s="449"/>
    </row>
    <row r="1324" spans="1:4">
      <c r="A1324" s="425" t="s">
        <v>2141</v>
      </c>
      <c r="B1324" s="426" t="s">
        <v>3024</v>
      </c>
      <c r="C1324" s="426" t="s">
        <v>3025</v>
      </c>
      <c r="D1324" s="449"/>
    </row>
    <row r="1325" spans="1:4">
      <c r="A1325" s="425">
        <v>30728000</v>
      </c>
      <c r="B1325" s="426" t="s">
        <v>2050</v>
      </c>
      <c r="C1325" s="426" t="s">
        <v>78</v>
      </c>
      <c r="D1325" s="449"/>
    </row>
    <row r="1326" spans="1:4">
      <c r="A1326" s="425" t="s">
        <v>4296</v>
      </c>
      <c r="B1326" s="428" t="s">
        <v>4297</v>
      </c>
      <c r="C1326" s="428" t="s">
        <v>4298</v>
      </c>
      <c r="D1326" s="504">
        <v>45533</v>
      </c>
    </row>
    <row r="1327" spans="1:4">
      <c r="A1327" s="425" t="s">
        <v>1555</v>
      </c>
      <c r="B1327" s="426" t="s">
        <v>1556</v>
      </c>
      <c r="C1327" s="426" t="s">
        <v>2000</v>
      </c>
      <c r="D1327" s="449"/>
    </row>
    <row r="1328" spans="1:4">
      <c r="A1328" s="425" t="s">
        <v>1694</v>
      </c>
      <c r="B1328" s="426" t="s">
        <v>1695</v>
      </c>
      <c r="C1328" s="426" t="s">
        <v>2015</v>
      </c>
      <c r="D1328" s="449"/>
    </row>
    <row r="1329" spans="1:4">
      <c r="A1329" s="425">
        <v>32993065</v>
      </c>
      <c r="B1329" s="426" t="s">
        <v>1935</v>
      </c>
      <c r="C1329" s="426" t="s">
        <v>1936</v>
      </c>
      <c r="D1329" s="449"/>
    </row>
    <row r="1330" spans="1:4">
      <c r="A1330" s="425" t="s">
        <v>1722</v>
      </c>
      <c r="B1330" s="426" t="s">
        <v>1723</v>
      </c>
      <c r="C1330" s="426" t="s">
        <v>2017</v>
      </c>
      <c r="D1330" s="449"/>
    </row>
    <row r="1331" spans="1:4">
      <c r="A1331" s="425" t="s">
        <v>451</v>
      </c>
      <c r="B1331" s="426" t="s">
        <v>3943</v>
      </c>
      <c r="C1331" s="426" t="s">
        <v>452</v>
      </c>
      <c r="D1331" s="449"/>
    </row>
    <row r="1332" spans="1:4">
      <c r="A1332" s="425" t="s">
        <v>466</v>
      </c>
      <c r="B1332" s="426" t="s">
        <v>3944</v>
      </c>
      <c r="C1332" s="426" t="s">
        <v>467</v>
      </c>
      <c r="D1332" s="449"/>
    </row>
    <row r="1333" spans="1:4">
      <c r="A1333" s="425" t="s">
        <v>4680</v>
      </c>
      <c r="B1333" s="428" t="s">
        <v>3944</v>
      </c>
      <c r="C1333" s="428" t="s">
        <v>4681</v>
      </c>
      <c r="D1333" s="449">
        <v>478</v>
      </c>
    </row>
    <row r="1334" spans="1:4">
      <c r="A1334" s="425" t="s">
        <v>468</v>
      </c>
      <c r="B1334" s="426" t="s">
        <v>3945</v>
      </c>
      <c r="C1334" s="426" t="s">
        <v>467</v>
      </c>
      <c r="D1334" s="449"/>
    </row>
    <row r="1335" spans="1:4">
      <c r="A1335" s="425" t="s">
        <v>909</v>
      </c>
      <c r="B1335" s="426" t="s">
        <v>910</v>
      </c>
      <c r="C1335" s="426" t="s">
        <v>452</v>
      </c>
      <c r="D1335" s="449"/>
    </row>
    <row r="1336" spans="1:4">
      <c r="A1336" s="425" t="s">
        <v>953</v>
      </c>
      <c r="B1336" s="426" t="s">
        <v>954</v>
      </c>
      <c r="C1336" s="426" t="s">
        <v>561</v>
      </c>
      <c r="D1336" s="449"/>
    </row>
    <row r="1337" spans="1:4">
      <c r="A1337" s="425" t="s">
        <v>493</v>
      </c>
      <c r="B1337" s="426" t="s">
        <v>3946</v>
      </c>
      <c r="C1337" s="426" t="s">
        <v>128</v>
      </c>
      <c r="D1337" s="449"/>
    </row>
    <row r="1338" spans="1:4">
      <c r="A1338" s="425" t="s">
        <v>502</v>
      </c>
      <c r="B1338" s="426" t="s">
        <v>3947</v>
      </c>
      <c r="C1338" s="426" t="s">
        <v>128</v>
      </c>
      <c r="D1338" s="449"/>
    </row>
    <row r="1339" spans="1:4">
      <c r="A1339" s="425" t="s">
        <v>4601</v>
      </c>
      <c r="B1339" s="428" t="s">
        <v>3947</v>
      </c>
      <c r="C1339" s="428" t="s">
        <v>4604</v>
      </c>
      <c r="D1339" s="449"/>
    </row>
    <row r="1340" spans="1:4">
      <c r="A1340" s="425" t="s">
        <v>516</v>
      </c>
      <c r="B1340" s="426" t="s">
        <v>3948</v>
      </c>
      <c r="C1340" s="426" t="s">
        <v>514</v>
      </c>
      <c r="D1340" s="449"/>
    </row>
    <row r="1341" spans="1:4">
      <c r="A1341" s="425" t="s">
        <v>4966</v>
      </c>
      <c r="B1341" s="428" t="s">
        <v>3948</v>
      </c>
      <c r="C1341" s="428" t="s">
        <v>4969</v>
      </c>
      <c r="D1341" s="449"/>
    </row>
    <row r="1342" spans="1:4">
      <c r="A1342" s="425" t="s">
        <v>513</v>
      </c>
      <c r="B1342" s="426" t="s">
        <v>3949</v>
      </c>
      <c r="C1342" s="426" t="s">
        <v>514</v>
      </c>
      <c r="D1342" s="449"/>
    </row>
    <row r="1343" spans="1:4">
      <c r="A1343" s="425" t="s">
        <v>4550</v>
      </c>
      <c r="B1343" s="428" t="s">
        <v>3949</v>
      </c>
      <c r="C1343" s="428" t="s">
        <v>4551</v>
      </c>
      <c r="D1343" s="449"/>
    </row>
    <row r="1344" spans="1:4">
      <c r="A1344" s="425" t="s">
        <v>942</v>
      </c>
      <c r="B1344" s="426" t="s">
        <v>943</v>
      </c>
      <c r="C1344" s="426" t="s">
        <v>128</v>
      </c>
      <c r="D1344" s="449"/>
    </row>
    <row r="1345" spans="1:4">
      <c r="A1345" s="425" t="s">
        <v>958</v>
      </c>
      <c r="B1345" s="426" t="s">
        <v>943</v>
      </c>
      <c r="C1345" s="426" t="s">
        <v>128</v>
      </c>
      <c r="D1345" s="449"/>
    </row>
    <row r="1346" spans="1:4">
      <c r="A1346" s="425" t="s">
        <v>521</v>
      </c>
      <c r="B1346" s="426" t="s">
        <v>3950</v>
      </c>
      <c r="C1346" s="426" t="s">
        <v>128</v>
      </c>
      <c r="D1346" s="449"/>
    </row>
    <row r="1347" spans="1:4">
      <c r="A1347" s="425" t="s">
        <v>940</v>
      </c>
      <c r="B1347" s="426" t="s">
        <v>941</v>
      </c>
      <c r="C1347" s="426" t="s">
        <v>128</v>
      </c>
      <c r="D1347" s="449"/>
    </row>
    <row r="1348" spans="1:4">
      <c r="A1348" s="425" t="s">
        <v>597</v>
      </c>
      <c r="B1348" s="426" t="s">
        <v>3951</v>
      </c>
      <c r="C1348" s="426" t="s">
        <v>118</v>
      </c>
      <c r="D1348" s="449"/>
    </row>
    <row r="1349" spans="1:4">
      <c r="A1349" s="425" t="s">
        <v>991</v>
      </c>
      <c r="B1349" s="426" t="s">
        <v>992</v>
      </c>
      <c r="C1349" s="426" t="s">
        <v>118</v>
      </c>
      <c r="D1349" s="449"/>
    </row>
    <row r="1350" spans="1:4">
      <c r="A1350" s="425" t="s">
        <v>1013</v>
      </c>
      <c r="B1350" s="426" t="s">
        <v>3952</v>
      </c>
      <c r="C1350" s="426" t="s">
        <v>118</v>
      </c>
      <c r="D1350" s="449"/>
    </row>
    <row r="1351" spans="1:4">
      <c r="A1351" s="425" t="s">
        <v>570</v>
      </c>
      <c r="B1351" s="426" t="s">
        <v>3953</v>
      </c>
      <c r="C1351" s="426" t="s">
        <v>118</v>
      </c>
      <c r="D1351" s="449"/>
    </row>
    <row r="1352" spans="1:4">
      <c r="A1352" s="425" t="s">
        <v>2169</v>
      </c>
      <c r="B1352" s="426" t="s">
        <v>3954</v>
      </c>
      <c r="C1352" s="426" t="s">
        <v>459</v>
      </c>
      <c r="D1352" s="449"/>
    </row>
    <row r="1353" spans="1:4">
      <c r="A1353" s="425" t="s">
        <v>2709</v>
      </c>
      <c r="B1353" s="426" t="s">
        <v>2710</v>
      </c>
      <c r="C1353" s="426" t="s">
        <v>2711</v>
      </c>
      <c r="D1353" s="504">
        <v>45149</v>
      </c>
    </row>
    <row r="1354" spans="1:4">
      <c r="A1354" s="425" t="s">
        <v>543</v>
      </c>
      <c r="B1354" s="426" t="s">
        <v>3955</v>
      </c>
      <c r="C1354" s="426" t="s">
        <v>118</v>
      </c>
      <c r="D1354" s="449"/>
    </row>
    <row r="1355" spans="1:4">
      <c r="A1355" s="425" t="s">
        <v>565</v>
      </c>
      <c r="B1355" s="426" t="s">
        <v>3956</v>
      </c>
      <c r="C1355" s="426" t="s">
        <v>495</v>
      </c>
      <c r="D1355" s="449"/>
    </row>
    <row r="1356" spans="1:4">
      <c r="A1356" s="425" t="s">
        <v>553</v>
      </c>
      <c r="B1356" s="426" t="s">
        <v>3957</v>
      </c>
      <c r="C1356" s="426" t="s">
        <v>495</v>
      </c>
      <c r="D1356" s="449"/>
    </row>
    <row r="1357" spans="1:4">
      <c r="A1357" s="425" t="s">
        <v>983</v>
      </c>
      <c r="B1357" s="426" t="s">
        <v>984</v>
      </c>
      <c r="C1357" s="426" t="s">
        <v>118</v>
      </c>
      <c r="D1357" s="449"/>
    </row>
    <row r="1358" spans="1:4">
      <c r="A1358" s="425" t="s">
        <v>1023</v>
      </c>
      <c r="B1358" s="426" t="s">
        <v>3958</v>
      </c>
      <c r="C1358" s="426" t="s">
        <v>118</v>
      </c>
      <c r="D1358" s="449"/>
    </row>
    <row r="1359" spans="1:4">
      <c r="A1359" s="425" t="s">
        <v>80</v>
      </c>
      <c r="B1359" s="426" t="s">
        <v>988</v>
      </c>
      <c r="C1359" s="426" t="s">
        <v>118</v>
      </c>
      <c r="D1359" s="449"/>
    </row>
    <row r="1360" spans="1:4">
      <c r="A1360" s="425" t="s">
        <v>574</v>
      </c>
      <c r="B1360" s="426" t="s">
        <v>3959</v>
      </c>
      <c r="C1360" s="426" t="s">
        <v>575</v>
      </c>
      <c r="D1360" s="449"/>
    </row>
    <row r="1361" spans="1:4">
      <c r="A1361" s="425" t="s">
        <v>4569</v>
      </c>
      <c r="B1361" s="428" t="s">
        <v>3959</v>
      </c>
      <c r="C1361" s="428" t="s">
        <v>4570</v>
      </c>
      <c r="D1361" s="449" t="s">
        <v>4572</v>
      </c>
    </row>
    <row r="1362" spans="1:4">
      <c r="A1362" s="425" t="s">
        <v>588</v>
      </c>
      <c r="B1362" s="426" t="s">
        <v>3960</v>
      </c>
      <c r="C1362" s="426" t="s">
        <v>575</v>
      </c>
      <c r="D1362" s="449"/>
    </row>
    <row r="1363" spans="1:4">
      <c r="A1363" s="425" t="s">
        <v>4806</v>
      </c>
      <c r="B1363" s="428" t="s">
        <v>3960</v>
      </c>
      <c r="C1363" s="428" t="s">
        <v>4805</v>
      </c>
      <c r="D1363" s="449"/>
    </row>
    <row r="1364" spans="1:4">
      <c r="A1364" s="425" t="s">
        <v>1003</v>
      </c>
      <c r="B1364" s="426" t="s">
        <v>3026</v>
      </c>
      <c r="C1364" s="426" t="s">
        <v>118</v>
      </c>
      <c r="D1364" s="449"/>
    </row>
    <row r="1365" spans="1:4">
      <c r="A1365" s="425" t="s">
        <v>548</v>
      </c>
      <c r="B1365" s="426" t="s">
        <v>3962</v>
      </c>
      <c r="C1365" s="426" t="s">
        <v>118</v>
      </c>
      <c r="D1365" s="449"/>
    </row>
    <row r="1366" spans="1:4">
      <c r="A1366" s="425" t="s">
        <v>1014</v>
      </c>
      <c r="B1366" s="426" t="s">
        <v>3961</v>
      </c>
      <c r="C1366" s="426" t="s">
        <v>118</v>
      </c>
      <c r="D1366" s="449"/>
    </row>
    <row r="1367" spans="1:4">
      <c r="A1367" s="425" t="s">
        <v>604</v>
      </c>
      <c r="B1367" s="426" t="s">
        <v>3963</v>
      </c>
      <c r="C1367" s="426" t="s">
        <v>3027</v>
      </c>
      <c r="D1367" s="449"/>
    </row>
    <row r="1368" spans="1:4">
      <c r="A1368" s="425" t="s">
        <v>4395</v>
      </c>
      <c r="B1368" s="428" t="s">
        <v>4397</v>
      </c>
      <c r="C1368" s="428" t="s">
        <v>4398</v>
      </c>
      <c r="D1368" s="504">
        <v>45534</v>
      </c>
    </row>
    <row r="1369" spans="1:4">
      <c r="A1369" s="425" t="s">
        <v>608</v>
      </c>
      <c r="B1369" s="426" t="s">
        <v>4396</v>
      </c>
      <c r="C1369" s="426" t="s">
        <v>463</v>
      </c>
      <c r="D1369" s="449"/>
    </row>
    <row r="1370" spans="1:4">
      <c r="A1370" s="425" t="s">
        <v>609</v>
      </c>
      <c r="B1370" s="426" t="s">
        <v>3964</v>
      </c>
      <c r="C1370" s="426" t="s">
        <v>463</v>
      </c>
      <c r="D1370" s="449"/>
    </row>
    <row r="1371" spans="1:4">
      <c r="A1371" s="425" t="s">
        <v>5075</v>
      </c>
      <c r="B1371" s="428" t="s">
        <v>5076</v>
      </c>
      <c r="C1371" s="428" t="s">
        <v>5077</v>
      </c>
      <c r="D1371" s="449"/>
    </row>
    <row r="1372" spans="1:4">
      <c r="A1372" s="425" t="s">
        <v>2063</v>
      </c>
      <c r="B1372" s="426" t="s">
        <v>3965</v>
      </c>
      <c r="C1372" s="426" t="s">
        <v>3028</v>
      </c>
      <c r="D1372" s="449"/>
    </row>
    <row r="1373" spans="1:4">
      <c r="A1373" s="425" t="s">
        <v>5081</v>
      </c>
      <c r="B1373" s="428" t="s">
        <v>5082</v>
      </c>
      <c r="C1373" s="428" t="s">
        <v>5083</v>
      </c>
      <c r="D1373" s="449"/>
    </row>
    <row r="1374" spans="1:4">
      <c r="A1374" s="425" t="s">
        <v>4783</v>
      </c>
      <c r="B1374" s="428" t="s">
        <v>4784</v>
      </c>
      <c r="C1374" s="428" t="s">
        <v>4788</v>
      </c>
      <c r="D1374" s="449"/>
    </row>
    <row r="1375" spans="1:4">
      <c r="A1375" s="425" t="s">
        <v>672</v>
      </c>
      <c r="B1375" s="426" t="s">
        <v>3966</v>
      </c>
      <c r="C1375" s="426" t="s">
        <v>600</v>
      </c>
      <c r="D1375" s="449"/>
    </row>
    <row r="1376" spans="1:4">
      <c r="A1376" s="425" t="s">
        <v>674</v>
      </c>
      <c r="B1376" s="426" t="s">
        <v>3967</v>
      </c>
      <c r="C1376" s="426" t="s">
        <v>600</v>
      </c>
      <c r="D1376" s="449"/>
    </row>
    <row r="1377" spans="1:4">
      <c r="A1377" s="425" t="s">
        <v>685</v>
      </c>
      <c r="B1377" s="426" t="s">
        <v>3968</v>
      </c>
      <c r="C1377" s="426" t="s">
        <v>683</v>
      </c>
      <c r="D1377" s="449"/>
    </row>
    <row r="1378" spans="1:4">
      <c r="A1378" s="425" t="s">
        <v>4944</v>
      </c>
      <c r="B1378" s="428" t="s">
        <v>3968</v>
      </c>
      <c r="C1378" s="428" t="s">
        <v>4947</v>
      </c>
      <c r="D1378" s="449"/>
    </row>
    <row r="1379" spans="1:4">
      <c r="A1379" s="425" t="s">
        <v>686</v>
      </c>
      <c r="B1379" s="426" t="s">
        <v>3969</v>
      </c>
      <c r="C1379" s="426" t="s">
        <v>683</v>
      </c>
      <c r="D1379" s="449"/>
    </row>
    <row r="1380" spans="1:4">
      <c r="A1380" s="425" t="s">
        <v>4948</v>
      </c>
      <c r="B1380" s="428" t="s">
        <v>3969</v>
      </c>
      <c r="C1380" s="428" t="s">
        <v>4947</v>
      </c>
      <c r="D1380" s="449"/>
    </row>
    <row r="1381" spans="1:4">
      <c r="A1381" s="425" t="s">
        <v>4794</v>
      </c>
      <c r="B1381" s="428" t="s">
        <v>4795</v>
      </c>
      <c r="C1381" s="428" t="s">
        <v>4796</v>
      </c>
      <c r="D1381" s="449"/>
    </row>
    <row r="1382" spans="1:4">
      <c r="A1382" s="425" t="s">
        <v>658</v>
      </c>
      <c r="B1382" s="426" t="s">
        <v>3970</v>
      </c>
      <c r="C1382" s="426" t="s">
        <v>659</v>
      </c>
      <c r="D1382" s="449"/>
    </row>
    <row r="1383" spans="1:4">
      <c r="A1383" s="425" t="s">
        <v>4950</v>
      </c>
      <c r="B1383" s="428" t="s">
        <v>3970</v>
      </c>
      <c r="C1383" s="428" t="s">
        <v>4952</v>
      </c>
      <c r="D1383" s="449"/>
    </row>
    <row r="1384" spans="1:4">
      <c r="A1384" s="425" t="s">
        <v>671</v>
      </c>
      <c r="B1384" s="426" t="s">
        <v>3971</v>
      </c>
      <c r="C1384" s="426" t="s">
        <v>659</v>
      </c>
      <c r="D1384" s="449"/>
    </row>
    <row r="1385" spans="1:4">
      <c r="A1385" s="425" t="s">
        <v>4949</v>
      </c>
      <c r="B1385" s="428" t="s">
        <v>3971</v>
      </c>
      <c r="C1385" s="428" t="s">
        <v>4951</v>
      </c>
      <c r="D1385" s="449"/>
    </row>
    <row r="1386" spans="1:4">
      <c r="A1386" s="425" t="s">
        <v>2257</v>
      </c>
      <c r="B1386" s="428" t="s">
        <v>3972</v>
      </c>
      <c r="C1386" s="428" t="s">
        <v>3029</v>
      </c>
      <c r="D1386" s="449"/>
    </row>
    <row r="1387" spans="1:4">
      <c r="A1387" s="425" t="s">
        <v>684</v>
      </c>
      <c r="B1387" s="426" t="s">
        <v>3973</v>
      </c>
      <c r="C1387" s="426" t="s">
        <v>683</v>
      </c>
      <c r="D1387" s="449"/>
    </row>
    <row r="1388" spans="1:4">
      <c r="A1388" s="425" t="s">
        <v>4946</v>
      </c>
      <c r="B1388" s="428" t="s">
        <v>3973</v>
      </c>
      <c r="C1388" s="428" t="s">
        <v>4965</v>
      </c>
      <c r="D1388" s="449"/>
    </row>
    <row r="1389" spans="1:4">
      <c r="A1389" s="445" t="s">
        <v>3030</v>
      </c>
      <c r="B1389" s="446" t="s">
        <v>3974</v>
      </c>
      <c r="C1389" s="446" t="s">
        <v>3032</v>
      </c>
      <c r="D1389" s="449"/>
    </row>
    <row r="1390" spans="1:4">
      <c r="A1390" s="425" t="s">
        <v>682</v>
      </c>
      <c r="B1390" s="426" t="s">
        <v>3975</v>
      </c>
      <c r="C1390" s="426" t="s">
        <v>683</v>
      </c>
      <c r="D1390" s="449"/>
    </row>
    <row r="1391" spans="1:4">
      <c r="A1391" s="425" t="s">
        <v>4716</v>
      </c>
      <c r="B1391" s="428" t="s">
        <v>4715</v>
      </c>
      <c r="C1391" s="428" t="s">
        <v>4719</v>
      </c>
      <c r="D1391" s="449"/>
    </row>
    <row r="1392" spans="1:4">
      <c r="A1392" s="437" t="s">
        <v>3033</v>
      </c>
      <c r="B1392" s="436" t="s">
        <v>3976</v>
      </c>
      <c r="C1392" s="428" t="s">
        <v>3034</v>
      </c>
      <c r="D1392" s="449"/>
    </row>
    <row r="1393" spans="1:4">
      <c r="A1393" s="425" t="s">
        <v>3160</v>
      </c>
      <c r="B1393" s="428" t="s">
        <v>4239</v>
      </c>
      <c r="C1393" s="428" t="s">
        <v>3031</v>
      </c>
      <c r="D1393" s="504">
        <v>45363</v>
      </c>
    </row>
    <row r="1394" spans="1:4">
      <c r="A1394" s="425" t="s">
        <v>749</v>
      </c>
      <c r="B1394" s="426" t="s">
        <v>3977</v>
      </c>
      <c r="C1394" s="426" t="s">
        <v>748</v>
      </c>
      <c r="D1394" s="449"/>
    </row>
    <row r="1395" spans="1:4">
      <c r="A1395" s="425" t="s">
        <v>799</v>
      </c>
      <c r="B1395" s="426" t="s">
        <v>3978</v>
      </c>
      <c r="C1395" s="426" t="s">
        <v>527</v>
      </c>
      <c r="D1395" s="449"/>
    </row>
    <row r="1396" spans="1:4">
      <c r="A1396" s="425" t="s">
        <v>802</v>
      </c>
      <c r="B1396" s="426" t="s">
        <v>3979</v>
      </c>
      <c r="C1396" s="426" t="s">
        <v>527</v>
      </c>
      <c r="D1396" s="449"/>
    </row>
    <row r="1397" spans="1:4">
      <c r="A1397" s="425" t="s">
        <v>4940</v>
      </c>
      <c r="B1397" s="428" t="s">
        <v>4941</v>
      </c>
      <c r="C1397" s="428" t="s">
        <v>4945</v>
      </c>
      <c r="D1397" s="449"/>
    </row>
    <row r="1398" spans="1:4">
      <c r="A1398" s="425" t="s">
        <v>1952</v>
      </c>
      <c r="B1398" s="426" t="s">
        <v>3980</v>
      </c>
      <c r="C1398" s="426" t="s">
        <v>1951</v>
      </c>
      <c r="D1398" s="449"/>
    </row>
    <row r="1399" spans="1:4">
      <c r="A1399" s="425" t="s">
        <v>4816</v>
      </c>
      <c r="B1399" s="428" t="s">
        <v>4817</v>
      </c>
      <c r="C1399" s="428" t="s">
        <v>4821</v>
      </c>
      <c r="D1399" s="449"/>
    </row>
    <row r="1400" spans="1:4">
      <c r="A1400" s="425" t="s">
        <v>4789</v>
      </c>
      <c r="B1400" s="428" t="s">
        <v>4790</v>
      </c>
      <c r="C1400" s="428" t="s">
        <v>4791</v>
      </c>
      <c r="D1400" s="449"/>
    </row>
    <row r="1401" spans="1:4">
      <c r="A1401" s="425" t="s">
        <v>747</v>
      </c>
      <c r="B1401" s="426" t="s">
        <v>3981</v>
      </c>
      <c r="C1401" s="426" t="s">
        <v>748</v>
      </c>
      <c r="D1401" s="449"/>
    </row>
    <row r="1402" spans="1:4">
      <c r="A1402" s="425" t="s">
        <v>782</v>
      </c>
      <c r="B1402" s="426" t="s">
        <v>3982</v>
      </c>
      <c r="C1402" s="426" t="s">
        <v>783</v>
      </c>
      <c r="D1402" s="449"/>
    </row>
    <row r="1403" spans="1:4">
      <c r="A1403" s="445" t="s">
        <v>3035</v>
      </c>
      <c r="B1403" s="446" t="s">
        <v>3983</v>
      </c>
      <c r="C1403" s="446" t="s">
        <v>3036</v>
      </c>
      <c r="D1403" s="449"/>
    </row>
    <row r="1404" spans="1:4">
      <c r="A1404" s="425" t="s">
        <v>4425</v>
      </c>
      <c r="B1404" s="428" t="s">
        <v>4426</v>
      </c>
      <c r="C1404" s="428" t="s">
        <v>4428</v>
      </c>
      <c r="D1404" s="449"/>
    </row>
    <row r="1405" spans="1:4">
      <c r="A1405" s="425" t="s">
        <v>800</v>
      </c>
      <c r="B1405" s="426" t="s">
        <v>3984</v>
      </c>
      <c r="C1405" s="426" t="s">
        <v>527</v>
      </c>
      <c r="D1405" s="449"/>
    </row>
    <row r="1406" spans="1:4">
      <c r="A1406" s="425" t="s">
        <v>1138</v>
      </c>
      <c r="B1406" s="426" t="s">
        <v>1139</v>
      </c>
      <c r="C1406" s="426" t="s">
        <v>699</v>
      </c>
      <c r="D1406" s="449"/>
    </row>
    <row r="1407" spans="1:4">
      <c r="A1407" s="425" t="s">
        <v>2323</v>
      </c>
      <c r="B1407" s="433" t="s">
        <v>2324</v>
      </c>
      <c r="C1407" s="428" t="s">
        <v>2734</v>
      </c>
      <c r="D1407" s="504" t="s">
        <v>3219</v>
      </c>
    </row>
    <row r="1408" spans="1:4">
      <c r="A1408" s="425" t="s">
        <v>3169</v>
      </c>
      <c r="B1408" s="428" t="s">
        <v>4243</v>
      </c>
      <c r="C1408" s="428" t="s">
        <v>3170</v>
      </c>
      <c r="D1408" s="504">
        <v>45365</v>
      </c>
    </row>
    <row r="1409" spans="1:4">
      <c r="A1409" s="425" t="s">
        <v>1950</v>
      </c>
      <c r="B1409" s="426" t="s">
        <v>3985</v>
      </c>
      <c r="C1409" s="426" t="s">
        <v>1951</v>
      </c>
      <c r="D1409" s="449"/>
    </row>
    <row r="1410" spans="1:4">
      <c r="A1410" s="425" t="s">
        <v>4709</v>
      </c>
      <c r="B1410" s="428" t="s">
        <v>4708</v>
      </c>
      <c r="C1410" s="428" t="s">
        <v>4717</v>
      </c>
      <c r="D1410" s="449">
        <v>478</v>
      </c>
    </row>
    <row r="1411" spans="1:4">
      <c r="A1411" s="425" t="s">
        <v>1953</v>
      </c>
      <c r="B1411" s="426" t="s">
        <v>3986</v>
      </c>
      <c r="C1411" s="426" t="s">
        <v>1951</v>
      </c>
      <c r="D1411" s="449"/>
    </row>
    <row r="1412" spans="1:4">
      <c r="A1412" s="425" t="s">
        <v>4828</v>
      </c>
      <c r="B1412" s="428" t="s">
        <v>4829</v>
      </c>
      <c r="C1412" s="428" t="s">
        <v>4830</v>
      </c>
      <c r="D1412" s="449"/>
    </row>
    <row r="1413" spans="1:4">
      <c r="A1413" s="425">
        <v>33633000</v>
      </c>
      <c r="B1413" s="428" t="s">
        <v>4769</v>
      </c>
      <c r="C1413" s="428" t="s">
        <v>2030</v>
      </c>
      <c r="D1413" s="449"/>
    </row>
    <row r="1414" spans="1:4">
      <c r="A1414" s="425" t="s">
        <v>1467</v>
      </c>
      <c r="B1414" s="426" t="s">
        <v>1468</v>
      </c>
      <c r="C1414" s="426" t="s">
        <v>2000</v>
      </c>
      <c r="D1414" s="449"/>
    </row>
    <row r="1415" spans="1:4">
      <c r="A1415" s="425" t="s">
        <v>1696</v>
      </c>
      <c r="B1415" s="426" t="s">
        <v>1697</v>
      </c>
      <c r="C1415" s="426" t="s">
        <v>2015</v>
      </c>
      <c r="D1415" s="449"/>
    </row>
    <row r="1416" spans="1:4">
      <c r="A1416" s="425" t="s">
        <v>4333</v>
      </c>
      <c r="B1416" s="428" t="s">
        <v>4334</v>
      </c>
      <c r="C1416" s="428" t="s">
        <v>4335</v>
      </c>
      <c r="D1416" s="504">
        <v>45533</v>
      </c>
    </row>
    <row r="1417" spans="1:4">
      <c r="A1417" s="425">
        <v>23921067</v>
      </c>
      <c r="B1417" s="428" t="s">
        <v>3987</v>
      </c>
      <c r="C1417" s="428" t="s">
        <v>3037</v>
      </c>
      <c r="D1417" s="449"/>
    </row>
    <row r="1418" spans="1:4">
      <c r="A1418" s="425" t="s">
        <v>3165</v>
      </c>
      <c r="B1418" s="428" t="s">
        <v>4241</v>
      </c>
      <c r="C1418" s="428" t="s">
        <v>3166</v>
      </c>
      <c r="D1418" s="504">
        <v>45365</v>
      </c>
    </row>
    <row r="1419" spans="1:4">
      <c r="A1419" s="425" t="s">
        <v>2179</v>
      </c>
      <c r="B1419" s="426" t="s">
        <v>3988</v>
      </c>
      <c r="C1419" s="426" t="s">
        <v>453</v>
      </c>
      <c r="D1419" s="449"/>
    </row>
    <row r="1420" spans="1:4">
      <c r="A1420" s="425" t="s">
        <v>476</v>
      </c>
      <c r="B1420" s="426" t="s">
        <v>3989</v>
      </c>
      <c r="C1420" s="426" t="s">
        <v>470</v>
      </c>
      <c r="D1420" s="449"/>
    </row>
    <row r="1421" spans="1:4">
      <c r="A1421" s="425" t="s">
        <v>4739</v>
      </c>
      <c r="B1421" s="428" t="s">
        <v>3989</v>
      </c>
      <c r="C1421" s="428" t="s">
        <v>4741</v>
      </c>
      <c r="D1421" s="449"/>
    </row>
    <row r="1422" spans="1:4">
      <c r="A1422" s="425" t="s">
        <v>469</v>
      </c>
      <c r="B1422" s="426" t="s">
        <v>3990</v>
      </c>
      <c r="C1422" s="426" t="s">
        <v>470</v>
      </c>
      <c r="D1422" s="449"/>
    </row>
    <row r="1423" spans="1:4">
      <c r="A1423" s="425" t="s">
        <v>911</v>
      </c>
      <c r="B1423" s="426" t="s">
        <v>912</v>
      </c>
      <c r="C1423" s="426" t="s">
        <v>453</v>
      </c>
      <c r="D1423" s="449"/>
    </row>
    <row r="1424" spans="1:4">
      <c r="A1424" s="425" t="s">
        <v>4844</v>
      </c>
      <c r="B1424" s="428" t="s">
        <v>4845</v>
      </c>
      <c r="C1424" s="428" t="s">
        <v>4847</v>
      </c>
      <c r="D1424" s="449"/>
    </row>
    <row r="1425" spans="1:4">
      <c r="A1425" s="425" t="s">
        <v>454</v>
      </c>
      <c r="B1425" s="426" t="s">
        <v>3991</v>
      </c>
      <c r="C1425" s="426" t="s">
        <v>455</v>
      </c>
      <c r="D1425" s="449"/>
    </row>
    <row r="1426" spans="1:4">
      <c r="A1426" s="425" t="s">
        <v>913</v>
      </c>
      <c r="B1426" s="426" t="s">
        <v>914</v>
      </c>
      <c r="C1426" s="426" t="s">
        <v>455</v>
      </c>
      <c r="D1426" s="449"/>
    </row>
    <row r="1427" spans="1:4">
      <c r="A1427" s="425" t="s">
        <v>2180</v>
      </c>
      <c r="B1427" s="426" t="s">
        <v>3992</v>
      </c>
      <c r="C1427" s="426" t="s">
        <v>2181</v>
      </c>
      <c r="D1427" s="449"/>
    </row>
    <row r="1428" spans="1:4">
      <c r="A1428" s="425" t="s">
        <v>2182</v>
      </c>
      <c r="B1428" s="426" t="s">
        <v>3993</v>
      </c>
      <c r="C1428" s="426" t="s">
        <v>3038</v>
      </c>
      <c r="D1428" s="449"/>
    </row>
    <row r="1429" spans="1:4">
      <c r="A1429" s="425" t="s">
        <v>951</v>
      </c>
      <c r="B1429" s="426" t="s">
        <v>952</v>
      </c>
      <c r="C1429" s="426" t="s">
        <v>495</v>
      </c>
      <c r="D1429" s="449"/>
    </row>
    <row r="1430" spans="1:4">
      <c r="A1430" s="425" t="s">
        <v>2686</v>
      </c>
      <c r="B1430" s="428" t="s">
        <v>4246</v>
      </c>
      <c r="C1430" s="428" t="s">
        <v>3178</v>
      </c>
      <c r="D1430" s="504">
        <v>45425</v>
      </c>
    </row>
    <row r="1431" spans="1:4">
      <c r="A1431" s="425" t="s">
        <v>4603</v>
      </c>
      <c r="B1431" s="428" t="s">
        <v>4246</v>
      </c>
      <c r="C1431" s="428" t="s">
        <v>4604</v>
      </c>
      <c r="D1431" s="449">
        <v>45425</v>
      </c>
    </row>
    <row r="1432" spans="1:4">
      <c r="A1432" s="425" t="s">
        <v>508</v>
      </c>
      <c r="B1432" s="426" t="s">
        <v>3994</v>
      </c>
      <c r="C1432" s="426" t="s">
        <v>130</v>
      </c>
      <c r="D1432" s="449"/>
    </row>
    <row r="1433" spans="1:4">
      <c r="A1433" s="425" t="s">
        <v>4733</v>
      </c>
      <c r="B1433" s="428" t="s">
        <v>3994</v>
      </c>
      <c r="C1433" s="428" t="s">
        <v>4736</v>
      </c>
      <c r="D1433" s="449"/>
    </row>
    <row r="1434" spans="1:4">
      <c r="A1434" s="425" t="s">
        <v>519</v>
      </c>
      <c r="B1434" s="426" t="s">
        <v>3995</v>
      </c>
      <c r="C1434" s="426" t="s">
        <v>130</v>
      </c>
      <c r="D1434" s="449"/>
    </row>
    <row r="1435" spans="1:4">
      <c r="A1435" s="425" t="s">
        <v>4968</v>
      </c>
      <c r="B1435" s="428" t="s">
        <v>3995</v>
      </c>
      <c r="C1435" s="428" t="s">
        <v>4971</v>
      </c>
      <c r="D1435" s="449"/>
    </row>
    <row r="1436" spans="1:4">
      <c r="A1436" s="425" t="s">
        <v>932</v>
      </c>
      <c r="B1436" s="426" t="s">
        <v>933</v>
      </c>
      <c r="C1436" s="426" t="s">
        <v>495</v>
      </c>
      <c r="D1436" s="449"/>
    </row>
    <row r="1437" spans="1:4">
      <c r="A1437" s="425" t="s">
        <v>494</v>
      </c>
      <c r="B1437" s="426" t="s">
        <v>3996</v>
      </c>
      <c r="C1437" s="426" t="s">
        <v>495</v>
      </c>
      <c r="D1437" s="449"/>
    </row>
    <row r="1438" spans="1:4">
      <c r="A1438" s="425" t="s">
        <v>496</v>
      </c>
      <c r="B1438" s="426" t="s">
        <v>3997</v>
      </c>
      <c r="C1438" s="426" t="s">
        <v>128</v>
      </c>
      <c r="D1438" s="449"/>
    </row>
    <row r="1439" spans="1:4">
      <c r="A1439" s="425" t="s">
        <v>499</v>
      </c>
      <c r="B1439" s="426" t="s">
        <v>3998</v>
      </c>
      <c r="C1439" s="426" t="s">
        <v>128</v>
      </c>
      <c r="D1439" s="449"/>
    </row>
    <row r="1440" spans="1:4">
      <c r="A1440" s="425" t="s">
        <v>498</v>
      </c>
      <c r="B1440" s="426" t="s">
        <v>3999</v>
      </c>
      <c r="C1440" s="426" t="s">
        <v>128</v>
      </c>
      <c r="D1440" s="449"/>
    </row>
    <row r="1441" spans="1:4">
      <c r="A1441" s="425" t="s">
        <v>497</v>
      </c>
      <c r="B1441" s="426" t="s">
        <v>4000</v>
      </c>
      <c r="C1441" s="426" t="s">
        <v>128</v>
      </c>
      <c r="D1441" s="449"/>
    </row>
    <row r="1442" spans="1:4">
      <c r="A1442" s="425" t="s">
        <v>4383</v>
      </c>
      <c r="B1442" s="428" t="s">
        <v>4385</v>
      </c>
      <c r="C1442" s="428" t="s">
        <v>4386</v>
      </c>
      <c r="D1442" s="504">
        <v>45534</v>
      </c>
    </row>
    <row r="1443" spans="1:4">
      <c r="A1443" s="425" t="s">
        <v>511</v>
      </c>
      <c r="B1443" s="426" t="s">
        <v>4384</v>
      </c>
      <c r="C1443" s="426" t="s">
        <v>512</v>
      </c>
      <c r="D1443" s="449"/>
    </row>
    <row r="1444" spans="1:4">
      <c r="A1444" s="425" t="s">
        <v>520</v>
      </c>
      <c r="B1444" s="426" t="s">
        <v>4001</v>
      </c>
      <c r="C1444" s="426" t="s">
        <v>512</v>
      </c>
      <c r="D1444" s="449"/>
    </row>
    <row r="1445" spans="1:4">
      <c r="A1445" s="425" t="s">
        <v>4970</v>
      </c>
      <c r="B1445" s="428" t="s">
        <v>4001</v>
      </c>
      <c r="C1445" s="428" t="s">
        <v>4973</v>
      </c>
      <c r="D1445" s="449"/>
    </row>
    <row r="1446" spans="1:4">
      <c r="A1446" s="425" t="s">
        <v>944</v>
      </c>
      <c r="B1446" s="426" t="s">
        <v>945</v>
      </c>
      <c r="C1446" s="426" t="s">
        <v>128</v>
      </c>
      <c r="D1446" s="449"/>
    </row>
    <row r="1447" spans="1:4">
      <c r="A1447" s="425" t="s">
        <v>963</v>
      </c>
      <c r="B1447" s="426" t="s">
        <v>945</v>
      </c>
      <c r="C1447" s="426" t="s">
        <v>128</v>
      </c>
      <c r="D1447" s="449"/>
    </row>
    <row r="1448" spans="1:4">
      <c r="A1448" s="425" t="s">
        <v>938</v>
      </c>
      <c r="B1448" s="426" t="s">
        <v>939</v>
      </c>
      <c r="C1448" s="426" t="s">
        <v>128</v>
      </c>
      <c r="D1448" s="449"/>
    </row>
    <row r="1449" spans="1:4">
      <c r="A1449" s="425" t="s">
        <v>2609</v>
      </c>
      <c r="B1449" s="428" t="s">
        <v>4232</v>
      </c>
      <c r="C1449" s="428" t="s">
        <v>2610</v>
      </c>
      <c r="D1449" s="449" t="s">
        <v>3148</v>
      </c>
    </row>
    <row r="1450" spans="1:4">
      <c r="A1450" s="425" t="s">
        <v>3162</v>
      </c>
      <c r="B1450" s="428" t="s">
        <v>3163</v>
      </c>
      <c r="C1450" s="428" t="s">
        <v>3164</v>
      </c>
      <c r="D1450" s="504">
        <v>45365</v>
      </c>
    </row>
    <row r="1451" spans="1:4">
      <c r="A1451" s="425" t="s">
        <v>1980</v>
      </c>
      <c r="B1451" s="426" t="s">
        <v>2041</v>
      </c>
      <c r="C1451" s="426" t="s">
        <v>2039</v>
      </c>
      <c r="D1451" s="449"/>
    </row>
    <row r="1452" spans="1:4">
      <c r="A1452" s="425" t="s">
        <v>1987</v>
      </c>
      <c r="B1452" s="426" t="s">
        <v>4002</v>
      </c>
      <c r="C1452" s="426" t="s">
        <v>2039</v>
      </c>
      <c r="D1452" s="449"/>
    </row>
    <row r="1453" spans="1:4">
      <c r="A1453" s="425" t="s">
        <v>4919</v>
      </c>
      <c r="B1453" s="428" t="s">
        <v>5074</v>
      </c>
      <c r="C1453" s="428" t="s">
        <v>4920</v>
      </c>
      <c r="D1453" s="449"/>
    </row>
    <row r="1454" spans="1:4">
      <c r="A1454" s="425" t="s">
        <v>2165</v>
      </c>
      <c r="B1454" s="426" t="s">
        <v>4004</v>
      </c>
      <c r="C1454" s="426" t="s">
        <v>546</v>
      </c>
      <c r="D1454" s="449"/>
    </row>
    <row r="1455" spans="1:4">
      <c r="A1455" s="425" t="s">
        <v>2244</v>
      </c>
      <c r="B1455" s="428" t="s">
        <v>4003</v>
      </c>
      <c r="C1455" s="428" t="s">
        <v>3039</v>
      </c>
      <c r="D1455" s="449"/>
    </row>
    <row r="1456" spans="1:4">
      <c r="A1456" s="425" t="s">
        <v>1986</v>
      </c>
      <c r="B1456" s="426" t="s">
        <v>2040</v>
      </c>
      <c r="C1456" s="426" t="s">
        <v>2039</v>
      </c>
      <c r="D1456" s="449"/>
    </row>
    <row r="1457" spans="1:4">
      <c r="A1457" s="425" t="s">
        <v>4259</v>
      </c>
      <c r="B1457" s="428" t="s">
        <v>4260</v>
      </c>
      <c r="C1457" s="428" t="s">
        <v>4262</v>
      </c>
      <c r="D1457" s="504">
        <v>45498</v>
      </c>
    </row>
    <row r="1458" spans="1:4">
      <c r="A1458" s="425" t="s">
        <v>544</v>
      </c>
      <c r="B1458" s="426" t="s">
        <v>4005</v>
      </c>
      <c r="C1458" s="426" t="s">
        <v>118</v>
      </c>
      <c r="D1458" s="449"/>
    </row>
    <row r="1459" spans="1:4">
      <c r="A1459" s="425" t="s">
        <v>977</v>
      </c>
      <c r="B1459" s="426" t="s">
        <v>978</v>
      </c>
      <c r="C1459" s="426" t="s">
        <v>118</v>
      </c>
      <c r="D1459" s="449"/>
    </row>
    <row r="1460" spans="1:4">
      <c r="A1460" s="425" t="s">
        <v>576</v>
      </c>
      <c r="B1460" s="426" t="s">
        <v>4006</v>
      </c>
      <c r="C1460" s="426" t="s">
        <v>575</v>
      </c>
      <c r="D1460" s="449"/>
    </row>
    <row r="1461" spans="1:4">
      <c r="A1461" s="425" t="s">
        <v>4729</v>
      </c>
      <c r="B1461" s="428" t="s">
        <v>4728</v>
      </c>
      <c r="C1461" s="428" t="s">
        <v>4732</v>
      </c>
      <c r="D1461" s="449"/>
    </row>
    <row r="1462" spans="1:4">
      <c r="A1462" s="425" t="s">
        <v>594</v>
      </c>
      <c r="B1462" s="426" t="s">
        <v>4007</v>
      </c>
      <c r="C1462" s="426" t="s">
        <v>575</v>
      </c>
      <c r="D1462" s="449"/>
    </row>
    <row r="1463" spans="1:4">
      <c r="A1463" s="425" t="s">
        <v>4804</v>
      </c>
      <c r="B1463" s="428" t="s">
        <v>4007</v>
      </c>
      <c r="C1463" s="428" t="s">
        <v>4805</v>
      </c>
      <c r="D1463" s="449"/>
    </row>
    <row r="1464" spans="1:4">
      <c r="A1464" s="445" t="s">
        <v>3040</v>
      </c>
      <c r="B1464" s="446" t="s">
        <v>4008</v>
      </c>
      <c r="C1464" s="446" t="s">
        <v>3041</v>
      </c>
      <c r="D1464" s="449"/>
    </row>
    <row r="1465" spans="1:4">
      <c r="A1465" s="425" t="s">
        <v>2712</v>
      </c>
      <c r="B1465" s="426" t="s">
        <v>2713</v>
      </c>
      <c r="C1465" s="426" t="s">
        <v>2714</v>
      </c>
      <c r="D1465" s="504">
        <v>45149</v>
      </c>
    </row>
    <row r="1466" spans="1:4">
      <c r="A1466" s="425" t="s">
        <v>580</v>
      </c>
      <c r="B1466" s="426" t="s">
        <v>4009</v>
      </c>
      <c r="C1466" s="426" t="s">
        <v>463</v>
      </c>
      <c r="D1466" s="449"/>
    </row>
    <row r="1467" spans="1:4">
      <c r="A1467" s="425" t="s">
        <v>4558</v>
      </c>
      <c r="B1467" s="428" t="s">
        <v>4009</v>
      </c>
      <c r="C1467" s="428" t="s">
        <v>4559</v>
      </c>
      <c r="D1467" s="449"/>
    </row>
    <row r="1468" spans="1:4">
      <c r="A1468" s="425" t="s">
        <v>2167</v>
      </c>
      <c r="B1468" s="426" t="s">
        <v>4010</v>
      </c>
      <c r="C1468" s="426" t="s">
        <v>463</v>
      </c>
      <c r="D1468" s="449"/>
    </row>
    <row r="1469" spans="1:4">
      <c r="A1469" s="425" t="s">
        <v>552</v>
      </c>
      <c r="B1469" s="426" t="s">
        <v>4011</v>
      </c>
      <c r="C1469" s="426" t="s">
        <v>546</v>
      </c>
      <c r="D1469" s="449"/>
    </row>
    <row r="1470" spans="1:4">
      <c r="A1470" s="425" t="s">
        <v>985</v>
      </c>
      <c r="B1470" s="426" t="s">
        <v>3042</v>
      </c>
      <c r="C1470" s="426" t="s">
        <v>546</v>
      </c>
      <c r="D1470" s="449"/>
    </row>
    <row r="1471" spans="1:4">
      <c r="A1471" s="425" t="s">
        <v>2064</v>
      </c>
      <c r="B1471" s="426" t="s">
        <v>4012</v>
      </c>
      <c r="C1471" s="426" t="s">
        <v>3043</v>
      </c>
      <c r="D1471" s="449"/>
    </row>
    <row r="1472" spans="1:4">
      <c r="A1472" s="425" t="s">
        <v>545</v>
      </c>
      <c r="B1472" s="426" t="s">
        <v>4013</v>
      </c>
      <c r="C1472" s="426" t="s">
        <v>546</v>
      </c>
      <c r="D1472" s="449"/>
    </row>
    <row r="1473" spans="1:4">
      <c r="A1473" s="425" t="s">
        <v>556</v>
      </c>
      <c r="B1473" s="426" t="s">
        <v>4014</v>
      </c>
      <c r="C1473" s="426" t="s">
        <v>546</v>
      </c>
      <c r="D1473" s="449"/>
    </row>
    <row r="1474" spans="1:4">
      <c r="A1474" s="425" t="s">
        <v>2715</v>
      </c>
      <c r="B1474" s="426" t="s">
        <v>2716</v>
      </c>
      <c r="C1474" s="426" t="s">
        <v>2717</v>
      </c>
      <c r="D1474" s="504">
        <v>45149</v>
      </c>
    </row>
    <row r="1475" spans="1:4">
      <c r="A1475" s="425" t="s">
        <v>616</v>
      </c>
      <c r="B1475" s="426" t="s">
        <v>4015</v>
      </c>
      <c r="C1475" s="426" t="s">
        <v>615</v>
      </c>
      <c r="D1475" s="449"/>
    </row>
    <row r="1476" spans="1:4">
      <c r="A1476" s="425" t="s">
        <v>4562</v>
      </c>
      <c r="B1476" s="428" t="s">
        <v>4015</v>
      </c>
      <c r="C1476" s="428" t="s">
        <v>4563</v>
      </c>
      <c r="D1476" s="449"/>
    </row>
    <row r="1477" spans="1:4">
      <c r="A1477" s="425" t="s">
        <v>614</v>
      </c>
      <c r="B1477" s="426" t="s">
        <v>4016</v>
      </c>
      <c r="C1477" s="426" t="s">
        <v>615</v>
      </c>
      <c r="D1477" s="449"/>
    </row>
    <row r="1478" spans="1:4">
      <c r="A1478" s="425" t="s">
        <v>4820</v>
      </c>
      <c r="B1478" s="428" t="s">
        <v>4016</v>
      </c>
      <c r="C1478" s="428" t="s">
        <v>4823</v>
      </c>
      <c r="D1478" s="449"/>
    </row>
    <row r="1479" spans="1:4">
      <c r="A1479" s="425" t="s">
        <v>4785</v>
      </c>
      <c r="B1479" s="428" t="s">
        <v>4787</v>
      </c>
      <c r="C1479" s="428" t="s">
        <v>4786</v>
      </c>
      <c r="D1479" s="449"/>
    </row>
    <row r="1480" spans="1:4">
      <c r="A1480" s="425" t="s">
        <v>2038</v>
      </c>
      <c r="B1480" s="426" t="s">
        <v>4017</v>
      </c>
      <c r="C1480" s="426" t="s">
        <v>2039</v>
      </c>
      <c r="D1480" s="449"/>
    </row>
    <row r="1481" spans="1:4">
      <c r="A1481" s="425" t="s">
        <v>4770</v>
      </c>
      <c r="B1481" s="428" t="s">
        <v>4771</v>
      </c>
      <c r="C1481" s="428" t="s">
        <v>4772</v>
      </c>
      <c r="D1481" s="449"/>
    </row>
    <row r="1482" spans="1:4">
      <c r="A1482" s="434" t="s">
        <v>3044</v>
      </c>
      <c r="B1482" s="447" t="s">
        <v>4018</v>
      </c>
      <c r="C1482" s="428" t="s">
        <v>4019</v>
      </c>
      <c r="D1482" s="449"/>
    </row>
    <row r="1483" spans="1:4">
      <c r="A1483" s="425" t="s">
        <v>4257</v>
      </c>
      <c r="B1483" s="428" t="s">
        <v>4258</v>
      </c>
      <c r="C1483" s="428" t="s">
        <v>4261</v>
      </c>
      <c r="D1483" s="504">
        <v>45498</v>
      </c>
    </row>
    <row r="1484" spans="1:4">
      <c r="A1484" s="425" t="s">
        <v>643</v>
      </c>
      <c r="B1484" s="426" t="s">
        <v>4020</v>
      </c>
      <c r="C1484" s="426" t="s">
        <v>435</v>
      </c>
      <c r="D1484" s="449"/>
    </row>
    <row r="1485" spans="1:4">
      <c r="A1485" s="425" t="s">
        <v>677</v>
      </c>
      <c r="B1485" s="426" t="s">
        <v>4021</v>
      </c>
      <c r="C1485" s="426" t="s">
        <v>2673</v>
      </c>
      <c r="D1485" s="449"/>
    </row>
    <row r="1486" spans="1:4">
      <c r="A1486" s="425" t="s">
        <v>2319</v>
      </c>
      <c r="B1486" s="428" t="s">
        <v>4022</v>
      </c>
      <c r="C1486" s="428" t="s">
        <v>3045</v>
      </c>
      <c r="D1486" s="449"/>
    </row>
    <row r="1487" spans="1:4">
      <c r="A1487" s="425" t="s">
        <v>4792</v>
      </c>
      <c r="B1487" s="428" t="s">
        <v>4793</v>
      </c>
      <c r="C1487" s="428" t="s">
        <v>4797</v>
      </c>
      <c r="D1487" s="449"/>
    </row>
    <row r="1488" spans="1:4">
      <c r="A1488" s="425" t="s">
        <v>4780</v>
      </c>
      <c r="B1488" s="428" t="s">
        <v>4781</v>
      </c>
      <c r="C1488" s="428" t="s">
        <v>4782</v>
      </c>
      <c r="D1488" s="449"/>
    </row>
    <row r="1489" spans="1:4">
      <c r="A1489" s="425" t="s">
        <v>2700</v>
      </c>
      <c r="B1489" s="428" t="s">
        <v>3192</v>
      </c>
      <c r="C1489" s="428" t="s">
        <v>3193</v>
      </c>
      <c r="D1489" s="504">
        <v>44700</v>
      </c>
    </row>
    <row r="1490" spans="1:4">
      <c r="A1490" s="425" t="s">
        <v>5040</v>
      </c>
      <c r="B1490" s="428" t="s">
        <v>5041</v>
      </c>
      <c r="C1490" s="428" t="s">
        <v>5042</v>
      </c>
      <c r="D1490" s="449"/>
    </row>
    <row r="1491" spans="1:4">
      <c r="A1491" s="425" t="s">
        <v>3046</v>
      </c>
      <c r="B1491" s="428" t="s">
        <v>4023</v>
      </c>
      <c r="C1491" s="428" t="s">
        <v>3047</v>
      </c>
      <c r="D1491" s="449"/>
    </row>
    <row r="1492" spans="1:4">
      <c r="A1492" s="425" t="s">
        <v>2720</v>
      </c>
      <c r="B1492" s="428" t="s">
        <v>3204</v>
      </c>
      <c r="C1492" s="428" t="s">
        <v>2721</v>
      </c>
      <c r="D1492" s="449" t="s">
        <v>3203</v>
      </c>
    </row>
    <row r="1493" spans="1:4">
      <c r="A1493" s="425" t="s">
        <v>1395</v>
      </c>
      <c r="B1493" s="426" t="s">
        <v>1396</v>
      </c>
      <c r="C1493" s="426" t="s">
        <v>1397</v>
      </c>
      <c r="D1493" s="449"/>
    </row>
    <row r="1494" spans="1:4">
      <c r="A1494" s="425" t="s">
        <v>2272</v>
      </c>
      <c r="B1494" s="428" t="s">
        <v>4024</v>
      </c>
      <c r="C1494" s="428" t="s">
        <v>3048</v>
      </c>
      <c r="D1494" s="449"/>
    </row>
    <row r="1495" spans="1:4">
      <c r="A1495" s="425" t="s">
        <v>1553</v>
      </c>
      <c r="B1495" s="426" t="s">
        <v>1554</v>
      </c>
      <c r="C1495" s="426" t="s">
        <v>2000</v>
      </c>
      <c r="D1495" s="449"/>
    </row>
    <row r="1496" spans="1:4">
      <c r="A1496" s="425" t="s">
        <v>464</v>
      </c>
      <c r="B1496" s="426" t="s">
        <v>4025</v>
      </c>
      <c r="C1496" s="426" t="s">
        <v>465</v>
      </c>
      <c r="D1496" s="449"/>
    </row>
    <row r="1497" spans="1:4">
      <c r="A1497" s="425" t="s">
        <v>4737</v>
      </c>
      <c r="B1497" s="428" t="s">
        <v>4025</v>
      </c>
      <c r="C1497" s="428" t="s">
        <v>4740</v>
      </c>
      <c r="D1497" s="449"/>
    </row>
    <row r="1498" spans="1:4">
      <c r="A1498" s="425" t="s">
        <v>473</v>
      </c>
      <c r="B1498" s="426" t="s">
        <v>4026</v>
      </c>
      <c r="C1498" s="426" t="s">
        <v>465</v>
      </c>
      <c r="D1498" s="449"/>
    </row>
    <row r="1499" spans="1:4">
      <c r="A1499" s="425" t="s">
        <v>4846</v>
      </c>
      <c r="B1499" s="428" t="s">
        <v>4026</v>
      </c>
      <c r="C1499" s="428" t="s">
        <v>4850</v>
      </c>
      <c r="D1499" s="449"/>
    </row>
    <row r="1500" spans="1:4">
      <c r="A1500" s="425" t="s">
        <v>919</v>
      </c>
      <c r="B1500" s="426" t="s">
        <v>920</v>
      </c>
      <c r="C1500" s="426" t="s">
        <v>921</v>
      </c>
      <c r="D1500" s="449"/>
    </row>
    <row r="1501" spans="1:4">
      <c r="A1501" s="425" t="s">
        <v>477</v>
      </c>
      <c r="B1501" s="426" t="s">
        <v>4027</v>
      </c>
      <c r="C1501" s="426" t="s">
        <v>475</v>
      </c>
      <c r="D1501" s="449"/>
    </row>
    <row r="1502" spans="1:4">
      <c r="A1502" s="425" t="s">
        <v>474</v>
      </c>
      <c r="B1502" s="426" t="s">
        <v>4028</v>
      </c>
      <c r="C1502" s="426" t="s">
        <v>475</v>
      </c>
      <c r="D1502" s="449"/>
    </row>
    <row r="1503" spans="1:4">
      <c r="A1503" s="425" t="s">
        <v>456</v>
      </c>
      <c r="B1503" s="426" t="s">
        <v>4029</v>
      </c>
      <c r="C1503" s="426" t="s">
        <v>457</v>
      </c>
      <c r="D1503" s="449"/>
    </row>
    <row r="1504" spans="1:4">
      <c r="A1504" s="425" t="s">
        <v>471</v>
      </c>
      <c r="B1504" s="426" t="s">
        <v>4030</v>
      </c>
      <c r="C1504" s="426" t="s">
        <v>472</v>
      </c>
      <c r="D1504" s="449"/>
    </row>
    <row r="1505" spans="1:4">
      <c r="A1505" s="425" t="s">
        <v>4964</v>
      </c>
      <c r="B1505" s="428" t="s">
        <v>4030</v>
      </c>
      <c r="C1505" s="428" t="s">
        <v>4967</v>
      </c>
      <c r="D1505" s="449"/>
    </row>
    <row r="1506" spans="1:4">
      <c r="A1506" s="425" t="s">
        <v>478</v>
      </c>
      <c r="B1506" s="426" t="s">
        <v>4031</v>
      </c>
      <c r="C1506" s="426" t="s">
        <v>472</v>
      </c>
      <c r="D1506" s="449"/>
    </row>
    <row r="1507" spans="1:4">
      <c r="A1507" s="425">
        <v>18011007</v>
      </c>
      <c r="B1507" s="426" t="s">
        <v>3049</v>
      </c>
      <c r="C1507" s="426" t="s">
        <v>457</v>
      </c>
      <c r="D1507" s="449"/>
    </row>
    <row r="1508" spans="1:4">
      <c r="A1508" s="425">
        <v>18011064</v>
      </c>
      <c r="B1508" s="426" t="s">
        <v>461</v>
      </c>
      <c r="C1508" s="426" t="s">
        <v>2782</v>
      </c>
      <c r="D1508" s="449" t="s">
        <v>3233</v>
      </c>
    </row>
    <row r="1509" spans="1:4">
      <c r="A1509" s="425" t="s">
        <v>907</v>
      </c>
      <c r="B1509" s="426" t="s">
        <v>908</v>
      </c>
      <c r="C1509" s="426" t="s">
        <v>457</v>
      </c>
      <c r="D1509" s="449"/>
    </row>
    <row r="1510" spans="1:4">
      <c r="A1510" s="432" t="s">
        <v>2344</v>
      </c>
      <c r="B1510" s="433" t="s">
        <v>3220</v>
      </c>
      <c r="C1510" s="428" t="s">
        <v>2735</v>
      </c>
      <c r="D1510" s="504" t="s">
        <v>3221</v>
      </c>
    </row>
    <row r="1511" spans="1:4">
      <c r="A1511" s="425" t="s">
        <v>532</v>
      </c>
      <c r="B1511" s="426" t="s">
        <v>4032</v>
      </c>
      <c r="C1511" s="426" t="s">
        <v>527</v>
      </c>
      <c r="D1511" s="449"/>
    </row>
    <row r="1512" spans="1:4">
      <c r="A1512" s="425" t="s">
        <v>4974</v>
      </c>
      <c r="B1512" s="428" t="s">
        <v>4032</v>
      </c>
      <c r="C1512" s="428" t="s">
        <v>4976</v>
      </c>
      <c r="D1512" s="449"/>
    </row>
    <row r="1513" spans="1:4">
      <c r="A1513" s="425" t="s">
        <v>526</v>
      </c>
      <c r="B1513" s="426" t="s">
        <v>4033</v>
      </c>
      <c r="C1513" s="426" t="s">
        <v>527</v>
      </c>
      <c r="D1513" s="449"/>
    </row>
    <row r="1514" spans="1:4">
      <c r="A1514" s="425" t="s">
        <v>4731</v>
      </c>
      <c r="B1514" s="428" t="s">
        <v>4033</v>
      </c>
      <c r="C1514" s="428" t="s">
        <v>4734</v>
      </c>
      <c r="D1514" s="449"/>
    </row>
    <row r="1515" spans="1:4">
      <c r="A1515" s="425" t="s">
        <v>531</v>
      </c>
      <c r="B1515" s="426" t="s">
        <v>4034</v>
      </c>
      <c r="C1515" s="426" t="s">
        <v>530</v>
      </c>
      <c r="D1515" s="449"/>
    </row>
    <row r="1516" spans="1:4">
      <c r="A1516" s="425" t="s">
        <v>4972</v>
      </c>
      <c r="B1516" s="428" t="s">
        <v>4034</v>
      </c>
      <c r="C1516" s="428" t="s">
        <v>4975</v>
      </c>
      <c r="D1516" s="449"/>
    </row>
    <row r="1517" spans="1:4">
      <c r="A1517" s="425" t="s">
        <v>529</v>
      </c>
      <c r="B1517" s="426" t="s">
        <v>4035</v>
      </c>
      <c r="C1517" s="426" t="s">
        <v>530</v>
      </c>
      <c r="D1517" s="449"/>
    </row>
    <row r="1518" spans="1:4">
      <c r="A1518" s="425" t="s">
        <v>4777</v>
      </c>
      <c r="B1518" s="428" t="s">
        <v>4778</v>
      </c>
      <c r="C1518" s="428" t="s">
        <v>5176</v>
      </c>
      <c r="D1518" s="449"/>
    </row>
    <row r="1519" spans="1:4">
      <c r="A1519" s="425" t="s">
        <v>599</v>
      </c>
      <c r="B1519" s="426" t="s">
        <v>4036</v>
      </c>
      <c r="C1519" s="426" t="s">
        <v>600</v>
      </c>
      <c r="D1519" s="449"/>
    </row>
    <row r="1520" spans="1:4">
      <c r="A1520" s="425" t="s">
        <v>581</v>
      </c>
      <c r="B1520" s="426" t="s">
        <v>4037</v>
      </c>
      <c r="C1520" s="426" t="s">
        <v>582</v>
      </c>
      <c r="D1520" s="449"/>
    </row>
    <row r="1521" spans="1:4">
      <c r="A1521" s="425" t="s">
        <v>4725</v>
      </c>
      <c r="B1521" s="428" t="s">
        <v>4037</v>
      </c>
      <c r="C1521" s="428" t="s">
        <v>4730</v>
      </c>
      <c r="D1521" s="449"/>
    </row>
    <row r="1522" spans="1:4">
      <c r="A1522" s="425" t="s">
        <v>593</v>
      </c>
      <c r="B1522" s="426" t="s">
        <v>4038</v>
      </c>
      <c r="C1522" s="426" t="s">
        <v>3050</v>
      </c>
      <c r="D1522" s="449"/>
    </row>
    <row r="1523" spans="1:4">
      <c r="A1523" s="425" t="s">
        <v>2255</v>
      </c>
      <c r="B1523" s="428" t="s">
        <v>4039</v>
      </c>
      <c r="C1523" s="428" t="s">
        <v>3051</v>
      </c>
      <c r="D1523" s="449"/>
    </row>
    <row r="1524" spans="1:4">
      <c r="A1524" s="425" t="s">
        <v>2626</v>
      </c>
      <c r="B1524" s="428" t="s">
        <v>4236</v>
      </c>
      <c r="C1524" s="428" t="s">
        <v>4836</v>
      </c>
      <c r="D1524" s="504">
        <v>45653</v>
      </c>
    </row>
    <row r="1525" spans="1:4">
      <c r="A1525" s="425" t="s">
        <v>2171</v>
      </c>
      <c r="B1525" s="426" t="s">
        <v>2172</v>
      </c>
      <c r="C1525" s="426" t="s">
        <v>2173</v>
      </c>
      <c r="D1525" s="449"/>
    </row>
    <row r="1526" spans="1:4">
      <c r="A1526" s="425" t="s">
        <v>4871</v>
      </c>
      <c r="B1526" s="428" t="s">
        <v>4874</v>
      </c>
      <c r="C1526" s="428" t="s">
        <v>4872</v>
      </c>
      <c r="D1526" s="449"/>
    </row>
    <row r="1527" spans="1:4">
      <c r="A1527" s="437" t="s">
        <v>3052</v>
      </c>
      <c r="B1527" s="436" t="s">
        <v>4040</v>
      </c>
      <c r="C1527" s="428" t="s">
        <v>2312</v>
      </c>
      <c r="D1527" s="449"/>
    </row>
    <row r="1528" spans="1:4">
      <c r="A1528" s="425" t="s">
        <v>2067</v>
      </c>
      <c r="B1528" s="426" t="s">
        <v>4041</v>
      </c>
      <c r="C1528" s="426" t="s">
        <v>3053</v>
      </c>
      <c r="D1528" s="449"/>
    </row>
    <row r="1529" spans="1:4">
      <c r="A1529" s="425" t="s">
        <v>4877</v>
      </c>
      <c r="B1529" s="428" t="s">
        <v>4880</v>
      </c>
      <c r="C1529" s="428" t="s">
        <v>4878</v>
      </c>
      <c r="D1529" s="449"/>
    </row>
    <row r="1530" spans="1:4">
      <c r="A1530" s="425" t="s">
        <v>4886</v>
      </c>
      <c r="B1530" s="428" t="s">
        <v>4894</v>
      </c>
      <c r="C1530" s="428" t="s">
        <v>4895</v>
      </c>
      <c r="D1530" s="449"/>
    </row>
    <row r="1531" spans="1:4">
      <c r="A1531" s="425" t="s">
        <v>3054</v>
      </c>
      <c r="B1531" s="428" t="s">
        <v>4042</v>
      </c>
      <c r="C1531" s="426" t="s">
        <v>3055</v>
      </c>
      <c r="D1531" s="449"/>
    </row>
    <row r="1532" spans="1:4">
      <c r="A1532" s="425">
        <v>30913081</v>
      </c>
      <c r="B1532" s="426" t="s">
        <v>1608</v>
      </c>
      <c r="C1532" s="426" t="s">
        <v>2644</v>
      </c>
      <c r="D1532" s="449"/>
    </row>
    <row r="1533" spans="1:4">
      <c r="A1533" s="425" t="s">
        <v>444</v>
      </c>
      <c r="B1533" s="426" t="s">
        <v>4043</v>
      </c>
      <c r="C1533" s="426" t="s">
        <v>445</v>
      </c>
      <c r="D1533" s="449"/>
    </row>
    <row r="1534" spans="1:4">
      <c r="A1534" s="425" t="s">
        <v>898</v>
      </c>
      <c r="B1534" s="426" t="s">
        <v>899</v>
      </c>
      <c r="C1534" s="426" t="s">
        <v>445</v>
      </c>
      <c r="D1534" s="449"/>
    </row>
    <row r="1535" spans="1:4">
      <c r="A1535" s="425" t="s">
        <v>462</v>
      </c>
      <c r="B1535" s="426" t="s">
        <v>4044</v>
      </c>
      <c r="C1535" s="426" t="s">
        <v>463</v>
      </c>
      <c r="D1535" s="449"/>
    </row>
    <row r="1536" spans="1:4">
      <c r="A1536" s="425" t="s">
        <v>4849</v>
      </c>
      <c r="B1536" s="428" t="s">
        <v>4848</v>
      </c>
      <c r="C1536" s="428" t="s">
        <v>4852</v>
      </c>
      <c r="D1536" s="449"/>
    </row>
    <row r="1537" spans="1:4">
      <c r="A1537" s="425" t="s">
        <v>458</v>
      </c>
      <c r="B1537" s="426" t="s">
        <v>4045</v>
      </c>
      <c r="C1537" s="426" t="s">
        <v>459</v>
      </c>
      <c r="D1537" s="449"/>
    </row>
    <row r="1538" spans="1:4">
      <c r="A1538" s="425" t="s">
        <v>482</v>
      </c>
      <c r="B1538" s="426" t="s">
        <v>4046</v>
      </c>
      <c r="C1538" s="426" t="s">
        <v>463</v>
      </c>
      <c r="D1538" s="449"/>
    </row>
    <row r="1539" spans="1:4">
      <c r="A1539" s="425" t="s">
        <v>4682</v>
      </c>
      <c r="B1539" s="428" t="s">
        <v>4046</v>
      </c>
      <c r="C1539" s="428" t="s">
        <v>4683</v>
      </c>
      <c r="D1539" s="449">
        <v>478</v>
      </c>
    </row>
    <row r="1540" spans="1:4">
      <c r="A1540" s="425">
        <v>16121063</v>
      </c>
      <c r="B1540" s="426" t="s">
        <v>460</v>
      </c>
      <c r="C1540" s="426" t="s">
        <v>2783</v>
      </c>
      <c r="D1540" s="449" t="s">
        <v>3235</v>
      </c>
    </row>
    <row r="1541" spans="1:4">
      <c r="A1541" s="425" t="s">
        <v>905</v>
      </c>
      <c r="B1541" s="426" t="s">
        <v>906</v>
      </c>
      <c r="C1541" s="426" t="s">
        <v>459</v>
      </c>
      <c r="D1541" s="449"/>
    </row>
    <row r="1542" spans="1:4">
      <c r="A1542" s="425" t="s">
        <v>923</v>
      </c>
      <c r="B1542" s="426" t="s">
        <v>906</v>
      </c>
      <c r="C1542" s="426" t="s">
        <v>459</v>
      </c>
      <c r="D1542" s="449"/>
    </row>
    <row r="1543" spans="1:4">
      <c r="A1543" s="425">
        <v>16121006</v>
      </c>
      <c r="B1543" s="426" t="s">
        <v>922</v>
      </c>
      <c r="C1543" s="426" t="s">
        <v>459</v>
      </c>
      <c r="D1543" s="449"/>
    </row>
    <row r="1544" spans="1:4">
      <c r="A1544" s="425" t="s">
        <v>2062</v>
      </c>
      <c r="B1544" s="426" t="s">
        <v>4047</v>
      </c>
      <c r="C1544" s="426" t="s">
        <v>3056</v>
      </c>
      <c r="D1544" s="449"/>
    </row>
    <row r="1545" spans="1:4">
      <c r="A1545" s="425" t="s">
        <v>4980</v>
      </c>
      <c r="B1545" s="428" t="s">
        <v>4981</v>
      </c>
      <c r="C1545" s="428" t="s">
        <v>4982</v>
      </c>
      <c r="D1545" s="449"/>
    </row>
    <row r="1546" spans="1:4">
      <c r="A1546" s="425" t="s">
        <v>2599</v>
      </c>
      <c r="B1546" s="426" t="s">
        <v>3196</v>
      </c>
      <c r="C1546" s="426" t="s">
        <v>2704</v>
      </c>
      <c r="D1546" s="504">
        <v>45023</v>
      </c>
    </row>
    <row r="1547" spans="1:4">
      <c r="A1547" s="425" t="s">
        <v>1388</v>
      </c>
      <c r="B1547" s="426" t="s">
        <v>1389</v>
      </c>
      <c r="C1547" s="426" t="s">
        <v>1390</v>
      </c>
      <c r="D1547" s="449"/>
    </row>
    <row r="1548" spans="1:4">
      <c r="A1548" s="425" t="s">
        <v>900</v>
      </c>
      <c r="B1548" s="426" t="s">
        <v>901</v>
      </c>
      <c r="C1548" s="426" t="s">
        <v>449</v>
      </c>
      <c r="D1548" s="449"/>
    </row>
    <row r="1549" spans="1:4">
      <c r="A1549" s="425" t="s">
        <v>448</v>
      </c>
      <c r="B1549" s="426" t="s">
        <v>4048</v>
      </c>
      <c r="C1549" s="426" t="s">
        <v>449</v>
      </c>
      <c r="D1549" s="449"/>
    </row>
    <row r="1550" spans="1:4">
      <c r="A1550" s="425" t="s">
        <v>2166</v>
      </c>
      <c r="B1550" s="426" t="s">
        <v>4049</v>
      </c>
      <c r="C1550" s="426" t="s">
        <v>3057</v>
      </c>
      <c r="D1550" s="449"/>
    </row>
    <row r="1551" spans="1:4">
      <c r="A1551" s="425" t="s">
        <v>1391</v>
      </c>
      <c r="B1551" s="426" t="s">
        <v>1392</v>
      </c>
      <c r="C1551" s="426" t="s">
        <v>236</v>
      </c>
      <c r="D1551" s="449"/>
    </row>
    <row r="1552" spans="1:4">
      <c r="A1552" s="425" t="s">
        <v>202</v>
      </c>
      <c r="B1552" s="426" t="s">
        <v>4050</v>
      </c>
      <c r="C1552" s="426" t="s">
        <v>4051</v>
      </c>
      <c r="D1552" s="449"/>
    </row>
    <row r="1553" spans="1:4">
      <c r="A1553" s="432" t="s">
        <v>2334</v>
      </c>
      <c r="B1553" s="433" t="s">
        <v>2740</v>
      </c>
      <c r="C1553" s="433" t="s">
        <v>2336</v>
      </c>
      <c r="D1553" s="449" t="s">
        <v>3226</v>
      </c>
    </row>
    <row r="1554" spans="1:4">
      <c r="A1554" s="425" t="s">
        <v>72</v>
      </c>
      <c r="B1554" s="426" t="s">
        <v>1529</v>
      </c>
      <c r="C1554" s="426" t="s">
        <v>2001</v>
      </c>
      <c r="D1554" s="449"/>
    </row>
    <row r="1555" spans="1:4">
      <c r="A1555" s="425" t="s">
        <v>1393</v>
      </c>
      <c r="B1555" s="426" t="s">
        <v>1394</v>
      </c>
      <c r="C1555" s="426" t="s">
        <v>236</v>
      </c>
      <c r="D1555" s="449"/>
    </row>
    <row r="1556" spans="1:4">
      <c r="A1556" s="425" t="s">
        <v>419</v>
      </c>
      <c r="B1556" s="426" t="s">
        <v>4052</v>
      </c>
      <c r="C1556" s="426" t="s">
        <v>2140</v>
      </c>
      <c r="D1556" s="449"/>
    </row>
    <row r="1557" spans="1:4">
      <c r="A1557" s="425" t="s">
        <v>430</v>
      </c>
      <c r="B1557" s="426" t="s">
        <v>4053</v>
      </c>
      <c r="C1557" s="426" t="s">
        <v>4054</v>
      </c>
      <c r="D1557" s="449"/>
    </row>
    <row r="1558" spans="1:4">
      <c r="A1558" s="425" t="s">
        <v>1852</v>
      </c>
      <c r="B1558" s="426" t="s">
        <v>1853</v>
      </c>
      <c r="C1558" s="426" t="s">
        <v>2140</v>
      </c>
      <c r="D1558" s="449"/>
    </row>
    <row r="1559" spans="1:4">
      <c r="A1559" s="425" t="s">
        <v>1874</v>
      </c>
      <c r="B1559" s="426" t="s">
        <v>1875</v>
      </c>
      <c r="C1559" s="426" t="s">
        <v>4054</v>
      </c>
      <c r="D1559" s="449"/>
    </row>
    <row r="1560" spans="1:4">
      <c r="A1560" s="425" t="s">
        <v>1911</v>
      </c>
      <c r="B1560" s="426" t="s">
        <v>4055</v>
      </c>
      <c r="C1560" s="426" t="s">
        <v>4054</v>
      </c>
      <c r="D1560" s="449"/>
    </row>
    <row r="1561" spans="1:4">
      <c r="A1561" s="425" t="s">
        <v>426</v>
      </c>
      <c r="B1561" s="426" t="s">
        <v>4056</v>
      </c>
      <c r="C1561" s="426" t="s">
        <v>78</v>
      </c>
      <c r="D1561" s="449"/>
    </row>
    <row r="1562" spans="1:4">
      <c r="A1562" s="425" t="s">
        <v>420</v>
      </c>
      <c r="B1562" s="426" t="s">
        <v>4057</v>
      </c>
      <c r="C1562" s="426" t="s">
        <v>2140</v>
      </c>
      <c r="D1562" s="449"/>
    </row>
    <row r="1563" spans="1:4">
      <c r="A1563" s="425" t="s">
        <v>422</v>
      </c>
      <c r="B1563" s="426" t="s">
        <v>4058</v>
      </c>
      <c r="C1563" s="426" t="s">
        <v>2140</v>
      </c>
      <c r="D1563" s="449"/>
    </row>
    <row r="1564" spans="1:4">
      <c r="A1564" s="425" t="s">
        <v>1825</v>
      </c>
      <c r="B1564" s="426" t="s">
        <v>1826</v>
      </c>
      <c r="C1564" s="426" t="s">
        <v>78</v>
      </c>
      <c r="D1564" s="449"/>
    </row>
    <row r="1565" spans="1:4">
      <c r="A1565" s="425" t="s">
        <v>1848</v>
      </c>
      <c r="B1565" s="426" t="s">
        <v>1849</v>
      </c>
      <c r="C1565" s="426" t="s">
        <v>2140</v>
      </c>
      <c r="D1565" s="449"/>
    </row>
    <row r="1566" spans="1:4">
      <c r="A1566" s="425" t="s">
        <v>1859</v>
      </c>
      <c r="B1566" s="426" t="s">
        <v>1860</v>
      </c>
      <c r="C1566" s="426" t="s">
        <v>2140</v>
      </c>
      <c r="D1566" s="449"/>
    </row>
    <row r="1567" spans="1:4">
      <c r="A1567" s="425" t="s">
        <v>1905</v>
      </c>
      <c r="B1567" s="426" t="s">
        <v>4059</v>
      </c>
      <c r="C1567" s="426" t="s">
        <v>2140</v>
      </c>
      <c r="D1567" s="449"/>
    </row>
    <row r="1568" spans="1:4">
      <c r="A1568" s="425" t="s">
        <v>50</v>
      </c>
      <c r="B1568" s="426" t="s">
        <v>1854</v>
      </c>
      <c r="C1568" s="426" t="s">
        <v>2140</v>
      </c>
      <c r="D1568" s="449"/>
    </row>
    <row r="1569" spans="1:4">
      <c r="A1569" s="425" t="s">
        <v>1912</v>
      </c>
      <c r="B1569" s="426" t="s">
        <v>4060</v>
      </c>
      <c r="C1569" s="426" t="s">
        <v>2140</v>
      </c>
      <c r="D1569" s="449"/>
    </row>
    <row r="1570" spans="1:4">
      <c r="A1570" s="425">
        <v>35292002</v>
      </c>
      <c r="B1570" s="426" t="s">
        <v>1917</v>
      </c>
      <c r="C1570" s="426" t="s">
        <v>2032</v>
      </c>
      <c r="D1570" s="449"/>
    </row>
    <row r="1571" spans="1:4">
      <c r="A1571" s="425">
        <v>35292036</v>
      </c>
      <c r="B1571" s="426" t="s">
        <v>4061</v>
      </c>
      <c r="C1571" s="426" t="s">
        <v>2032</v>
      </c>
      <c r="D1571" s="449"/>
    </row>
    <row r="1572" spans="1:4">
      <c r="A1572" s="425">
        <v>35292069</v>
      </c>
      <c r="B1572" s="426" t="s">
        <v>4062</v>
      </c>
      <c r="C1572" s="426" t="s">
        <v>3058</v>
      </c>
      <c r="D1572" s="449"/>
    </row>
    <row r="1573" spans="1:4">
      <c r="A1573" s="425">
        <v>36172039</v>
      </c>
      <c r="B1573" s="428" t="s">
        <v>4247</v>
      </c>
      <c r="C1573" s="428" t="s">
        <v>2688</v>
      </c>
      <c r="D1573" s="504">
        <v>45429</v>
      </c>
    </row>
    <row r="1574" spans="1:4">
      <c r="A1574" s="432" t="s">
        <v>2326</v>
      </c>
      <c r="B1574" s="433" t="s">
        <v>3222</v>
      </c>
      <c r="C1574" s="428" t="s">
        <v>2736</v>
      </c>
      <c r="D1574" s="504" t="s">
        <v>3221</v>
      </c>
    </row>
    <row r="1575" spans="1:4">
      <c r="A1575" s="425" t="s">
        <v>1855</v>
      </c>
      <c r="B1575" s="426" t="s">
        <v>1856</v>
      </c>
      <c r="C1575" s="426" t="s">
        <v>2144</v>
      </c>
      <c r="D1575" s="449"/>
    </row>
    <row r="1576" spans="1:4">
      <c r="A1576" s="425" t="s">
        <v>1864</v>
      </c>
      <c r="B1576" s="426" t="s">
        <v>1865</v>
      </c>
      <c r="C1576" s="426" t="s">
        <v>2144</v>
      </c>
      <c r="D1576" s="449"/>
    </row>
    <row r="1577" spans="1:4">
      <c r="A1577" s="425" t="s">
        <v>432</v>
      </c>
      <c r="B1577" s="426" t="s">
        <v>4064</v>
      </c>
      <c r="C1577" s="426" t="s">
        <v>2144</v>
      </c>
      <c r="D1577" s="449"/>
    </row>
    <row r="1578" spans="1:4">
      <c r="A1578" s="425" t="s">
        <v>1913</v>
      </c>
      <c r="B1578" s="426" t="s">
        <v>4063</v>
      </c>
      <c r="C1578" s="426" t="s">
        <v>2144</v>
      </c>
      <c r="D1578" s="449"/>
    </row>
    <row r="1579" spans="1:4">
      <c r="A1579" s="425" t="s">
        <v>423</v>
      </c>
      <c r="B1579" s="426" t="s">
        <v>4065</v>
      </c>
      <c r="C1579" s="426" t="s">
        <v>2144</v>
      </c>
      <c r="D1579" s="449"/>
    </row>
    <row r="1580" spans="1:4">
      <c r="A1580" s="425" t="s">
        <v>1877</v>
      </c>
      <c r="B1580" s="426" t="s">
        <v>1878</v>
      </c>
      <c r="C1580" s="426" t="s">
        <v>4066</v>
      </c>
      <c r="D1580" s="449"/>
    </row>
    <row r="1581" spans="1:4">
      <c r="A1581" s="425" t="s">
        <v>1909</v>
      </c>
      <c r="B1581" s="426" t="s">
        <v>1910</v>
      </c>
      <c r="C1581" s="426" t="s">
        <v>4066</v>
      </c>
      <c r="D1581" s="449"/>
    </row>
    <row r="1582" spans="1:4">
      <c r="A1582" s="425" t="s">
        <v>1914</v>
      </c>
      <c r="B1582" s="426" t="s">
        <v>4067</v>
      </c>
      <c r="C1582" s="426" t="s">
        <v>4066</v>
      </c>
      <c r="D1582" s="449"/>
    </row>
    <row r="1583" spans="1:4">
      <c r="A1583" s="425" t="s">
        <v>1881</v>
      </c>
      <c r="B1583" s="426" t="s">
        <v>1882</v>
      </c>
      <c r="C1583" s="426" t="s">
        <v>4068</v>
      </c>
      <c r="D1583" s="449"/>
    </row>
    <row r="1584" spans="1:4">
      <c r="A1584" s="425" t="s">
        <v>1883</v>
      </c>
      <c r="B1584" s="426" t="s">
        <v>1884</v>
      </c>
      <c r="C1584" s="426" t="s">
        <v>4069</v>
      </c>
      <c r="D1584" s="449"/>
    </row>
    <row r="1585" spans="1:4">
      <c r="A1585" s="425" t="s">
        <v>368</v>
      </c>
      <c r="B1585" s="426" t="s">
        <v>4070</v>
      </c>
      <c r="C1585" s="426" t="s">
        <v>369</v>
      </c>
      <c r="D1585" s="449"/>
    </row>
    <row r="1586" spans="1:4">
      <c r="A1586" s="425" t="s">
        <v>1898</v>
      </c>
      <c r="B1586" s="426" t="s">
        <v>1899</v>
      </c>
      <c r="C1586" s="426" t="s">
        <v>2036</v>
      </c>
      <c r="D1586" s="449"/>
    </row>
    <row r="1587" spans="1:4">
      <c r="A1587" s="425" t="s">
        <v>1904</v>
      </c>
      <c r="B1587" s="426" t="s">
        <v>2114</v>
      </c>
      <c r="C1587" s="426" t="s">
        <v>2036</v>
      </c>
      <c r="D1587" s="449"/>
    </row>
    <row r="1588" spans="1:4">
      <c r="A1588" s="425" t="s">
        <v>1900</v>
      </c>
      <c r="B1588" s="426" t="s">
        <v>1901</v>
      </c>
      <c r="C1588" s="426" t="s">
        <v>2037</v>
      </c>
      <c r="D1588" s="449"/>
    </row>
    <row r="1589" spans="1:4">
      <c r="A1589" s="425" t="s">
        <v>1876</v>
      </c>
      <c r="B1589" s="426" t="s">
        <v>3059</v>
      </c>
      <c r="C1589" s="426" t="s">
        <v>2031</v>
      </c>
      <c r="D1589" s="449"/>
    </row>
    <row r="1590" spans="1:4">
      <c r="A1590" s="425" t="s">
        <v>1879</v>
      </c>
      <c r="B1590" s="426" t="s">
        <v>1880</v>
      </c>
      <c r="C1590" s="426" t="s">
        <v>2674</v>
      </c>
      <c r="D1590" s="449"/>
    </row>
    <row r="1591" spans="1:4">
      <c r="A1591" s="425" t="s">
        <v>1885</v>
      </c>
      <c r="B1591" s="426" t="s">
        <v>1886</v>
      </c>
      <c r="C1591" s="426" t="s">
        <v>2033</v>
      </c>
      <c r="D1591" s="449"/>
    </row>
    <row r="1592" spans="1:4">
      <c r="A1592" s="425" t="s">
        <v>1893</v>
      </c>
      <c r="B1592" s="426" t="s">
        <v>1894</v>
      </c>
      <c r="C1592" s="426" t="s">
        <v>2035</v>
      </c>
      <c r="D1592" s="449"/>
    </row>
    <row r="1593" spans="1:4">
      <c r="A1593" s="425">
        <v>32085011</v>
      </c>
      <c r="B1593" s="426" t="s">
        <v>4071</v>
      </c>
      <c r="C1593" s="426" t="s">
        <v>322</v>
      </c>
      <c r="D1593" s="449"/>
    </row>
    <row r="1594" spans="1:4">
      <c r="A1594" s="425">
        <v>32085045</v>
      </c>
      <c r="B1594" s="426" t="s">
        <v>4072</v>
      </c>
      <c r="C1594" s="426" t="s">
        <v>322</v>
      </c>
      <c r="D1594" s="449"/>
    </row>
    <row r="1595" spans="1:4">
      <c r="A1595" s="425">
        <v>32086019</v>
      </c>
      <c r="B1595" s="426" t="s">
        <v>4073</v>
      </c>
      <c r="C1595" s="426" t="s">
        <v>120</v>
      </c>
      <c r="D1595" s="449"/>
    </row>
    <row r="1596" spans="1:4">
      <c r="A1596" s="425">
        <v>32086043</v>
      </c>
      <c r="B1596" s="426" t="s">
        <v>4074</v>
      </c>
      <c r="C1596" s="426" t="s">
        <v>120</v>
      </c>
      <c r="D1596" s="449"/>
    </row>
    <row r="1597" spans="1:4">
      <c r="A1597" s="425" t="s">
        <v>1887</v>
      </c>
      <c r="B1597" s="426" t="s">
        <v>1888</v>
      </c>
      <c r="C1597" s="426" t="s">
        <v>1978</v>
      </c>
      <c r="D1597" s="449"/>
    </row>
    <row r="1598" spans="1:4">
      <c r="A1598" s="425" t="s">
        <v>3060</v>
      </c>
      <c r="B1598" s="426" t="s">
        <v>1907</v>
      </c>
      <c r="C1598" s="426" t="s">
        <v>1978</v>
      </c>
      <c r="D1598" s="449"/>
    </row>
    <row r="1599" spans="1:4">
      <c r="A1599" s="425">
        <v>32085003</v>
      </c>
      <c r="B1599" s="426" t="s">
        <v>1838</v>
      </c>
      <c r="C1599" s="426" t="s">
        <v>322</v>
      </c>
      <c r="D1599" s="449"/>
    </row>
    <row r="1600" spans="1:4">
      <c r="A1600" s="425">
        <v>32086001</v>
      </c>
      <c r="B1600" s="426" t="s">
        <v>1837</v>
      </c>
      <c r="C1600" s="426" t="s">
        <v>120</v>
      </c>
      <c r="D1600" s="449"/>
    </row>
    <row r="1601" spans="1:4">
      <c r="A1601" s="425" t="s">
        <v>416</v>
      </c>
      <c r="B1601" s="426" t="s">
        <v>4075</v>
      </c>
      <c r="C1601" s="426" t="s">
        <v>417</v>
      </c>
      <c r="D1601" s="449"/>
    </row>
    <row r="1602" spans="1:4">
      <c r="A1602" s="425" t="s">
        <v>424</v>
      </c>
      <c r="B1602" s="426" t="s">
        <v>4076</v>
      </c>
      <c r="C1602" s="426" t="s">
        <v>417</v>
      </c>
      <c r="D1602" s="449"/>
    </row>
    <row r="1603" spans="1:4">
      <c r="A1603" s="425" t="s">
        <v>418</v>
      </c>
      <c r="B1603" s="426" t="s">
        <v>4077</v>
      </c>
      <c r="C1603" s="426" t="s">
        <v>417</v>
      </c>
      <c r="D1603" s="449"/>
    </row>
    <row r="1604" spans="1:4">
      <c r="A1604" s="425" t="s">
        <v>425</v>
      </c>
      <c r="B1604" s="426" t="s">
        <v>4078</v>
      </c>
      <c r="C1604" s="426" t="s">
        <v>417</v>
      </c>
      <c r="D1604" s="449"/>
    </row>
    <row r="1605" spans="1:4">
      <c r="A1605" s="425" t="s">
        <v>1834</v>
      </c>
      <c r="B1605" s="426" t="s">
        <v>1835</v>
      </c>
      <c r="C1605" s="426" t="s">
        <v>417</v>
      </c>
      <c r="D1605" s="449"/>
    </row>
    <row r="1606" spans="1:4">
      <c r="A1606" s="425" t="s">
        <v>1832</v>
      </c>
      <c r="B1606" s="426" t="s">
        <v>1833</v>
      </c>
      <c r="C1606" s="426" t="s">
        <v>417</v>
      </c>
      <c r="D1606" s="449"/>
    </row>
    <row r="1607" spans="1:4">
      <c r="A1607" s="425" t="s">
        <v>1889</v>
      </c>
      <c r="B1607" s="426" t="s">
        <v>1890</v>
      </c>
      <c r="C1607" s="426" t="s">
        <v>2034</v>
      </c>
      <c r="D1607" s="449"/>
    </row>
    <row r="1608" spans="1:4">
      <c r="A1608" s="425" t="s">
        <v>1895</v>
      </c>
      <c r="B1608" s="426" t="s">
        <v>1896</v>
      </c>
      <c r="C1608" s="426" t="s">
        <v>2034</v>
      </c>
      <c r="D1608" s="449"/>
    </row>
    <row r="1609" spans="1:4">
      <c r="A1609" s="425">
        <v>32175010</v>
      </c>
      <c r="B1609" s="426" t="s">
        <v>4079</v>
      </c>
      <c r="C1609" s="426" t="s">
        <v>35</v>
      </c>
      <c r="D1609" s="449"/>
    </row>
    <row r="1610" spans="1:4">
      <c r="A1610" s="425">
        <v>32175044</v>
      </c>
      <c r="B1610" s="426" t="s">
        <v>4080</v>
      </c>
      <c r="C1610" s="426" t="s">
        <v>35</v>
      </c>
      <c r="D1610" s="449"/>
    </row>
    <row r="1611" spans="1:4">
      <c r="A1611" s="425">
        <v>32176018</v>
      </c>
      <c r="B1611" s="426" t="s">
        <v>4081</v>
      </c>
      <c r="C1611" s="426" t="s">
        <v>35</v>
      </c>
      <c r="D1611" s="449"/>
    </row>
    <row r="1612" spans="1:4">
      <c r="A1612" s="425">
        <v>32176042</v>
      </c>
      <c r="B1612" s="426" t="s">
        <v>4082</v>
      </c>
      <c r="C1612" s="426" t="s">
        <v>35</v>
      </c>
      <c r="D1612" s="449"/>
    </row>
    <row r="1613" spans="1:4">
      <c r="A1613" s="425">
        <v>32175002</v>
      </c>
      <c r="B1613" s="426" t="s">
        <v>1839</v>
      </c>
      <c r="C1613" s="426" t="s">
        <v>35</v>
      </c>
      <c r="D1613" s="449"/>
    </row>
    <row r="1614" spans="1:4">
      <c r="A1614" s="425">
        <v>32176000</v>
      </c>
      <c r="B1614" s="426" t="s">
        <v>1836</v>
      </c>
      <c r="C1614" s="426" t="s">
        <v>35</v>
      </c>
      <c r="D1614" s="449"/>
    </row>
    <row r="1615" spans="1:4">
      <c r="A1615" s="425" t="s">
        <v>1891</v>
      </c>
      <c r="B1615" s="426" t="s">
        <v>1892</v>
      </c>
      <c r="C1615" s="426" t="s">
        <v>35</v>
      </c>
      <c r="D1615" s="449"/>
    </row>
    <row r="1616" spans="1:4">
      <c r="A1616" s="425" t="s">
        <v>1897</v>
      </c>
      <c r="B1616" s="426" t="s">
        <v>4083</v>
      </c>
      <c r="C1616" s="426" t="s">
        <v>35</v>
      </c>
      <c r="D1616" s="449"/>
    </row>
    <row r="1617" spans="1:4">
      <c r="A1617" s="425">
        <v>13562004</v>
      </c>
      <c r="B1617" s="428" t="s">
        <v>4490</v>
      </c>
      <c r="C1617" s="428" t="s">
        <v>4491</v>
      </c>
      <c r="D1617" s="449"/>
    </row>
    <row r="1618" spans="1:4">
      <c r="A1618" s="425">
        <v>13542006</v>
      </c>
      <c r="B1618" s="428" t="s">
        <v>4488</v>
      </c>
      <c r="C1618" s="428" t="s">
        <v>4489</v>
      </c>
      <c r="D1618" s="449"/>
    </row>
    <row r="1619" spans="1:4">
      <c r="A1619" s="425">
        <v>13552005</v>
      </c>
      <c r="B1619" s="428" t="s">
        <v>4484</v>
      </c>
      <c r="C1619" s="428" t="s">
        <v>4485</v>
      </c>
      <c r="D1619" s="449"/>
    </row>
    <row r="1620" spans="1:4">
      <c r="A1620" s="425">
        <v>13572003</v>
      </c>
      <c r="B1620" s="428" t="s">
        <v>4486</v>
      </c>
      <c r="C1620" s="428" t="s">
        <v>4487</v>
      </c>
      <c r="D1620" s="449"/>
    </row>
    <row r="1621" spans="1:4">
      <c r="A1621" s="425" t="s">
        <v>243</v>
      </c>
      <c r="B1621" s="426" t="s">
        <v>4084</v>
      </c>
      <c r="C1621" s="426" t="s">
        <v>244</v>
      </c>
      <c r="D1621" s="449"/>
    </row>
    <row r="1622" spans="1:4">
      <c r="A1622" s="425" t="s">
        <v>1925</v>
      </c>
      <c r="B1622" s="426" t="s">
        <v>4085</v>
      </c>
      <c r="C1622" s="426" t="s">
        <v>244</v>
      </c>
      <c r="D1622" s="449"/>
    </row>
    <row r="1623" spans="1:4">
      <c r="A1623" s="425">
        <v>32512063</v>
      </c>
      <c r="B1623" s="428" t="s">
        <v>4086</v>
      </c>
      <c r="C1623" s="428" t="s">
        <v>3062</v>
      </c>
      <c r="D1623" s="449"/>
    </row>
    <row r="1624" spans="1:4">
      <c r="A1624" s="425">
        <v>32512006</v>
      </c>
      <c r="B1624" s="426" t="s">
        <v>1752</v>
      </c>
      <c r="C1624" s="426" t="s">
        <v>1990</v>
      </c>
      <c r="D1624" s="449"/>
    </row>
    <row r="1625" spans="1:4">
      <c r="A1625" s="425">
        <v>32512030</v>
      </c>
      <c r="B1625" s="426" t="s">
        <v>4087</v>
      </c>
      <c r="C1625" s="426" t="s">
        <v>1990</v>
      </c>
      <c r="D1625" s="449"/>
    </row>
    <row r="1626" spans="1:4">
      <c r="A1626" s="425" t="s">
        <v>2143</v>
      </c>
      <c r="B1626" s="426" t="s">
        <v>3063</v>
      </c>
      <c r="C1626" s="426" t="s">
        <v>4088</v>
      </c>
      <c r="D1626" s="449"/>
    </row>
    <row r="1627" spans="1:4">
      <c r="A1627" s="425" t="s">
        <v>51</v>
      </c>
      <c r="B1627" s="426" t="s">
        <v>1713</v>
      </c>
      <c r="C1627" s="426" t="s">
        <v>2142</v>
      </c>
      <c r="D1627" s="449"/>
    </row>
    <row r="1628" spans="1:4">
      <c r="A1628" s="425" t="s">
        <v>1746</v>
      </c>
      <c r="B1628" s="426" t="s">
        <v>4089</v>
      </c>
      <c r="C1628" s="426" t="s">
        <v>2142</v>
      </c>
      <c r="D1628" s="449"/>
    </row>
    <row r="1629" spans="1:4">
      <c r="A1629" s="425" t="s">
        <v>44</v>
      </c>
      <c r="B1629" s="426" t="s">
        <v>1721</v>
      </c>
      <c r="C1629" s="426" t="s">
        <v>2142</v>
      </c>
      <c r="D1629" s="449"/>
    </row>
    <row r="1630" spans="1:4">
      <c r="A1630" s="425" t="s">
        <v>1828</v>
      </c>
      <c r="B1630" s="426" t="s">
        <v>1829</v>
      </c>
      <c r="C1630" s="426" t="s">
        <v>428</v>
      </c>
      <c r="D1630" s="449"/>
    </row>
    <row r="1631" spans="1:4">
      <c r="A1631" s="425" t="s">
        <v>1872</v>
      </c>
      <c r="B1631" s="426" t="s">
        <v>1873</v>
      </c>
      <c r="C1631" s="426" t="s">
        <v>428</v>
      </c>
      <c r="D1631" s="449"/>
    </row>
    <row r="1632" spans="1:4">
      <c r="A1632" s="425" t="s">
        <v>1850</v>
      </c>
      <c r="B1632" s="426" t="s">
        <v>1851</v>
      </c>
      <c r="C1632" s="426" t="s">
        <v>428</v>
      </c>
      <c r="D1632" s="449"/>
    </row>
    <row r="1633" spans="1:4">
      <c r="A1633" s="425" t="s">
        <v>1868</v>
      </c>
      <c r="B1633" s="426" t="s">
        <v>1869</v>
      </c>
      <c r="C1633" s="426" t="s">
        <v>428</v>
      </c>
      <c r="D1633" s="449"/>
    </row>
    <row r="1634" spans="1:4">
      <c r="A1634" s="425" t="s">
        <v>1846</v>
      </c>
      <c r="B1634" s="426" t="s">
        <v>1847</v>
      </c>
      <c r="C1634" s="426" t="s">
        <v>2101</v>
      </c>
      <c r="D1634" s="449"/>
    </row>
    <row r="1635" spans="1:4">
      <c r="A1635" s="425" t="s">
        <v>1861</v>
      </c>
      <c r="B1635" s="426" t="s">
        <v>1862</v>
      </c>
      <c r="C1635" s="426" t="s">
        <v>2101</v>
      </c>
      <c r="D1635" s="449"/>
    </row>
    <row r="1636" spans="1:4">
      <c r="A1636" s="425">
        <v>38544003</v>
      </c>
      <c r="B1636" s="426" t="s">
        <v>1908</v>
      </c>
      <c r="C1636" s="426" t="s">
        <v>2020</v>
      </c>
      <c r="D1636" s="449"/>
    </row>
    <row r="1637" spans="1:4">
      <c r="A1637" s="425" t="s">
        <v>1557</v>
      </c>
      <c r="B1637" s="426" t="s">
        <v>1558</v>
      </c>
      <c r="C1637" s="426" t="s">
        <v>4090</v>
      </c>
      <c r="D1637" s="449"/>
    </row>
    <row r="1638" spans="1:4">
      <c r="A1638" s="425">
        <v>35242007</v>
      </c>
      <c r="B1638" s="426" t="s">
        <v>1753</v>
      </c>
      <c r="C1638" s="426" t="s">
        <v>1990</v>
      </c>
      <c r="D1638" s="449"/>
    </row>
    <row r="1639" spans="1:4">
      <c r="A1639" s="425">
        <v>35242031</v>
      </c>
      <c r="B1639" s="426" t="s">
        <v>4091</v>
      </c>
      <c r="C1639" s="426" t="s">
        <v>1990</v>
      </c>
      <c r="D1639" s="449"/>
    </row>
    <row r="1640" spans="1:4">
      <c r="A1640" s="425">
        <v>35243039</v>
      </c>
      <c r="B1640" s="426" t="s">
        <v>4092</v>
      </c>
      <c r="C1640" s="426" t="s">
        <v>1990</v>
      </c>
      <c r="D1640" s="449"/>
    </row>
    <row r="1641" spans="1:4">
      <c r="A1641" s="425" t="s">
        <v>353</v>
      </c>
      <c r="B1641" s="426" t="s">
        <v>4093</v>
      </c>
      <c r="C1641" s="426" t="s">
        <v>4094</v>
      </c>
      <c r="D1641" s="449"/>
    </row>
    <row r="1642" spans="1:4">
      <c r="A1642" s="425" t="s">
        <v>1670</v>
      </c>
      <c r="B1642" s="426" t="s">
        <v>3064</v>
      </c>
      <c r="C1642" s="426" t="s">
        <v>4094</v>
      </c>
      <c r="D1642" s="449"/>
    </row>
    <row r="1643" spans="1:4">
      <c r="A1643" s="425" t="s">
        <v>361</v>
      </c>
      <c r="B1643" s="426" t="s">
        <v>4095</v>
      </c>
      <c r="C1643" s="426" t="s">
        <v>4094</v>
      </c>
      <c r="D1643" s="449"/>
    </row>
    <row r="1644" spans="1:4">
      <c r="A1644" s="425" t="s">
        <v>1635</v>
      </c>
      <c r="B1644" s="426" t="s">
        <v>4252</v>
      </c>
      <c r="C1644" s="426" t="s">
        <v>1977</v>
      </c>
      <c r="D1644" s="449"/>
    </row>
    <row r="1645" spans="1:4">
      <c r="A1645" s="425" t="s">
        <v>1659</v>
      </c>
      <c r="B1645" s="426" t="s">
        <v>1660</v>
      </c>
      <c r="C1645" s="426" t="s">
        <v>4096</v>
      </c>
      <c r="D1645" s="449"/>
    </row>
    <row r="1646" spans="1:4">
      <c r="A1646" s="425" t="s">
        <v>1685</v>
      </c>
      <c r="B1646" s="426" t="s">
        <v>1686</v>
      </c>
      <c r="C1646" s="426" t="s">
        <v>4096</v>
      </c>
      <c r="D1646" s="449"/>
    </row>
    <row r="1647" spans="1:4">
      <c r="A1647" s="425">
        <v>38534004</v>
      </c>
      <c r="B1647" s="426" t="s">
        <v>1734</v>
      </c>
      <c r="C1647" s="426" t="s">
        <v>2020</v>
      </c>
      <c r="D1647" s="449"/>
    </row>
    <row r="1648" spans="1:4">
      <c r="A1648" s="425" t="s">
        <v>1637</v>
      </c>
      <c r="B1648" s="426" t="s">
        <v>1638</v>
      </c>
      <c r="C1648" s="426" t="s">
        <v>1977</v>
      </c>
      <c r="D1648" s="449"/>
    </row>
    <row r="1649" spans="1:4">
      <c r="A1649" s="425" t="s">
        <v>1703</v>
      </c>
      <c r="B1649" s="426" t="s">
        <v>1704</v>
      </c>
      <c r="C1649" s="426" t="s">
        <v>1977</v>
      </c>
      <c r="D1649" s="449"/>
    </row>
    <row r="1650" spans="1:4">
      <c r="A1650" s="425" t="s">
        <v>1644</v>
      </c>
      <c r="B1650" s="426" t="s">
        <v>2223</v>
      </c>
      <c r="C1650" s="426" t="s">
        <v>1977</v>
      </c>
      <c r="D1650" s="449"/>
    </row>
    <row r="1651" spans="1:4">
      <c r="A1651" s="425">
        <v>38705000</v>
      </c>
      <c r="B1651" s="428" t="s">
        <v>4097</v>
      </c>
      <c r="C1651" s="428" t="s">
        <v>2675</v>
      </c>
      <c r="D1651" s="449"/>
    </row>
    <row r="1652" spans="1:4">
      <c r="A1652" s="425">
        <v>38705026</v>
      </c>
      <c r="B1652" s="428" t="s">
        <v>3205</v>
      </c>
      <c r="C1652" s="428" t="s">
        <v>2722</v>
      </c>
      <c r="D1652" s="449" t="s">
        <v>3206</v>
      </c>
    </row>
    <row r="1653" spans="1:4">
      <c r="A1653" s="425">
        <v>33033002</v>
      </c>
      <c r="B1653" s="428" t="s">
        <v>2598</v>
      </c>
      <c r="C1653" s="428" t="s">
        <v>2703</v>
      </c>
      <c r="D1653" s="504">
        <v>45012</v>
      </c>
    </row>
    <row r="1654" spans="1:4">
      <c r="A1654" s="425">
        <v>35232008</v>
      </c>
      <c r="B1654" s="426" t="s">
        <v>1616</v>
      </c>
      <c r="C1654" s="426" t="s">
        <v>2012</v>
      </c>
      <c r="D1654" s="449"/>
    </row>
    <row r="1655" spans="1:4">
      <c r="A1655" s="425">
        <v>35232032</v>
      </c>
      <c r="B1655" s="426" t="s">
        <v>4098</v>
      </c>
      <c r="C1655" s="426" t="s">
        <v>2012</v>
      </c>
      <c r="D1655" s="449"/>
    </row>
    <row r="1656" spans="1:4">
      <c r="A1656" s="425">
        <v>33042060</v>
      </c>
      <c r="B1656" s="428" t="s">
        <v>3257</v>
      </c>
      <c r="C1656" s="428" t="s">
        <v>2800</v>
      </c>
      <c r="D1656" s="449" t="s">
        <v>3258</v>
      </c>
    </row>
    <row r="1657" spans="1:4">
      <c r="A1657" s="425">
        <v>33042037</v>
      </c>
      <c r="B1657" s="428" t="s">
        <v>3207</v>
      </c>
      <c r="C1657" s="428" t="s">
        <v>2321</v>
      </c>
      <c r="D1657" s="449" t="s">
        <v>3203</v>
      </c>
    </row>
    <row r="1658" spans="1:4">
      <c r="A1658" s="425">
        <v>35232024</v>
      </c>
      <c r="B1658" s="426" t="s">
        <v>4099</v>
      </c>
      <c r="C1658" s="426" t="s">
        <v>2012</v>
      </c>
      <c r="D1658" s="449"/>
    </row>
    <row r="1659" spans="1:4">
      <c r="A1659" s="425">
        <v>33083007</v>
      </c>
      <c r="B1659" s="426" t="s">
        <v>1604</v>
      </c>
      <c r="C1659" s="426" t="s">
        <v>2676</v>
      </c>
      <c r="D1659" s="449"/>
    </row>
    <row r="1660" spans="1:4">
      <c r="A1660" s="425" t="s">
        <v>4669</v>
      </c>
      <c r="B1660" s="428" t="s">
        <v>4670</v>
      </c>
      <c r="C1660" s="428" t="s">
        <v>4672</v>
      </c>
      <c r="D1660" s="449"/>
    </row>
    <row r="1661" spans="1:4">
      <c r="A1661" s="425" t="s">
        <v>1664</v>
      </c>
      <c r="B1661" s="426" t="s">
        <v>3065</v>
      </c>
      <c r="C1661" s="426" t="s">
        <v>2140</v>
      </c>
      <c r="D1661" s="449"/>
    </row>
    <row r="1662" spans="1:4">
      <c r="A1662" s="425" t="s">
        <v>64</v>
      </c>
      <c r="B1662" s="426" t="s">
        <v>4100</v>
      </c>
      <c r="C1662" s="426" t="s">
        <v>2140</v>
      </c>
      <c r="D1662" s="449"/>
    </row>
    <row r="1663" spans="1:4">
      <c r="A1663" s="425" t="s">
        <v>4634</v>
      </c>
      <c r="B1663" s="428" t="s">
        <v>4100</v>
      </c>
      <c r="C1663" s="428" t="s">
        <v>4636</v>
      </c>
      <c r="D1663" s="506"/>
    </row>
    <row r="1664" spans="1:4">
      <c r="A1664" s="425">
        <v>35222009</v>
      </c>
      <c r="B1664" s="426" t="s">
        <v>1751</v>
      </c>
      <c r="C1664" s="426" t="s">
        <v>1990</v>
      </c>
      <c r="D1664" s="506"/>
    </row>
    <row r="1665" spans="1:4">
      <c r="A1665" s="425">
        <v>35222033</v>
      </c>
      <c r="B1665" s="426" t="s">
        <v>4102</v>
      </c>
      <c r="C1665" s="426" t="s">
        <v>1990</v>
      </c>
      <c r="D1665" s="506"/>
    </row>
    <row r="1666" spans="1:4">
      <c r="A1666" s="425">
        <v>35222066</v>
      </c>
      <c r="B1666" s="428" t="s">
        <v>4101</v>
      </c>
      <c r="C1666" s="428" t="s">
        <v>3061</v>
      </c>
      <c r="D1666" s="506"/>
    </row>
    <row r="1667" spans="1:4">
      <c r="A1667" s="425">
        <v>35224005</v>
      </c>
      <c r="B1667" s="428" t="s">
        <v>4250</v>
      </c>
      <c r="C1667" s="428" t="s">
        <v>4251</v>
      </c>
      <c r="D1667" s="507">
        <v>45489</v>
      </c>
    </row>
    <row r="1668" spans="1:4">
      <c r="A1668" s="425">
        <v>35223031</v>
      </c>
      <c r="B1668" s="426" t="s">
        <v>4103</v>
      </c>
      <c r="C1668" s="426" t="s">
        <v>1990</v>
      </c>
      <c r="D1668" s="506"/>
    </row>
    <row r="1669" spans="1:4">
      <c r="A1669" s="425" t="s">
        <v>1629</v>
      </c>
      <c r="B1669" s="426" t="s">
        <v>2224</v>
      </c>
      <c r="C1669" s="426" t="s">
        <v>2013</v>
      </c>
      <c r="D1669" s="506"/>
    </row>
    <row r="1670" spans="1:4">
      <c r="A1670" s="425" t="s">
        <v>1627</v>
      </c>
      <c r="B1670" s="426" t="s">
        <v>2225</v>
      </c>
      <c r="C1670" s="426" t="s">
        <v>78</v>
      </c>
      <c r="D1670" s="506"/>
    </row>
    <row r="1671" spans="1:4">
      <c r="A1671" s="425" t="s">
        <v>1653</v>
      </c>
      <c r="B1671" s="426" t="s">
        <v>1654</v>
      </c>
      <c r="C1671" s="426" t="s">
        <v>2140</v>
      </c>
      <c r="D1671" s="506"/>
    </row>
    <row r="1672" spans="1:4">
      <c r="A1672" s="425" t="s">
        <v>1682</v>
      </c>
      <c r="B1672" s="426" t="s">
        <v>1683</v>
      </c>
      <c r="C1672" s="426" t="s">
        <v>2140</v>
      </c>
      <c r="D1672" s="506"/>
    </row>
    <row r="1673" spans="1:4">
      <c r="A1673" s="425" t="s">
        <v>354</v>
      </c>
      <c r="B1673" s="426" t="s">
        <v>4105</v>
      </c>
      <c r="C1673" s="426" t="s">
        <v>2144</v>
      </c>
      <c r="D1673" s="506"/>
    </row>
    <row r="1674" spans="1:4">
      <c r="A1674" s="425" t="s">
        <v>1726</v>
      </c>
      <c r="B1674" s="426" t="s">
        <v>4104</v>
      </c>
      <c r="C1674" s="426" t="s">
        <v>2140</v>
      </c>
      <c r="D1674" s="506"/>
    </row>
    <row r="1675" spans="1:4">
      <c r="A1675" s="425" t="s">
        <v>1745</v>
      </c>
      <c r="B1675" s="426" t="s">
        <v>4106</v>
      </c>
      <c r="C1675" s="426" t="s">
        <v>2140</v>
      </c>
      <c r="D1675" s="506"/>
    </row>
    <row r="1676" spans="1:4">
      <c r="A1676" s="425">
        <v>38554002</v>
      </c>
      <c r="B1676" s="426" t="s">
        <v>1810</v>
      </c>
      <c r="C1676" s="426" t="s">
        <v>2010</v>
      </c>
      <c r="D1676" s="506"/>
    </row>
    <row r="1677" spans="1:4">
      <c r="A1677" s="425" t="s">
        <v>1802</v>
      </c>
      <c r="B1677" s="426" t="s">
        <v>1803</v>
      </c>
      <c r="C1677" s="426" t="s">
        <v>4107</v>
      </c>
      <c r="D1677" s="506"/>
    </row>
    <row r="1678" spans="1:4">
      <c r="A1678" s="425" t="s">
        <v>427</v>
      </c>
      <c r="B1678" s="426" t="s">
        <v>4108</v>
      </c>
      <c r="C1678" s="426" t="s">
        <v>428</v>
      </c>
      <c r="D1678" s="449"/>
    </row>
    <row r="1679" spans="1:4">
      <c r="A1679" s="425" t="s">
        <v>421</v>
      </c>
      <c r="B1679" s="426" t="s">
        <v>4109</v>
      </c>
      <c r="C1679" s="426" t="s">
        <v>2101</v>
      </c>
      <c r="D1679" s="449"/>
    </row>
    <row r="1680" spans="1:4">
      <c r="A1680" s="425">
        <v>30528079</v>
      </c>
      <c r="B1680" s="426" t="s">
        <v>4110</v>
      </c>
      <c r="C1680" s="426" t="s">
        <v>429</v>
      </c>
      <c r="D1680" s="449"/>
    </row>
    <row r="1681" spans="1:4">
      <c r="A1681" s="425">
        <v>38154006</v>
      </c>
      <c r="B1681" s="426" t="s">
        <v>1906</v>
      </c>
      <c r="C1681" s="426" t="s">
        <v>2020</v>
      </c>
      <c r="D1681" s="449"/>
    </row>
    <row r="1682" spans="1:4">
      <c r="A1682" s="445">
        <v>38314001</v>
      </c>
      <c r="B1682" s="446" t="s">
        <v>3066</v>
      </c>
      <c r="C1682" s="446" t="s">
        <v>3067</v>
      </c>
      <c r="D1682" s="449"/>
    </row>
    <row r="1683" spans="1:4">
      <c r="A1683" s="425" t="s">
        <v>1823</v>
      </c>
      <c r="B1683" s="426" t="s">
        <v>1824</v>
      </c>
      <c r="C1683" s="426" t="s">
        <v>428</v>
      </c>
      <c r="D1683" s="449"/>
    </row>
    <row r="1684" spans="1:4">
      <c r="A1684" s="425" t="s">
        <v>1863</v>
      </c>
      <c r="B1684" s="426" t="s">
        <v>2226</v>
      </c>
      <c r="C1684" s="426" t="s">
        <v>428</v>
      </c>
      <c r="D1684" s="449"/>
    </row>
    <row r="1685" spans="1:4">
      <c r="A1685" s="425" t="s">
        <v>1870</v>
      </c>
      <c r="B1685" s="426" t="s">
        <v>1871</v>
      </c>
      <c r="C1685" s="426" t="s">
        <v>2156</v>
      </c>
      <c r="D1685" s="449"/>
    </row>
    <row r="1686" spans="1:4">
      <c r="A1686" s="425" t="s">
        <v>1857</v>
      </c>
      <c r="B1686" s="426" t="s">
        <v>1858</v>
      </c>
      <c r="C1686" s="426" t="s">
        <v>2101</v>
      </c>
      <c r="D1686" s="449"/>
    </row>
    <row r="1687" spans="1:4">
      <c r="A1687" s="425" t="s">
        <v>1866</v>
      </c>
      <c r="B1687" s="426" t="s">
        <v>1867</v>
      </c>
      <c r="C1687" s="426" t="s">
        <v>2101</v>
      </c>
      <c r="D1687" s="449"/>
    </row>
    <row r="1688" spans="1:4">
      <c r="A1688" s="425" t="s">
        <v>2057</v>
      </c>
      <c r="B1688" s="426" t="s">
        <v>3068</v>
      </c>
      <c r="C1688" s="426" t="s">
        <v>2101</v>
      </c>
      <c r="D1688" s="449"/>
    </row>
    <row r="1689" spans="1:4">
      <c r="A1689" s="425">
        <v>38374021</v>
      </c>
      <c r="B1689" s="428" t="s">
        <v>4231</v>
      </c>
      <c r="C1689" s="428" t="s">
        <v>3147</v>
      </c>
      <c r="D1689" s="449" t="s">
        <v>3148</v>
      </c>
    </row>
    <row r="1690" spans="1:4">
      <c r="A1690" s="425">
        <v>30528095</v>
      </c>
      <c r="B1690" s="426" t="s">
        <v>1831</v>
      </c>
      <c r="C1690" s="426" t="s">
        <v>429</v>
      </c>
      <c r="D1690" s="449"/>
    </row>
    <row r="1691" spans="1:4">
      <c r="A1691" s="432" t="s">
        <v>2327</v>
      </c>
      <c r="B1691" s="433" t="s">
        <v>3223</v>
      </c>
      <c r="C1691" s="428" t="s">
        <v>2737</v>
      </c>
      <c r="D1691" s="504" t="s">
        <v>3221</v>
      </c>
    </row>
    <row r="1692" spans="1:4">
      <c r="A1692" s="425">
        <v>33314006</v>
      </c>
      <c r="B1692" s="426" t="s">
        <v>3069</v>
      </c>
      <c r="C1692" s="426" t="s">
        <v>3070</v>
      </c>
      <c r="D1692" s="449"/>
    </row>
    <row r="1693" spans="1:4">
      <c r="A1693" s="425">
        <v>33024050</v>
      </c>
      <c r="B1693" s="428" t="s">
        <v>3208</v>
      </c>
      <c r="C1693" s="428" t="s">
        <v>2723</v>
      </c>
      <c r="D1693" s="449" t="s">
        <v>3203</v>
      </c>
    </row>
    <row r="1694" spans="1:4">
      <c r="A1694" s="425">
        <v>35262005</v>
      </c>
      <c r="B1694" s="426" t="s">
        <v>3071</v>
      </c>
      <c r="C1694" s="426" t="s">
        <v>2012</v>
      </c>
      <c r="D1694" s="449"/>
    </row>
    <row r="1695" spans="1:4">
      <c r="A1695" s="425">
        <v>35262039</v>
      </c>
      <c r="B1695" s="426" t="s">
        <v>4111</v>
      </c>
      <c r="C1695" s="426" t="s">
        <v>2012</v>
      </c>
      <c r="D1695" s="449"/>
    </row>
    <row r="1696" spans="1:4">
      <c r="A1696" s="425">
        <v>35263037</v>
      </c>
      <c r="B1696" s="426" t="s">
        <v>4112</v>
      </c>
      <c r="C1696" s="426" t="s">
        <v>2012</v>
      </c>
      <c r="D1696" s="449"/>
    </row>
    <row r="1697" spans="1:4">
      <c r="A1697" s="434">
        <v>33024001</v>
      </c>
      <c r="B1697" s="435" t="s">
        <v>4113</v>
      </c>
      <c r="C1697" s="428" t="s">
        <v>3072</v>
      </c>
      <c r="D1697" s="449"/>
    </row>
    <row r="1698" spans="1:4">
      <c r="A1698" s="425" t="s">
        <v>1579</v>
      </c>
      <c r="B1698" s="426" t="s">
        <v>1580</v>
      </c>
      <c r="C1698" s="426" t="s">
        <v>4107</v>
      </c>
      <c r="D1698" s="449"/>
    </row>
    <row r="1699" spans="1:4">
      <c r="A1699" s="425" t="s">
        <v>2698</v>
      </c>
      <c r="B1699" s="428" t="s">
        <v>2316</v>
      </c>
      <c r="C1699" s="428" t="s">
        <v>2699</v>
      </c>
      <c r="D1699" s="504">
        <v>44692</v>
      </c>
    </row>
    <row r="1700" spans="1:4">
      <c r="A1700" s="425">
        <v>33324005</v>
      </c>
      <c r="B1700" s="426" t="s">
        <v>3073</v>
      </c>
      <c r="C1700" s="426" t="s">
        <v>4962</v>
      </c>
      <c r="D1700" s="449"/>
    </row>
    <row r="1701" spans="1:4">
      <c r="A1701" s="425">
        <v>38594008</v>
      </c>
      <c r="B1701" s="426" t="s">
        <v>1605</v>
      </c>
      <c r="C1701" s="426" t="s">
        <v>2010</v>
      </c>
      <c r="D1701" s="449"/>
    </row>
    <row r="1702" spans="1:4">
      <c r="A1702" s="425" t="s">
        <v>366</v>
      </c>
      <c r="B1702" s="426" t="s">
        <v>4114</v>
      </c>
      <c r="C1702" s="426" t="s">
        <v>101</v>
      </c>
      <c r="D1702" s="449"/>
    </row>
    <row r="1703" spans="1:4">
      <c r="A1703" s="425">
        <v>35252006</v>
      </c>
      <c r="B1703" s="426" t="s">
        <v>1754</v>
      </c>
      <c r="C1703" s="426" t="s">
        <v>1978</v>
      </c>
      <c r="D1703" s="449"/>
    </row>
    <row r="1704" spans="1:4">
      <c r="A1704" s="425">
        <v>35252030</v>
      </c>
      <c r="B1704" s="426" t="s">
        <v>4115</v>
      </c>
      <c r="C1704" s="426" t="s">
        <v>1978</v>
      </c>
      <c r="D1704" s="449"/>
    </row>
    <row r="1705" spans="1:4">
      <c r="A1705" s="425" t="s">
        <v>4671</v>
      </c>
      <c r="B1705" s="428" t="s">
        <v>4115</v>
      </c>
      <c r="C1705" s="428" t="s">
        <v>4673</v>
      </c>
      <c r="D1705" s="449"/>
    </row>
    <row r="1706" spans="1:4">
      <c r="A1706" s="425">
        <v>38504007</v>
      </c>
      <c r="B1706" s="426" t="s">
        <v>1730</v>
      </c>
      <c r="C1706" s="426" t="s">
        <v>2020</v>
      </c>
      <c r="D1706" s="449"/>
    </row>
    <row r="1707" spans="1:4">
      <c r="A1707" s="425" t="s">
        <v>1648</v>
      </c>
      <c r="B1707" s="426" t="s">
        <v>1649</v>
      </c>
      <c r="C1707" s="426" t="s">
        <v>2101</v>
      </c>
      <c r="D1707" s="449"/>
    </row>
    <row r="1708" spans="1:4">
      <c r="A1708" s="425" t="s">
        <v>1692</v>
      </c>
      <c r="B1708" s="426" t="s">
        <v>1693</v>
      </c>
      <c r="C1708" s="426" t="s">
        <v>2101</v>
      </c>
      <c r="D1708" s="449"/>
    </row>
    <row r="1709" spans="1:4">
      <c r="A1709" s="425" t="s">
        <v>1676</v>
      </c>
      <c r="B1709" s="426" t="s">
        <v>1677</v>
      </c>
      <c r="C1709" s="426" t="s">
        <v>2154</v>
      </c>
      <c r="D1709" s="449"/>
    </row>
    <row r="1710" spans="1:4">
      <c r="A1710" s="425" t="s">
        <v>362</v>
      </c>
      <c r="B1710" s="426" t="s">
        <v>4116</v>
      </c>
      <c r="C1710" s="426" t="s">
        <v>2154</v>
      </c>
      <c r="D1710" s="449"/>
    </row>
    <row r="1711" spans="1:4">
      <c r="A1711" s="425" t="s">
        <v>1633</v>
      </c>
      <c r="B1711" s="426" t="s">
        <v>1634</v>
      </c>
      <c r="C1711" s="426" t="s">
        <v>101</v>
      </c>
      <c r="D1711" s="449"/>
    </row>
    <row r="1712" spans="1:4">
      <c r="A1712" s="425" t="s">
        <v>1707</v>
      </c>
      <c r="B1712" s="426" t="s">
        <v>1708</v>
      </c>
      <c r="C1712" s="426" t="s">
        <v>101</v>
      </c>
      <c r="D1712" s="449"/>
    </row>
    <row r="1713" spans="1:5">
      <c r="A1713" s="425">
        <v>35254069</v>
      </c>
      <c r="B1713" s="426" t="s">
        <v>4117</v>
      </c>
      <c r="C1713" s="426" t="s">
        <v>2157</v>
      </c>
      <c r="D1713" s="449"/>
    </row>
    <row r="1714" spans="1:5">
      <c r="A1714" s="425" t="s">
        <v>1650</v>
      </c>
      <c r="B1714" s="426" t="s">
        <v>1651</v>
      </c>
      <c r="C1714" s="426" t="s">
        <v>2101</v>
      </c>
      <c r="D1714" s="449"/>
    </row>
    <row r="1715" spans="1:5">
      <c r="A1715" s="432" t="s">
        <v>2325</v>
      </c>
      <c r="B1715" s="433" t="s">
        <v>3224</v>
      </c>
      <c r="C1715" s="428" t="s">
        <v>2738</v>
      </c>
      <c r="D1715" s="504" t="s">
        <v>3221</v>
      </c>
    </row>
    <row r="1716" spans="1:5">
      <c r="A1716" s="425">
        <v>38564001</v>
      </c>
      <c r="B1716" s="426" t="s">
        <v>1741</v>
      </c>
      <c r="C1716" s="426" t="s">
        <v>307</v>
      </c>
      <c r="D1716" s="506"/>
    </row>
    <row r="1717" spans="1:5">
      <c r="A1717" s="425" t="s">
        <v>1680</v>
      </c>
      <c r="B1717" s="426" t="s">
        <v>1681</v>
      </c>
      <c r="C1717" s="426" t="s">
        <v>2101</v>
      </c>
      <c r="D1717" s="449"/>
    </row>
    <row r="1718" spans="1:5">
      <c r="A1718" s="425">
        <v>38805024</v>
      </c>
      <c r="B1718" s="428" t="s">
        <v>3209</v>
      </c>
      <c r="C1718" s="428" t="s">
        <v>2725</v>
      </c>
      <c r="D1718" s="504">
        <v>45284</v>
      </c>
    </row>
    <row r="1719" spans="1:5">
      <c r="A1719" s="425">
        <v>38805008</v>
      </c>
      <c r="B1719" s="433" t="s">
        <v>4118</v>
      </c>
      <c r="C1719" s="428" t="s">
        <v>3074</v>
      </c>
      <c r="D1719" s="504">
        <v>45284</v>
      </c>
    </row>
    <row r="1720" spans="1:5">
      <c r="A1720" s="425">
        <v>38685038</v>
      </c>
      <c r="B1720" s="428" t="s">
        <v>3210</v>
      </c>
      <c r="C1720" s="428" t="s">
        <v>2726</v>
      </c>
      <c r="D1720" s="449" t="s">
        <v>3203</v>
      </c>
    </row>
    <row r="1721" spans="1:5">
      <c r="A1721" s="425">
        <v>38685004</v>
      </c>
      <c r="B1721" s="428" t="s">
        <v>4119</v>
      </c>
      <c r="C1721" s="428" t="s">
        <v>3075</v>
      </c>
      <c r="D1721" s="506"/>
    </row>
    <row r="1722" spans="1:5">
      <c r="A1722" s="425">
        <v>36444082</v>
      </c>
      <c r="B1722" s="428" t="s">
        <v>4831</v>
      </c>
      <c r="C1722" s="428" t="s">
        <v>4832</v>
      </c>
      <c r="D1722" s="449"/>
    </row>
    <row r="1723" spans="1:5">
      <c r="A1723" s="425">
        <v>38664009</v>
      </c>
      <c r="B1723" s="428" t="s">
        <v>4120</v>
      </c>
      <c r="C1723" s="428" t="s">
        <v>2649</v>
      </c>
      <c r="D1723" s="449"/>
    </row>
    <row r="1724" spans="1:5">
      <c r="A1724" s="425">
        <v>38664025</v>
      </c>
      <c r="B1724" s="428" t="s">
        <v>3211</v>
      </c>
      <c r="C1724" s="428" t="s">
        <v>2723</v>
      </c>
      <c r="D1724" s="449" t="s">
        <v>3203</v>
      </c>
      <c r="E1724" s="429" t="s">
        <v>4263</v>
      </c>
    </row>
    <row r="1725" spans="1:5">
      <c r="A1725" s="425" t="s">
        <v>363</v>
      </c>
      <c r="B1725" s="426" t="s">
        <v>4121</v>
      </c>
      <c r="C1725" s="426" t="s">
        <v>4122</v>
      </c>
      <c r="D1725" s="449"/>
      <c r="E1725" s="429" t="s">
        <v>4263</v>
      </c>
    </row>
    <row r="1726" spans="1:5">
      <c r="A1726" s="425" t="s">
        <v>1674</v>
      </c>
      <c r="B1726" s="426" t="s">
        <v>1675</v>
      </c>
      <c r="C1726" s="426" t="s">
        <v>4122</v>
      </c>
      <c r="D1726" s="449"/>
      <c r="E1726" s="429" t="s">
        <v>4263</v>
      </c>
    </row>
    <row r="1727" spans="1:5">
      <c r="A1727" s="425">
        <v>36444032</v>
      </c>
      <c r="B1727" s="428" t="s">
        <v>3212</v>
      </c>
      <c r="C1727" s="428" t="s">
        <v>2727</v>
      </c>
      <c r="D1727" s="449" t="s">
        <v>3203</v>
      </c>
      <c r="E1727" s="429" t="s">
        <v>4268</v>
      </c>
    </row>
    <row r="1728" spans="1:5">
      <c r="A1728" s="425">
        <v>36444065</v>
      </c>
      <c r="B1728" s="428" t="s">
        <v>4123</v>
      </c>
      <c r="C1728" s="428" t="s">
        <v>2677</v>
      </c>
      <c r="D1728" s="504"/>
    </row>
    <row r="1729" spans="1:4">
      <c r="A1729" s="425">
        <v>33354002</v>
      </c>
      <c r="B1729" s="428" t="s">
        <v>2178</v>
      </c>
      <c r="C1729" s="428" t="s">
        <v>2653</v>
      </c>
      <c r="D1729" s="449"/>
    </row>
    <row r="1730" spans="1:4">
      <c r="A1730" s="425">
        <v>33354069</v>
      </c>
      <c r="B1730" s="428" t="s">
        <v>2264</v>
      </c>
      <c r="C1730" s="428" t="s">
        <v>3076</v>
      </c>
      <c r="D1730" s="449"/>
    </row>
    <row r="1731" spans="1:4">
      <c r="A1731" s="425">
        <v>32793002</v>
      </c>
      <c r="B1731" s="426" t="s">
        <v>1436</v>
      </c>
      <c r="C1731" s="426" t="s">
        <v>2163</v>
      </c>
      <c r="D1731" s="449"/>
    </row>
    <row r="1732" spans="1:4">
      <c r="A1732" s="425">
        <v>35272004</v>
      </c>
      <c r="B1732" s="426" t="s">
        <v>1435</v>
      </c>
      <c r="C1732" s="426" t="s">
        <v>2678</v>
      </c>
      <c r="D1732" s="449"/>
    </row>
    <row r="1733" spans="1:4">
      <c r="A1733" s="425">
        <v>33005026</v>
      </c>
      <c r="B1733" s="428" t="s">
        <v>3213</v>
      </c>
      <c r="C1733" s="428" t="s">
        <v>2729</v>
      </c>
      <c r="D1733" s="449" t="s">
        <v>3203</v>
      </c>
    </row>
    <row r="1734" spans="1:4">
      <c r="A1734" s="425">
        <v>33005000</v>
      </c>
      <c r="B1734" s="428" t="s">
        <v>4124</v>
      </c>
      <c r="C1734" s="428" t="s">
        <v>2679</v>
      </c>
      <c r="D1734" s="449"/>
    </row>
    <row r="1735" spans="1:4">
      <c r="A1735" s="425">
        <v>35272038</v>
      </c>
      <c r="B1735" s="426" t="s">
        <v>4125</v>
      </c>
      <c r="C1735" s="426" t="s">
        <v>3077</v>
      </c>
      <c r="D1735" s="449"/>
    </row>
    <row r="1736" spans="1:4">
      <c r="A1736" s="425">
        <v>35282003</v>
      </c>
      <c r="B1736" s="426" t="s">
        <v>1617</v>
      </c>
      <c r="C1736" s="426" t="s">
        <v>1978</v>
      </c>
      <c r="D1736" s="449"/>
    </row>
    <row r="1737" spans="1:4">
      <c r="A1737" s="425">
        <v>35282037</v>
      </c>
      <c r="B1737" s="426" t="s">
        <v>4126</v>
      </c>
      <c r="C1737" s="426" t="s">
        <v>1978</v>
      </c>
      <c r="D1737" s="449"/>
    </row>
    <row r="1738" spans="1:4">
      <c r="A1738" s="425">
        <v>35282029</v>
      </c>
      <c r="B1738" s="426" t="s">
        <v>4127</v>
      </c>
      <c r="C1738" s="426" t="s">
        <v>3078</v>
      </c>
      <c r="D1738" s="449"/>
    </row>
    <row r="1739" spans="1:4">
      <c r="A1739" s="425">
        <v>33152083</v>
      </c>
      <c r="B1739" s="426" t="s">
        <v>1610</v>
      </c>
      <c r="C1739" s="426" t="s">
        <v>2156</v>
      </c>
      <c r="D1739" s="449"/>
    </row>
    <row r="1740" spans="1:4">
      <c r="A1740" s="425">
        <v>33014028</v>
      </c>
      <c r="B1740" s="428" t="s">
        <v>3214</v>
      </c>
      <c r="C1740" s="428" t="s">
        <v>2730</v>
      </c>
      <c r="D1740" s="449" t="s">
        <v>3203</v>
      </c>
    </row>
    <row r="1741" spans="1:4">
      <c r="A1741" s="425">
        <v>33014002</v>
      </c>
      <c r="B1741" s="428" t="s">
        <v>4128</v>
      </c>
      <c r="C1741" s="426" t="s">
        <v>1978</v>
      </c>
      <c r="D1741" s="449"/>
    </row>
    <row r="1742" spans="1:4">
      <c r="A1742" s="432">
        <v>33014036</v>
      </c>
      <c r="B1742" s="433" t="s">
        <v>4129</v>
      </c>
      <c r="C1742" s="448" t="s">
        <v>3079</v>
      </c>
      <c r="D1742" s="449"/>
    </row>
    <row r="1743" spans="1:4">
      <c r="A1743" s="425">
        <v>33024035</v>
      </c>
      <c r="B1743" s="426" t="s">
        <v>2188</v>
      </c>
      <c r="C1743" s="426" t="s">
        <v>1978</v>
      </c>
      <c r="D1743" s="449"/>
    </row>
    <row r="1744" spans="1:4">
      <c r="A1744" s="425" t="s">
        <v>311</v>
      </c>
      <c r="B1744" s="426" t="s">
        <v>4130</v>
      </c>
      <c r="C1744" s="426" t="s">
        <v>4107</v>
      </c>
      <c r="D1744" s="449"/>
    </row>
    <row r="1745" spans="1:4">
      <c r="A1745" s="425" t="s">
        <v>1528</v>
      </c>
      <c r="B1745" s="426" t="s">
        <v>2293</v>
      </c>
      <c r="C1745" s="426" t="s">
        <v>4107</v>
      </c>
      <c r="D1745" s="449"/>
    </row>
    <row r="1746" spans="1:4">
      <c r="A1746" s="425" t="s">
        <v>1526</v>
      </c>
      <c r="B1746" s="426" t="s">
        <v>1527</v>
      </c>
      <c r="C1746" s="426" t="s">
        <v>4107</v>
      </c>
      <c r="D1746" s="449"/>
    </row>
    <row r="1747" spans="1:4">
      <c r="A1747" s="425" t="s">
        <v>312</v>
      </c>
      <c r="B1747" s="426" t="s">
        <v>4131</v>
      </c>
      <c r="C1747" s="426" t="s">
        <v>4107</v>
      </c>
      <c r="D1747" s="449"/>
    </row>
    <row r="1748" spans="1:4">
      <c r="A1748" s="425" t="s">
        <v>1530</v>
      </c>
      <c r="B1748" s="426" t="s">
        <v>1531</v>
      </c>
      <c r="C1748" s="426" t="s">
        <v>4107</v>
      </c>
      <c r="D1748" s="449"/>
    </row>
    <row r="1749" spans="1:4">
      <c r="A1749" s="425" t="s">
        <v>1587</v>
      </c>
      <c r="B1749" s="426" t="s">
        <v>4132</v>
      </c>
      <c r="C1749" s="426" t="s">
        <v>4107</v>
      </c>
      <c r="D1749" s="449"/>
    </row>
    <row r="1750" spans="1:4">
      <c r="A1750" s="425" t="s">
        <v>306</v>
      </c>
      <c r="B1750" s="426" t="s">
        <v>4133</v>
      </c>
      <c r="C1750" s="426" t="s">
        <v>4107</v>
      </c>
      <c r="D1750" s="449"/>
    </row>
    <row r="1751" spans="1:4">
      <c r="A1751" s="425" t="s">
        <v>1549</v>
      </c>
      <c r="B1751" s="426" t="s">
        <v>3080</v>
      </c>
      <c r="C1751" s="426" t="s">
        <v>4107</v>
      </c>
      <c r="D1751" s="449"/>
    </row>
    <row r="1752" spans="1:4">
      <c r="A1752" s="425">
        <v>36583029</v>
      </c>
      <c r="B1752" s="428" t="s">
        <v>3215</v>
      </c>
      <c r="C1752" s="428" t="s">
        <v>2728</v>
      </c>
      <c r="D1752" s="449" t="s">
        <v>3203</v>
      </c>
    </row>
    <row r="1753" spans="1:4">
      <c r="A1753" s="425">
        <v>36583003</v>
      </c>
      <c r="B1753" s="428" t="s">
        <v>4134</v>
      </c>
      <c r="C1753" s="428" t="s">
        <v>2679</v>
      </c>
      <c r="D1753" s="504"/>
    </row>
    <row r="1754" spans="1:4">
      <c r="A1754" s="425">
        <v>33464009</v>
      </c>
      <c r="B1754" s="426" t="s">
        <v>2203</v>
      </c>
      <c r="C1754" s="428" t="s">
        <v>3081</v>
      </c>
      <c r="D1754" s="449"/>
    </row>
    <row r="1755" spans="1:4">
      <c r="A1755" s="425" t="s">
        <v>1602</v>
      </c>
      <c r="B1755" s="426" t="s">
        <v>1603</v>
      </c>
      <c r="C1755" s="426" t="s">
        <v>307</v>
      </c>
      <c r="D1755" s="449"/>
    </row>
    <row r="1756" spans="1:4">
      <c r="A1756" s="425">
        <v>33364001</v>
      </c>
      <c r="B1756" s="426" t="s">
        <v>2177</v>
      </c>
      <c r="C1756" s="426" t="s">
        <v>3082</v>
      </c>
      <c r="D1756" s="449"/>
    </row>
    <row r="1757" spans="1:4">
      <c r="A1757" s="425">
        <v>30683064</v>
      </c>
      <c r="B1757" s="426" t="s">
        <v>4135</v>
      </c>
      <c r="C1757" s="426" t="s">
        <v>120</v>
      </c>
      <c r="D1757" s="449"/>
    </row>
    <row r="1758" spans="1:4">
      <c r="A1758" s="425">
        <v>30682801</v>
      </c>
      <c r="B1758" s="426" t="s">
        <v>1652</v>
      </c>
      <c r="C1758" s="426" t="s">
        <v>2101</v>
      </c>
      <c r="D1758" s="449"/>
    </row>
    <row r="1759" spans="1:4">
      <c r="A1759" s="425">
        <v>30682884</v>
      </c>
      <c r="B1759" s="426" t="s">
        <v>1684</v>
      </c>
      <c r="C1759" s="426" t="s">
        <v>2101</v>
      </c>
      <c r="D1759" s="449"/>
    </row>
    <row r="1760" spans="1:4">
      <c r="A1760" s="425" t="s">
        <v>90</v>
      </c>
      <c r="B1760" s="426" t="s">
        <v>1673</v>
      </c>
      <c r="C1760" s="426" t="s">
        <v>2101</v>
      </c>
      <c r="D1760" s="449"/>
    </row>
    <row r="1761" spans="1:5">
      <c r="A1761" s="425" t="s">
        <v>365</v>
      </c>
      <c r="B1761" s="426" t="s">
        <v>4136</v>
      </c>
      <c r="C1761" s="426" t="s">
        <v>2101</v>
      </c>
      <c r="D1761" s="449"/>
    </row>
    <row r="1762" spans="1:5">
      <c r="A1762" s="425">
        <v>30683007</v>
      </c>
      <c r="B1762" s="426" t="s">
        <v>1632</v>
      </c>
      <c r="C1762" s="426" t="s">
        <v>120</v>
      </c>
      <c r="D1762" s="449"/>
    </row>
    <row r="1763" spans="1:5">
      <c r="A1763" s="425" t="s">
        <v>1700</v>
      </c>
      <c r="B1763" s="426" t="s">
        <v>1701</v>
      </c>
      <c r="C1763" s="426" t="s">
        <v>120</v>
      </c>
      <c r="D1763" s="449"/>
    </row>
    <row r="1764" spans="1:5">
      <c r="A1764" s="432">
        <v>30683023</v>
      </c>
      <c r="B1764" s="433" t="s">
        <v>3225</v>
      </c>
      <c r="C1764" s="428" t="s">
        <v>2739</v>
      </c>
      <c r="D1764" s="504" t="s">
        <v>3221</v>
      </c>
      <c r="E1764" s="429" t="s">
        <v>4675</v>
      </c>
    </row>
    <row r="1765" spans="1:5">
      <c r="A1765" s="425">
        <v>30683049</v>
      </c>
      <c r="B1765" s="426" t="s">
        <v>1689</v>
      </c>
      <c r="C1765" s="426" t="s">
        <v>120</v>
      </c>
      <c r="D1765" s="449"/>
      <c r="E1765" s="429" t="s">
        <v>4675</v>
      </c>
    </row>
    <row r="1766" spans="1:5">
      <c r="A1766" s="425" t="s">
        <v>1636</v>
      </c>
      <c r="B1766" s="426" t="s">
        <v>3083</v>
      </c>
      <c r="C1766" s="426" t="s">
        <v>120</v>
      </c>
      <c r="D1766" s="449"/>
      <c r="E1766" s="429" t="s">
        <v>4675</v>
      </c>
    </row>
    <row r="1767" spans="1:5">
      <c r="A1767" s="425">
        <v>33454000</v>
      </c>
      <c r="B1767" s="428" t="s">
        <v>3084</v>
      </c>
      <c r="C1767" s="428" t="s">
        <v>3085</v>
      </c>
      <c r="D1767" s="449"/>
      <c r="E1767" s="429" t="s">
        <v>4381</v>
      </c>
    </row>
    <row r="1768" spans="1:5">
      <c r="A1768" s="425">
        <v>33454067</v>
      </c>
      <c r="B1768" s="428" t="s">
        <v>3086</v>
      </c>
      <c r="C1768" s="428" t="s">
        <v>3085</v>
      </c>
      <c r="D1768" s="449"/>
      <c r="E1768" s="429" t="s">
        <v>4381</v>
      </c>
    </row>
    <row r="1769" spans="1:5">
      <c r="A1769" s="425" t="s">
        <v>1702</v>
      </c>
      <c r="B1769" s="426" t="s">
        <v>3087</v>
      </c>
      <c r="C1769" s="426" t="s">
        <v>120</v>
      </c>
      <c r="D1769" s="449"/>
      <c r="E1769" s="429" t="s">
        <v>4380</v>
      </c>
    </row>
    <row r="1770" spans="1:5">
      <c r="A1770" s="425" t="s">
        <v>1705</v>
      </c>
      <c r="B1770" s="426" t="s">
        <v>1706</v>
      </c>
      <c r="C1770" s="426" t="s">
        <v>120</v>
      </c>
      <c r="D1770" s="449"/>
      <c r="E1770" s="429" t="s">
        <v>4380</v>
      </c>
    </row>
    <row r="1771" spans="1:5">
      <c r="A1771" s="425">
        <v>38524005</v>
      </c>
      <c r="B1771" s="426" t="s">
        <v>1739</v>
      </c>
      <c r="C1771" s="426" t="s">
        <v>2020</v>
      </c>
      <c r="D1771" s="449"/>
      <c r="E1771" s="429" t="s">
        <v>4380</v>
      </c>
    </row>
    <row r="1772" spans="1:5">
      <c r="A1772" s="425" t="s">
        <v>1657</v>
      </c>
      <c r="B1772" s="426" t="s">
        <v>1658</v>
      </c>
      <c r="C1772" s="426" t="s">
        <v>2101</v>
      </c>
      <c r="D1772" s="449"/>
      <c r="E1772" s="429" t="s">
        <v>4380</v>
      </c>
    </row>
    <row r="1773" spans="1:5">
      <c r="A1773" s="425" t="s">
        <v>1690</v>
      </c>
      <c r="B1773" s="426" t="s">
        <v>1691</v>
      </c>
      <c r="C1773" s="426" t="s">
        <v>2101</v>
      </c>
      <c r="D1773" s="703"/>
      <c r="E1773" s="429" t="s">
        <v>4407</v>
      </c>
    </row>
    <row r="1774" spans="1:5">
      <c r="A1774" s="425" t="s">
        <v>1844</v>
      </c>
      <c r="B1774" s="426" t="s">
        <v>1845</v>
      </c>
      <c r="C1774" s="426" t="s">
        <v>4137</v>
      </c>
      <c r="D1774" s="703"/>
    </row>
    <row r="1775" spans="1:5">
      <c r="A1775" s="425">
        <v>38574000</v>
      </c>
      <c r="B1775" s="426" t="s">
        <v>1429</v>
      </c>
      <c r="C1775" s="426" t="s">
        <v>2175</v>
      </c>
      <c r="D1775" s="703"/>
    </row>
    <row r="1776" spans="1:5">
      <c r="A1776" s="425" t="s">
        <v>1370</v>
      </c>
      <c r="B1776" s="426" t="s">
        <v>2294</v>
      </c>
      <c r="C1776" s="426" t="s">
        <v>2174</v>
      </c>
      <c r="D1776" s="703"/>
    </row>
    <row r="1777" spans="1:4">
      <c r="A1777" s="425">
        <v>33464067</v>
      </c>
      <c r="B1777" s="428" t="s">
        <v>4594</v>
      </c>
      <c r="C1777" s="428" t="s">
        <v>4595</v>
      </c>
      <c r="D1777" s="703"/>
    </row>
    <row r="1778" spans="1:4">
      <c r="A1778" s="425">
        <v>38675005</v>
      </c>
      <c r="B1778" s="428" t="s">
        <v>4138</v>
      </c>
      <c r="C1778" s="428" t="s">
        <v>2680</v>
      </c>
      <c r="D1778" s="703"/>
    </row>
    <row r="1779" spans="1:4">
      <c r="A1779" s="425">
        <v>38675021</v>
      </c>
      <c r="B1779" s="428" t="s">
        <v>3216</v>
      </c>
      <c r="C1779" s="428" t="s">
        <v>2731</v>
      </c>
      <c r="D1779" s="703" t="s">
        <v>3203</v>
      </c>
    </row>
    <row r="1780" spans="1:4">
      <c r="A1780" s="425" t="s">
        <v>1542</v>
      </c>
      <c r="B1780" s="426" t="s">
        <v>1543</v>
      </c>
      <c r="C1780" s="426" t="s">
        <v>4139</v>
      </c>
      <c r="D1780" s="703"/>
    </row>
    <row r="1781" spans="1:4">
      <c r="A1781" s="425">
        <v>38584009</v>
      </c>
      <c r="B1781" s="426" t="s">
        <v>1607</v>
      </c>
      <c r="C1781" s="426" t="s">
        <v>2175</v>
      </c>
      <c r="D1781" s="703"/>
    </row>
    <row r="1782" spans="1:4">
      <c r="A1782" s="425">
        <v>36653079</v>
      </c>
      <c r="B1782" s="428" t="s">
        <v>3177</v>
      </c>
      <c r="C1782" s="428" t="s">
        <v>2684</v>
      </c>
      <c r="D1782" s="704">
        <v>45394</v>
      </c>
    </row>
    <row r="1783" spans="1:4">
      <c r="A1783" s="425">
        <v>33374067</v>
      </c>
      <c r="B1783" s="428" t="s">
        <v>2265</v>
      </c>
      <c r="C1783" s="428" t="s">
        <v>3088</v>
      </c>
      <c r="D1783" s="703"/>
    </row>
    <row r="1784" spans="1:4">
      <c r="A1784" s="425">
        <v>33374000</v>
      </c>
      <c r="B1784" s="426" t="s">
        <v>2176</v>
      </c>
      <c r="C1784" s="426" t="s">
        <v>2653</v>
      </c>
      <c r="D1784" s="703"/>
    </row>
    <row r="1785" spans="1:4">
      <c r="A1785" s="425">
        <v>36444074</v>
      </c>
      <c r="B1785" s="428" t="s">
        <v>4773</v>
      </c>
      <c r="C1785" s="428" t="s">
        <v>4774</v>
      </c>
      <c r="D1785" s="703"/>
    </row>
    <row r="1786" spans="1:4">
      <c r="A1786" s="425">
        <v>33474065</v>
      </c>
      <c r="B1786" s="428" t="s">
        <v>2266</v>
      </c>
      <c r="C1786" s="428" t="s">
        <v>3089</v>
      </c>
      <c r="D1786" s="703"/>
    </row>
    <row r="1787" spans="1:4">
      <c r="A1787" s="425">
        <v>33474008</v>
      </c>
      <c r="B1787" s="428" t="s">
        <v>3090</v>
      </c>
      <c r="C1787" s="428" t="s">
        <v>3091</v>
      </c>
      <c r="D1787" s="703"/>
    </row>
    <row r="1788" spans="1:4">
      <c r="A1788" s="425">
        <v>33334004</v>
      </c>
      <c r="B1788" s="426" t="s">
        <v>3092</v>
      </c>
      <c r="C1788" s="426" t="s">
        <v>2164</v>
      </c>
      <c r="D1788" s="703"/>
    </row>
    <row r="1789" spans="1:4">
      <c r="A1789" s="425">
        <v>33172081</v>
      </c>
      <c r="B1789" s="426" t="s">
        <v>3093</v>
      </c>
      <c r="C1789" s="426" t="s">
        <v>4140</v>
      </c>
      <c r="D1789" s="703"/>
    </row>
    <row r="1790" spans="1:4">
      <c r="A1790" s="425">
        <v>36014025</v>
      </c>
      <c r="B1790" s="428" t="s">
        <v>4248</v>
      </c>
      <c r="C1790" s="428" t="s">
        <v>3179</v>
      </c>
      <c r="D1790" s="704">
        <v>45443</v>
      </c>
    </row>
    <row r="1791" spans="1:4">
      <c r="A1791" s="432">
        <v>33334087</v>
      </c>
      <c r="B1791" s="433" t="s">
        <v>4141</v>
      </c>
      <c r="C1791" s="441" t="s">
        <v>3094</v>
      </c>
      <c r="D1791" s="703"/>
    </row>
    <row r="1792" spans="1:4">
      <c r="A1792" s="425" t="s">
        <v>1583</v>
      </c>
      <c r="B1792" s="426" t="s">
        <v>1584</v>
      </c>
      <c r="C1792" s="426" t="s">
        <v>4142</v>
      </c>
      <c r="D1792" s="703"/>
    </row>
    <row r="1793" spans="1:4">
      <c r="A1793" s="425">
        <v>37064003</v>
      </c>
      <c r="B1793" s="428" t="s">
        <v>4818</v>
      </c>
      <c r="C1793" s="428" t="s">
        <v>4819</v>
      </c>
      <c r="D1793" s="703"/>
    </row>
    <row r="1794" spans="1:4">
      <c r="A1794" s="425" t="s">
        <v>364</v>
      </c>
      <c r="B1794" s="426" t="s">
        <v>4143</v>
      </c>
      <c r="C1794" s="426" t="s">
        <v>4144</v>
      </c>
      <c r="D1794" s="703"/>
    </row>
    <row r="1795" spans="1:4">
      <c r="A1795" s="425">
        <v>33484007</v>
      </c>
      <c r="B1795" s="428" t="s">
        <v>4145</v>
      </c>
      <c r="C1795" s="428" t="s">
        <v>2157</v>
      </c>
      <c r="D1795" s="703"/>
    </row>
    <row r="1796" spans="1:4">
      <c r="A1796" s="425" t="s">
        <v>1671</v>
      </c>
      <c r="B1796" s="426" t="s">
        <v>1672</v>
      </c>
      <c r="C1796" s="426" t="s">
        <v>4146</v>
      </c>
      <c r="D1796" s="703"/>
    </row>
    <row r="1797" spans="1:4">
      <c r="A1797" s="425" t="s">
        <v>1737</v>
      </c>
      <c r="B1797" s="426" t="s">
        <v>1738</v>
      </c>
      <c r="C1797" s="426" t="s">
        <v>4146</v>
      </c>
      <c r="D1797" s="703"/>
    </row>
    <row r="1798" spans="1:4">
      <c r="A1798" s="425" t="s">
        <v>1719</v>
      </c>
      <c r="B1798" s="426" t="s">
        <v>1720</v>
      </c>
      <c r="C1798" s="426" t="s">
        <v>4146</v>
      </c>
      <c r="D1798" s="703"/>
    </row>
    <row r="1799" spans="1:4">
      <c r="A1799" s="425" t="s">
        <v>2243</v>
      </c>
      <c r="B1799" s="428" t="s">
        <v>4147</v>
      </c>
      <c r="C1799" s="428" t="s">
        <v>4148</v>
      </c>
      <c r="D1799" s="703"/>
    </row>
    <row r="1800" spans="1:4">
      <c r="A1800" s="425">
        <v>33052085</v>
      </c>
      <c r="B1800" s="426" t="s">
        <v>1615</v>
      </c>
      <c r="C1800" s="426" t="s">
        <v>4149</v>
      </c>
      <c r="D1800" s="703"/>
    </row>
    <row r="1801" spans="1:4">
      <c r="A1801" s="425" t="s">
        <v>1830</v>
      </c>
      <c r="B1801" s="426" t="s">
        <v>2227</v>
      </c>
      <c r="C1801" s="426" t="s">
        <v>78</v>
      </c>
      <c r="D1801" s="703"/>
    </row>
    <row r="1802" spans="1:4">
      <c r="A1802" s="425" t="s">
        <v>1827</v>
      </c>
      <c r="B1802" s="426" t="s">
        <v>2228</v>
      </c>
      <c r="C1802" s="426" t="s">
        <v>78</v>
      </c>
      <c r="D1802" s="703"/>
    </row>
    <row r="1803" spans="1:4">
      <c r="A1803" s="425">
        <v>36172069</v>
      </c>
      <c r="B1803" s="428" t="s">
        <v>4244</v>
      </c>
      <c r="C1803" s="428" t="s">
        <v>78</v>
      </c>
      <c r="D1803" s="703" t="s">
        <v>4245</v>
      </c>
    </row>
    <row r="1804" spans="1:4">
      <c r="A1804" s="425" t="s">
        <v>1581</v>
      </c>
      <c r="B1804" s="426" t="s">
        <v>1582</v>
      </c>
      <c r="C1804" s="426" t="s">
        <v>4150</v>
      </c>
      <c r="D1804" s="703"/>
    </row>
    <row r="1805" spans="1:4">
      <c r="A1805" s="425">
        <v>33065004</v>
      </c>
      <c r="B1805" s="428" t="s">
        <v>4151</v>
      </c>
      <c r="C1805" s="428" t="s">
        <v>2681</v>
      </c>
      <c r="D1805" s="703"/>
    </row>
    <row r="1806" spans="1:4">
      <c r="A1806" s="425">
        <v>33065038</v>
      </c>
      <c r="B1806" s="428" t="s">
        <v>3217</v>
      </c>
      <c r="C1806" s="428" t="s">
        <v>2732</v>
      </c>
      <c r="D1806" s="703" t="s">
        <v>3203</v>
      </c>
    </row>
    <row r="1807" spans="1:4">
      <c r="A1807" s="425" t="s">
        <v>66</v>
      </c>
      <c r="B1807" s="426" t="s">
        <v>755</v>
      </c>
      <c r="C1807" s="426" t="s">
        <v>2758</v>
      </c>
      <c r="D1807" s="703" t="s">
        <v>3243</v>
      </c>
    </row>
    <row r="1808" spans="1:4">
      <c r="A1808" s="425" t="s">
        <v>229</v>
      </c>
      <c r="B1808" s="426" t="s">
        <v>230</v>
      </c>
      <c r="C1808" s="426" t="s">
        <v>2759</v>
      </c>
      <c r="D1808" s="703" t="s">
        <v>3237</v>
      </c>
    </row>
    <row r="1809" spans="1:4">
      <c r="A1809" s="425" t="s">
        <v>63</v>
      </c>
      <c r="B1809" s="426" t="s">
        <v>654</v>
      </c>
      <c r="C1809" s="426" t="s">
        <v>2784</v>
      </c>
      <c r="D1809" s="703" t="s">
        <v>3235</v>
      </c>
    </row>
    <row r="1810" spans="1:4">
      <c r="A1810" s="425" t="s">
        <v>1068</v>
      </c>
      <c r="B1810" s="426" t="s">
        <v>2279</v>
      </c>
      <c r="C1810" s="426" t="s">
        <v>2779</v>
      </c>
      <c r="D1810" s="703" t="s">
        <v>3237</v>
      </c>
    </row>
    <row r="1811" spans="1:4">
      <c r="A1811" s="425" t="s">
        <v>637</v>
      </c>
      <c r="B1811" s="426" t="s">
        <v>638</v>
      </c>
      <c r="C1811" s="426" t="s">
        <v>2779</v>
      </c>
      <c r="D1811" s="703" t="s">
        <v>3237</v>
      </c>
    </row>
    <row r="1812" spans="1:4">
      <c r="A1812" s="425" t="s">
        <v>1441</v>
      </c>
      <c r="B1812" s="426" t="s">
        <v>1442</v>
      </c>
      <c r="C1812" s="426" t="s">
        <v>36</v>
      </c>
      <c r="D1812" s="703"/>
    </row>
    <row r="1813" spans="1:4">
      <c r="A1813" s="425" t="s">
        <v>259</v>
      </c>
      <c r="B1813" s="426" t="s">
        <v>4152</v>
      </c>
      <c r="C1813" s="426" t="s">
        <v>36</v>
      </c>
      <c r="D1813" s="703"/>
    </row>
    <row r="1814" spans="1:4">
      <c r="A1814" s="425" t="s">
        <v>5008</v>
      </c>
      <c r="B1814" s="428" t="s">
        <v>5007</v>
      </c>
      <c r="C1814" s="428" t="s">
        <v>5010</v>
      </c>
    </row>
    <row r="1815" spans="1:4">
      <c r="A1815" s="425" t="s">
        <v>1714</v>
      </c>
      <c r="B1815" s="426" t="s">
        <v>3095</v>
      </c>
      <c r="C1815" s="426" t="s">
        <v>218</v>
      </c>
      <c r="D1815" s="703"/>
    </row>
    <row r="1816" spans="1:4">
      <c r="A1816" s="425" t="s">
        <v>1297</v>
      </c>
      <c r="B1816" s="426" t="s">
        <v>1298</v>
      </c>
      <c r="C1816" s="426" t="s">
        <v>218</v>
      </c>
      <c r="D1816" s="703"/>
    </row>
    <row r="1817" spans="1:4">
      <c r="A1817" s="425" t="s">
        <v>139</v>
      </c>
      <c r="B1817" s="426" t="s">
        <v>4153</v>
      </c>
      <c r="C1817" s="426" t="s">
        <v>218</v>
      </c>
      <c r="D1817" s="703"/>
    </row>
    <row r="1818" spans="1:4">
      <c r="A1818" s="425" t="s">
        <v>4446</v>
      </c>
      <c r="B1818" s="428" t="s">
        <v>4447</v>
      </c>
      <c r="C1818" s="428" t="s">
        <v>4450</v>
      </c>
    </row>
    <row r="1819" spans="1:4">
      <c r="A1819" s="425" t="s">
        <v>1309</v>
      </c>
      <c r="B1819" s="426" t="s">
        <v>1310</v>
      </c>
      <c r="C1819" s="426" t="s">
        <v>238</v>
      </c>
      <c r="D1819" s="703"/>
    </row>
    <row r="1820" spans="1:4">
      <c r="A1820" s="425" t="s">
        <v>141</v>
      </c>
      <c r="B1820" s="426" t="s">
        <v>4154</v>
      </c>
      <c r="C1820" s="426" t="s">
        <v>238</v>
      </c>
      <c r="D1820" s="703"/>
    </row>
    <row r="1821" spans="1:4">
      <c r="A1821" s="425" t="s">
        <v>1484</v>
      </c>
      <c r="B1821" s="426" t="s">
        <v>1485</v>
      </c>
      <c r="C1821" s="426" t="s">
        <v>218</v>
      </c>
      <c r="D1821" s="703"/>
    </row>
    <row r="1822" spans="1:4">
      <c r="A1822" s="425" t="s">
        <v>1445</v>
      </c>
      <c r="B1822" s="426" t="s">
        <v>1446</v>
      </c>
      <c r="C1822" s="426" t="s">
        <v>142</v>
      </c>
      <c r="D1822" s="703"/>
    </row>
    <row r="1823" spans="1:4">
      <c r="A1823" s="425" t="s">
        <v>261</v>
      </c>
      <c r="B1823" s="426" t="s">
        <v>4155</v>
      </c>
      <c r="C1823" s="426" t="s">
        <v>262</v>
      </c>
      <c r="D1823" s="703"/>
    </row>
    <row r="1824" spans="1:4">
      <c r="A1824" s="425" t="s">
        <v>1571</v>
      </c>
      <c r="B1824" s="426" t="s">
        <v>1572</v>
      </c>
      <c r="C1824" s="426" t="s">
        <v>4156</v>
      </c>
      <c r="D1824" s="703"/>
    </row>
    <row r="1825" spans="1:4">
      <c r="A1825" s="425" t="s">
        <v>3154</v>
      </c>
      <c r="B1825" s="428" t="s">
        <v>4234</v>
      </c>
      <c r="C1825" s="428" t="s">
        <v>3155</v>
      </c>
      <c r="D1825" s="704">
        <v>45220</v>
      </c>
    </row>
    <row r="1826" spans="1:4">
      <c r="A1826" s="425" t="s">
        <v>346</v>
      </c>
      <c r="B1826" s="426" t="s">
        <v>4157</v>
      </c>
      <c r="C1826" s="426" t="s">
        <v>347</v>
      </c>
      <c r="D1826" s="703"/>
    </row>
    <row r="1827" spans="1:4">
      <c r="A1827" s="425" t="s">
        <v>1711</v>
      </c>
      <c r="B1827" s="426" t="s">
        <v>1712</v>
      </c>
      <c r="C1827" s="426" t="s">
        <v>347</v>
      </c>
      <c r="D1827" s="703"/>
    </row>
    <row r="1828" spans="1:4">
      <c r="A1828" s="425" t="s">
        <v>1642</v>
      </c>
      <c r="B1828" s="426" t="s">
        <v>4158</v>
      </c>
      <c r="C1828" s="426" t="s">
        <v>347</v>
      </c>
      <c r="D1828" s="703"/>
    </row>
    <row r="1829" spans="1:4">
      <c r="A1829" s="425" t="s">
        <v>1678</v>
      </c>
      <c r="B1829" s="426" t="s">
        <v>1679</v>
      </c>
      <c r="C1829" s="426" t="s">
        <v>2139</v>
      </c>
      <c r="D1829" s="703"/>
    </row>
    <row r="1830" spans="1:4">
      <c r="A1830" s="425" t="s">
        <v>1668</v>
      </c>
      <c r="B1830" s="426" t="s">
        <v>1669</v>
      </c>
      <c r="C1830" s="426" t="s">
        <v>2139</v>
      </c>
      <c r="D1830" s="703"/>
    </row>
    <row r="1831" spans="1:4">
      <c r="A1831" s="425" t="s">
        <v>356</v>
      </c>
      <c r="B1831" s="426" t="s">
        <v>4160</v>
      </c>
      <c r="C1831" s="426" t="s">
        <v>2139</v>
      </c>
      <c r="D1831" s="703"/>
    </row>
    <row r="1832" spans="1:4">
      <c r="A1832" s="425" t="s">
        <v>79</v>
      </c>
      <c r="B1832" s="426" t="s">
        <v>4159</v>
      </c>
      <c r="C1832" s="426" t="s">
        <v>2139</v>
      </c>
      <c r="D1832" s="703"/>
    </row>
    <row r="1833" spans="1:4">
      <c r="A1833" s="425" t="s">
        <v>1507</v>
      </c>
      <c r="B1833" s="426" t="s">
        <v>2297</v>
      </c>
      <c r="C1833" s="426" t="s">
        <v>266</v>
      </c>
      <c r="D1833" s="703"/>
    </row>
    <row r="1834" spans="1:4">
      <c r="A1834" s="425" t="s">
        <v>1185</v>
      </c>
      <c r="B1834" s="426" t="s">
        <v>1186</v>
      </c>
      <c r="C1834" s="426" t="s">
        <v>175</v>
      </c>
      <c r="D1834" s="703"/>
    </row>
    <row r="1835" spans="1:4">
      <c r="A1835" s="425" t="s">
        <v>1342</v>
      </c>
      <c r="B1835" s="426" t="s">
        <v>1343</v>
      </c>
      <c r="C1835" s="426" t="s">
        <v>1266</v>
      </c>
      <c r="D1835" s="703"/>
    </row>
    <row r="1836" spans="1:4">
      <c r="A1836" s="425" t="s">
        <v>143</v>
      </c>
      <c r="B1836" s="426" t="s">
        <v>4161</v>
      </c>
      <c r="C1836" s="426" t="s">
        <v>144</v>
      </c>
      <c r="D1836" s="703"/>
    </row>
    <row r="1837" spans="1:4">
      <c r="A1837" s="425" t="s">
        <v>1376</v>
      </c>
      <c r="B1837" s="426" t="s">
        <v>1377</v>
      </c>
      <c r="C1837" s="426" t="s">
        <v>4162</v>
      </c>
      <c r="D1837" s="703"/>
    </row>
    <row r="1838" spans="1:4">
      <c r="A1838" s="425" t="s">
        <v>108</v>
      </c>
      <c r="B1838" s="426" t="s">
        <v>1444</v>
      </c>
      <c r="C1838" s="426" t="s">
        <v>264</v>
      </c>
      <c r="D1838" s="703"/>
    </row>
    <row r="1839" spans="1:4">
      <c r="A1839" s="425" t="s">
        <v>263</v>
      </c>
      <c r="B1839" s="426" t="s">
        <v>4163</v>
      </c>
      <c r="C1839" s="426" t="s">
        <v>264</v>
      </c>
      <c r="D1839" s="703"/>
    </row>
    <row r="1840" spans="1:4">
      <c r="A1840" s="425" t="s">
        <v>265</v>
      </c>
      <c r="B1840" s="426" t="s">
        <v>4164</v>
      </c>
      <c r="C1840" s="426" t="s">
        <v>266</v>
      </c>
      <c r="D1840" s="703"/>
    </row>
    <row r="1841" spans="1:4">
      <c r="A1841" s="425" t="s">
        <v>327</v>
      </c>
      <c r="B1841" s="426" t="s">
        <v>4165</v>
      </c>
      <c r="C1841" s="426" t="s">
        <v>266</v>
      </c>
      <c r="D1841" s="703"/>
    </row>
    <row r="1842" spans="1:4">
      <c r="A1842" s="425" t="s">
        <v>1646</v>
      </c>
      <c r="B1842" s="426" t="s">
        <v>1647</v>
      </c>
      <c r="C1842" s="426" t="s">
        <v>264</v>
      </c>
      <c r="D1842" s="703"/>
    </row>
    <row r="1843" spans="1:4">
      <c r="A1843" s="425" t="s">
        <v>348</v>
      </c>
      <c r="B1843" s="426" t="s">
        <v>4166</v>
      </c>
      <c r="C1843" s="426" t="s">
        <v>121</v>
      </c>
      <c r="D1843" s="703"/>
    </row>
    <row r="1844" spans="1:4">
      <c r="A1844" s="425" t="s">
        <v>1655</v>
      </c>
      <c r="B1844" s="426" t="s">
        <v>1656</v>
      </c>
      <c r="C1844" s="426" t="s">
        <v>2139</v>
      </c>
      <c r="D1844" s="703"/>
    </row>
    <row r="1845" spans="1:4">
      <c r="A1845" s="425" t="s">
        <v>1687</v>
      </c>
      <c r="B1845" s="426" t="s">
        <v>1688</v>
      </c>
      <c r="C1845" s="426" t="s">
        <v>2139</v>
      </c>
      <c r="D1845" s="703"/>
    </row>
    <row r="1846" spans="1:4">
      <c r="A1846" s="425" t="s">
        <v>352</v>
      </c>
      <c r="B1846" s="426" t="s">
        <v>4167</v>
      </c>
      <c r="C1846" s="426" t="s">
        <v>2139</v>
      </c>
      <c r="D1846" s="703"/>
    </row>
    <row r="1847" spans="1:4">
      <c r="A1847" s="425" t="s">
        <v>1170</v>
      </c>
      <c r="B1847" s="426" t="s">
        <v>1171</v>
      </c>
      <c r="C1847" s="426" t="s">
        <v>3096</v>
      </c>
      <c r="D1847" s="703"/>
    </row>
    <row r="1848" spans="1:4">
      <c r="A1848" s="425" t="s">
        <v>1246</v>
      </c>
      <c r="B1848" s="426" t="s">
        <v>1247</v>
      </c>
      <c r="C1848" s="426" t="s">
        <v>340</v>
      </c>
      <c r="D1848" s="703"/>
    </row>
    <row r="1849" spans="1:4">
      <c r="A1849" s="425" t="s">
        <v>1284</v>
      </c>
      <c r="B1849" s="426" t="s">
        <v>1247</v>
      </c>
      <c r="C1849" s="426" t="s">
        <v>340</v>
      </c>
      <c r="D1849" s="703"/>
    </row>
    <row r="1850" spans="1:4">
      <c r="A1850" s="425" t="s">
        <v>818</v>
      </c>
      <c r="B1850" s="426" t="s">
        <v>4168</v>
      </c>
      <c r="C1850" s="426" t="s">
        <v>218</v>
      </c>
      <c r="D1850" s="703"/>
    </row>
    <row r="1851" spans="1:4">
      <c r="A1851" s="425" t="s">
        <v>1168</v>
      </c>
      <c r="B1851" s="426" t="s">
        <v>1169</v>
      </c>
      <c r="C1851" s="426" t="s">
        <v>218</v>
      </c>
      <c r="D1851" s="703"/>
    </row>
    <row r="1852" spans="1:4">
      <c r="A1852" s="425" t="s">
        <v>1280</v>
      </c>
      <c r="B1852" s="426" t="s">
        <v>1281</v>
      </c>
      <c r="C1852" s="426" t="s">
        <v>218</v>
      </c>
      <c r="D1852" s="703"/>
    </row>
    <row r="1853" spans="1:4">
      <c r="A1853" s="425" t="s">
        <v>1263</v>
      </c>
      <c r="B1853" s="426" t="s">
        <v>4169</v>
      </c>
      <c r="C1853" s="426" t="s">
        <v>218</v>
      </c>
      <c r="D1853" s="703"/>
    </row>
    <row r="1854" spans="1:4">
      <c r="A1854" s="425" t="s">
        <v>819</v>
      </c>
      <c r="B1854" s="426" t="s">
        <v>4170</v>
      </c>
      <c r="C1854" s="426" t="s">
        <v>262</v>
      </c>
      <c r="D1854" s="703"/>
    </row>
    <row r="1855" spans="1:4">
      <c r="A1855" s="425" t="s">
        <v>1222</v>
      </c>
      <c r="B1855" s="426" t="s">
        <v>1223</v>
      </c>
      <c r="C1855" s="426" t="s">
        <v>142</v>
      </c>
      <c r="D1855" s="703"/>
    </row>
    <row r="1856" spans="1:4">
      <c r="A1856" s="425" t="s">
        <v>1271</v>
      </c>
      <c r="B1856" s="426" t="s">
        <v>4171</v>
      </c>
      <c r="C1856" s="426" t="s">
        <v>142</v>
      </c>
      <c r="D1856" s="703"/>
    </row>
    <row r="1857" spans="1:4">
      <c r="A1857" s="425" t="s">
        <v>1267</v>
      </c>
      <c r="B1857" s="426" t="s">
        <v>2308</v>
      </c>
      <c r="C1857" s="426" t="s">
        <v>4172</v>
      </c>
      <c r="D1857" s="703"/>
    </row>
    <row r="1858" spans="1:4">
      <c r="A1858" s="425" t="s">
        <v>1288</v>
      </c>
      <c r="B1858" s="426" t="s">
        <v>3097</v>
      </c>
      <c r="C1858" s="426" t="s">
        <v>4173</v>
      </c>
      <c r="D1858" s="703"/>
    </row>
    <row r="1859" spans="1:4">
      <c r="A1859" s="425" t="s">
        <v>1262</v>
      </c>
      <c r="B1859" s="426" t="s">
        <v>3098</v>
      </c>
      <c r="C1859" s="426" t="s">
        <v>4174</v>
      </c>
      <c r="D1859" s="703"/>
    </row>
    <row r="1860" spans="1:4">
      <c r="A1860" s="425" t="s">
        <v>1264</v>
      </c>
      <c r="B1860" s="426" t="s">
        <v>1265</v>
      </c>
      <c r="C1860" s="426" t="s">
        <v>1266</v>
      </c>
      <c r="D1860" s="703"/>
    </row>
    <row r="1861" spans="1:4">
      <c r="A1861" s="425" t="s">
        <v>2168</v>
      </c>
      <c r="B1861" s="426" t="s">
        <v>3244</v>
      </c>
      <c r="C1861" s="426" t="s">
        <v>2785</v>
      </c>
      <c r="D1861" s="703" t="s">
        <v>3241</v>
      </c>
    </row>
    <row r="1862" spans="1:4">
      <c r="A1862" s="425" t="s">
        <v>1256</v>
      </c>
      <c r="B1862" s="426" t="s">
        <v>3099</v>
      </c>
      <c r="C1862" s="426" t="s">
        <v>4175</v>
      </c>
      <c r="D1862" s="703"/>
    </row>
    <row r="1863" spans="1:4">
      <c r="A1863" s="425" t="s">
        <v>1285</v>
      </c>
      <c r="B1863" s="426" t="s">
        <v>3100</v>
      </c>
      <c r="C1863" s="426" t="s">
        <v>4175</v>
      </c>
      <c r="D1863" s="703"/>
    </row>
    <row r="1864" spans="1:4">
      <c r="A1864" s="425" t="s">
        <v>892</v>
      </c>
      <c r="B1864" s="426" t="s">
        <v>4176</v>
      </c>
      <c r="C1864" s="426" t="s">
        <v>4175</v>
      </c>
      <c r="D1864" s="703"/>
    </row>
    <row r="1865" spans="1:4">
      <c r="A1865" s="425" t="s">
        <v>1424</v>
      </c>
      <c r="B1865" s="426" t="s">
        <v>4177</v>
      </c>
      <c r="C1865" s="426" t="s">
        <v>3101</v>
      </c>
      <c r="D1865" s="703"/>
    </row>
    <row r="1866" spans="1:4">
      <c r="A1866" s="425" t="s">
        <v>54</v>
      </c>
      <c r="B1866" s="426" t="s">
        <v>4178</v>
      </c>
      <c r="C1866" s="426" t="s">
        <v>3102</v>
      </c>
      <c r="D1866" s="703"/>
    </row>
    <row r="1867" spans="1:4">
      <c r="A1867" s="425" t="s">
        <v>1410</v>
      </c>
      <c r="B1867" s="426" t="s">
        <v>1411</v>
      </c>
      <c r="C1867" s="426" t="s">
        <v>1340</v>
      </c>
      <c r="D1867" s="703"/>
    </row>
    <row r="1868" spans="1:4">
      <c r="A1868" s="425" t="s">
        <v>240</v>
      </c>
      <c r="B1868" s="426" t="s">
        <v>4179</v>
      </c>
      <c r="C1868" s="426" t="s">
        <v>146</v>
      </c>
      <c r="D1868" s="703"/>
    </row>
    <row r="1869" spans="1:4">
      <c r="A1869" s="425" t="s">
        <v>1338</v>
      </c>
      <c r="B1869" s="426" t="s">
        <v>1339</v>
      </c>
      <c r="C1869" s="426" t="s">
        <v>1340</v>
      </c>
      <c r="D1869" s="703"/>
    </row>
    <row r="1870" spans="1:4">
      <c r="A1870" s="425" t="s">
        <v>145</v>
      </c>
      <c r="B1870" s="426" t="s">
        <v>4180</v>
      </c>
      <c r="C1870" s="426" t="s">
        <v>146</v>
      </c>
      <c r="D1870" s="703"/>
    </row>
    <row r="1871" spans="1:4">
      <c r="A1871" s="425" t="s">
        <v>1350</v>
      </c>
      <c r="B1871" s="426" t="s">
        <v>1351</v>
      </c>
      <c r="C1871" s="426" t="s">
        <v>4181</v>
      </c>
      <c r="D1871" s="703"/>
    </row>
    <row r="1872" spans="1:4">
      <c r="A1872" s="425" t="s">
        <v>1371</v>
      </c>
      <c r="B1872" s="426" t="s">
        <v>1372</v>
      </c>
      <c r="C1872" s="426" t="s">
        <v>4181</v>
      </c>
      <c r="D1872" s="703"/>
    </row>
    <row r="1873" spans="1:4">
      <c r="A1873" s="425" t="s">
        <v>1432</v>
      </c>
      <c r="B1873" s="426" t="s">
        <v>4182</v>
      </c>
      <c r="C1873" s="426" t="s">
        <v>4181</v>
      </c>
      <c r="D1873" s="703"/>
    </row>
    <row r="1874" spans="1:4">
      <c r="A1874" s="425" t="s">
        <v>147</v>
      </c>
      <c r="B1874" s="426" t="s">
        <v>4183</v>
      </c>
      <c r="C1874" s="426" t="s">
        <v>146</v>
      </c>
      <c r="D1874" s="703"/>
    </row>
    <row r="1875" spans="1:4">
      <c r="A1875" s="425" t="s">
        <v>1452</v>
      </c>
      <c r="B1875" s="426" t="s">
        <v>3103</v>
      </c>
      <c r="C1875" s="426" t="s">
        <v>268</v>
      </c>
      <c r="D1875" s="703"/>
    </row>
    <row r="1876" spans="1:4">
      <c r="A1876" s="425" t="s">
        <v>267</v>
      </c>
      <c r="B1876" s="426" t="s">
        <v>4184</v>
      </c>
      <c r="C1876" s="426" t="s">
        <v>268</v>
      </c>
      <c r="D1876" s="703"/>
    </row>
    <row r="1877" spans="1:4">
      <c r="A1877" s="425" t="s">
        <v>320</v>
      </c>
      <c r="B1877" s="426" t="s">
        <v>4185</v>
      </c>
      <c r="C1877" s="426" t="s">
        <v>3104</v>
      </c>
      <c r="D1877" s="703"/>
    </row>
    <row r="1878" spans="1:4">
      <c r="A1878" s="425" t="s">
        <v>269</v>
      </c>
      <c r="B1878" s="426" t="s">
        <v>4186</v>
      </c>
      <c r="C1878" s="426" t="s">
        <v>271</v>
      </c>
      <c r="D1878" s="703"/>
    </row>
    <row r="1879" spans="1:4">
      <c r="A1879" s="425" t="s">
        <v>1450</v>
      </c>
      <c r="B1879" s="426" t="s">
        <v>1451</v>
      </c>
      <c r="C1879" s="426" t="s">
        <v>271</v>
      </c>
      <c r="D1879" s="703"/>
    </row>
    <row r="1880" spans="1:4">
      <c r="A1880" s="425" t="s">
        <v>1559</v>
      </c>
      <c r="B1880" s="426" t="s">
        <v>1451</v>
      </c>
      <c r="C1880" s="426" t="s">
        <v>271</v>
      </c>
      <c r="D1880" s="703"/>
    </row>
    <row r="1881" spans="1:4">
      <c r="A1881" s="425" t="s">
        <v>1505</v>
      </c>
      <c r="B1881" s="426" t="s">
        <v>1506</v>
      </c>
      <c r="C1881" s="426" t="s">
        <v>2102</v>
      </c>
      <c r="D1881" s="703"/>
    </row>
    <row r="1882" spans="1:4">
      <c r="A1882" s="425" t="s">
        <v>1532</v>
      </c>
      <c r="B1882" s="426" t="s">
        <v>1533</v>
      </c>
      <c r="C1882" s="426" t="s">
        <v>2102</v>
      </c>
      <c r="D1882" s="703"/>
    </row>
    <row r="1883" spans="1:4">
      <c r="A1883" s="425" t="s">
        <v>309</v>
      </c>
      <c r="B1883" s="426" t="s">
        <v>4188</v>
      </c>
      <c r="C1883" s="426" t="s">
        <v>2102</v>
      </c>
      <c r="D1883" s="703"/>
    </row>
    <row r="1884" spans="1:4">
      <c r="A1884" s="425" t="s">
        <v>1550</v>
      </c>
      <c r="B1884" s="426" t="s">
        <v>4187</v>
      </c>
      <c r="C1884" s="426" t="s">
        <v>2102</v>
      </c>
      <c r="D1884" s="703"/>
    </row>
    <row r="1885" spans="1:4">
      <c r="A1885" s="425" t="s">
        <v>1544</v>
      </c>
      <c r="B1885" s="426" t="s">
        <v>1545</v>
      </c>
      <c r="C1885" s="426" t="s">
        <v>271</v>
      </c>
      <c r="D1885" s="703"/>
    </row>
    <row r="1886" spans="1:4">
      <c r="A1886" s="425" t="s">
        <v>1540</v>
      </c>
      <c r="B1886" s="426" t="s">
        <v>1541</v>
      </c>
      <c r="C1886" s="426" t="s">
        <v>2102</v>
      </c>
      <c r="D1886" s="703"/>
    </row>
    <row r="1887" spans="1:4">
      <c r="A1887" s="425" t="s">
        <v>1709</v>
      </c>
      <c r="B1887" s="426" t="s">
        <v>1710</v>
      </c>
      <c r="C1887" s="426" t="s">
        <v>268</v>
      </c>
      <c r="D1887" s="703"/>
    </row>
    <row r="1888" spans="1:4">
      <c r="A1888" s="425" t="s">
        <v>4473</v>
      </c>
      <c r="B1888" s="428" t="s">
        <v>4474</v>
      </c>
      <c r="C1888" s="428" t="s">
        <v>4475</v>
      </c>
    </row>
    <row r="1889" spans="1:4">
      <c r="A1889" s="425" t="s">
        <v>349</v>
      </c>
      <c r="B1889" s="426" t="s">
        <v>4190</v>
      </c>
      <c r="C1889" s="426" t="s">
        <v>268</v>
      </c>
      <c r="D1889" s="703"/>
    </row>
    <row r="1890" spans="1:4">
      <c r="A1890" s="425" t="s">
        <v>1641</v>
      </c>
      <c r="B1890" s="426" t="s">
        <v>4189</v>
      </c>
      <c r="C1890" s="426" t="s">
        <v>268</v>
      </c>
      <c r="D1890" s="703"/>
    </row>
    <row r="1891" spans="1:4">
      <c r="A1891" s="425" t="s">
        <v>3105</v>
      </c>
      <c r="B1891" s="428" t="s">
        <v>3106</v>
      </c>
      <c r="C1891" s="428" t="s">
        <v>4191</v>
      </c>
      <c r="D1891" s="703"/>
    </row>
    <row r="1892" spans="1:4">
      <c r="A1892" s="425" t="s">
        <v>1717</v>
      </c>
      <c r="B1892" s="426" t="s">
        <v>1718</v>
      </c>
      <c r="C1892" s="426" t="s">
        <v>4192</v>
      </c>
      <c r="D1892" s="703"/>
    </row>
    <row r="1893" spans="1:4">
      <c r="A1893" s="425" t="s">
        <v>820</v>
      </c>
      <c r="B1893" s="426" t="s">
        <v>4193</v>
      </c>
      <c r="C1893" s="426" t="s">
        <v>821</v>
      </c>
      <c r="D1893" s="703"/>
    </row>
    <row r="1894" spans="1:4">
      <c r="A1894" s="425" t="s">
        <v>1172</v>
      </c>
      <c r="B1894" s="426" t="s">
        <v>1173</v>
      </c>
      <c r="C1894" s="426" t="s">
        <v>140</v>
      </c>
      <c r="D1894" s="703"/>
    </row>
    <row r="1895" spans="1:4">
      <c r="A1895" s="425" t="s">
        <v>2274</v>
      </c>
      <c r="B1895" s="433" t="s">
        <v>3107</v>
      </c>
      <c r="C1895" s="433" t="s">
        <v>2275</v>
      </c>
      <c r="D1895" s="703"/>
    </row>
    <row r="1896" spans="1:4">
      <c r="A1896" s="425" t="s">
        <v>1282</v>
      </c>
      <c r="B1896" s="426" t="s">
        <v>1283</v>
      </c>
      <c r="C1896" s="426" t="s">
        <v>140</v>
      </c>
      <c r="D1896" s="703"/>
    </row>
    <row r="1897" spans="1:4">
      <c r="A1897" s="425" t="s">
        <v>1402</v>
      </c>
      <c r="B1897" s="426" t="s">
        <v>3108</v>
      </c>
      <c r="C1897" s="426" t="s">
        <v>1340</v>
      </c>
      <c r="D1897" s="703"/>
    </row>
    <row r="1898" spans="1:4">
      <c r="A1898" s="425" t="s">
        <v>323</v>
      </c>
      <c r="B1898" s="426" t="s">
        <v>4194</v>
      </c>
      <c r="C1898" s="426" t="s">
        <v>3109</v>
      </c>
      <c r="D1898" s="703"/>
    </row>
    <row r="1899" spans="1:4">
      <c r="A1899" s="425" t="s">
        <v>270</v>
      </c>
      <c r="B1899" s="426" t="s">
        <v>4195</v>
      </c>
      <c r="C1899" s="426" t="s">
        <v>271</v>
      </c>
      <c r="D1899" s="703"/>
    </row>
    <row r="1900" spans="1:4">
      <c r="A1900" s="425" t="s">
        <v>1567</v>
      </c>
      <c r="B1900" s="426" t="s">
        <v>1568</v>
      </c>
      <c r="C1900" s="426" t="s">
        <v>2102</v>
      </c>
      <c r="D1900" s="703"/>
    </row>
    <row r="1901" spans="1:4">
      <c r="A1901" s="425" t="s">
        <v>308</v>
      </c>
      <c r="B1901" s="426" t="s">
        <v>4196</v>
      </c>
      <c r="C1901" s="426" t="s">
        <v>2102</v>
      </c>
      <c r="D1901" s="703"/>
    </row>
    <row r="1902" spans="1:4">
      <c r="A1902" s="425" t="s">
        <v>1447</v>
      </c>
      <c r="B1902" s="426" t="s">
        <v>1448</v>
      </c>
      <c r="C1902" s="426" t="s">
        <v>271</v>
      </c>
      <c r="D1902" s="703"/>
    </row>
    <row r="1903" spans="1:4">
      <c r="A1903" s="425" t="s">
        <v>4916</v>
      </c>
      <c r="B1903" s="428" t="s">
        <v>4917</v>
      </c>
      <c r="C1903" s="428" t="s">
        <v>4918</v>
      </c>
      <c r="D1903" s="703"/>
    </row>
    <row r="1904" spans="1:4">
      <c r="A1904" s="425" t="s">
        <v>1512</v>
      </c>
      <c r="B1904" s="426" t="s">
        <v>1513</v>
      </c>
      <c r="C1904" s="426" t="s">
        <v>2102</v>
      </c>
      <c r="D1904" s="703"/>
    </row>
    <row r="1905" spans="1:4">
      <c r="A1905" s="425" t="s">
        <v>1538</v>
      </c>
      <c r="B1905" s="426" t="s">
        <v>1539</v>
      </c>
      <c r="C1905" s="426" t="s">
        <v>2102</v>
      </c>
      <c r="D1905" s="703"/>
    </row>
    <row r="1906" spans="1:4">
      <c r="A1906" s="425" t="s">
        <v>1508</v>
      </c>
      <c r="B1906" s="426" t="s">
        <v>1509</v>
      </c>
      <c r="C1906" s="426" t="s">
        <v>271</v>
      </c>
      <c r="D1906" s="703"/>
    </row>
    <row r="1907" spans="1:4">
      <c r="A1907" s="425" t="s">
        <v>1575</v>
      </c>
      <c r="B1907" s="426" t="s">
        <v>1576</v>
      </c>
      <c r="C1907" s="426" t="s">
        <v>2102</v>
      </c>
      <c r="D1907" s="703"/>
    </row>
    <row r="1908" spans="1:4">
      <c r="A1908" s="425" t="s">
        <v>1510</v>
      </c>
      <c r="B1908" s="426" t="s">
        <v>1511</v>
      </c>
      <c r="C1908" s="426" t="s">
        <v>4197</v>
      </c>
      <c r="D1908" s="703"/>
    </row>
    <row r="1909" spans="1:4">
      <c r="A1909" s="432" t="s">
        <v>2332</v>
      </c>
      <c r="B1909" s="433" t="s">
        <v>2333</v>
      </c>
      <c r="C1909" s="433" t="s">
        <v>2741</v>
      </c>
      <c r="D1909" s="703" t="s">
        <v>3227</v>
      </c>
    </row>
    <row r="1910" spans="1:4">
      <c r="A1910" s="425" t="s">
        <v>350</v>
      </c>
      <c r="B1910" s="426" t="s">
        <v>4198</v>
      </c>
      <c r="C1910" s="426" t="s">
        <v>351</v>
      </c>
      <c r="D1910" s="703"/>
    </row>
    <row r="1911" spans="1:4">
      <c r="A1911" s="425" t="s">
        <v>1661</v>
      </c>
      <c r="B1911" s="426" t="s">
        <v>3110</v>
      </c>
      <c r="C1911" s="426" t="s">
        <v>351</v>
      </c>
      <c r="D1911" s="703"/>
    </row>
    <row r="1912" spans="1:4">
      <c r="A1912" s="425" t="s">
        <v>1662</v>
      </c>
      <c r="B1912" s="426" t="s">
        <v>1663</v>
      </c>
      <c r="C1912" s="426" t="s">
        <v>4199</v>
      </c>
      <c r="D1912" s="703"/>
    </row>
    <row r="1913" spans="1:4">
      <c r="A1913" s="425" t="s">
        <v>1383</v>
      </c>
      <c r="B1913" s="426" t="s">
        <v>1384</v>
      </c>
      <c r="C1913" s="426" t="s">
        <v>4094</v>
      </c>
      <c r="D1913" s="703"/>
    </row>
    <row r="1914" spans="1:4">
      <c r="A1914" s="425" t="s">
        <v>1431</v>
      </c>
      <c r="B1914" s="426" t="s">
        <v>4200</v>
      </c>
      <c r="C1914" s="426" t="s">
        <v>4094</v>
      </c>
      <c r="D1914" s="703"/>
    </row>
    <row r="1915" spans="1:4">
      <c r="A1915" s="425" t="s">
        <v>1352</v>
      </c>
      <c r="B1915" s="426" t="s">
        <v>3111</v>
      </c>
      <c r="C1915" s="426" t="s">
        <v>4201</v>
      </c>
      <c r="D1915" s="703"/>
    </row>
    <row r="1916" spans="1:4">
      <c r="A1916" s="425" t="s">
        <v>176</v>
      </c>
      <c r="B1916" s="426" t="s">
        <v>4202</v>
      </c>
      <c r="C1916" s="426" t="s">
        <v>4201</v>
      </c>
      <c r="D1916" s="703"/>
    </row>
    <row r="1917" spans="1:4">
      <c r="A1917" s="425" t="s">
        <v>272</v>
      </c>
      <c r="B1917" s="426" t="s">
        <v>4203</v>
      </c>
      <c r="C1917" s="426" t="s">
        <v>273</v>
      </c>
      <c r="D1917" s="703"/>
    </row>
    <row r="1918" spans="1:4">
      <c r="A1918" s="425" t="s">
        <v>1463</v>
      </c>
      <c r="B1918" s="426" t="s">
        <v>1464</v>
      </c>
      <c r="C1918" s="426" t="s">
        <v>273</v>
      </c>
      <c r="D1918" s="703"/>
    </row>
    <row r="1919" spans="1:4">
      <c r="A1919" s="425" t="s">
        <v>1573</v>
      </c>
      <c r="B1919" s="426" t="s">
        <v>1574</v>
      </c>
      <c r="C1919" s="426" t="s">
        <v>273</v>
      </c>
      <c r="D1919" s="703"/>
    </row>
    <row r="1920" spans="1:4">
      <c r="A1920" s="425" t="s">
        <v>1517</v>
      </c>
      <c r="B1920" s="426" t="s">
        <v>1518</v>
      </c>
      <c r="C1920" s="426" t="s">
        <v>4204</v>
      </c>
      <c r="D1920" s="703"/>
    </row>
    <row r="1921" spans="1:4">
      <c r="A1921" s="425" t="s">
        <v>301</v>
      </c>
      <c r="B1921" s="426" t="s">
        <v>4205</v>
      </c>
      <c r="C1921" s="426" t="s">
        <v>4204</v>
      </c>
      <c r="D1921" s="703"/>
    </row>
    <row r="1922" spans="1:4">
      <c r="A1922" s="425" t="s">
        <v>1354</v>
      </c>
      <c r="B1922" s="426" t="s">
        <v>3112</v>
      </c>
      <c r="C1922" s="426" t="s">
        <v>1995</v>
      </c>
      <c r="D1922" s="703"/>
    </row>
    <row r="1923" spans="1:4">
      <c r="A1923" s="425" t="s">
        <v>1415</v>
      </c>
      <c r="B1923" s="426" t="s">
        <v>4206</v>
      </c>
      <c r="C1923" s="426" t="s">
        <v>149</v>
      </c>
      <c r="D1923" s="703"/>
    </row>
    <row r="1924" spans="1:4">
      <c r="A1924" s="425" t="s">
        <v>148</v>
      </c>
      <c r="B1924" s="426" t="s">
        <v>4208</v>
      </c>
      <c r="C1924" s="426" t="s">
        <v>1995</v>
      </c>
      <c r="D1924" s="703"/>
    </row>
    <row r="1925" spans="1:4">
      <c r="A1925" s="425" t="s">
        <v>1412</v>
      </c>
      <c r="B1925" s="426" t="s">
        <v>4207</v>
      </c>
      <c r="C1925" s="426" t="s">
        <v>1995</v>
      </c>
      <c r="D1925" s="703"/>
    </row>
    <row r="1926" spans="1:4">
      <c r="A1926" s="425" t="s">
        <v>235</v>
      </c>
      <c r="B1926" s="426" t="s">
        <v>4209</v>
      </c>
      <c r="C1926" s="426" t="s">
        <v>2162</v>
      </c>
      <c r="D1926" s="703"/>
    </row>
    <row r="1927" spans="1:4">
      <c r="A1927" s="425" t="s">
        <v>1355</v>
      </c>
      <c r="B1927" s="426" t="s">
        <v>3113</v>
      </c>
      <c r="C1927" s="426" t="s">
        <v>2162</v>
      </c>
      <c r="D1927" s="703"/>
    </row>
    <row r="1928" spans="1:4">
      <c r="A1928" s="425" t="s">
        <v>1375</v>
      </c>
      <c r="B1928" s="426" t="s">
        <v>3114</v>
      </c>
      <c r="C1928" s="426" t="s">
        <v>2162</v>
      </c>
      <c r="D1928" s="703"/>
    </row>
    <row r="1929" spans="1:4">
      <c r="A1929" s="425" t="s">
        <v>3115</v>
      </c>
      <c r="B1929" s="428" t="s">
        <v>4212</v>
      </c>
      <c r="C1929" s="428" t="s">
        <v>4213</v>
      </c>
      <c r="D1929" s="703"/>
    </row>
    <row r="1930" spans="1:4">
      <c r="A1930" s="425" t="s">
        <v>1426</v>
      </c>
      <c r="B1930" s="426" t="s">
        <v>4210</v>
      </c>
      <c r="C1930" s="426" t="s">
        <v>4211</v>
      </c>
      <c r="D1930" s="703"/>
    </row>
    <row r="1931" spans="1:4">
      <c r="A1931" s="432" t="s">
        <v>2330</v>
      </c>
      <c r="B1931" s="433" t="s">
        <v>2331</v>
      </c>
      <c r="C1931" s="433" t="s">
        <v>2742</v>
      </c>
      <c r="D1931" s="703" t="s">
        <v>3228</v>
      </c>
    </row>
    <row r="1932" spans="1:4">
      <c r="A1932" s="425" t="s">
        <v>1378</v>
      </c>
      <c r="B1932" s="426" t="s">
        <v>1379</v>
      </c>
      <c r="C1932" s="426" t="s">
        <v>1996</v>
      </c>
      <c r="D1932" s="703"/>
    </row>
    <row r="1933" spans="1:4">
      <c r="A1933" s="425" t="s">
        <v>253</v>
      </c>
      <c r="B1933" s="426" t="s">
        <v>4214</v>
      </c>
      <c r="C1933" s="426" t="s">
        <v>1996</v>
      </c>
      <c r="D1933" s="703"/>
    </row>
    <row r="1934" spans="1:4">
      <c r="A1934" s="425" t="s">
        <v>274</v>
      </c>
      <c r="B1934" s="426" t="s">
        <v>4215</v>
      </c>
      <c r="C1934" s="426" t="s">
        <v>275</v>
      </c>
      <c r="D1934" s="703"/>
    </row>
    <row r="1935" spans="1:4">
      <c r="A1935" s="425" t="s">
        <v>1453</v>
      </c>
      <c r="B1935" s="426" t="s">
        <v>1454</v>
      </c>
      <c r="C1935" s="426" t="s">
        <v>275</v>
      </c>
      <c r="D1935" s="703"/>
    </row>
    <row r="1936" spans="1:4">
      <c r="A1936" s="425" t="s">
        <v>1600</v>
      </c>
      <c r="B1936" s="426" t="s">
        <v>1601</v>
      </c>
      <c r="C1936" s="426" t="s">
        <v>2009</v>
      </c>
      <c r="D1936" s="703"/>
    </row>
    <row r="1937" spans="1:4">
      <c r="A1937" s="425" t="s">
        <v>1455</v>
      </c>
      <c r="B1937" s="426" t="s">
        <v>1456</v>
      </c>
      <c r="C1937" s="426" t="s">
        <v>273</v>
      </c>
      <c r="D1937" s="703"/>
    </row>
    <row r="1938" spans="1:4">
      <c r="A1938" s="425" t="s">
        <v>276</v>
      </c>
      <c r="B1938" s="426" t="s">
        <v>4216</v>
      </c>
      <c r="C1938" s="426" t="s">
        <v>273</v>
      </c>
      <c r="D1938" s="703"/>
    </row>
    <row r="1939" spans="1:4">
      <c r="A1939" s="425" t="s">
        <v>5072</v>
      </c>
      <c r="B1939" s="428" t="s">
        <v>5101</v>
      </c>
      <c r="C1939" s="428" t="s">
        <v>5102</v>
      </c>
      <c r="D1939" s="703"/>
    </row>
    <row r="1940" spans="1:4">
      <c r="A1940" s="425" t="s">
        <v>60</v>
      </c>
      <c r="B1940" s="426" t="s">
        <v>1516</v>
      </c>
      <c r="C1940" s="426" t="s">
        <v>2153</v>
      </c>
      <c r="D1940" s="703"/>
    </row>
    <row r="1941" spans="1:4">
      <c r="A1941" s="425" t="s">
        <v>1536</v>
      </c>
      <c r="B1941" s="426" t="s">
        <v>1537</v>
      </c>
      <c r="C1941" s="426" t="s">
        <v>2153</v>
      </c>
      <c r="D1941" s="703"/>
    </row>
    <row r="1942" spans="1:4">
      <c r="A1942" s="425" t="s">
        <v>321</v>
      </c>
      <c r="B1942" s="426" t="s">
        <v>4217</v>
      </c>
      <c r="C1942" s="426" t="s">
        <v>2153</v>
      </c>
      <c r="D1942" s="703"/>
    </row>
    <row r="1943" spans="1:4">
      <c r="A1943" s="425" t="s">
        <v>1599</v>
      </c>
      <c r="B1943" s="426" t="s">
        <v>3116</v>
      </c>
      <c r="C1943" s="426" t="s">
        <v>236</v>
      </c>
      <c r="D1943" s="703"/>
    </row>
    <row r="1944" spans="1:4">
      <c r="A1944" s="425" t="s">
        <v>1514</v>
      </c>
      <c r="B1944" s="426" t="s">
        <v>1515</v>
      </c>
      <c r="C1944" s="426" t="s">
        <v>4218</v>
      </c>
      <c r="D1944" s="703"/>
    </row>
    <row r="1945" spans="1:4">
      <c r="A1945" s="425" t="s">
        <v>1534</v>
      </c>
      <c r="B1945" s="426" t="s">
        <v>1535</v>
      </c>
      <c r="C1945" s="426" t="s">
        <v>2161</v>
      </c>
      <c r="D1945" s="703"/>
    </row>
    <row r="1946" spans="1:4">
      <c r="A1946" s="425" t="s">
        <v>1666</v>
      </c>
      <c r="B1946" s="426" t="s">
        <v>1667</v>
      </c>
      <c r="C1946" s="426" t="s">
        <v>2101</v>
      </c>
      <c r="D1946" s="703"/>
    </row>
    <row r="1947" spans="1:4">
      <c r="A1947" s="432" t="s">
        <v>2335</v>
      </c>
      <c r="B1947" s="433" t="s">
        <v>2743</v>
      </c>
      <c r="C1947" s="433" t="s">
        <v>2744</v>
      </c>
      <c r="D1947" s="703" t="s">
        <v>3226</v>
      </c>
    </row>
    <row r="1948" spans="1:4">
      <c r="A1948" s="425" t="s">
        <v>1715</v>
      </c>
      <c r="B1948" s="426" t="s">
        <v>1716</v>
      </c>
      <c r="C1948" s="426" t="s">
        <v>2016</v>
      </c>
      <c r="D1948" s="703"/>
    </row>
    <row r="1949" spans="1:4">
      <c r="A1949" s="425" t="s">
        <v>1347</v>
      </c>
      <c r="B1949" s="426" t="s">
        <v>3117</v>
      </c>
      <c r="C1949" s="426" t="s">
        <v>1995</v>
      </c>
      <c r="D1949" s="703"/>
    </row>
    <row r="1950" spans="1:4">
      <c r="A1950" s="425" t="s">
        <v>150</v>
      </c>
      <c r="B1950" s="426" t="s">
        <v>4219</v>
      </c>
      <c r="C1950" s="426" t="s">
        <v>1995</v>
      </c>
      <c r="D1950" s="703"/>
    </row>
    <row r="1951" spans="1:4">
      <c r="A1951" s="425" t="s">
        <v>1353</v>
      </c>
      <c r="B1951" s="426" t="s">
        <v>3118</v>
      </c>
      <c r="C1951" s="426" t="s">
        <v>1995</v>
      </c>
      <c r="D1951" s="703"/>
    </row>
    <row r="1952" spans="1:4">
      <c r="A1952" s="425" t="s">
        <v>151</v>
      </c>
      <c r="B1952" s="426" t="s">
        <v>4220</v>
      </c>
      <c r="C1952" s="426" t="s">
        <v>1995</v>
      </c>
      <c r="D1952" s="703"/>
    </row>
    <row r="1953" spans="1:4">
      <c r="A1953" s="425" t="s">
        <v>1398</v>
      </c>
      <c r="B1953" s="426" t="s">
        <v>3119</v>
      </c>
      <c r="C1953" s="426" t="s">
        <v>2161</v>
      </c>
      <c r="D1953" s="703"/>
    </row>
    <row r="1954" spans="1:4">
      <c r="A1954" s="425" t="s">
        <v>1373</v>
      </c>
      <c r="B1954" s="426" t="s">
        <v>1374</v>
      </c>
      <c r="C1954" s="426" t="s">
        <v>4221</v>
      </c>
      <c r="D1954" s="703"/>
    </row>
    <row r="1955" spans="1:4">
      <c r="A1955" s="425" t="s">
        <v>1546</v>
      </c>
      <c r="B1955" s="426" t="s">
        <v>1547</v>
      </c>
      <c r="C1955" s="426" t="s">
        <v>2153</v>
      </c>
      <c r="D1955" s="703"/>
    </row>
    <row r="1956" spans="1:4">
      <c r="A1956" s="425" t="s">
        <v>1585</v>
      </c>
      <c r="B1956" s="426" t="s">
        <v>1547</v>
      </c>
      <c r="C1956" s="426" t="s">
        <v>2153</v>
      </c>
      <c r="D1956" s="703"/>
    </row>
    <row r="1957" spans="1:4">
      <c r="A1957" s="425" t="s">
        <v>3151</v>
      </c>
      <c r="B1957" s="428" t="s">
        <v>3152</v>
      </c>
      <c r="C1957" s="428" t="s">
        <v>3153</v>
      </c>
      <c r="D1957" s="704">
        <v>45220</v>
      </c>
    </row>
    <row r="1958" spans="1:4">
      <c r="A1958" s="425" t="s">
        <v>3149</v>
      </c>
      <c r="B1958" s="428" t="s">
        <v>4233</v>
      </c>
      <c r="C1958" s="428" t="s">
        <v>3150</v>
      </c>
      <c r="D1958" s="704">
        <v>45220</v>
      </c>
    </row>
    <row r="1959" spans="1:4">
      <c r="A1959" s="425" t="s">
        <v>1380</v>
      </c>
      <c r="B1959" s="426" t="s">
        <v>1381</v>
      </c>
      <c r="C1959" s="426" t="s">
        <v>236</v>
      </c>
      <c r="D1959" s="703"/>
    </row>
    <row r="1960" spans="1:4">
      <c r="A1960" s="425" t="s">
        <v>254</v>
      </c>
      <c r="B1960" s="426" t="s">
        <v>4222</v>
      </c>
      <c r="C1960" s="426" t="s">
        <v>236</v>
      </c>
      <c r="D1960" s="703"/>
    </row>
    <row r="1961" spans="1:4">
      <c r="A1961" s="425" t="s">
        <v>1399</v>
      </c>
      <c r="B1961" s="426" t="s">
        <v>3120</v>
      </c>
      <c r="C1961" s="426" t="s">
        <v>2160</v>
      </c>
      <c r="D1961" s="703"/>
    </row>
    <row r="1962" spans="1:4">
      <c r="A1962" s="425" t="s">
        <v>1519</v>
      </c>
      <c r="B1962" s="426" t="s">
        <v>3121</v>
      </c>
      <c r="C1962" s="426" t="s">
        <v>4223</v>
      </c>
      <c r="D1962" s="703"/>
    </row>
    <row r="1963" spans="1:4">
      <c r="A1963" s="434" t="s">
        <v>2745</v>
      </c>
      <c r="B1963" s="435" t="s">
        <v>2746</v>
      </c>
      <c r="C1963" s="428" t="s">
        <v>3229</v>
      </c>
      <c r="D1963" s="703" t="s">
        <v>3230</v>
      </c>
    </row>
    <row r="1964" spans="1:4">
      <c r="A1964" s="425" t="s">
        <v>302</v>
      </c>
      <c r="B1964" s="426" t="s">
        <v>4224</v>
      </c>
      <c r="C1964" s="426" t="s">
        <v>4223</v>
      </c>
      <c r="D1964" s="703"/>
    </row>
    <row r="1965" spans="1:4">
      <c r="A1965" s="425">
        <v>31504004</v>
      </c>
      <c r="B1965" s="426" t="s">
        <v>4225</v>
      </c>
      <c r="C1965" s="426" t="s">
        <v>3122</v>
      </c>
      <c r="D1965" s="703"/>
    </row>
    <row r="1966" spans="1:4">
      <c r="A1966" s="425" t="s">
        <v>1778</v>
      </c>
      <c r="B1966" s="426" t="s">
        <v>1779</v>
      </c>
      <c r="C1966" s="426" t="s">
        <v>46</v>
      </c>
      <c r="D1966" s="703"/>
    </row>
    <row r="1967" spans="1:4">
      <c r="A1967" s="425" t="s">
        <v>61</v>
      </c>
      <c r="B1967" s="426" t="s">
        <v>1770</v>
      </c>
      <c r="C1967" s="426" t="s">
        <v>46</v>
      </c>
      <c r="D1967" s="703"/>
    </row>
    <row r="1968" spans="1:4">
      <c r="A1968" s="425" t="s">
        <v>1755</v>
      </c>
      <c r="B1968" s="426" t="s">
        <v>2290</v>
      </c>
      <c r="C1968" s="426" t="s">
        <v>385</v>
      </c>
      <c r="D1968" s="703"/>
    </row>
    <row r="1969" spans="1:4">
      <c r="A1969" s="425">
        <v>30472005</v>
      </c>
      <c r="B1969" s="426" t="s">
        <v>1811</v>
      </c>
      <c r="C1969" s="426" t="s">
        <v>279</v>
      </c>
      <c r="D1969" s="703"/>
    </row>
    <row r="1970" spans="1:4">
      <c r="A1970" s="425" t="s">
        <v>1756</v>
      </c>
      <c r="B1970" s="426" t="s">
        <v>2229</v>
      </c>
      <c r="C1970" s="426" t="s">
        <v>385</v>
      </c>
      <c r="D1970" s="703"/>
    </row>
    <row r="1971" spans="1:4">
      <c r="A1971" s="425" t="s">
        <v>1757</v>
      </c>
      <c r="B1971" s="426" t="s">
        <v>2230</v>
      </c>
      <c r="C1971" s="426" t="s">
        <v>2023</v>
      </c>
      <c r="D1971" s="703"/>
    </row>
    <row r="1972" spans="1:4">
      <c r="A1972" s="425" t="s">
        <v>65</v>
      </c>
      <c r="B1972" s="426" t="s">
        <v>1797</v>
      </c>
      <c r="C1972" s="426" t="s">
        <v>2023</v>
      </c>
      <c r="D1972" s="703"/>
    </row>
    <row r="1973" spans="1:4">
      <c r="A1973" s="425" t="s">
        <v>1798</v>
      </c>
      <c r="B1973" s="426" t="s">
        <v>1799</v>
      </c>
      <c r="C1973" s="426" t="s">
        <v>2023</v>
      </c>
      <c r="D1973" s="703"/>
    </row>
    <row r="1974" spans="1:4">
      <c r="A1974" s="425" t="s">
        <v>339</v>
      </c>
      <c r="B1974" s="426" t="s">
        <v>4226</v>
      </c>
      <c r="C1974" s="426" t="s">
        <v>340</v>
      </c>
      <c r="D1974" s="703"/>
    </row>
    <row r="1975" spans="1:4">
      <c r="A1975" s="425" t="s">
        <v>1620</v>
      </c>
      <c r="B1975" s="426" t="s">
        <v>3123</v>
      </c>
      <c r="C1975" s="426" t="s">
        <v>340</v>
      </c>
      <c r="D1975" s="703"/>
    </row>
    <row r="1976" spans="1:4">
      <c r="A1976" s="425" t="s">
        <v>1735</v>
      </c>
      <c r="B1976" s="426" t="s">
        <v>3124</v>
      </c>
      <c r="C1976" s="426" t="s">
        <v>340</v>
      </c>
      <c r="D1976" s="703"/>
    </row>
    <row r="1977" spans="1:4">
      <c r="A1977" s="425" t="s">
        <v>1736</v>
      </c>
      <c r="B1977" s="426" t="s">
        <v>3125</v>
      </c>
      <c r="C1977" s="426" t="s">
        <v>340</v>
      </c>
      <c r="D1977" s="703"/>
    </row>
    <row r="1978" spans="1:4">
      <c r="A1978" s="425" t="s">
        <v>1621</v>
      </c>
      <c r="B1978" s="426" t="s">
        <v>2289</v>
      </c>
      <c r="C1978" s="426" t="s">
        <v>1997</v>
      </c>
      <c r="D1978" s="703"/>
    </row>
    <row r="1979" spans="1:4">
      <c r="A1979" s="425" t="s">
        <v>1619</v>
      </c>
      <c r="B1979" s="426" t="s">
        <v>3126</v>
      </c>
      <c r="C1979" s="426" t="s">
        <v>340</v>
      </c>
      <c r="D1979" s="703"/>
    </row>
    <row r="1980" spans="1:4">
      <c r="A1980" s="425">
        <v>30482004</v>
      </c>
      <c r="B1980" s="426" t="s">
        <v>1729</v>
      </c>
      <c r="C1980" s="426" t="s">
        <v>2019</v>
      </c>
      <c r="D1980" s="703"/>
    </row>
    <row r="1981" spans="1:4">
      <c r="A1981" s="425">
        <v>30483002</v>
      </c>
      <c r="B1981" s="426" t="s">
        <v>1733</v>
      </c>
      <c r="C1981" s="426" t="s">
        <v>2019</v>
      </c>
      <c r="D1981" s="703"/>
    </row>
    <row r="1982" spans="1:4">
      <c r="A1982" s="425" t="s">
        <v>1623</v>
      </c>
      <c r="B1982" s="426" t="s">
        <v>3127</v>
      </c>
      <c r="C1982" s="426" t="s">
        <v>1974</v>
      </c>
      <c r="D1982" s="703"/>
    </row>
    <row r="1983" spans="1:4">
      <c r="A1983" s="425">
        <v>30813067</v>
      </c>
      <c r="B1983" s="426" t="s">
        <v>3128</v>
      </c>
      <c r="C1983" s="426" t="s">
        <v>1974</v>
      </c>
      <c r="D1983" s="703"/>
    </row>
    <row r="1984" spans="1:4">
      <c r="A1984" s="425" t="s">
        <v>1631</v>
      </c>
      <c r="B1984" s="426" t="s">
        <v>2231</v>
      </c>
      <c r="C1984" s="426" t="s">
        <v>1989</v>
      </c>
      <c r="D1984" s="703"/>
    </row>
    <row r="1985" spans="1:4">
      <c r="A1985" s="425" t="s">
        <v>1622</v>
      </c>
      <c r="B1985" s="426" t="s">
        <v>3129</v>
      </c>
      <c r="C1985" s="426" t="s">
        <v>1989</v>
      </c>
      <c r="D1985" s="703"/>
    </row>
    <row r="1986" spans="1:4">
      <c r="A1986" s="425" t="s">
        <v>1727</v>
      </c>
      <c r="B1986" s="426" t="s">
        <v>1728</v>
      </c>
      <c r="C1986" s="426" t="s">
        <v>2018</v>
      </c>
      <c r="D1986" s="703"/>
    </row>
    <row r="1987" spans="1:4">
      <c r="A1987" s="425">
        <v>33082066</v>
      </c>
      <c r="B1987" s="426" t="s">
        <v>3130</v>
      </c>
      <c r="C1987" s="426" t="s">
        <v>1428</v>
      </c>
      <c r="D1987" s="703"/>
    </row>
    <row r="1988" spans="1:4">
      <c r="A1988" s="425" t="s">
        <v>1630</v>
      </c>
      <c r="B1988" s="426" t="s">
        <v>2291</v>
      </c>
      <c r="C1988" s="426" t="s">
        <v>340</v>
      </c>
      <c r="D1988" s="703"/>
    </row>
    <row r="1989" spans="1:4">
      <c r="A1989" s="425" t="s">
        <v>1624</v>
      </c>
      <c r="B1989" s="426" t="s">
        <v>3131</v>
      </c>
      <c r="C1989" s="426" t="s">
        <v>340</v>
      </c>
      <c r="D1989" s="703"/>
    </row>
    <row r="1990" spans="1:4">
      <c r="A1990" s="425" t="s">
        <v>2199</v>
      </c>
      <c r="B1990" s="428" t="s">
        <v>2202</v>
      </c>
      <c r="C1990" s="428" t="s">
        <v>3132</v>
      </c>
      <c r="D1990" s="703"/>
    </row>
    <row r="1991" spans="1:4">
      <c r="A1991" s="425" t="s">
        <v>1643</v>
      </c>
      <c r="B1991" s="426" t="s">
        <v>3133</v>
      </c>
      <c r="C1991" s="426" t="s">
        <v>1976</v>
      </c>
      <c r="D1991" s="703"/>
    </row>
    <row r="1992" spans="1:4">
      <c r="A1992" s="425" t="s">
        <v>1626</v>
      </c>
      <c r="B1992" s="426" t="s">
        <v>3134</v>
      </c>
      <c r="C1992" s="426" t="s">
        <v>1976</v>
      </c>
      <c r="D1992" s="703"/>
    </row>
    <row r="1993" spans="1:4">
      <c r="A1993" s="425" t="s">
        <v>1731</v>
      </c>
      <c r="B1993" s="426" t="s">
        <v>1732</v>
      </c>
      <c r="C1993" s="426" t="s">
        <v>1976</v>
      </c>
      <c r="D1993" s="703"/>
    </row>
    <row r="1994" spans="1:4">
      <c r="A1994" s="425" t="s">
        <v>1625</v>
      </c>
      <c r="B1994" s="426" t="s">
        <v>3135</v>
      </c>
      <c r="C1994" s="426" t="s">
        <v>1976</v>
      </c>
      <c r="D1994" s="703"/>
    </row>
    <row r="1995" spans="1:4">
      <c r="A1995" s="425" t="s">
        <v>2155</v>
      </c>
      <c r="B1995" s="426" t="s">
        <v>3136</v>
      </c>
      <c r="C1995" s="426" t="s">
        <v>101</v>
      </c>
      <c r="D1995" s="703"/>
    </row>
    <row r="1996" spans="1:4">
      <c r="A1996" s="425" t="s">
        <v>1793</v>
      </c>
      <c r="B1996" s="428" t="s">
        <v>1794</v>
      </c>
      <c r="C1996" s="428" t="s">
        <v>3137</v>
      </c>
      <c r="D1996" s="703"/>
    </row>
    <row r="1997" spans="1:4">
      <c r="A1997" s="425" t="s">
        <v>1765</v>
      </c>
      <c r="B1997" s="426" t="s">
        <v>3138</v>
      </c>
      <c r="C1997" s="426" t="s">
        <v>101</v>
      </c>
      <c r="D1997" s="703"/>
    </row>
    <row r="1998" spans="1:4">
      <c r="A1998" s="425" t="s">
        <v>1800</v>
      </c>
      <c r="B1998" s="428" t="s">
        <v>1801</v>
      </c>
      <c r="C1998" s="428" t="s">
        <v>3139</v>
      </c>
      <c r="D1998" s="703"/>
    </row>
    <row r="1999" spans="1:4">
      <c r="A1999" s="425" t="s">
        <v>1840</v>
      </c>
      <c r="B1999" s="426" t="s">
        <v>3140</v>
      </c>
      <c r="C1999" s="426" t="s">
        <v>1992</v>
      </c>
      <c r="D1999" s="703"/>
    </row>
    <row r="2000" spans="1:4">
      <c r="A2000" s="425" t="s">
        <v>1902</v>
      </c>
      <c r="B2000" s="426" t="s">
        <v>1903</v>
      </c>
      <c r="C2000" s="426" t="s">
        <v>120</v>
      </c>
      <c r="D2000" s="703"/>
    </row>
    <row r="2001" spans="1:4">
      <c r="A2001" s="425" t="s">
        <v>1841</v>
      </c>
      <c r="B2001" s="426" t="s">
        <v>2232</v>
      </c>
      <c r="C2001" s="426" t="s">
        <v>2029</v>
      </c>
      <c r="D2001" s="703"/>
    </row>
    <row r="2002" spans="1:4">
      <c r="A2002" s="425" t="s">
        <v>1842</v>
      </c>
      <c r="B2002" s="426" t="s">
        <v>1843</v>
      </c>
      <c r="C2002" s="426" t="s">
        <v>2030</v>
      </c>
      <c r="D2002" s="703"/>
    </row>
    <row r="2003" spans="1:4">
      <c r="A2003" s="425" t="s">
        <v>1628</v>
      </c>
      <c r="B2003" s="426" t="s">
        <v>2233</v>
      </c>
      <c r="C2003" s="426" t="s">
        <v>1976</v>
      </c>
      <c r="D2003" s="703"/>
    </row>
    <row r="2004" spans="1:4">
      <c r="A2004" s="425" t="s">
        <v>45</v>
      </c>
      <c r="B2004" s="426" t="s">
        <v>3245</v>
      </c>
      <c r="C2004" s="426" t="s">
        <v>2658</v>
      </c>
      <c r="D2004" s="703" t="s">
        <v>3237</v>
      </c>
    </row>
    <row r="2005" spans="1:4">
      <c r="A2005" s="425" t="s">
        <v>4253</v>
      </c>
      <c r="B2005" s="428" t="s">
        <v>4254</v>
      </c>
      <c r="C2005" s="428" t="s">
        <v>4255</v>
      </c>
      <c r="D2005" s="704">
        <v>45495</v>
      </c>
    </row>
    <row r="2006" spans="1:4">
      <c r="A2006" s="425" t="s">
        <v>2647</v>
      </c>
      <c r="B2006" s="428" t="s">
        <v>4237</v>
      </c>
      <c r="C2006" s="428" t="s">
        <v>4256</v>
      </c>
      <c r="D2006" s="704">
        <v>45300</v>
      </c>
    </row>
    <row r="2007" spans="1:4">
      <c r="A2007" s="425" t="s">
        <v>41</v>
      </c>
      <c r="B2007" s="426" t="s">
        <v>319</v>
      </c>
      <c r="C2007" s="426" t="s">
        <v>2786</v>
      </c>
      <c r="D2007" s="703" t="s">
        <v>3243</v>
      </c>
    </row>
    <row r="2008" spans="1:4">
      <c r="A2008" s="425" t="s">
        <v>410</v>
      </c>
      <c r="B2008" s="426" t="s">
        <v>411</v>
      </c>
      <c r="C2008" s="426" t="s">
        <v>2787</v>
      </c>
      <c r="D2008" s="703" t="s">
        <v>3233</v>
      </c>
    </row>
    <row r="2009" spans="1:4">
      <c r="A2009" s="425" t="s">
        <v>1993</v>
      </c>
      <c r="B2009" s="426" t="s">
        <v>3246</v>
      </c>
      <c r="C2009" s="426" t="s">
        <v>2788</v>
      </c>
      <c r="D2009" s="703" t="s">
        <v>3233</v>
      </c>
    </row>
    <row r="2010" spans="1:4">
      <c r="A2010" s="425" t="s">
        <v>441</v>
      </c>
      <c r="B2010" s="426" t="s">
        <v>442</v>
      </c>
      <c r="C2010" s="426" t="s">
        <v>2789</v>
      </c>
      <c r="D2010" s="703" t="s">
        <v>3237</v>
      </c>
    </row>
    <row r="2011" spans="1:4">
      <c r="A2011" s="425" t="s">
        <v>436</v>
      </c>
      <c r="B2011" s="426" t="s">
        <v>437</v>
      </c>
      <c r="C2011" s="426" t="s">
        <v>2313</v>
      </c>
      <c r="D2011" s="703" t="s">
        <v>3234</v>
      </c>
    </row>
    <row r="2012" spans="1:4">
      <c r="A2012" s="425" t="s">
        <v>42</v>
      </c>
      <c r="B2012" s="426" t="s">
        <v>440</v>
      </c>
      <c r="C2012" s="426" t="s">
        <v>2659</v>
      </c>
      <c r="D2012" s="703" t="s">
        <v>3241</v>
      </c>
    </row>
    <row r="2013" spans="1:4">
      <c r="A2013" s="425" t="s">
        <v>332</v>
      </c>
      <c r="B2013" s="426" t="s">
        <v>333</v>
      </c>
      <c r="C2013" s="426" t="s">
        <v>2790</v>
      </c>
      <c r="D2013" s="703" t="s">
        <v>3233</v>
      </c>
    </row>
    <row r="2014" spans="1:4">
      <c r="A2014" s="425" t="s">
        <v>433</v>
      </c>
      <c r="B2014" s="426" t="s">
        <v>434</v>
      </c>
      <c r="C2014" s="426" t="s">
        <v>2791</v>
      </c>
      <c r="D2014" s="703" t="s">
        <v>3233</v>
      </c>
    </row>
    <row r="2015" spans="1:4">
      <c r="A2015" s="425" t="s">
        <v>431</v>
      </c>
      <c r="B2015" s="426" t="s">
        <v>3247</v>
      </c>
      <c r="C2015" s="426" t="s">
        <v>2792</v>
      </c>
      <c r="D2015" s="703" t="s">
        <v>3233</v>
      </c>
    </row>
    <row r="2016" spans="1:4">
      <c r="A2016" s="425" t="s">
        <v>438</v>
      </c>
      <c r="B2016" s="426" t="s">
        <v>439</v>
      </c>
      <c r="C2016" s="426" t="s">
        <v>2793</v>
      </c>
      <c r="D2016" s="703" t="s">
        <v>3237</v>
      </c>
    </row>
    <row r="2017" spans="1:4">
      <c r="A2017" s="425" t="s">
        <v>328</v>
      </c>
      <c r="B2017" s="426" t="s">
        <v>329</v>
      </c>
      <c r="C2017" s="426" t="s">
        <v>2794</v>
      </c>
      <c r="D2017" s="703" t="s">
        <v>3234</v>
      </c>
    </row>
    <row r="2018" spans="1:4">
      <c r="A2018" s="425">
        <v>33324088</v>
      </c>
      <c r="B2018" s="426" t="s">
        <v>3141</v>
      </c>
      <c r="C2018" s="426" t="s">
        <v>3142</v>
      </c>
      <c r="D2018" s="703"/>
    </row>
    <row r="2019" spans="1:4">
      <c r="A2019" s="425" t="s">
        <v>4921</v>
      </c>
      <c r="C2019" s="428" t="s">
        <v>4922</v>
      </c>
      <c r="D2019" s="703"/>
    </row>
    <row r="2020" spans="1:4">
      <c r="A2020" s="425" t="s">
        <v>5116</v>
      </c>
      <c r="B2020" s="428" t="s">
        <v>5103</v>
      </c>
      <c r="C2020" s="428" t="s">
        <v>5104</v>
      </c>
    </row>
    <row r="2021" spans="1:4">
      <c r="A2021" s="425" t="s">
        <v>5105</v>
      </c>
      <c r="B2021" s="428" t="s">
        <v>5106</v>
      </c>
      <c r="C2021" s="428" t="s">
        <v>5107</v>
      </c>
    </row>
    <row r="2022" spans="1:4">
      <c r="A2022" s="425" t="s">
        <v>5108</v>
      </c>
      <c r="B2022" s="428" t="s">
        <v>5109</v>
      </c>
      <c r="C2022" s="428" t="s">
        <v>5110</v>
      </c>
    </row>
    <row r="2023" spans="1:4">
      <c r="A2023" s="425">
        <v>35272020</v>
      </c>
      <c r="B2023" s="428" t="s">
        <v>5111</v>
      </c>
      <c r="C2023" s="428" t="s">
        <v>5112</v>
      </c>
    </row>
    <row r="2024" spans="1:4">
      <c r="A2024" s="425" t="s">
        <v>5113</v>
      </c>
      <c r="B2024" s="428" t="s">
        <v>5114</v>
      </c>
      <c r="C2024" s="428" t="s">
        <v>5115</v>
      </c>
    </row>
    <row r="2025" spans="1:4">
      <c r="A2025" s="425">
        <v>35282011</v>
      </c>
      <c r="B2025" s="428" t="s">
        <v>5123</v>
      </c>
      <c r="C2025" s="428" t="s">
        <v>5124</v>
      </c>
    </row>
    <row r="2026" spans="1:4">
      <c r="A2026" s="425" t="s">
        <v>5125</v>
      </c>
      <c r="B2026" s="428" t="s">
        <v>5126</v>
      </c>
      <c r="C2026" s="428" t="s">
        <v>5127</v>
      </c>
    </row>
    <row r="2027" spans="1:4">
      <c r="A2027" s="425" t="s">
        <v>5128</v>
      </c>
      <c r="B2027" s="428" t="s">
        <v>5129</v>
      </c>
      <c r="C2027" s="428" t="s">
        <v>5130</v>
      </c>
    </row>
    <row r="2028" spans="1:4">
      <c r="A2028" s="425" t="s">
        <v>5131</v>
      </c>
      <c r="B2028" s="428" t="s">
        <v>5132</v>
      </c>
      <c r="C2028" s="428" t="s">
        <v>5133</v>
      </c>
    </row>
    <row r="2029" spans="1:4">
      <c r="A2029" s="425" t="s">
        <v>5134</v>
      </c>
      <c r="B2029" s="428" t="s">
        <v>5135</v>
      </c>
      <c r="C2029" s="428" t="s">
        <v>5136</v>
      </c>
    </row>
    <row r="2030" spans="1:4">
      <c r="A2030" s="425">
        <v>38755007</v>
      </c>
      <c r="B2030" s="428" t="s">
        <v>5155</v>
      </c>
      <c r="C2030" s="428" t="s">
        <v>5156</v>
      </c>
    </row>
    <row r="2031" spans="1:4">
      <c r="A2031" s="425" t="s">
        <v>5157</v>
      </c>
      <c r="B2031" s="428" t="s">
        <v>5158</v>
      </c>
      <c r="C2031" s="428" t="s">
        <v>5159</v>
      </c>
    </row>
    <row r="2032" spans="1:4">
      <c r="A2032" s="425" t="s">
        <v>5194</v>
      </c>
      <c r="B2032" s="428" t="s">
        <v>5195</v>
      </c>
      <c r="C2032" s="428" t="s">
        <v>5196</v>
      </c>
      <c r="D2032" s="450" t="s">
        <v>5202</v>
      </c>
    </row>
    <row r="2033" spans="1:4">
      <c r="A2033" s="425">
        <v>38745008</v>
      </c>
      <c r="B2033" s="428" t="s">
        <v>5197</v>
      </c>
      <c r="C2033" s="428" t="s">
        <v>5198</v>
      </c>
      <c r="D2033" s="450" t="s">
        <v>5202</v>
      </c>
    </row>
    <row r="2034" spans="1:4">
      <c r="A2034" s="425" t="s">
        <v>5199</v>
      </c>
      <c r="B2034" s="428" t="s">
        <v>5200</v>
      </c>
      <c r="C2034" s="428" t="s">
        <v>4372</v>
      </c>
      <c r="D2034" s="450" t="s">
        <v>5201</v>
      </c>
    </row>
    <row r="2035" spans="1:4">
      <c r="A2035" s="425" t="s">
        <v>5203</v>
      </c>
      <c r="B2035" s="428" t="s">
        <v>5204</v>
      </c>
      <c r="C2035" s="428" t="s">
        <v>5205</v>
      </c>
      <c r="D2035" s="450" t="s">
        <v>5206</v>
      </c>
    </row>
    <row r="2036" spans="1:4">
      <c r="A2036" s="425">
        <v>35262021</v>
      </c>
      <c r="B2036" s="428" t="s">
        <v>5207</v>
      </c>
      <c r="C2036" s="428" t="s">
        <v>5208</v>
      </c>
      <c r="D2036" s="450" t="s">
        <v>5206</v>
      </c>
    </row>
    <row r="2037" spans="1:4">
      <c r="A2037" s="425" t="s">
        <v>5209</v>
      </c>
      <c r="B2037" s="428" t="s">
        <v>5210</v>
      </c>
      <c r="C2037" s="428" t="s">
        <v>5211</v>
      </c>
      <c r="D2037" s="450" t="s">
        <v>5206</v>
      </c>
    </row>
    <row r="2038" spans="1:4">
      <c r="A2038" s="425" t="s">
        <v>6934</v>
      </c>
      <c r="B2038" s="428" t="s">
        <v>6935</v>
      </c>
      <c r="C2038" s="428" t="s">
        <v>6936</v>
      </c>
    </row>
    <row r="2039" spans="1:4">
      <c r="A2039" s="425" t="s">
        <v>6937</v>
      </c>
      <c r="B2039" s="428" t="s">
        <v>6938</v>
      </c>
      <c r="C2039" s="428" t="s">
        <v>6939</v>
      </c>
    </row>
    <row r="2040" spans="1:4">
      <c r="A2040" s="425" t="s">
        <v>6940</v>
      </c>
      <c r="B2040" s="428" t="s">
        <v>6941</v>
      </c>
      <c r="C2040" s="428" t="s">
        <v>6942</v>
      </c>
    </row>
    <row r="2041" spans="1:4">
      <c r="A2041" s="425" t="s">
        <v>6943</v>
      </c>
      <c r="B2041" s="428" t="s">
        <v>6944</v>
      </c>
      <c r="C2041" s="428" t="s">
        <v>6945</v>
      </c>
    </row>
    <row r="2042" spans="1:4">
      <c r="A2042" s="425" t="s">
        <v>6946</v>
      </c>
      <c r="B2042" s="428" t="s">
        <v>6947</v>
      </c>
      <c r="C2042" s="428" t="s">
        <v>6945</v>
      </c>
    </row>
    <row r="2043" spans="1:4">
      <c r="A2043" s="425" t="s">
        <v>6931</v>
      </c>
      <c r="B2043" s="428" t="s">
        <v>6948</v>
      </c>
      <c r="C2043" s="428" t="s">
        <v>2039</v>
      </c>
    </row>
    <row r="2044" spans="1:4">
      <c r="A2044" s="425" t="s">
        <v>6929</v>
      </c>
      <c r="B2044" s="428" t="s">
        <v>6949</v>
      </c>
      <c r="C2044" s="428" t="s">
        <v>4779</v>
      </c>
    </row>
    <row r="2045" spans="1:4">
      <c r="A2045" s="425" t="s">
        <v>6928</v>
      </c>
      <c r="B2045" s="428" t="s">
        <v>6950</v>
      </c>
      <c r="C2045" s="428" t="s">
        <v>5190</v>
      </c>
    </row>
    <row r="2046" spans="1:4">
      <c r="A2046" s="425" t="s">
        <v>6951</v>
      </c>
      <c r="B2046" s="428" t="s">
        <v>6952</v>
      </c>
      <c r="C2046" s="428" t="s">
        <v>6953</v>
      </c>
    </row>
    <row r="2047" spans="1:4">
      <c r="A2047" s="425" t="s">
        <v>6930</v>
      </c>
      <c r="B2047" s="428" t="s">
        <v>6968</v>
      </c>
      <c r="C2047" s="428" t="s">
        <v>5188</v>
      </c>
      <c r="D2047" s="732">
        <v>45756</v>
      </c>
    </row>
    <row r="2048" spans="1:4">
      <c r="A2048" s="425" t="s">
        <v>6969</v>
      </c>
      <c r="B2048" s="428" t="s">
        <v>6972</v>
      </c>
      <c r="C2048" s="428" t="s">
        <v>6970</v>
      </c>
      <c r="D2048" s="732">
        <v>45756</v>
      </c>
    </row>
    <row r="2049" spans="1:4">
      <c r="A2049" s="425" t="s">
        <v>6971</v>
      </c>
      <c r="B2049" s="428" t="s">
        <v>6973</v>
      </c>
      <c r="C2049" s="428" t="s">
        <v>6974</v>
      </c>
      <c r="D2049" s="732">
        <v>45756</v>
      </c>
    </row>
    <row r="2050" spans="1:4">
      <c r="A2050" s="425" t="s">
        <v>6975</v>
      </c>
      <c r="B2050" s="428" t="s">
        <v>6976</v>
      </c>
      <c r="C2050" s="428" t="s">
        <v>6977</v>
      </c>
      <c r="D2050" s="732">
        <v>45756</v>
      </c>
    </row>
    <row r="2051" spans="1:4">
      <c r="A2051" s="425" t="s">
        <v>6978</v>
      </c>
      <c r="B2051" s="428" t="s">
        <v>6981</v>
      </c>
      <c r="C2051" s="428" t="s">
        <v>6979</v>
      </c>
      <c r="D2051" s="732">
        <v>45756</v>
      </c>
    </row>
    <row r="2052" spans="1:4">
      <c r="A2052" s="425" t="s">
        <v>6980</v>
      </c>
      <c r="B2052" s="428" t="s">
        <v>6982</v>
      </c>
      <c r="C2052" s="428" t="s">
        <v>6983</v>
      </c>
      <c r="D2052" s="732">
        <v>45756</v>
      </c>
    </row>
    <row r="2053" spans="1:4">
      <c r="A2053" s="425" t="s">
        <v>7042</v>
      </c>
      <c r="B2053" s="428" t="s">
        <v>7045</v>
      </c>
      <c r="C2053" s="428" t="s">
        <v>7043</v>
      </c>
      <c r="D2053" s="732">
        <v>45759</v>
      </c>
    </row>
    <row r="2054" spans="1:4">
      <c r="A2054" s="425" t="s">
        <v>7044</v>
      </c>
      <c r="B2054" s="428" t="s">
        <v>7046</v>
      </c>
      <c r="C2054" s="428" t="s">
        <v>7047</v>
      </c>
      <c r="D2054" s="732">
        <v>45759</v>
      </c>
    </row>
    <row r="2055" spans="1:4">
      <c r="A2055" s="425" t="s">
        <v>7048</v>
      </c>
      <c r="B2055" s="428" t="s">
        <v>7049</v>
      </c>
      <c r="C2055" s="428" t="s">
        <v>7050</v>
      </c>
      <c r="D2055" s="732">
        <v>45759</v>
      </c>
    </row>
    <row r="2056" spans="1:4">
      <c r="A2056" s="425" t="s">
        <v>7058</v>
      </c>
      <c r="B2056" s="428" t="s">
        <v>7059</v>
      </c>
      <c r="C2056" s="428" t="s">
        <v>7060</v>
      </c>
    </row>
    <row r="2057" spans="1:4">
      <c r="A2057" s="425" t="s">
        <v>7061</v>
      </c>
      <c r="B2057" s="428" t="s">
        <v>7062</v>
      </c>
      <c r="C2057" s="428" t="s">
        <v>7063</v>
      </c>
    </row>
    <row r="2058" spans="1:4">
      <c r="A2058" s="425" t="s">
        <v>7064</v>
      </c>
      <c r="B2058" s="428" t="s">
        <v>7065</v>
      </c>
      <c r="C2058" s="428" t="s">
        <v>7066</v>
      </c>
    </row>
    <row r="2059" spans="1:4">
      <c r="A2059" s="425" t="s">
        <v>7067</v>
      </c>
      <c r="B2059" s="428" t="s">
        <v>7068</v>
      </c>
      <c r="C2059" s="428" t="s">
        <v>7069</v>
      </c>
    </row>
    <row r="2060" spans="1:4">
      <c r="A2060" s="425" t="s">
        <v>7070</v>
      </c>
      <c r="B2060" s="428" t="s">
        <v>7071</v>
      </c>
      <c r="C2060" s="428" t="s">
        <v>7072</v>
      </c>
    </row>
    <row r="2061" spans="1:4">
      <c r="A2061" s="425">
        <v>35242023</v>
      </c>
      <c r="B2061" s="428" t="s">
        <v>7073</v>
      </c>
      <c r="C2061" s="428" t="s">
        <v>7074</v>
      </c>
    </row>
    <row r="2062" spans="1:4">
      <c r="A2062" s="425">
        <v>33134090</v>
      </c>
      <c r="B2062" s="428" t="s">
        <v>7216</v>
      </c>
      <c r="C2062" s="428" t="s">
        <v>7217</v>
      </c>
    </row>
    <row r="2063" spans="1:4">
      <c r="A2063" s="425" t="s">
        <v>7218</v>
      </c>
      <c r="B2063" s="428" t="s">
        <v>7219</v>
      </c>
      <c r="C2063" s="428" t="s">
        <v>7220</v>
      </c>
    </row>
    <row r="2064" spans="1:4">
      <c r="A2064" s="425" t="s">
        <v>7221</v>
      </c>
      <c r="B2064" s="428" t="s">
        <v>7222</v>
      </c>
      <c r="C2064" s="428" t="s">
        <v>7223</v>
      </c>
      <c r="D2064" s="732">
        <v>45769</v>
      </c>
    </row>
  </sheetData>
  <autoFilter ref="A1:D1709">
    <sortState ref="A2:D2020">
      <sortCondition ref="B1:B1710"/>
    </sortState>
  </autoFilter>
  <phoneticPr fontId="1" type="noConversion"/>
  <conditionalFormatting sqref="A1699:A1715 A1:A1696 A1717:A1725 A1727:A1048576">
    <cfRule type="duplicateValues" dxfId="65" priority="5"/>
  </conditionalFormatting>
  <conditionalFormatting sqref="A1697:A1698">
    <cfRule type="duplicateValues" dxfId="64" priority="4"/>
  </conditionalFormatting>
  <conditionalFormatting sqref="A1716">
    <cfRule type="duplicateValues" dxfId="63" priority="3"/>
  </conditionalFormatting>
  <conditionalFormatting sqref="A1726">
    <cfRule type="duplicateValues" dxfId="62" priority="1"/>
  </conditionalFormatting>
  <pageMargins left="0.7" right="0.7" top="0.75" bottom="0.75" header="0.3" footer="0.3"/>
  <pageSetup paperSize="9" scale="59" orientation="portrait" r:id="rId1"/>
  <rowBreaks count="1" manualBreakCount="1">
    <brk id="1934" max="2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5">
    <tabColor rgb="FF7030A0"/>
  </sheetPr>
  <dimension ref="A1:O26"/>
  <sheetViews>
    <sheetView topLeftCell="A2" zoomScaleNormal="100" workbookViewId="0">
      <selection activeCell="E16" sqref="E16"/>
    </sheetView>
  </sheetViews>
  <sheetFormatPr defaultColWidth="9" defaultRowHeight="14.25"/>
  <cols>
    <col min="1" max="1" width="5.625" style="11" customWidth="1"/>
    <col min="2" max="2" width="26.25" style="11" customWidth="1"/>
    <col min="3" max="3" width="9" style="10"/>
    <col min="4" max="5" width="9" style="11"/>
    <col min="6" max="6" width="10.625" style="11" customWidth="1"/>
    <col min="7" max="12" width="8.375" style="11" customWidth="1"/>
    <col min="13" max="13" width="7.875" style="11" customWidth="1"/>
    <col min="14" max="14" width="8" style="11" customWidth="1"/>
    <col min="15" max="15" width="5.25" style="11" customWidth="1"/>
    <col min="16" max="16384" width="9" style="11"/>
  </cols>
  <sheetData>
    <row r="1" spans="1:15" ht="45" customHeight="1">
      <c r="A1" s="796" t="s">
        <v>0</v>
      </c>
      <c r="B1" s="797"/>
      <c r="C1" s="797"/>
      <c r="D1" s="797"/>
      <c r="E1" s="797"/>
      <c r="F1" s="797"/>
      <c r="G1" s="797"/>
      <c r="H1" s="797"/>
      <c r="I1" s="797"/>
      <c r="J1" s="797"/>
      <c r="K1" s="797"/>
      <c r="L1" s="797"/>
      <c r="M1" s="797"/>
      <c r="N1" s="797"/>
      <c r="O1" s="797"/>
    </row>
    <row r="2" spans="1:15" s="17" customFormat="1" ht="27.75" customHeight="1">
      <c r="A2" s="798" t="s">
        <v>2082</v>
      </c>
      <c r="B2" s="799"/>
      <c r="C2" s="70" t="s">
        <v>2084</v>
      </c>
      <c r="D2" s="66" t="s">
        <v>2267</v>
      </c>
      <c r="E2" s="800" t="s">
        <v>1</v>
      </c>
      <c r="F2" s="801"/>
      <c r="G2" s="29" t="str">
        <f>'01# '!H2</f>
        <v>2025年</v>
      </c>
      <c r="H2" s="380" t="str">
        <f>'01# '!I2</f>
        <v>4月</v>
      </c>
      <c r="I2" s="68">
        <f>'01# '!J2</f>
        <v>26</v>
      </c>
      <c r="J2" s="66" t="s">
        <v>29</v>
      </c>
      <c r="K2" s="68" t="s">
        <v>2</v>
      </c>
      <c r="L2" s="802" t="e">
        <f>'01# '!M2:N2</f>
        <v>#VALUE!</v>
      </c>
      <c r="M2" s="802"/>
      <c r="N2" s="68" t="s">
        <v>3</v>
      </c>
      <c r="O2" s="26">
        <f>'01# '!P2</f>
        <v>1</v>
      </c>
    </row>
    <row r="3" spans="1:15" ht="20.25" customHeight="1">
      <c r="A3" s="803" t="s">
        <v>28</v>
      </c>
      <c r="B3" s="804" t="s">
        <v>27</v>
      </c>
      <c r="C3" s="804"/>
      <c r="D3" s="803" t="s">
        <v>4</v>
      </c>
      <c r="E3" s="803"/>
      <c r="F3" s="805" t="s">
        <v>5</v>
      </c>
      <c r="G3" s="806" t="s">
        <v>6</v>
      </c>
      <c r="H3" s="803"/>
      <c r="I3" s="794" t="s">
        <v>7</v>
      </c>
      <c r="J3" s="794"/>
      <c r="K3" s="794"/>
      <c r="L3" s="794"/>
      <c r="M3" s="794"/>
      <c r="N3" s="794" t="s">
        <v>8</v>
      </c>
      <c r="O3" s="794"/>
    </row>
    <row r="4" spans="1:15" ht="20.25" customHeight="1">
      <c r="A4" s="803"/>
      <c r="B4" s="115" t="s">
        <v>2083</v>
      </c>
      <c r="C4" s="115" t="s">
        <v>2076</v>
      </c>
      <c r="D4" s="114" t="s">
        <v>2077</v>
      </c>
      <c r="E4" s="69" t="s">
        <v>2078</v>
      </c>
      <c r="F4" s="805"/>
      <c r="G4" s="69" t="s">
        <v>9</v>
      </c>
      <c r="H4" s="69" t="s">
        <v>10</v>
      </c>
      <c r="I4" s="34" t="s">
        <v>11</v>
      </c>
      <c r="J4" s="34" t="s">
        <v>12</v>
      </c>
      <c r="K4" s="34" t="s">
        <v>13</v>
      </c>
      <c r="L4" s="34" t="s">
        <v>14</v>
      </c>
      <c r="M4" s="34" t="s">
        <v>15</v>
      </c>
      <c r="N4" s="807"/>
      <c r="O4" s="807"/>
    </row>
    <row r="5" spans="1:15" ht="27" customHeight="1">
      <c r="A5" s="76"/>
      <c r="B5" s="111"/>
      <c r="C5" s="111"/>
      <c r="D5" s="104"/>
      <c r="E5" s="108"/>
      <c r="F5" s="107">
        <f>C5*9.02/60</f>
        <v>0</v>
      </c>
      <c r="G5" s="39"/>
      <c r="H5" s="39"/>
      <c r="I5" s="40"/>
      <c r="J5" s="40"/>
      <c r="K5" s="40"/>
      <c r="L5" s="40"/>
      <c r="M5" s="40"/>
      <c r="N5" s="807"/>
      <c r="O5" s="807"/>
    </row>
    <row r="6" spans="1:15" ht="27" customHeight="1">
      <c r="A6" s="71"/>
      <c r="B6" s="16"/>
      <c r="C6" s="102"/>
      <c r="D6" s="104"/>
      <c r="E6" s="108"/>
      <c r="F6" s="107"/>
      <c r="G6" s="39"/>
      <c r="H6" s="39"/>
      <c r="I6" s="40"/>
      <c r="J6" s="40"/>
      <c r="K6" s="40"/>
      <c r="L6" s="40"/>
      <c r="M6" s="40"/>
      <c r="N6" s="807"/>
      <c r="O6" s="807"/>
    </row>
    <row r="7" spans="1:15" ht="27" customHeight="1">
      <c r="A7" s="106"/>
      <c r="B7" s="106"/>
      <c r="C7" s="105"/>
      <c r="D7" s="104"/>
      <c r="E7" s="106"/>
      <c r="F7" s="107"/>
      <c r="G7" s="39"/>
      <c r="H7" s="39"/>
      <c r="I7" s="40"/>
      <c r="J7" s="40"/>
      <c r="K7" s="40"/>
      <c r="L7" s="40"/>
      <c r="M7" s="40"/>
      <c r="N7" s="807"/>
      <c r="O7" s="807"/>
    </row>
    <row r="8" spans="1:15" ht="27" customHeight="1">
      <c r="A8" s="106"/>
      <c r="B8" s="106"/>
      <c r="C8" s="105"/>
      <c r="D8" s="105"/>
      <c r="E8" s="106"/>
      <c r="F8" s="107"/>
      <c r="G8" s="39"/>
      <c r="H8" s="39"/>
      <c r="I8" s="40"/>
      <c r="J8" s="40"/>
      <c r="K8" s="40"/>
      <c r="L8" s="40"/>
      <c r="M8" s="40"/>
      <c r="N8" s="807"/>
      <c r="O8" s="807"/>
    </row>
    <row r="9" spans="1:15" s="19" customFormat="1" ht="27" customHeight="1">
      <c r="A9" s="71"/>
      <c r="B9" s="71"/>
      <c r="C9" s="71"/>
      <c r="D9" s="71"/>
      <c r="E9" s="71"/>
      <c r="F9" s="107"/>
      <c r="G9" s="45"/>
      <c r="H9" s="118"/>
      <c r="I9" s="46"/>
      <c r="J9" s="46"/>
      <c r="K9" s="46"/>
      <c r="L9" s="46"/>
      <c r="M9" s="46"/>
      <c r="N9" s="807"/>
      <c r="O9" s="807"/>
    </row>
    <row r="10" spans="1:15" ht="27" customHeight="1">
      <c r="A10" s="106"/>
      <c r="B10" s="106"/>
      <c r="C10" s="105"/>
      <c r="D10" s="105"/>
      <c r="E10" s="106"/>
      <c r="F10" s="107"/>
      <c r="G10" s="50"/>
      <c r="H10" s="39"/>
      <c r="I10" s="40"/>
      <c r="J10" s="40"/>
      <c r="K10" s="40"/>
      <c r="L10" s="40"/>
      <c r="M10" s="40"/>
      <c r="N10" s="794" t="s">
        <v>16</v>
      </c>
      <c r="O10" s="794"/>
    </row>
    <row r="11" spans="1:15" ht="27" customHeight="1">
      <c r="A11" s="106"/>
      <c r="B11" s="106"/>
      <c r="C11" s="105"/>
      <c r="D11" s="36"/>
      <c r="E11" s="49"/>
      <c r="F11" s="107"/>
      <c r="G11" s="39"/>
      <c r="H11" s="39"/>
      <c r="I11" s="40"/>
      <c r="J11" s="40"/>
      <c r="K11" s="40"/>
      <c r="L11" s="40"/>
      <c r="M11" s="40"/>
      <c r="N11" s="794"/>
      <c r="O11" s="794"/>
    </row>
    <row r="12" spans="1:15" ht="27" customHeight="1">
      <c r="A12" s="106"/>
      <c r="B12" s="106"/>
      <c r="C12" s="105"/>
      <c r="D12" s="36"/>
      <c r="E12" s="48"/>
      <c r="F12" s="107"/>
      <c r="G12" s="39"/>
      <c r="H12" s="39"/>
      <c r="I12" s="40"/>
      <c r="J12" s="40"/>
      <c r="K12" s="40"/>
      <c r="L12" s="40"/>
      <c r="M12" s="40"/>
      <c r="N12" s="795" t="s">
        <v>17</v>
      </c>
      <c r="O12" s="794"/>
    </row>
    <row r="13" spans="1:15" ht="27" customHeight="1">
      <c r="A13" s="35"/>
      <c r="B13" s="106"/>
      <c r="C13" s="105"/>
      <c r="D13" s="36"/>
      <c r="E13" s="51"/>
      <c r="F13" s="55"/>
      <c r="G13" s="39"/>
      <c r="H13" s="39"/>
      <c r="I13" s="40"/>
      <c r="J13" s="40"/>
      <c r="K13" s="40"/>
      <c r="L13" s="40"/>
      <c r="M13" s="40"/>
      <c r="N13" s="795"/>
      <c r="O13" s="794"/>
    </row>
    <row r="14" spans="1:15" ht="27" customHeight="1">
      <c r="A14" s="35"/>
      <c r="B14" s="106"/>
      <c r="C14" s="105"/>
      <c r="D14" s="36"/>
      <c r="E14" s="41"/>
      <c r="F14" s="55"/>
      <c r="G14" s="39"/>
      <c r="H14" s="39"/>
      <c r="I14" s="40"/>
      <c r="J14" s="40"/>
      <c r="K14" s="40"/>
      <c r="L14" s="40"/>
      <c r="M14" s="40"/>
      <c r="N14" s="795"/>
      <c r="O14" s="794"/>
    </row>
    <row r="15" spans="1:15" ht="27" customHeight="1">
      <c r="A15" s="35"/>
      <c r="B15" s="106"/>
      <c r="C15" s="105"/>
      <c r="D15" s="36"/>
      <c r="E15" s="52"/>
      <c r="F15" s="55"/>
      <c r="G15" s="39" t="s">
        <v>2091</v>
      </c>
      <c r="H15" s="39" t="s">
        <v>1971</v>
      </c>
      <c r="I15" s="40"/>
      <c r="J15" s="40"/>
      <c r="K15" s="40"/>
      <c r="L15" s="40"/>
      <c r="M15" s="40"/>
      <c r="N15" s="53"/>
      <c r="O15" s="40"/>
    </row>
    <row r="16" spans="1:15" ht="27" customHeight="1">
      <c r="A16" s="35"/>
      <c r="B16" s="106"/>
      <c r="C16" s="105"/>
      <c r="D16" s="36"/>
      <c r="E16" s="48"/>
      <c r="F16" s="55"/>
      <c r="G16" s="39" t="s">
        <v>1971</v>
      </c>
      <c r="H16" s="39"/>
      <c r="I16" s="40"/>
      <c r="J16" s="40"/>
      <c r="K16" s="40"/>
      <c r="L16" s="40"/>
      <c r="M16" s="40"/>
      <c r="N16" s="53"/>
      <c r="O16" s="40"/>
    </row>
    <row r="17" spans="1:15" ht="27" customHeight="1">
      <c r="A17" s="35"/>
      <c r="B17" s="62"/>
      <c r="C17" s="62"/>
      <c r="D17" s="36"/>
      <c r="E17" s="54"/>
      <c r="F17" s="55"/>
      <c r="G17" s="39" t="s">
        <v>1971</v>
      </c>
      <c r="H17" s="39"/>
      <c r="I17" s="40"/>
      <c r="J17" s="40"/>
      <c r="K17" s="40"/>
      <c r="L17" s="40"/>
      <c r="M17" s="40"/>
      <c r="N17" s="53"/>
      <c r="O17" s="40"/>
    </row>
    <row r="18" spans="1:15" ht="27" customHeight="1">
      <c r="A18" s="1"/>
      <c r="B18" s="18"/>
      <c r="C18" s="18"/>
      <c r="D18" s="18"/>
      <c r="E18" s="9"/>
      <c r="F18" s="55"/>
      <c r="G18" s="77"/>
      <c r="H18" s="39"/>
      <c r="I18" s="23"/>
      <c r="J18" s="23"/>
      <c r="K18" s="23"/>
      <c r="L18" s="23"/>
      <c r="M18" s="23"/>
      <c r="N18" s="22"/>
      <c r="O18" s="23"/>
    </row>
    <row r="19" spans="1:15" ht="27" customHeight="1">
      <c r="A19" s="1"/>
      <c r="B19" s="64"/>
      <c r="C19" s="64"/>
      <c r="D19" s="8"/>
      <c r="E19" s="3"/>
      <c r="F19" s="55"/>
      <c r="G19" s="67"/>
      <c r="H19" s="39"/>
      <c r="I19" s="23"/>
      <c r="J19" s="23"/>
      <c r="K19" s="23"/>
      <c r="L19" s="23"/>
      <c r="M19" s="23"/>
      <c r="N19" s="22"/>
      <c r="O19" s="23"/>
    </row>
    <row r="20" spans="1:15" ht="27" customHeight="1">
      <c r="A20" s="4"/>
      <c r="B20" s="112" t="s">
        <v>2263</v>
      </c>
      <c r="C20" s="113">
        <f>SUM(C5:C19)</f>
        <v>0</v>
      </c>
      <c r="D20" s="20"/>
      <c r="E20" s="21"/>
      <c r="F20" s="2"/>
      <c r="G20" s="67"/>
      <c r="H20" s="67"/>
      <c r="I20" s="23"/>
      <c r="J20" s="23"/>
      <c r="K20" s="23"/>
      <c r="L20" s="23"/>
      <c r="M20" s="23"/>
      <c r="N20" s="22"/>
      <c r="O20" s="23"/>
    </row>
    <row r="21" spans="1:15" ht="22.5" customHeight="1">
      <c r="A21" s="25" t="s">
        <v>18</v>
      </c>
      <c r="B21" s="66" t="s">
        <v>19</v>
      </c>
      <c r="C21" s="816" t="s">
        <v>2645</v>
      </c>
      <c r="D21" s="817"/>
      <c r="E21" s="818"/>
      <c r="F21" s="68" t="s">
        <v>26</v>
      </c>
      <c r="G21" s="802" t="s">
        <v>20</v>
      </c>
      <c r="H21" s="802"/>
      <c r="I21" s="68" t="s">
        <v>20</v>
      </c>
      <c r="J21" s="68" t="s">
        <v>20</v>
      </c>
      <c r="K21" s="68" t="s">
        <v>20</v>
      </c>
      <c r="L21" s="68" t="s">
        <v>20</v>
      </c>
      <c r="M21" s="68" t="s">
        <v>20</v>
      </c>
      <c r="N21" s="808" t="s">
        <v>21</v>
      </c>
      <c r="O21" s="809" t="s">
        <v>22</v>
      </c>
    </row>
    <row r="22" spans="1:15">
      <c r="A22" s="812" t="s">
        <v>23</v>
      </c>
      <c r="B22" s="813" t="str">
        <f>'01# '!B22:B24</f>
        <v>胡金涛</v>
      </c>
      <c r="C22" s="819"/>
      <c r="D22" s="820"/>
      <c r="E22" s="821"/>
      <c r="F22" s="814">
        <f>SUM(F5:F18)</f>
        <v>0</v>
      </c>
      <c r="G22" s="800" t="s">
        <v>25</v>
      </c>
      <c r="H22" s="800"/>
      <c r="I22" s="800" t="s">
        <v>24</v>
      </c>
      <c r="J22" s="800" t="s">
        <v>24</v>
      </c>
      <c r="K22" s="800" t="s">
        <v>24</v>
      </c>
      <c r="L22" s="800" t="s">
        <v>24</v>
      </c>
      <c r="M22" s="800" t="s">
        <v>24</v>
      </c>
      <c r="N22" s="808"/>
      <c r="O22" s="809"/>
    </row>
    <row r="23" spans="1:15">
      <c r="A23" s="812"/>
      <c r="B23" s="813"/>
      <c r="C23" s="819"/>
      <c r="D23" s="820"/>
      <c r="E23" s="821"/>
      <c r="F23" s="815"/>
      <c r="G23" s="800"/>
      <c r="H23" s="800"/>
      <c r="I23" s="800"/>
      <c r="J23" s="800"/>
      <c r="K23" s="800"/>
      <c r="L23" s="800"/>
      <c r="M23" s="800"/>
      <c r="N23" s="808"/>
      <c r="O23" s="809"/>
    </row>
    <row r="24" spans="1:15">
      <c r="A24" s="812"/>
      <c r="B24" s="813"/>
      <c r="C24" s="822"/>
      <c r="D24" s="823"/>
      <c r="E24" s="824"/>
      <c r="F24" s="815"/>
      <c r="G24" s="800"/>
      <c r="H24" s="800"/>
      <c r="I24" s="800"/>
      <c r="J24" s="800"/>
      <c r="K24" s="800"/>
      <c r="L24" s="800"/>
      <c r="M24" s="800"/>
      <c r="N24" s="808"/>
      <c r="O24" s="809"/>
    </row>
    <row r="25" spans="1:15" ht="16.5" customHeight="1">
      <c r="A25" s="810" t="s">
        <v>2074</v>
      </c>
      <c r="B25" s="810"/>
      <c r="C25" s="810"/>
      <c r="D25" s="30"/>
      <c r="E25" s="30"/>
      <c r="F25" s="30"/>
      <c r="G25" s="30"/>
      <c r="H25" s="30"/>
      <c r="I25" s="6"/>
      <c r="J25" s="6"/>
      <c r="K25" s="811"/>
      <c r="L25" s="811"/>
      <c r="M25" s="811"/>
      <c r="N25" s="7"/>
      <c r="O25" s="6"/>
    </row>
    <row r="26" spans="1:15" ht="17.25">
      <c r="A26" s="31" t="s">
        <v>2075</v>
      </c>
      <c r="B26" s="31"/>
      <c r="C26" s="65"/>
      <c r="D26" s="5"/>
      <c r="E26" s="5"/>
      <c r="F26" s="5"/>
      <c r="G26" s="5"/>
      <c r="H26" s="5"/>
      <c r="I26" s="6"/>
      <c r="J26" s="6"/>
      <c r="K26" s="6"/>
      <c r="L26" s="6"/>
      <c r="M26" s="6"/>
      <c r="N26" s="7"/>
      <c r="O26" s="6"/>
    </row>
  </sheetData>
  <mergeCells count="30">
    <mergeCell ref="N21:N24"/>
    <mergeCell ref="O21:O24"/>
    <mergeCell ref="L22:L24"/>
    <mergeCell ref="M22:M24"/>
    <mergeCell ref="A25:C25"/>
    <mergeCell ref="K25:M25"/>
    <mergeCell ref="A22:A24"/>
    <mergeCell ref="B22:B24"/>
    <mergeCell ref="F22:F24"/>
    <mergeCell ref="G22:H24"/>
    <mergeCell ref="I22:I24"/>
    <mergeCell ref="J22:J24"/>
    <mergeCell ref="C21:E24"/>
    <mergeCell ref="G21:H21"/>
    <mergeCell ref="K22:K24"/>
    <mergeCell ref="N10:O11"/>
    <mergeCell ref="N12:N14"/>
    <mergeCell ref="O12:O14"/>
    <mergeCell ref="A1:O1"/>
    <mergeCell ref="A2:B2"/>
    <mergeCell ref="E2:F2"/>
    <mergeCell ref="L2:M2"/>
    <mergeCell ref="A3:A4"/>
    <mergeCell ref="B3:C3"/>
    <mergeCell ref="D3:E3"/>
    <mergeCell ref="F3:F4"/>
    <mergeCell ref="G3:H3"/>
    <mergeCell ref="I3:M3"/>
    <mergeCell ref="N3:O3"/>
    <mergeCell ref="N4:O9"/>
  </mergeCells>
  <phoneticPr fontId="1" type="noConversion"/>
  <conditionalFormatting sqref="D19">
    <cfRule type="cellIs" dxfId="61" priority="6" operator="greaterThan">
      <formula>$A$15</formula>
    </cfRule>
  </conditionalFormatting>
  <printOptions horizontalCentered="1"/>
  <pageMargins left="0.11811023622047245" right="0.11811023622047245" top="3.937007874015748E-2" bottom="3.937007874015748E-2" header="0.31496062992125984" footer="0.31496062992125984"/>
  <pageSetup paperSize="9" scale="9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N127"/>
  <sheetViews>
    <sheetView zoomScaleNormal="100" workbookViewId="0">
      <selection activeCell="I3" sqref="I3:L122"/>
    </sheetView>
  </sheetViews>
  <sheetFormatPr defaultRowHeight="14.25"/>
  <cols>
    <col min="3" max="3" width="25" customWidth="1"/>
    <col min="10" max="10" width="25" customWidth="1"/>
  </cols>
  <sheetData>
    <row r="1" spans="1:14">
      <c r="A1" s="161" t="s">
        <v>7388</v>
      </c>
      <c r="B1" s="684"/>
      <c r="C1" s="838" t="s">
        <v>7499</v>
      </c>
      <c r="D1" s="839"/>
      <c r="E1" s="839"/>
      <c r="F1" s="839"/>
      <c r="G1" s="840"/>
      <c r="H1" s="161" t="s">
        <v>7498</v>
      </c>
      <c r="I1" s="684"/>
      <c r="J1" s="838" t="s">
        <v>7497</v>
      </c>
      <c r="K1" s="839"/>
      <c r="L1" s="839"/>
      <c r="M1" s="839"/>
      <c r="N1" s="840"/>
    </row>
    <row r="2" spans="1:14">
      <c r="A2" s="683" t="s">
        <v>7491</v>
      </c>
      <c r="B2" s="682" t="s">
        <v>7496</v>
      </c>
      <c r="C2" s="682" t="s">
        <v>7495</v>
      </c>
      <c r="D2" s="682" t="s">
        <v>7494</v>
      </c>
      <c r="E2" s="682" t="s">
        <v>7493</v>
      </c>
      <c r="F2" s="681" t="s">
        <v>7486</v>
      </c>
      <c r="G2" s="680" t="s">
        <v>7492</v>
      </c>
      <c r="H2" s="683" t="s">
        <v>7491</v>
      </c>
      <c r="I2" s="682" t="s">
        <v>7490</v>
      </c>
      <c r="J2" s="682" t="s">
        <v>7489</v>
      </c>
      <c r="K2" s="682" t="s">
        <v>7488</v>
      </c>
      <c r="L2" s="682" t="s">
        <v>7487</v>
      </c>
      <c r="M2" s="681" t="s">
        <v>7486</v>
      </c>
      <c r="N2" s="680" t="s">
        <v>5050</v>
      </c>
    </row>
    <row r="3" spans="1:14">
      <c r="B3" s="670" t="s">
        <v>7484</v>
      </c>
      <c r="C3" s="637" t="s">
        <v>7483</v>
      </c>
      <c r="D3" s="643" t="s">
        <v>7225</v>
      </c>
      <c r="E3" s="667">
        <v>100</v>
      </c>
      <c r="F3" s="750"/>
      <c r="G3" s="842"/>
      <c r="H3" s="848" t="s">
        <v>7482</v>
      </c>
      <c r="I3" s="670" t="s">
        <v>7473</v>
      </c>
      <c r="J3" s="637" t="s">
        <v>7481</v>
      </c>
      <c r="K3" s="643" t="s">
        <v>7225</v>
      </c>
      <c r="L3" s="667">
        <v>140</v>
      </c>
      <c r="M3" s="750"/>
      <c r="N3" s="842"/>
    </row>
    <row r="4" spans="1:14" ht="14.25" customHeight="1">
      <c r="B4" s="656" t="s">
        <v>7252</v>
      </c>
      <c r="C4" s="671" t="s">
        <v>7480</v>
      </c>
      <c r="D4" s="103" t="s">
        <v>7225</v>
      </c>
      <c r="E4" s="666">
        <v>120</v>
      </c>
      <c r="F4" s="215"/>
      <c r="G4" s="843"/>
      <c r="H4" s="849"/>
      <c r="I4" s="656" t="s">
        <v>7479</v>
      </c>
      <c r="J4" s="635" t="s">
        <v>7478</v>
      </c>
      <c r="K4" s="643" t="s">
        <v>7225</v>
      </c>
      <c r="L4" s="634">
        <v>120</v>
      </c>
      <c r="M4" s="215"/>
      <c r="N4" s="843"/>
    </row>
    <row r="5" spans="1:14" ht="14.25" customHeight="1">
      <c r="B5" s="656" t="s">
        <v>7477</v>
      </c>
      <c r="C5" s="635" t="s">
        <v>7476</v>
      </c>
      <c r="D5" s="643"/>
      <c r="E5" s="634">
        <v>14</v>
      </c>
      <c r="F5" s="765"/>
      <c r="G5" s="843"/>
      <c r="H5" s="849"/>
      <c r="I5" s="656" t="s">
        <v>7475</v>
      </c>
      <c r="J5" s="635" t="s">
        <v>7474</v>
      </c>
      <c r="K5" s="632" t="s">
        <v>7225</v>
      </c>
      <c r="L5" s="634">
        <v>180</v>
      </c>
      <c r="M5" s="765"/>
      <c r="N5" s="843"/>
    </row>
    <row r="6" spans="1:14" ht="14.25" customHeight="1">
      <c r="B6" s="656" t="s">
        <v>7473</v>
      </c>
      <c r="C6" s="635" t="s">
        <v>7472</v>
      </c>
      <c r="D6" s="643" t="s">
        <v>7225</v>
      </c>
      <c r="E6" s="634">
        <v>40</v>
      </c>
      <c r="F6" s="673"/>
      <c r="G6" s="843"/>
      <c r="H6" s="850"/>
      <c r="I6" s="656"/>
      <c r="J6" s="635"/>
      <c r="K6" s="643"/>
      <c r="L6" s="634"/>
      <c r="M6" s="673"/>
      <c r="N6" s="843"/>
    </row>
    <row r="7" spans="1:14" ht="14.25" customHeight="1">
      <c r="B7" s="166">
        <v>30924080</v>
      </c>
      <c r="C7" s="188" t="s">
        <v>7471</v>
      </c>
      <c r="D7" s="663" t="s">
        <v>7232</v>
      </c>
      <c r="E7" s="667">
        <v>70</v>
      </c>
      <c r="F7" s="215"/>
      <c r="G7" s="842"/>
      <c r="H7" s="844" t="s">
        <v>7470</v>
      </c>
      <c r="I7" s="638">
        <v>31633068</v>
      </c>
      <c r="J7" s="637" t="s">
        <v>7469</v>
      </c>
      <c r="K7" s="643" t="s">
        <v>7225</v>
      </c>
      <c r="L7" s="667">
        <v>125</v>
      </c>
      <c r="M7" s="215"/>
      <c r="N7" s="842"/>
    </row>
    <row r="8" spans="1:14" ht="14.25" customHeight="1">
      <c r="B8" s="636" t="s">
        <v>7468</v>
      </c>
      <c r="C8" s="635" t="s">
        <v>7467</v>
      </c>
      <c r="D8" s="643" t="s">
        <v>7225</v>
      </c>
      <c r="E8" s="634">
        <v>100</v>
      </c>
      <c r="F8" s="215" t="s">
        <v>7466</v>
      </c>
      <c r="G8" s="843"/>
      <c r="H8" s="845"/>
      <c r="I8" s="162">
        <v>30924080</v>
      </c>
      <c r="J8" s="231" t="s">
        <v>7465</v>
      </c>
      <c r="K8" s="663" t="s">
        <v>7232</v>
      </c>
      <c r="L8" s="634">
        <v>120</v>
      </c>
      <c r="M8" s="215"/>
      <c r="N8" s="843"/>
    </row>
    <row r="9" spans="1:14" ht="14.25" customHeight="1">
      <c r="B9" s="659">
        <v>30952089</v>
      </c>
      <c r="C9" s="658" t="s">
        <v>7464</v>
      </c>
      <c r="D9" s="643" t="s">
        <v>7225</v>
      </c>
      <c r="E9" s="634">
        <v>60</v>
      </c>
      <c r="F9" s="215"/>
      <c r="G9" s="843"/>
      <c r="H9" s="845"/>
      <c r="I9" s="656" t="s">
        <v>7249</v>
      </c>
      <c r="J9" s="635" t="s">
        <v>7463</v>
      </c>
      <c r="K9" s="663" t="s">
        <v>7232</v>
      </c>
      <c r="L9" s="666">
        <v>120</v>
      </c>
      <c r="M9" s="215"/>
      <c r="N9" s="843"/>
    </row>
    <row r="10" spans="1:14" ht="14.25" customHeight="1">
      <c r="B10" s="672">
        <v>31633068</v>
      </c>
      <c r="C10" s="668" t="s">
        <v>7257</v>
      </c>
      <c r="D10" s="643" t="s">
        <v>7225</v>
      </c>
      <c r="E10" s="667">
        <v>55</v>
      </c>
      <c r="F10" s="215"/>
      <c r="G10" s="843"/>
      <c r="H10" s="846"/>
      <c r="I10" s="687">
        <v>30952089</v>
      </c>
      <c r="J10" s="690" t="s">
        <v>7462</v>
      </c>
      <c r="K10" s="643" t="s">
        <v>7225</v>
      </c>
      <c r="L10" s="634">
        <v>120</v>
      </c>
      <c r="M10" s="215"/>
      <c r="N10" s="843"/>
    </row>
    <row r="11" spans="1:14" ht="14.25" customHeight="1">
      <c r="B11" s="730" t="s">
        <v>7255</v>
      </c>
      <c r="C11" s="764" t="s">
        <v>7461</v>
      </c>
      <c r="D11" s="662" t="s">
        <v>7232</v>
      </c>
      <c r="E11" s="667"/>
      <c r="F11" s="215"/>
      <c r="G11" s="842"/>
      <c r="H11" s="845" t="s">
        <v>7256</v>
      </c>
      <c r="I11" s="730" t="s">
        <v>7460</v>
      </c>
      <c r="J11" s="764" t="s">
        <v>7459</v>
      </c>
      <c r="K11" s="662" t="s">
        <v>7232</v>
      </c>
      <c r="L11" s="667">
        <v>120</v>
      </c>
      <c r="M11" s="215"/>
      <c r="N11" s="842"/>
    </row>
    <row r="12" spans="1:14" ht="14.25" customHeight="1">
      <c r="B12" s="656"/>
      <c r="C12" s="671"/>
      <c r="D12" s="103"/>
      <c r="E12" s="634"/>
      <c r="F12" s="215"/>
      <c r="G12" s="843"/>
      <c r="H12" s="846"/>
      <c r="I12" s="656"/>
      <c r="J12" s="671"/>
      <c r="K12" s="103"/>
      <c r="L12" s="634"/>
      <c r="M12" s="215"/>
      <c r="N12" s="843"/>
    </row>
    <row r="13" spans="1:14" ht="14.25" customHeight="1">
      <c r="B13" s="670" t="s">
        <v>7457</v>
      </c>
      <c r="C13" s="637" t="s">
        <v>7456</v>
      </c>
      <c r="D13" s="663" t="s">
        <v>7232</v>
      </c>
      <c r="E13" s="667">
        <v>180</v>
      </c>
      <c r="F13" s="763"/>
      <c r="G13" s="842" t="s">
        <v>7236</v>
      </c>
      <c r="H13" s="845" t="s">
        <v>7455</v>
      </c>
      <c r="I13" s="670" t="s">
        <v>7454</v>
      </c>
      <c r="J13" s="637" t="s">
        <v>7453</v>
      </c>
      <c r="K13" s="663" t="s">
        <v>7232</v>
      </c>
      <c r="L13" s="667">
        <v>120</v>
      </c>
      <c r="M13" s="763"/>
      <c r="N13" s="842"/>
    </row>
    <row r="14" spans="1:14" ht="14.25" customHeight="1">
      <c r="B14" s="669"/>
      <c r="C14" s="668"/>
      <c r="D14" s="666"/>
      <c r="E14" s="665"/>
      <c r="F14" s="673"/>
      <c r="G14" s="843"/>
      <c r="H14" s="846"/>
      <c r="I14" s="669"/>
      <c r="J14" s="668" t="s">
        <v>7452</v>
      </c>
      <c r="K14" s="666"/>
      <c r="L14" s="665"/>
      <c r="M14" s="673"/>
      <c r="N14" s="843"/>
    </row>
    <row r="15" spans="1:14" ht="14.25" customHeight="1">
      <c r="B15" s="656"/>
      <c r="C15" s="635"/>
      <c r="D15" s="643"/>
      <c r="E15" s="667"/>
      <c r="F15" s="284"/>
      <c r="G15" s="766"/>
      <c r="H15" s="751" t="s">
        <v>7450</v>
      </c>
      <c r="I15" s="656"/>
      <c r="J15" s="635"/>
      <c r="K15" s="643"/>
      <c r="L15" s="667"/>
      <c r="M15" s="284"/>
      <c r="N15" s="766"/>
    </row>
    <row r="16" spans="1:14" ht="14.25" customHeight="1">
      <c r="B16" s="149">
        <v>31715089</v>
      </c>
      <c r="C16" s="688" t="s">
        <v>7449</v>
      </c>
      <c r="D16" s="643" t="s">
        <v>7246</v>
      </c>
      <c r="E16" s="667">
        <v>30</v>
      </c>
      <c r="F16" s="679"/>
      <c r="G16" s="842" t="s">
        <v>7364</v>
      </c>
      <c r="H16" s="841" t="s">
        <v>7448</v>
      </c>
      <c r="I16" s="149">
        <v>31715089</v>
      </c>
      <c r="J16" s="688" t="s">
        <v>7253</v>
      </c>
      <c r="K16" s="643" t="s">
        <v>7447</v>
      </c>
      <c r="L16" s="667">
        <v>90</v>
      </c>
      <c r="M16" s="679"/>
      <c r="N16" s="842" t="s">
        <v>7236</v>
      </c>
    </row>
    <row r="17" spans="2:14" ht="14.25" customHeight="1">
      <c r="B17" s="151">
        <v>33272063</v>
      </c>
      <c r="C17" s="200" t="s">
        <v>7254</v>
      </c>
      <c r="D17" s="267" t="s">
        <v>7225</v>
      </c>
      <c r="E17" s="634">
        <v>120</v>
      </c>
      <c r="F17" s="679"/>
      <c r="G17" s="843"/>
      <c r="H17" s="841"/>
      <c r="I17" s="151">
        <v>33272063</v>
      </c>
      <c r="J17" s="200" t="s">
        <v>7254</v>
      </c>
      <c r="K17" s="267" t="s">
        <v>7225</v>
      </c>
      <c r="L17" s="666">
        <v>180</v>
      </c>
      <c r="M17" s="679"/>
      <c r="N17" s="843"/>
    </row>
    <row r="18" spans="2:14" ht="14.25" customHeight="1">
      <c r="B18" s="157">
        <v>31715089</v>
      </c>
      <c r="C18" s="221" t="s">
        <v>7253</v>
      </c>
      <c r="D18" s="643" t="s">
        <v>7446</v>
      </c>
      <c r="E18" s="665">
        <v>30</v>
      </c>
      <c r="F18" s="161"/>
      <c r="G18" s="843"/>
      <c r="H18" s="841"/>
      <c r="I18" s="157"/>
      <c r="J18" s="221"/>
      <c r="K18" s="643"/>
      <c r="L18" s="666"/>
      <c r="M18" s="161"/>
      <c r="N18" s="843"/>
    </row>
    <row r="19" spans="2:14" ht="14.25" customHeight="1">
      <c r="B19" s="656" t="s">
        <v>3171</v>
      </c>
      <c r="C19" s="677" t="s">
        <v>7445</v>
      </c>
      <c r="D19" s="786" t="s">
        <v>7232</v>
      </c>
      <c r="E19" s="667">
        <v>40</v>
      </c>
      <c r="F19" s="679"/>
      <c r="G19" s="842"/>
      <c r="H19" s="844" t="s">
        <v>7444</v>
      </c>
      <c r="I19" s="656" t="s">
        <v>7443</v>
      </c>
      <c r="J19" s="635" t="s">
        <v>7442</v>
      </c>
      <c r="K19" s="643" t="s">
        <v>7225</v>
      </c>
      <c r="L19" s="666">
        <v>75</v>
      </c>
      <c r="M19" s="740"/>
      <c r="N19" s="842"/>
    </row>
    <row r="20" spans="2:14" ht="14.25" customHeight="1">
      <c r="B20" s="636">
        <v>32774002</v>
      </c>
      <c r="C20" s="677" t="s">
        <v>7251</v>
      </c>
      <c r="D20" s="786" t="s">
        <v>7232</v>
      </c>
      <c r="E20" s="634">
        <v>120</v>
      </c>
      <c r="F20" s="740"/>
      <c r="G20" s="843"/>
      <c r="H20" s="845"/>
      <c r="I20" s="656" t="s">
        <v>7441</v>
      </c>
      <c r="J20" s="635" t="s">
        <v>7440</v>
      </c>
      <c r="K20" s="662" t="s">
        <v>7232</v>
      </c>
      <c r="L20" s="666">
        <v>120</v>
      </c>
      <c r="M20" s="740"/>
      <c r="N20" s="843"/>
    </row>
    <row r="21" spans="2:14" ht="14.25" customHeight="1">
      <c r="B21" s="656" t="s">
        <v>7439</v>
      </c>
      <c r="C21" s="635" t="s">
        <v>7438</v>
      </c>
      <c r="D21" s="643" t="s">
        <v>7225</v>
      </c>
      <c r="E21" s="665">
        <v>105</v>
      </c>
      <c r="F21" s="215"/>
      <c r="G21" s="847"/>
      <c r="H21" s="846"/>
      <c r="I21" s="672">
        <v>32774002</v>
      </c>
      <c r="J21" s="668" t="s">
        <v>7437</v>
      </c>
      <c r="K21" s="786" t="s">
        <v>7232</v>
      </c>
      <c r="L21" s="738">
        <v>180</v>
      </c>
      <c r="M21" s="740"/>
      <c r="N21" s="843"/>
    </row>
    <row r="22" spans="2:14" ht="14.25" customHeight="1">
      <c r="B22" s="638">
        <v>31073000</v>
      </c>
      <c r="C22" s="637" t="s">
        <v>7430</v>
      </c>
      <c r="D22" s="744" t="s">
        <v>7232</v>
      </c>
      <c r="E22" s="634">
        <v>10</v>
      </c>
      <c r="F22" s="285"/>
      <c r="G22" s="843"/>
      <c r="H22" s="849" t="s">
        <v>7436</v>
      </c>
      <c r="I22" s="636">
        <v>31073000</v>
      </c>
      <c r="J22" s="635" t="s">
        <v>7430</v>
      </c>
      <c r="K22" s="744" t="s">
        <v>7232</v>
      </c>
      <c r="L22" s="667">
        <v>135</v>
      </c>
      <c r="M22" s="215"/>
      <c r="N22" s="842"/>
    </row>
    <row r="23" spans="2:14" ht="14.25" customHeight="1">
      <c r="B23" s="656" t="s">
        <v>7250</v>
      </c>
      <c r="C23" s="635" t="s">
        <v>7435</v>
      </c>
      <c r="D23" s="643" t="s">
        <v>7225</v>
      </c>
      <c r="E23" s="634">
        <v>120</v>
      </c>
      <c r="F23" s="215"/>
      <c r="G23" s="843"/>
      <c r="H23" s="849"/>
      <c r="I23" s="656" t="s">
        <v>7434</v>
      </c>
      <c r="J23" s="635" t="s">
        <v>7433</v>
      </c>
      <c r="K23" s="643" t="s">
        <v>7225</v>
      </c>
      <c r="L23" s="634">
        <v>120</v>
      </c>
      <c r="M23" s="215"/>
      <c r="N23" s="843"/>
    </row>
    <row r="24" spans="2:14" ht="14.25" customHeight="1">
      <c r="B24" s="656" t="s">
        <v>7432</v>
      </c>
      <c r="C24" s="635" t="s">
        <v>7431</v>
      </c>
      <c r="D24" s="663" t="s">
        <v>7232</v>
      </c>
      <c r="E24" s="634">
        <v>120</v>
      </c>
      <c r="F24" s="215"/>
      <c r="G24" s="843"/>
      <c r="H24" s="849"/>
      <c r="I24" s="636">
        <v>31073000</v>
      </c>
      <c r="J24" s="635" t="s">
        <v>7430</v>
      </c>
      <c r="K24" s="744" t="s">
        <v>7232</v>
      </c>
      <c r="L24" s="634">
        <v>240</v>
      </c>
      <c r="M24" s="215"/>
      <c r="N24" s="843"/>
    </row>
    <row r="25" spans="2:14" ht="14.25" customHeight="1">
      <c r="B25" s="672">
        <v>31073000</v>
      </c>
      <c r="C25" s="668" t="s">
        <v>7430</v>
      </c>
      <c r="D25" s="744" t="s">
        <v>7232</v>
      </c>
      <c r="E25" s="665">
        <v>45</v>
      </c>
      <c r="F25" s="215"/>
      <c r="G25" s="843"/>
      <c r="H25" s="850"/>
      <c r="I25" s="656"/>
      <c r="J25" s="635"/>
      <c r="K25" s="663"/>
      <c r="L25" s="665"/>
      <c r="M25" s="215"/>
      <c r="N25" s="843"/>
    </row>
    <row r="26" spans="2:14" ht="14.25" customHeight="1">
      <c r="B26" s="636" t="s">
        <v>7429</v>
      </c>
      <c r="C26" s="635" t="s">
        <v>7428</v>
      </c>
      <c r="D26" s="734" t="s">
        <v>7414</v>
      </c>
      <c r="E26" s="667">
        <v>110</v>
      </c>
      <c r="F26" s="673"/>
      <c r="G26" s="842"/>
      <c r="H26" s="857" t="s">
        <v>7427</v>
      </c>
      <c r="I26" s="638">
        <v>33134065</v>
      </c>
      <c r="J26" s="637" t="s">
        <v>7426</v>
      </c>
      <c r="K26" s="644" t="s">
        <v>7232</v>
      </c>
      <c r="L26" s="667">
        <v>65</v>
      </c>
      <c r="M26" s="673"/>
      <c r="N26" s="842"/>
    </row>
    <row r="27" spans="2:14" ht="14.25" customHeight="1">
      <c r="B27" s="636" t="s">
        <v>7423</v>
      </c>
      <c r="C27" s="635" t="s">
        <v>7425</v>
      </c>
      <c r="D27" s="643" t="s">
        <v>7225</v>
      </c>
      <c r="E27" s="634">
        <v>120</v>
      </c>
      <c r="F27" s="673"/>
      <c r="G27" s="843"/>
      <c r="H27" s="857"/>
      <c r="I27" s="636" t="s">
        <v>7247</v>
      </c>
      <c r="J27" s="635" t="s">
        <v>7424</v>
      </c>
      <c r="K27" s="734" t="s">
        <v>7414</v>
      </c>
      <c r="L27" s="634">
        <v>180</v>
      </c>
      <c r="M27" s="673"/>
      <c r="N27" s="843"/>
    </row>
    <row r="28" spans="2:14" ht="14.25" customHeight="1">
      <c r="B28" s="672">
        <v>33134065</v>
      </c>
      <c r="C28" s="668" t="s">
        <v>7248</v>
      </c>
      <c r="D28" s="644" t="s">
        <v>7232</v>
      </c>
      <c r="E28" s="666">
        <v>55</v>
      </c>
      <c r="F28" s="161"/>
      <c r="G28" s="843"/>
      <c r="H28" s="857"/>
      <c r="I28" s="636" t="s">
        <v>7423</v>
      </c>
      <c r="J28" s="635" t="s">
        <v>7422</v>
      </c>
      <c r="K28" s="643" t="s">
        <v>7225</v>
      </c>
      <c r="L28" s="666">
        <v>120</v>
      </c>
      <c r="M28" s="161"/>
      <c r="N28" s="843"/>
    </row>
    <row r="29" spans="2:14" ht="14.25" customHeight="1">
      <c r="B29" s="636">
        <v>30162069</v>
      </c>
      <c r="C29" s="756" t="s">
        <v>7244</v>
      </c>
      <c r="D29" s="743" t="s">
        <v>7225</v>
      </c>
      <c r="E29" s="174">
        <v>60</v>
      </c>
      <c r="F29" s="215"/>
      <c r="G29" s="842"/>
      <c r="H29" s="848" t="s">
        <v>7421</v>
      </c>
      <c r="I29" s="638">
        <v>30162069</v>
      </c>
      <c r="J29" s="785" t="s">
        <v>7244</v>
      </c>
      <c r="K29" s="743" t="s">
        <v>7225</v>
      </c>
      <c r="L29" s="174">
        <v>205</v>
      </c>
      <c r="M29" s="215"/>
      <c r="N29" s="842"/>
    </row>
    <row r="30" spans="2:14" ht="14.25" customHeight="1">
      <c r="B30" s="636" t="s">
        <v>7245</v>
      </c>
      <c r="C30" s="756" t="s">
        <v>7420</v>
      </c>
      <c r="D30" s="743" t="s">
        <v>7225</v>
      </c>
      <c r="E30" s="634">
        <v>120</v>
      </c>
      <c r="F30" s="161"/>
      <c r="G30" s="843"/>
      <c r="H30" s="849"/>
      <c r="I30" s="636" t="s">
        <v>7419</v>
      </c>
      <c r="J30" s="756" t="s">
        <v>7418</v>
      </c>
      <c r="K30" s="743" t="s">
        <v>7225</v>
      </c>
      <c r="L30" s="634">
        <v>120</v>
      </c>
      <c r="M30" s="161"/>
      <c r="N30" s="843"/>
    </row>
    <row r="31" spans="2:14" ht="14.25" customHeight="1">
      <c r="B31" s="730" t="s">
        <v>7417</v>
      </c>
      <c r="C31" s="658" t="s">
        <v>7416</v>
      </c>
      <c r="D31" s="747" t="s">
        <v>7225</v>
      </c>
      <c r="E31" s="634">
        <v>120</v>
      </c>
      <c r="F31" s="161"/>
      <c r="G31" s="843"/>
      <c r="H31" s="849"/>
      <c r="I31" s="151">
        <v>31715089</v>
      </c>
      <c r="J31" s="200" t="s">
        <v>7415</v>
      </c>
      <c r="K31" s="643" t="s">
        <v>7414</v>
      </c>
      <c r="L31" s="634">
        <v>120</v>
      </c>
      <c r="M31" s="161"/>
      <c r="N31" s="843"/>
    </row>
    <row r="32" spans="2:14" ht="14.25" customHeight="1">
      <c r="B32" s="636">
        <v>30162069</v>
      </c>
      <c r="C32" s="756" t="s">
        <v>7244</v>
      </c>
      <c r="D32" s="743" t="s">
        <v>7225</v>
      </c>
      <c r="E32" s="665">
        <v>35</v>
      </c>
      <c r="F32" s="161"/>
      <c r="G32" s="843"/>
      <c r="H32" s="850"/>
      <c r="I32" s="672"/>
      <c r="J32" s="690"/>
      <c r="K32" s="743"/>
      <c r="L32" s="665"/>
      <c r="M32" s="161"/>
      <c r="N32" s="843"/>
    </row>
    <row r="33" spans="2:14" ht="14.25" customHeight="1">
      <c r="B33" s="638">
        <v>30112064</v>
      </c>
      <c r="C33" s="637" t="s">
        <v>7243</v>
      </c>
      <c r="D33" s="689" t="s">
        <v>7225</v>
      </c>
      <c r="E33" s="667">
        <v>365</v>
      </c>
      <c r="F33" s="631"/>
      <c r="G33" s="842"/>
      <c r="H33" s="858" t="s">
        <v>7413</v>
      </c>
      <c r="I33" s="636">
        <v>30112064</v>
      </c>
      <c r="J33" s="635" t="s">
        <v>7243</v>
      </c>
      <c r="K33" s="689" t="s">
        <v>7225</v>
      </c>
      <c r="L33" s="667">
        <v>375</v>
      </c>
      <c r="M33" s="631"/>
      <c r="N33" s="842"/>
    </row>
    <row r="34" spans="2:14" ht="14.25" customHeight="1">
      <c r="B34" s="669"/>
      <c r="C34" s="671"/>
      <c r="D34" s="666"/>
      <c r="E34" s="666"/>
      <c r="F34" s="215"/>
      <c r="G34" s="843"/>
      <c r="H34" s="859"/>
      <c r="I34" s="656"/>
      <c r="J34" s="671"/>
      <c r="K34" s="666"/>
      <c r="L34" s="666"/>
      <c r="M34" s="215"/>
      <c r="N34" s="843"/>
    </row>
    <row r="35" spans="2:14" ht="14.25" customHeight="1">
      <c r="B35" s="659">
        <v>33202060</v>
      </c>
      <c r="C35" s="676" t="s">
        <v>7409</v>
      </c>
      <c r="D35" s="739" t="s">
        <v>7232</v>
      </c>
      <c r="E35" s="655">
        <v>10</v>
      </c>
      <c r="F35" s="664"/>
      <c r="G35" s="854"/>
      <c r="H35" s="849" t="s">
        <v>7412</v>
      </c>
      <c r="I35" s="651">
        <v>33202060</v>
      </c>
      <c r="J35" s="676" t="s">
        <v>7242</v>
      </c>
      <c r="K35" s="739" t="s">
        <v>7232</v>
      </c>
      <c r="L35" s="655">
        <v>300</v>
      </c>
      <c r="M35" s="664"/>
      <c r="N35" s="854"/>
    </row>
    <row r="36" spans="2:14" ht="14.25" customHeight="1">
      <c r="B36" s="153">
        <v>31603061</v>
      </c>
      <c r="C36" s="175" t="s">
        <v>7411</v>
      </c>
      <c r="D36" s="643" t="s">
        <v>7225</v>
      </c>
      <c r="E36" s="634">
        <v>120</v>
      </c>
      <c r="F36" s="673"/>
      <c r="G36" s="856"/>
      <c r="H36" s="849"/>
      <c r="I36" s="153">
        <v>31603061</v>
      </c>
      <c r="J36" s="175" t="s">
        <v>7410</v>
      </c>
      <c r="K36" s="643" t="s">
        <v>7225</v>
      </c>
      <c r="L36" s="634">
        <v>120</v>
      </c>
      <c r="M36" s="673"/>
      <c r="N36" s="856"/>
    </row>
    <row r="37" spans="2:14" ht="14.25" customHeight="1">
      <c r="B37" s="659">
        <v>33202060</v>
      </c>
      <c r="C37" s="658" t="s">
        <v>7409</v>
      </c>
      <c r="D37" s="739" t="s">
        <v>7232</v>
      </c>
      <c r="E37" s="634">
        <v>215</v>
      </c>
      <c r="F37" s="673"/>
      <c r="G37" s="856"/>
      <c r="H37" s="849"/>
      <c r="I37" s="659"/>
      <c r="J37" s="658"/>
      <c r="K37" s="739"/>
      <c r="L37" s="634"/>
      <c r="M37" s="673"/>
      <c r="N37" s="856"/>
    </row>
    <row r="38" spans="2:14" ht="14.25" customHeight="1">
      <c r="B38" s="638">
        <v>33262064</v>
      </c>
      <c r="C38" s="637" t="s">
        <v>7407</v>
      </c>
      <c r="D38" s="643" t="s">
        <v>7225</v>
      </c>
      <c r="E38" s="667">
        <v>180</v>
      </c>
      <c r="F38" s="679"/>
      <c r="G38" s="854" t="s">
        <v>7364</v>
      </c>
      <c r="H38" s="851" t="s">
        <v>7408</v>
      </c>
      <c r="I38" s="638">
        <v>33262064</v>
      </c>
      <c r="J38" s="637" t="s">
        <v>7407</v>
      </c>
      <c r="K38" s="643" t="s">
        <v>7225</v>
      </c>
      <c r="L38" s="667">
        <v>90</v>
      </c>
      <c r="M38" s="679"/>
      <c r="N38" s="854"/>
    </row>
    <row r="39" spans="2:14" ht="14.25" customHeight="1">
      <c r="B39" s="669"/>
      <c r="C39" s="668"/>
      <c r="D39" s="663"/>
      <c r="E39" s="757"/>
      <c r="F39" s="758"/>
      <c r="G39" s="855"/>
      <c r="H39" s="852"/>
      <c r="I39" s="669"/>
      <c r="J39" s="668" t="s">
        <v>7406</v>
      </c>
      <c r="K39" s="666"/>
      <c r="L39" s="666"/>
      <c r="M39" s="740"/>
      <c r="N39" s="856"/>
    </row>
    <row r="40" spans="2:14" ht="14.25" customHeight="1">
      <c r="B40" s="656"/>
      <c r="C40" s="677"/>
      <c r="D40" s="745"/>
      <c r="E40" s="212"/>
      <c r="F40" s="762"/>
      <c r="G40" s="767"/>
      <c r="H40" s="770" t="s">
        <v>7404</v>
      </c>
      <c r="I40" s="656"/>
      <c r="J40" s="677"/>
      <c r="K40" s="745"/>
      <c r="L40" s="212"/>
      <c r="M40" s="642"/>
      <c r="N40" s="766"/>
    </row>
    <row r="41" spans="2:14" ht="14.25" customHeight="1">
      <c r="B41" s="670" t="s">
        <v>7399</v>
      </c>
      <c r="C41" s="637" t="s">
        <v>7398</v>
      </c>
      <c r="D41" s="267" t="s">
        <v>7232</v>
      </c>
      <c r="E41" s="667">
        <v>110</v>
      </c>
      <c r="F41" s="631"/>
      <c r="G41" s="831"/>
      <c r="H41" s="864" t="s">
        <v>7402</v>
      </c>
      <c r="I41" s="638">
        <v>35232008</v>
      </c>
      <c r="J41" s="637" t="s">
        <v>7401</v>
      </c>
      <c r="K41" s="267" t="s">
        <v>7232</v>
      </c>
      <c r="L41" s="667">
        <v>20</v>
      </c>
      <c r="M41" s="631"/>
      <c r="N41" s="831"/>
    </row>
    <row r="42" spans="2:14" ht="14.25" customHeight="1">
      <c r="B42" s="636">
        <v>35232008</v>
      </c>
      <c r="C42" s="635" t="s">
        <v>7401</v>
      </c>
      <c r="D42" s="267" t="s">
        <v>7232</v>
      </c>
      <c r="E42" s="634">
        <v>100</v>
      </c>
      <c r="F42" s="161"/>
      <c r="G42" s="832"/>
      <c r="H42" s="865"/>
      <c r="I42" s="636">
        <v>33152083</v>
      </c>
      <c r="J42" s="635" t="s">
        <v>7400</v>
      </c>
      <c r="K42" s="267" t="s">
        <v>7232</v>
      </c>
      <c r="L42" s="634">
        <v>120</v>
      </c>
      <c r="M42" s="161"/>
      <c r="N42" s="832"/>
    </row>
    <row r="43" spans="2:14" ht="14.25" customHeight="1">
      <c r="B43" s="669"/>
      <c r="C43" s="668"/>
      <c r="D43" s="666"/>
      <c r="E43" s="666"/>
      <c r="F43" s="631"/>
      <c r="G43" s="832"/>
      <c r="H43" s="865"/>
      <c r="I43" s="669" t="s">
        <v>7399</v>
      </c>
      <c r="J43" s="668" t="s">
        <v>7398</v>
      </c>
      <c r="K43" s="267" t="s">
        <v>7232</v>
      </c>
      <c r="L43" s="634">
        <v>120</v>
      </c>
      <c r="M43" s="631"/>
      <c r="N43" s="832"/>
    </row>
    <row r="44" spans="2:14" ht="14.25" customHeight="1">
      <c r="B44" s="670" t="s">
        <v>7396</v>
      </c>
      <c r="C44" s="637" t="s">
        <v>7395</v>
      </c>
      <c r="D44" s="632" t="s">
        <v>7390</v>
      </c>
      <c r="E44" s="667">
        <v>40</v>
      </c>
      <c r="F44" s="215"/>
      <c r="G44" s="831"/>
      <c r="H44" s="862" t="s">
        <v>7394</v>
      </c>
      <c r="I44" s="638">
        <v>35292002</v>
      </c>
      <c r="J44" s="635" t="s">
        <v>7389</v>
      </c>
      <c r="K44" s="643" t="s">
        <v>7225</v>
      </c>
      <c r="L44" s="667">
        <v>40</v>
      </c>
      <c r="M44" s="215"/>
      <c r="N44" s="831"/>
    </row>
    <row r="45" spans="2:14" ht="14.25" customHeight="1">
      <c r="B45" s="656" t="s">
        <v>7241</v>
      </c>
      <c r="C45" s="635" t="s">
        <v>7393</v>
      </c>
      <c r="D45" s="267" t="s">
        <v>7232</v>
      </c>
      <c r="E45" s="733">
        <v>120</v>
      </c>
      <c r="F45" s="215"/>
      <c r="G45" s="832"/>
      <c r="H45" s="861"/>
      <c r="I45" s="656" t="s">
        <v>7392</v>
      </c>
      <c r="J45" s="635" t="s">
        <v>7391</v>
      </c>
      <c r="K45" s="632" t="s">
        <v>7390</v>
      </c>
      <c r="L45" s="733">
        <v>120</v>
      </c>
      <c r="M45" s="215"/>
      <c r="N45" s="832"/>
    </row>
    <row r="46" spans="2:14" ht="14.25" customHeight="1">
      <c r="B46" s="672">
        <v>35292002</v>
      </c>
      <c r="C46" s="668" t="s">
        <v>7389</v>
      </c>
      <c r="D46" s="643" t="s">
        <v>7225</v>
      </c>
      <c r="E46" s="743">
        <v>60</v>
      </c>
      <c r="F46" s="161" t="s">
        <v>7388</v>
      </c>
      <c r="G46" s="853"/>
      <c r="H46" s="863"/>
      <c r="I46" s="669" t="s">
        <v>7387</v>
      </c>
      <c r="J46" s="635" t="s">
        <v>7386</v>
      </c>
      <c r="K46" s="267" t="s">
        <v>7232</v>
      </c>
      <c r="L46" s="733">
        <v>120</v>
      </c>
      <c r="M46" s="161"/>
      <c r="N46" s="832"/>
    </row>
    <row r="47" spans="2:14" ht="14.25" customHeight="1">
      <c r="B47" s="659">
        <v>35272004</v>
      </c>
      <c r="C47" s="658" t="s">
        <v>7385</v>
      </c>
      <c r="D47" s="198" t="s">
        <v>7232</v>
      </c>
      <c r="E47" s="738">
        <v>60</v>
      </c>
      <c r="F47" s="285"/>
      <c r="G47" s="832" t="s">
        <v>7364</v>
      </c>
      <c r="H47" s="861" t="s">
        <v>7384</v>
      </c>
      <c r="I47" s="659">
        <v>33005000</v>
      </c>
      <c r="J47" s="676" t="s">
        <v>7383</v>
      </c>
      <c r="K47" s="657" t="s">
        <v>7232</v>
      </c>
      <c r="L47" s="678">
        <v>50</v>
      </c>
      <c r="M47" s="215"/>
      <c r="N47" s="831" t="s">
        <v>7236</v>
      </c>
    </row>
    <row r="48" spans="2:14" ht="14.25" customHeight="1">
      <c r="B48" s="659">
        <v>33005000</v>
      </c>
      <c r="C48" s="658" t="s">
        <v>7383</v>
      </c>
      <c r="D48" s="657" t="s">
        <v>7232</v>
      </c>
      <c r="E48" s="678">
        <v>70</v>
      </c>
      <c r="F48" s="161"/>
      <c r="G48" s="832"/>
      <c r="H48" s="861"/>
      <c r="I48" s="659">
        <v>35272004</v>
      </c>
      <c r="J48" s="658" t="s">
        <v>7240</v>
      </c>
      <c r="K48" s="657" t="s">
        <v>7232</v>
      </c>
      <c r="L48" s="678">
        <v>120</v>
      </c>
      <c r="M48" s="161"/>
      <c r="N48" s="832"/>
    </row>
    <row r="49" spans="2:14" ht="14.25" customHeight="1">
      <c r="B49" s="669"/>
      <c r="C49" s="668"/>
      <c r="D49" s="666"/>
      <c r="E49" s="666"/>
      <c r="F49" s="161"/>
      <c r="G49" s="832"/>
      <c r="H49" s="861"/>
      <c r="I49" s="669"/>
      <c r="J49" s="668"/>
      <c r="K49" s="666"/>
      <c r="L49" s="666"/>
      <c r="M49" s="161"/>
      <c r="N49" s="832"/>
    </row>
    <row r="50" spans="2:14" ht="14.25" customHeight="1">
      <c r="B50" s="638">
        <v>33334004</v>
      </c>
      <c r="C50" s="637" t="s">
        <v>7382</v>
      </c>
      <c r="D50" s="657" t="s">
        <v>7232</v>
      </c>
      <c r="E50" s="667">
        <v>110</v>
      </c>
      <c r="F50" s="784"/>
      <c r="G50" s="831" t="s">
        <v>7236</v>
      </c>
      <c r="H50" s="862" t="s">
        <v>7381</v>
      </c>
      <c r="I50" s="638">
        <v>33464009</v>
      </c>
      <c r="J50" s="637" t="s">
        <v>7238</v>
      </c>
      <c r="K50" s="657" t="s">
        <v>7232</v>
      </c>
      <c r="L50" s="667">
        <v>100</v>
      </c>
      <c r="M50" s="673"/>
      <c r="N50" s="831"/>
    </row>
    <row r="51" spans="2:14" ht="14.25" customHeight="1">
      <c r="B51" s="672">
        <v>33464009</v>
      </c>
      <c r="C51" s="668" t="s">
        <v>7380</v>
      </c>
      <c r="D51" s="657" t="s">
        <v>7232</v>
      </c>
      <c r="E51" s="665">
        <v>20</v>
      </c>
      <c r="F51" s="752"/>
      <c r="G51" s="853"/>
      <c r="H51" s="863"/>
      <c r="I51" s="672">
        <v>33334004</v>
      </c>
      <c r="J51" s="668" t="s">
        <v>7379</v>
      </c>
      <c r="K51" s="657" t="s">
        <v>7232</v>
      </c>
      <c r="L51" s="634">
        <v>180</v>
      </c>
      <c r="M51" s="673"/>
      <c r="N51" s="832"/>
    </row>
    <row r="52" spans="2:14" ht="14.25" customHeight="1">
      <c r="B52" s="656"/>
      <c r="C52" s="671"/>
      <c r="D52" s="666"/>
      <c r="E52" s="634"/>
      <c r="F52" s="783"/>
      <c r="G52" s="769"/>
      <c r="H52" s="771" t="s">
        <v>7378</v>
      </c>
      <c r="I52" s="656"/>
      <c r="J52" s="671"/>
      <c r="K52" s="666"/>
      <c r="L52" s="667"/>
      <c r="M52" s="718"/>
      <c r="N52" s="768"/>
    </row>
    <row r="53" spans="2:14" ht="14.25" customHeight="1">
      <c r="B53" s="651" t="s">
        <v>7373</v>
      </c>
      <c r="C53" s="676" t="s">
        <v>7237</v>
      </c>
      <c r="D53" s="254" t="s">
        <v>7232</v>
      </c>
      <c r="E53" s="667">
        <v>140</v>
      </c>
      <c r="F53" s="215"/>
      <c r="G53" s="831"/>
      <c r="H53" s="833" t="s">
        <v>7377</v>
      </c>
      <c r="I53" s="651" t="s">
        <v>7371</v>
      </c>
      <c r="J53" s="676" t="s">
        <v>7376</v>
      </c>
      <c r="K53" s="254" t="s">
        <v>7232</v>
      </c>
      <c r="L53" s="667">
        <v>150</v>
      </c>
      <c r="M53" s="215"/>
      <c r="N53" s="831" t="s">
        <v>7364</v>
      </c>
    </row>
    <row r="54" spans="2:14" ht="14.25" customHeight="1">
      <c r="B54" s="782" t="s">
        <v>7375</v>
      </c>
      <c r="C54" s="635" t="s">
        <v>7374</v>
      </c>
      <c r="D54" s="254" t="s">
        <v>7232</v>
      </c>
      <c r="E54" s="666">
        <v>40</v>
      </c>
      <c r="F54" s="215"/>
      <c r="G54" s="832"/>
      <c r="H54" s="834"/>
      <c r="I54" s="659" t="s">
        <v>7373</v>
      </c>
      <c r="J54" s="658" t="s">
        <v>7372</v>
      </c>
      <c r="K54" s="254" t="s">
        <v>7232</v>
      </c>
      <c r="L54" s="634">
        <v>60</v>
      </c>
      <c r="M54" s="215"/>
      <c r="N54" s="832"/>
    </row>
    <row r="55" spans="2:14" ht="14.25" customHeight="1">
      <c r="B55" s="687" t="s">
        <v>7371</v>
      </c>
      <c r="C55" s="690" t="s">
        <v>7370</v>
      </c>
      <c r="D55" s="254" t="s">
        <v>7232</v>
      </c>
      <c r="E55" s="634">
        <v>30</v>
      </c>
      <c r="F55" s="215"/>
      <c r="G55" s="832"/>
      <c r="H55" s="860"/>
      <c r="I55" s="687"/>
      <c r="J55" s="690"/>
      <c r="K55" s="254"/>
      <c r="L55" s="675"/>
      <c r="M55" s="215"/>
      <c r="N55" s="832"/>
    </row>
    <row r="56" spans="2:14" ht="14.25" customHeight="1">
      <c r="B56" s="656"/>
      <c r="C56" s="671"/>
      <c r="D56" s="103"/>
      <c r="E56" s="667"/>
      <c r="F56" s="161"/>
      <c r="G56" s="768"/>
      <c r="H56" s="746" t="s">
        <v>2385</v>
      </c>
      <c r="I56" s="656"/>
      <c r="J56" s="671"/>
      <c r="K56" s="103"/>
      <c r="L56" s="667"/>
      <c r="M56" s="161"/>
      <c r="N56" s="768"/>
    </row>
    <row r="57" spans="2:14" ht="14.25" customHeight="1">
      <c r="B57" s="721" t="s">
        <v>7367</v>
      </c>
      <c r="C57" s="676" t="s">
        <v>7366</v>
      </c>
      <c r="D57" s="643" t="s">
        <v>7225</v>
      </c>
      <c r="E57" s="655">
        <v>20</v>
      </c>
      <c r="F57" s="631"/>
      <c r="G57" s="866" t="s">
        <v>7364</v>
      </c>
      <c r="H57" s="833" t="s">
        <v>7365</v>
      </c>
      <c r="I57" s="721" t="s">
        <v>7363</v>
      </c>
      <c r="J57" s="676" t="s">
        <v>7362</v>
      </c>
      <c r="K57" s="643" t="s">
        <v>7225</v>
      </c>
      <c r="L57" s="655">
        <v>20</v>
      </c>
      <c r="M57" s="215"/>
      <c r="N57" s="866" t="s">
        <v>7364</v>
      </c>
    </row>
    <row r="58" spans="2:14" ht="14.25" customHeight="1">
      <c r="B58" s="730" t="s">
        <v>7363</v>
      </c>
      <c r="C58" s="658" t="s">
        <v>7362</v>
      </c>
      <c r="D58" s="643" t="s">
        <v>7225</v>
      </c>
      <c r="E58" s="710">
        <v>160</v>
      </c>
      <c r="F58" s="232" t="s">
        <v>2365</v>
      </c>
      <c r="G58" s="867"/>
      <c r="H58" s="834"/>
      <c r="I58" s="730" t="s">
        <v>7361</v>
      </c>
      <c r="J58" s="658" t="s">
        <v>7360</v>
      </c>
      <c r="K58" s="643" t="s">
        <v>7225</v>
      </c>
      <c r="L58" s="710">
        <v>180</v>
      </c>
      <c r="M58" s="161"/>
      <c r="N58" s="867"/>
    </row>
    <row r="59" spans="2:14" ht="14.25" customHeight="1">
      <c r="B59" s="781"/>
      <c r="C59" s="690"/>
      <c r="D59" s="96"/>
      <c r="E59" s="710"/>
      <c r="F59" s="631"/>
      <c r="G59" s="867"/>
      <c r="H59" s="834"/>
      <c r="I59" s="781"/>
      <c r="J59" s="690"/>
      <c r="K59" s="96"/>
      <c r="L59" s="710"/>
      <c r="M59" s="215"/>
      <c r="N59" s="867"/>
    </row>
    <row r="60" spans="2:14" ht="14.25" customHeight="1">
      <c r="B60" s="730" t="s">
        <v>7358</v>
      </c>
      <c r="C60" s="658" t="s">
        <v>7357</v>
      </c>
      <c r="D60" s="657" t="s">
        <v>7232</v>
      </c>
      <c r="E60" s="686">
        <v>110</v>
      </c>
      <c r="F60" s="673"/>
      <c r="G60" s="831" t="s">
        <v>7356</v>
      </c>
      <c r="H60" s="833" t="s">
        <v>2389</v>
      </c>
      <c r="I60" s="730" t="s">
        <v>2700</v>
      </c>
      <c r="J60" s="658" t="s">
        <v>7235</v>
      </c>
      <c r="K60" s="657" t="s">
        <v>7232</v>
      </c>
      <c r="L60" s="666">
        <v>60</v>
      </c>
      <c r="M60" s="673"/>
      <c r="N60" s="831"/>
    </row>
    <row r="61" spans="2:14" ht="14.25" customHeight="1">
      <c r="B61" s="730" t="s">
        <v>2700</v>
      </c>
      <c r="C61" s="658" t="s">
        <v>7355</v>
      </c>
      <c r="D61" s="657" t="s">
        <v>7232</v>
      </c>
      <c r="E61" s="712" t="s">
        <v>2434</v>
      </c>
      <c r="F61" s="161"/>
      <c r="G61" s="832"/>
      <c r="H61" s="834"/>
      <c r="I61" s="730" t="s">
        <v>3044</v>
      </c>
      <c r="J61" s="658" t="s">
        <v>7234</v>
      </c>
      <c r="K61" s="177" t="s">
        <v>7232</v>
      </c>
      <c r="L61" s="686">
        <v>120</v>
      </c>
      <c r="M61" s="161"/>
      <c r="N61" s="832"/>
    </row>
    <row r="62" spans="2:14" ht="14.25" customHeight="1">
      <c r="B62" s="730"/>
      <c r="C62" s="658"/>
      <c r="D62" s="657"/>
      <c r="E62" s="712"/>
      <c r="F62" s="673"/>
      <c r="G62" s="832"/>
      <c r="H62" s="834"/>
      <c r="I62" s="730" t="s">
        <v>7354</v>
      </c>
      <c r="J62" s="658" t="s">
        <v>7353</v>
      </c>
      <c r="K62" s="657" t="s">
        <v>7232</v>
      </c>
      <c r="L62" s="712">
        <v>120</v>
      </c>
      <c r="M62" s="673"/>
      <c r="N62" s="832"/>
    </row>
    <row r="63" spans="2:14" ht="14.25" customHeight="1">
      <c r="B63" s="670" t="s">
        <v>7231</v>
      </c>
      <c r="C63" s="637" t="s">
        <v>7230</v>
      </c>
      <c r="D63" s="632" t="s">
        <v>7225</v>
      </c>
      <c r="E63" s="678">
        <v>10</v>
      </c>
      <c r="F63" s="750"/>
      <c r="G63" s="831"/>
      <c r="H63" s="833" t="s">
        <v>7352</v>
      </c>
      <c r="I63" s="670" t="s">
        <v>7226</v>
      </c>
      <c r="J63" s="637" t="s">
        <v>7351</v>
      </c>
      <c r="K63" s="632" t="s">
        <v>7225</v>
      </c>
      <c r="L63" s="678">
        <v>90</v>
      </c>
      <c r="M63" s="750"/>
      <c r="N63" s="831"/>
    </row>
    <row r="64" spans="2:14" ht="14.25" customHeight="1">
      <c r="B64" s="656" t="s">
        <v>2390</v>
      </c>
      <c r="C64" s="635" t="s">
        <v>7233</v>
      </c>
      <c r="D64" s="657" t="s">
        <v>7232</v>
      </c>
      <c r="E64" s="666">
        <v>240</v>
      </c>
      <c r="F64" s="215"/>
      <c r="G64" s="832"/>
      <c r="H64" s="834"/>
      <c r="I64" s="656" t="s">
        <v>7350</v>
      </c>
      <c r="J64" s="635" t="s">
        <v>7349</v>
      </c>
      <c r="K64" s="632" t="s">
        <v>7225</v>
      </c>
      <c r="L64" s="689">
        <v>300</v>
      </c>
      <c r="M64" s="161" t="s">
        <v>2365</v>
      </c>
      <c r="N64" s="832"/>
    </row>
    <row r="65" spans="2:14" ht="14.25" customHeight="1">
      <c r="B65" s="656" t="s">
        <v>7229</v>
      </c>
      <c r="C65" s="635" t="s">
        <v>7228</v>
      </c>
      <c r="D65" s="657"/>
      <c r="E65" s="666">
        <v>20</v>
      </c>
      <c r="F65" s="215"/>
      <c r="G65" s="832"/>
      <c r="H65" s="834"/>
      <c r="I65" s="656"/>
      <c r="J65" s="635" t="s">
        <v>7348</v>
      </c>
      <c r="K65" s="657"/>
      <c r="L65" s="666"/>
      <c r="M65" s="215"/>
      <c r="N65" s="832"/>
    </row>
    <row r="66" spans="2:14" ht="14.25" customHeight="1">
      <c r="B66" s="656"/>
      <c r="C66" s="635" t="s">
        <v>7227</v>
      </c>
      <c r="D66" s="632"/>
      <c r="E66" s="738"/>
      <c r="F66" s="161"/>
      <c r="G66" s="832"/>
      <c r="H66" s="834"/>
      <c r="I66" s="656" t="s">
        <v>7347</v>
      </c>
      <c r="J66" s="635" t="s">
        <v>7346</v>
      </c>
      <c r="K66" s="632" t="s">
        <v>7225</v>
      </c>
      <c r="L66" s="738">
        <v>180</v>
      </c>
      <c r="M66" s="161" t="s">
        <v>2365</v>
      </c>
      <c r="N66" s="832"/>
    </row>
    <row r="67" spans="2:14" ht="14.25" customHeight="1">
      <c r="B67" s="669" t="s">
        <v>7226</v>
      </c>
      <c r="C67" s="668" t="s">
        <v>7345</v>
      </c>
      <c r="D67" s="632" t="s">
        <v>7225</v>
      </c>
      <c r="E67" s="689">
        <v>150</v>
      </c>
      <c r="F67" s="753"/>
      <c r="G67" s="853"/>
      <c r="H67" s="860"/>
      <c r="I67" s="669" t="s">
        <v>2390</v>
      </c>
      <c r="J67" s="668" t="s">
        <v>7233</v>
      </c>
      <c r="K67" s="657" t="s">
        <v>7232</v>
      </c>
      <c r="L67" s="689">
        <v>180</v>
      </c>
      <c r="M67" s="753"/>
      <c r="N67" s="832"/>
    </row>
    <row r="68" spans="2:14" ht="14.25" customHeight="1">
      <c r="B68" s="638"/>
      <c r="C68" s="637"/>
      <c r="D68" s="632"/>
      <c r="E68" s="245"/>
      <c r="F68" s="664"/>
      <c r="G68" s="825"/>
      <c r="H68" s="828" t="s">
        <v>7538</v>
      </c>
      <c r="I68" s="638"/>
      <c r="J68" s="637"/>
      <c r="K68" s="632"/>
      <c r="L68" s="245"/>
      <c r="M68" s="664"/>
      <c r="N68" s="825"/>
    </row>
    <row r="69" spans="2:14" ht="14.25" customHeight="1">
      <c r="B69" s="659" t="s">
        <v>7537</v>
      </c>
      <c r="C69" s="183" t="s">
        <v>7535</v>
      </c>
      <c r="D69" s="711"/>
      <c r="E69" s="675"/>
      <c r="F69" s="631"/>
      <c r="G69" s="826"/>
      <c r="H69" s="827"/>
      <c r="I69" s="659" t="s">
        <v>7537</v>
      </c>
      <c r="J69" s="183" t="s">
        <v>7535</v>
      </c>
      <c r="K69" s="711"/>
      <c r="L69" s="675"/>
      <c r="M69" s="631"/>
      <c r="N69" s="826"/>
    </row>
    <row r="70" spans="2:14" ht="14.25" customHeight="1">
      <c r="B70" s="672"/>
      <c r="C70" s="668"/>
      <c r="D70" s="632"/>
      <c r="E70" s="675"/>
      <c r="F70" s="664"/>
      <c r="G70" s="826"/>
      <c r="H70" s="829"/>
      <c r="I70" s="672"/>
      <c r="J70" s="668"/>
      <c r="K70" s="632"/>
      <c r="L70" s="675"/>
      <c r="M70" s="664"/>
      <c r="N70" s="826"/>
    </row>
    <row r="71" spans="2:14" ht="14.25" customHeight="1">
      <c r="B71" s="152" t="s">
        <v>7533</v>
      </c>
      <c r="C71" s="197" t="s">
        <v>7535</v>
      </c>
      <c r="D71" s="103"/>
      <c r="E71" s="150"/>
      <c r="F71" s="654"/>
      <c r="G71" s="825"/>
      <c r="H71" s="868" t="s">
        <v>7534</v>
      </c>
      <c r="I71" s="152" t="s">
        <v>7533</v>
      </c>
      <c r="J71" s="197" t="s">
        <v>7260</v>
      </c>
      <c r="K71" s="103"/>
      <c r="L71" s="150"/>
      <c r="M71" s="654"/>
      <c r="N71" s="825"/>
    </row>
    <row r="72" spans="2:14" ht="14.25" customHeight="1">
      <c r="B72" s="182"/>
      <c r="C72" s="228"/>
      <c r="D72" s="103"/>
      <c r="E72" s="181"/>
      <c r="F72" s="631"/>
      <c r="G72" s="826"/>
      <c r="H72" s="868"/>
      <c r="I72" s="182"/>
      <c r="J72" s="228"/>
      <c r="K72" s="103"/>
      <c r="L72" s="181"/>
      <c r="M72" s="631"/>
      <c r="N72" s="826"/>
    </row>
    <row r="73" spans="2:14" ht="14.25" customHeight="1">
      <c r="B73" s="153"/>
      <c r="C73" s="209"/>
      <c r="D73" s="154"/>
      <c r="E73" s="209"/>
      <c r="F73" s="631"/>
      <c r="G73" s="830"/>
      <c r="H73" s="869"/>
      <c r="I73" s="153"/>
      <c r="J73" s="209"/>
      <c r="K73" s="154"/>
      <c r="L73" s="209"/>
      <c r="M73" s="631"/>
      <c r="N73" s="830"/>
    </row>
    <row r="74" spans="2:14" ht="14.25" customHeight="1">
      <c r="B74" s="152" t="s">
        <v>7275</v>
      </c>
      <c r="C74" s="261" t="s">
        <v>7531</v>
      </c>
      <c r="D74" s="103" t="s">
        <v>7225</v>
      </c>
      <c r="E74" s="223">
        <v>255</v>
      </c>
      <c r="F74" s="631">
        <v>2</v>
      </c>
      <c r="G74" s="825"/>
      <c r="H74" s="828" t="s">
        <v>7530</v>
      </c>
      <c r="I74" s="152" t="s">
        <v>7275</v>
      </c>
      <c r="J74" s="261" t="s">
        <v>7529</v>
      </c>
      <c r="K74" s="103" t="s">
        <v>7225</v>
      </c>
      <c r="L74" s="223" t="s">
        <v>2434</v>
      </c>
      <c r="M74" s="631"/>
      <c r="N74" s="825"/>
    </row>
    <row r="75" spans="2:14" ht="14.25" customHeight="1">
      <c r="B75" s="153"/>
      <c r="C75" s="209"/>
      <c r="D75" s="153"/>
      <c r="E75" s="153"/>
      <c r="F75" s="209"/>
      <c r="G75" s="826"/>
      <c r="H75" s="827"/>
      <c r="I75" s="153"/>
      <c r="J75" s="209"/>
      <c r="K75" s="153"/>
      <c r="L75" s="153"/>
      <c r="M75" s="209"/>
      <c r="N75" s="826"/>
    </row>
    <row r="76" spans="2:14" ht="14.25" customHeight="1">
      <c r="B76" s="153"/>
      <c r="C76" s="263"/>
      <c r="D76" s="103"/>
      <c r="E76" s="225"/>
      <c r="F76" s="631"/>
      <c r="G76" s="826"/>
      <c r="H76" s="827"/>
      <c r="I76" s="153"/>
      <c r="J76" s="263"/>
      <c r="K76" s="103"/>
      <c r="L76" s="225"/>
      <c r="M76" s="631"/>
      <c r="N76" s="826"/>
    </row>
    <row r="77" spans="2:14" ht="14.25" customHeight="1">
      <c r="B77" s="651">
        <v>33242066</v>
      </c>
      <c r="C77" s="676" t="s">
        <v>7528</v>
      </c>
      <c r="D77" s="632" t="s">
        <v>7246</v>
      </c>
      <c r="E77" s="245">
        <v>120</v>
      </c>
      <c r="F77" s="631">
        <v>1</v>
      </c>
      <c r="G77" s="825"/>
      <c r="H77" s="835" t="s">
        <v>7527</v>
      </c>
      <c r="I77" s="651">
        <v>33242066</v>
      </c>
      <c r="J77" s="676" t="s">
        <v>7526</v>
      </c>
      <c r="K77" s="632" t="s">
        <v>7246</v>
      </c>
      <c r="L77" s="245">
        <v>60</v>
      </c>
      <c r="M77" s="631"/>
      <c r="N77" s="825"/>
    </row>
    <row r="78" spans="2:14" ht="14.25" customHeight="1">
      <c r="B78" s="659"/>
      <c r="C78" s="658" t="s">
        <v>7525</v>
      </c>
      <c r="D78" s="632"/>
      <c r="E78" s="666"/>
      <c r="F78" s="631"/>
      <c r="G78" s="826"/>
      <c r="H78" s="836"/>
      <c r="I78" s="730" t="s">
        <v>7417</v>
      </c>
      <c r="J78" s="658" t="s">
        <v>7524</v>
      </c>
      <c r="K78" s="747" t="s">
        <v>7225</v>
      </c>
      <c r="L78" s="665">
        <v>180</v>
      </c>
      <c r="M78" s="631"/>
      <c r="N78" s="826"/>
    </row>
    <row r="79" spans="2:14" ht="14.25" customHeight="1">
      <c r="B79" s="154"/>
      <c r="C79" s="201"/>
      <c r="D79" s="759"/>
      <c r="E79" s="154"/>
      <c r="F79" s="209"/>
      <c r="G79" s="826"/>
      <c r="H79" s="836"/>
      <c r="I79" s="154"/>
      <c r="J79" s="201"/>
      <c r="K79" s="759"/>
      <c r="L79" s="154"/>
      <c r="M79" s="209"/>
      <c r="N79" s="826"/>
    </row>
    <row r="80" spans="2:14" ht="14.25" customHeight="1">
      <c r="B80" s="182"/>
      <c r="C80" s="184"/>
      <c r="D80" s="744"/>
      <c r="E80" s="662"/>
      <c r="F80" s="631"/>
      <c r="G80" s="661"/>
      <c r="H80" s="748" t="s">
        <v>2420</v>
      </c>
      <c r="I80" s="182"/>
      <c r="J80" s="184"/>
      <c r="K80" s="744"/>
      <c r="L80" s="662"/>
      <c r="M80" s="631"/>
      <c r="N80" s="661"/>
    </row>
    <row r="81" spans="2:14" ht="14.25" customHeight="1">
      <c r="B81" s="191"/>
      <c r="C81" s="737"/>
      <c r="D81" s="194"/>
      <c r="E81" s="191"/>
      <c r="F81" s="660"/>
      <c r="G81" s="825"/>
      <c r="H81" s="828" t="s">
        <v>2421</v>
      </c>
      <c r="I81" s="191"/>
      <c r="J81" s="737"/>
      <c r="K81" s="194"/>
      <c r="L81" s="191"/>
      <c r="M81" s="660"/>
      <c r="N81" s="825"/>
    </row>
    <row r="82" spans="2:14" ht="14.25" customHeight="1">
      <c r="B82" s="154"/>
      <c r="C82" s="201"/>
      <c r="D82" s="175"/>
      <c r="E82" s="153"/>
      <c r="F82" s="209"/>
      <c r="G82" s="826"/>
      <c r="H82" s="827"/>
      <c r="I82" s="154"/>
      <c r="J82" s="201"/>
      <c r="K82" s="175"/>
      <c r="L82" s="153"/>
      <c r="M82" s="209"/>
      <c r="N82" s="826"/>
    </row>
    <row r="83" spans="2:14" ht="14.25" customHeight="1">
      <c r="B83" s="730" t="s">
        <v>7268</v>
      </c>
      <c r="C83" s="183" t="s">
        <v>7507</v>
      </c>
      <c r="D83" s="177"/>
      <c r="E83" s="194"/>
      <c r="F83" s="631"/>
      <c r="G83" s="825"/>
      <c r="H83" s="828" t="s">
        <v>2422</v>
      </c>
      <c r="I83" s="730" t="s">
        <v>7523</v>
      </c>
      <c r="J83" s="183" t="s">
        <v>7260</v>
      </c>
      <c r="K83" s="177"/>
      <c r="L83" s="194"/>
      <c r="M83" s="631"/>
      <c r="N83" s="825"/>
    </row>
    <row r="84" spans="2:14" ht="14.25" customHeight="1">
      <c r="B84" s="659"/>
      <c r="C84" s="717"/>
      <c r="D84" s="653"/>
      <c r="E84" s="194"/>
      <c r="F84" s="631"/>
      <c r="G84" s="826"/>
      <c r="H84" s="827"/>
      <c r="I84" s="659"/>
      <c r="J84" s="717"/>
      <c r="K84" s="653"/>
      <c r="L84" s="194"/>
      <c r="M84" s="631"/>
      <c r="N84" s="826"/>
    </row>
    <row r="85" spans="2:14" ht="14.25" customHeight="1">
      <c r="B85" s="178"/>
      <c r="C85" s="185"/>
      <c r="D85" s="689"/>
      <c r="E85" s="176"/>
      <c r="F85" s="631"/>
      <c r="G85" s="830"/>
      <c r="H85" s="829"/>
      <c r="I85" s="178"/>
      <c r="J85" s="185"/>
      <c r="K85" s="689"/>
      <c r="L85" s="176"/>
      <c r="M85" s="631"/>
      <c r="N85" s="830"/>
    </row>
    <row r="86" spans="2:14" ht="14.25" customHeight="1">
      <c r="B86" s="149" t="s">
        <v>7522</v>
      </c>
      <c r="C86" s="197" t="s">
        <v>7521</v>
      </c>
      <c r="D86" s="180"/>
      <c r="E86" s="655"/>
      <c r="F86" s="654"/>
      <c r="G86" s="825"/>
      <c r="H86" s="827" t="s">
        <v>7520</v>
      </c>
      <c r="I86" s="149" t="s">
        <v>7262</v>
      </c>
      <c r="J86" s="197" t="s">
        <v>7507</v>
      </c>
      <c r="K86" s="180"/>
      <c r="L86" s="655"/>
      <c r="M86" s="654"/>
      <c r="N86" s="825"/>
    </row>
    <row r="87" spans="2:14" ht="14.25" customHeight="1">
      <c r="B87" s="153"/>
      <c r="C87" s="175"/>
      <c r="D87" s="153"/>
      <c r="E87" s="153"/>
      <c r="F87" s="263"/>
      <c r="G87" s="826"/>
      <c r="H87" s="827"/>
      <c r="I87" s="153"/>
      <c r="J87" s="175"/>
      <c r="K87" s="153"/>
      <c r="L87" s="153"/>
      <c r="M87" s="263"/>
      <c r="N87" s="826"/>
    </row>
    <row r="88" spans="2:14" ht="14.25" customHeight="1">
      <c r="B88" s="153"/>
      <c r="C88" s="263"/>
      <c r="D88" s="263"/>
      <c r="E88" s="263"/>
      <c r="F88" s="263"/>
      <c r="G88" s="826"/>
      <c r="H88" s="827"/>
      <c r="I88" s="153"/>
      <c r="J88" s="263"/>
      <c r="K88" s="263"/>
      <c r="L88" s="263"/>
      <c r="M88" s="263"/>
      <c r="N88" s="826"/>
    </row>
    <row r="89" spans="2:14" ht="14.25" customHeight="1">
      <c r="B89" s="152" t="s">
        <v>7274</v>
      </c>
      <c r="C89" s="168" t="s">
        <v>7273</v>
      </c>
      <c r="D89" s="632" t="s">
        <v>7225</v>
      </c>
      <c r="E89" s="150">
        <v>60</v>
      </c>
      <c r="F89" s="631"/>
      <c r="G89" s="825"/>
      <c r="H89" s="835" t="s">
        <v>2427</v>
      </c>
      <c r="I89" s="790" t="s">
        <v>7272</v>
      </c>
      <c r="J89" s="168" t="s">
        <v>7519</v>
      </c>
      <c r="K89" s="686" t="s">
        <v>7514</v>
      </c>
      <c r="L89" s="150">
        <v>85</v>
      </c>
      <c r="M89" s="631"/>
      <c r="N89" s="825"/>
    </row>
    <row r="90" spans="2:14" ht="14.25" customHeight="1">
      <c r="B90" s="153">
        <v>30142087</v>
      </c>
      <c r="C90" s="175" t="s">
        <v>7518</v>
      </c>
      <c r="D90" s="632" t="s">
        <v>7225</v>
      </c>
      <c r="E90" s="224">
        <v>120</v>
      </c>
      <c r="F90" s="631"/>
      <c r="G90" s="826"/>
      <c r="H90" s="836"/>
      <c r="I90" s="789">
        <v>30142087</v>
      </c>
      <c r="J90" s="175" t="s">
        <v>7517</v>
      </c>
      <c r="K90" s="632" t="s">
        <v>7225</v>
      </c>
      <c r="L90" s="224">
        <v>120</v>
      </c>
      <c r="M90" s="631"/>
      <c r="N90" s="826"/>
    </row>
    <row r="91" spans="2:14" ht="14.25" customHeight="1">
      <c r="B91" s="153">
        <v>31225030</v>
      </c>
      <c r="C91" s="175" t="s">
        <v>7516</v>
      </c>
      <c r="D91" s="632" t="s">
        <v>7225</v>
      </c>
      <c r="E91" s="224">
        <v>120</v>
      </c>
      <c r="F91" s="263"/>
      <c r="G91" s="826"/>
      <c r="H91" s="836"/>
      <c r="I91" s="789">
        <v>31225030</v>
      </c>
      <c r="J91" s="175" t="s">
        <v>7270</v>
      </c>
      <c r="K91" s="632" t="s">
        <v>7225</v>
      </c>
      <c r="L91" s="224">
        <v>120</v>
      </c>
      <c r="M91" s="631"/>
      <c r="N91" s="826"/>
    </row>
    <row r="92" spans="2:14" ht="14.25" customHeight="1">
      <c r="B92" s="154" t="s">
        <v>7515</v>
      </c>
      <c r="C92" s="201" t="s">
        <v>7271</v>
      </c>
      <c r="D92" s="686" t="s">
        <v>7514</v>
      </c>
      <c r="E92" s="224">
        <v>35</v>
      </c>
      <c r="F92" s="631" t="s">
        <v>2365</v>
      </c>
      <c r="G92" s="826"/>
      <c r="H92" s="837"/>
      <c r="I92" s="788" t="s">
        <v>7272</v>
      </c>
      <c r="J92" s="201" t="s">
        <v>7271</v>
      </c>
      <c r="K92" s="686" t="s">
        <v>7513</v>
      </c>
      <c r="L92" s="224">
        <v>120</v>
      </c>
      <c r="M92" s="631"/>
      <c r="N92" s="826"/>
    </row>
    <row r="93" spans="2:14" ht="14.25" customHeight="1">
      <c r="B93" s="162" t="s">
        <v>7512</v>
      </c>
      <c r="C93" s="183" t="s">
        <v>7260</v>
      </c>
      <c r="D93" s="632"/>
      <c r="E93" s="180"/>
      <c r="F93" s="631"/>
      <c r="G93" s="825"/>
      <c r="H93" s="827" t="s">
        <v>2269</v>
      </c>
      <c r="I93" s="162" t="s">
        <v>7269</v>
      </c>
      <c r="J93" s="183" t="s">
        <v>7507</v>
      </c>
      <c r="K93" s="632"/>
      <c r="L93" s="180"/>
      <c r="M93" s="631"/>
      <c r="N93" s="825"/>
    </row>
    <row r="94" spans="2:14" ht="14.25" customHeight="1">
      <c r="B94" s="153"/>
      <c r="C94" s="175"/>
      <c r="D94" s="209"/>
      <c r="E94" s="155"/>
      <c r="F94" s="652"/>
      <c r="G94" s="826"/>
      <c r="H94" s="827"/>
      <c r="I94" s="153"/>
      <c r="J94" s="175"/>
      <c r="K94" s="209"/>
      <c r="L94" s="155"/>
      <c r="M94" s="652"/>
      <c r="N94" s="826"/>
    </row>
    <row r="95" spans="2:14" ht="14.25" customHeight="1">
      <c r="B95" s="169"/>
      <c r="C95" s="659"/>
      <c r="D95" s="653"/>
      <c r="E95" s="154"/>
      <c r="F95" s="209"/>
      <c r="G95" s="830"/>
      <c r="H95" s="829"/>
      <c r="I95" s="169"/>
      <c r="J95" s="659"/>
      <c r="K95" s="653"/>
      <c r="L95" s="154"/>
      <c r="M95" s="209"/>
      <c r="N95" s="830"/>
    </row>
    <row r="96" spans="2:14" ht="14.25" customHeight="1">
      <c r="B96" s="651" t="s">
        <v>7268</v>
      </c>
      <c r="C96" s="197" t="s">
        <v>7507</v>
      </c>
      <c r="D96" s="653"/>
      <c r="E96" s="194"/>
      <c r="F96" s="650"/>
      <c r="G96" s="825"/>
      <c r="H96" s="827" t="s">
        <v>2572</v>
      </c>
      <c r="I96" s="651" t="s">
        <v>7511</v>
      </c>
      <c r="J96" s="197" t="s">
        <v>7260</v>
      </c>
      <c r="K96" s="653"/>
      <c r="L96" s="194"/>
      <c r="M96" s="650"/>
      <c r="N96" s="825"/>
    </row>
    <row r="97" spans="2:14" ht="14.25" customHeight="1">
      <c r="B97" s="182"/>
      <c r="C97" s="175"/>
      <c r="D97" s="710"/>
      <c r="E97" s="712"/>
      <c r="F97" s="649"/>
      <c r="G97" s="826"/>
      <c r="H97" s="827"/>
      <c r="I97" s="182"/>
      <c r="J97" s="175"/>
      <c r="K97" s="710"/>
      <c r="L97" s="712"/>
      <c r="M97" s="649"/>
      <c r="N97" s="826"/>
    </row>
    <row r="98" spans="2:14" ht="14.25" customHeight="1">
      <c r="B98" s="154"/>
      <c r="C98" s="201"/>
      <c r="D98" s="154"/>
      <c r="E98" s="209"/>
      <c r="F98" s="648"/>
      <c r="G98" s="826"/>
      <c r="H98" s="829"/>
      <c r="I98" s="154"/>
      <c r="J98" s="201"/>
      <c r="K98" s="154"/>
      <c r="L98" s="209"/>
      <c r="M98" s="648"/>
      <c r="N98" s="826"/>
    </row>
    <row r="99" spans="2:14" ht="14.25" customHeight="1">
      <c r="B99" s="191"/>
      <c r="C99" s="647"/>
      <c r="D99" s="174"/>
      <c r="E99" s="276"/>
      <c r="F99" s="646"/>
      <c r="G99" s="645"/>
      <c r="H99" s="772" t="s">
        <v>2428</v>
      </c>
      <c r="I99" s="191"/>
      <c r="J99" s="647"/>
      <c r="K99" s="174"/>
      <c r="L99" s="276"/>
      <c r="M99" s="646"/>
      <c r="N99" s="645"/>
    </row>
    <row r="100" spans="2:14" ht="14.25" customHeight="1">
      <c r="B100" s="651">
        <v>33202060</v>
      </c>
      <c r="C100" s="676" t="s">
        <v>7267</v>
      </c>
      <c r="D100" s="739" t="s">
        <v>7232</v>
      </c>
      <c r="E100" s="174"/>
      <c r="F100" s="631"/>
      <c r="G100" s="825"/>
      <c r="H100" s="828" t="s">
        <v>7510</v>
      </c>
      <c r="I100" s="651">
        <v>33202060</v>
      </c>
      <c r="J100" s="676" t="s">
        <v>7509</v>
      </c>
      <c r="K100" s="739" t="s">
        <v>7232</v>
      </c>
      <c r="L100" s="174"/>
      <c r="M100" s="631"/>
      <c r="N100" s="825"/>
    </row>
    <row r="101" spans="2:14" ht="14.25" customHeight="1">
      <c r="B101" s="656"/>
      <c r="C101" s="635"/>
      <c r="D101" s="735"/>
      <c r="E101" s="665"/>
      <c r="F101" s="631"/>
      <c r="G101" s="826"/>
      <c r="H101" s="827"/>
      <c r="I101" s="656"/>
      <c r="J101" s="635"/>
      <c r="K101" s="735"/>
      <c r="L101" s="665"/>
      <c r="M101" s="631"/>
      <c r="N101" s="826"/>
    </row>
    <row r="102" spans="2:14" ht="14.25" customHeight="1">
      <c r="B102" s="687"/>
      <c r="C102" s="690"/>
      <c r="D102" s="739"/>
      <c r="E102" s="666"/>
      <c r="F102" s="631"/>
      <c r="G102" s="826"/>
      <c r="H102" s="829"/>
      <c r="I102" s="687"/>
      <c r="J102" s="690"/>
      <c r="K102" s="739"/>
      <c r="L102" s="666"/>
      <c r="M102" s="631"/>
      <c r="N102" s="826"/>
    </row>
    <row r="103" spans="2:14" ht="14.25" customHeight="1">
      <c r="B103" s="162"/>
      <c r="C103" s="231"/>
      <c r="D103" s="632"/>
      <c r="E103" s="655"/>
      <c r="F103" s="215"/>
      <c r="G103" s="825"/>
      <c r="H103" s="828" t="s">
        <v>7508</v>
      </c>
      <c r="I103" s="162"/>
      <c r="J103" s="231"/>
      <c r="K103" s="632"/>
      <c r="L103" s="655"/>
      <c r="M103" s="215"/>
      <c r="N103" s="825"/>
    </row>
    <row r="104" spans="2:14" ht="14.25" customHeight="1">
      <c r="B104" s="162"/>
      <c r="C104" s="231"/>
      <c r="D104" s="632"/>
      <c r="E104" s="212"/>
      <c r="F104" s="631"/>
      <c r="G104" s="826"/>
      <c r="H104" s="827"/>
      <c r="I104" s="162"/>
      <c r="J104" s="231"/>
      <c r="K104" s="632"/>
      <c r="L104" s="212"/>
      <c r="M104" s="631"/>
      <c r="N104" s="826"/>
    </row>
    <row r="105" spans="2:14" ht="14.25" customHeight="1">
      <c r="B105" s="169"/>
      <c r="C105" s="171"/>
      <c r="D105" s="632"/>
      <c r="E105" s="675"/>
      <c r="F105" s="631"/>
      <c r="G105" s="826"/>
      <c r="H105" s="829"/>
      <c r="I105" s="169"/>
      <c r="J105" s="171"/>
      <c r="K105" s="632"/>
      <c r="L105" s="675"/>
      <c r="M105" s="631"/>
      <c r="N105" s="826"/>
    </row>
    <row r="106" spans="2:14" ht="14.25" customHeight="1">
      <c r="B106" s="149">
        <v>32774002</v>
      </c>
      <c r="C106" s="200" t="s">
        <v>7266</v>
      </c>
      <c r="D106" s="686" t="s">
        <v>7265</v>
      </c>
      <c r="E106" s="145"/>
      <c r="F106" s="642"/>
      <c r="G106" s="825"/>
      <c r="H106" s="835" t="s">
        <v>2449</v>
      </c>
      <c r="I106" s="149">
        <v>32774002</v>
      </c>
      <c r="J106" s="200" t="s">
        <v>7266</v>
      </c>
      <c r="K106" s="686" t="s">
        <v>7265</v>
      </c>
      <c r="L106" s="145"/>
      <c r="M106" s="642"/>
      <c r="N106" s="825"/>
    </row>
    <row r="107" spans="2:14" ht="14.25" customHeight="1">
      <c r="B107" s="151"/>
      <c r="C107" s="199"/>
      <c r="D107" s="655"/>
      <c r="E107" s="678"/>
      <c r="F107" s="631"/>
      <c r="G107" s="826"/>
      <c r="H107" s="836"/>
      <c r="I107" s="151"/>
      <c r="J107" s="199"/>
      <c r="K107" s="655"/>
      <c r="L107" s="678"/>
      <c r="M107" s="631"/>
      <c r="N107" s="826"/>
    </row>
    <row r="108" spans="2:14" ht="14.25" customHeight="1">
      <c r="B108" s="669"/>
      <c r="C108" s="691"/>
      <c r="D108" s="103"/>
      <c r="E108" s="678"/>
      <c r="F108" s="631"/>
      <c r="G108" s="826"/>
      <c r="H108" s="837"/>
      <c r="I108" s="669"/>
      <c r="J108" s="691"/>
      <c r="K108" s="103"/>
      <c r="L108" s="678"/>
      <c r="M108" s="631"/>
      <c r="N108" s="826"/>
    </row>
    <row r="109" spans="2:14" ht="14.25" customHeight="1">
      <c r="B109" s="152" t="s">
        <v>7264</v>
      </c>
      <c r="C109" s="197" t="s">
        <v>7507</v>
      </c>
      <c r="D109" s="163"/>
      <c r="E109" s="163"/>
      <c r="F109" s="640"/>
      <c r="G109" s="639"/>
      <c r="H109" s="827" t="s">
        <v>2450</v>
      </c>
      <c r="I109" s="152" t="s">
        <v>7264</v>
      </c>
      <c r="J109" s="197" t="s">
        <v>7507</v>
      </c>
      <c r="K109" s="163"/>
      <c r="L109" s="163"/>
      <c r="M109" s="640"/>
      <c r="N109" s="639"/>
    </row>
    <row r="110" spans="2:14" ht="14.25" customHeight="1">
      <c r="B110" s="151"/>
      <c r="C110" s="199"/>
      <c r="D110" s="151"/>
      <c r="E110" s="151"/>
      <c r="F110" s="200"/>
      <c r="G110" s="151"/>
      <c r="H110" s="827"/>
      <c r="I110" s="151"/>
      <c r="J110" s="199"/>
      <c r="K110" s="151"/>
      <c r="L110" s="151"/>
      <c r="M110" s="200"/>
      <c r="N110" s="151"/>
    </row>
    <row r="111" spans="2:14" ht="14.25" customHeight="1">
      <c r="B111" s="151"/>
      <c r="C111" s="199"/>
      <c r="D111" s="157"/>
      <c r="E111" s="157"/>
      <c r="F111" s="199"/>
      <c r="G111" s="157"/>
      <c r="H111" s="827"/>
      <c r="I111" s="151"/>
      <c r="J111" s="199"/>
      <c r="K111" s="157"/>
      <c r="L111" s="157"/>
      <c r="M111" s="199"/>
      <c r="N111" s="157"/>
    </row>
    <row r="112" spans="2:14" ht="14.25" customHeight="1">
      <c r="B112" s="149" t="s">
        <v>7505</v>
      </c>
      <c r="C112" s="197" t="s">
        <v>7507</v>
      </c>
      <c r="D112" s="163"/>
      <c r="E112" s="145"/>
      <c r="F112" s="631"/>
      <c r="G112" s="825"/>
      <c r="H112" s="828" t="s">
        <v>7506</v>
      </c>
      <c r="I112" s="149" t="s">
        <v>7505</v>
      </c>
      <c r="J112" s="197" t="s">
        <v>7260</v>
      </c>
      <c r="K112" s="163"/>
      <c r="L112" s="145"/>
      <c r="M112" s="631"/>
      <c r="N112" s="825"/>
    </row>
    <row r="113" spans="2:14" ht="14.25" customHeight="1">
      <c r="B113" s="151"/>
      <c r="C113" s="199"/>
      <c r="D113" s="151"/>
      <c r="E113" s="199"/>
      <c r="F113" s="199"/>
      <c r="G113" s="826"/>
      <c r="H113" s="827"/>
      <c r="I113" s="151"/>
      <c r="J113" s="199"/>
      <c r="K113" s="151"/>
      <c r="L113" s="199"/>
      <c r="M113" s="199"/>
      <c r="N113" s="826"/>
    </row>
    <row r="114" spans="2:14" ht="14.25" customHeight="1">
      <c r="B114" s="151"/>
      <c r="C114" s="641"/>
      <c r="D114" s="157"/>
      <c r="E114" s="187"/>
      <c r="F114" s="171"/>
      <c r="G114" s="830"/>
      <c r="H114" s="827"/>
      <c r="I114" s="151"/>
      <c r="J114" s="641"/>
      <c r="K114" s="157"/>
      <c r="L114" s="187"/>
      <c r="M114" s="171"/>
      <c r="N114" s="830"/>
    </row>
    <row r="115" spans="2:14" ht="14.25" customHeight="1">
      <c r="B115" s="149" t="s">
        <v>2453</v>
      </c>
      <c r="C115" s="688" t="s">
        <v>7503</v>
      </c>
      <c r="D115" s="739" t="s">
        <v>7232</v>
      </c>
      <c r="E115" s="174">
        <v>80</v>
      </c>
      <c r="F115" s="631"/>
      <c r="G115" s="825"/>
      <c r="H115" s="828" t="s">
        <v>2452</v>
      </c>
      <c r="I115" s="149" t="s">
        <v>2334</v>
      </c>
      <c r="J115" s="688" t="s">
        <v>7263</v>
      </c>
      <c r="K115" s="177" t="s">
        <v>7225</v>
      </c>
      <c r="L115" s="174">
        <v>40</v>
      </c>
      <c r="M115" s="631"/>
      <c r="N115" s="825"/>
    </row>
    <row r="116" spans="2:14" ht="14.25" customHeight="1">
      <c r="B116" s="151" t="s">
        <v>2334</v>
      </c>
      <c r="C116" s="200" t="s">
        <v>7263</v>
      </c>
      <c r="D116" s="177" t="s">
        <v>7225</v>
      </c>
      <c r="E116" s="634">
        <v>140</v>
      </c>
      <c r="F116" s="631"/>
      <c r="G116" s="826"/>
      <c r="H116" s="827"/>
      <c r="I116" s="151" t="s">
        <v>2453</v>
      </c>
      <c r="J116" s="200" t="s">
        <v>7502</v>
      </c>
      <c r="K116" s="739" t="s">
        <v>7232</v>
      </c>
      <c r="L116" s="634">
        <v>120</v>
      </c>
      <c r="M116" s="631"/>
      <c r="N116" s="826"/>
    </row>
    <row r="117" spans="2:14" ht="14.25" customHeight="1">
      <c r="B117" s="157"/>
      <c r="C117" s="221"/>
      <c r="D117" s="177"/>
      <c r="E117" s="634"/>
      <c r="F117" s="136"/>
      <c r="G117" s="826"/>
      <c r="H117" s="829"/>
      <c r="I117" s="157" t="s">
        <v>2334</v>
      </c>
      <c r="J117" s="221" t="s">
        <v>7263</v>
      </c>
      <c r="K117" s="177" t="s">
        <v>7225</v>
      </c>
      <c r="L117" s="634">
        <v>180</v>
      </c>
      <c r="M117" s="136"/>
      <c r="N117" s="826"/>
    </row>
    <row r="118" spans="2:14" ht="14.25" customHeight="1">
      <c r="B118" s="151" t="s">
        <v>7501</v>
      </c>
      <c r="C118" s="73" t="s">
        <v>7260</v>
      </c>
      <c r="D118" s="667"/>
      <c r="E118" s="223"/>
      <c r="F118" s="633"/>
      <c r="G118" s="825"/>
      <c r="H118" s="835" t="s">
        <v>2590</v>
      </c>
      <c r="I118" s="151" t="s">
        <v>7262</v>
      </c>
      <c r="J118" s="73" t="s">
        <v>7260</v>
      </c>
      <c r="K118" s="667"/>
      <c r="L118" s="223"/>
      <c r="M118" s="633"/>
      <c r="N118" s="825"/>
    </row>
    <row r="119" spans="2:14" ht="14.25" customHeight="1">
      <c r="B119" s="151"/>
      <c r="C119" s="228"/>
      <c r="D119" s="151"/>
      <c r="E119" s="151"/>
      <c r="F119" s="633"/>
      <c r="G119" s="826"/>
      <c r="H119" s="836"/>
      <c r="I119" s="151"/>
      <c r="J119" s="228"/>
      <c r="K119" s="151"/>
      <c r="L119" s="151"/>
      <c r="M119" s="633"/>
      <c r="N119" s="826"/>
    </row>
    <row r="120" spans="2:14" ht="14.25" customHeight="1">
      <c r="B120" s="636"/>
      <c r="C120" s="677"/>
      <c r="D120" s="674"/>
      <c r="E120" s="665"/>
      <c r="F120" s="215"/>
      <c r="G120" s="826"/>
      <c r="H120" s="837"/>
      <c r="I120" s="636"/>
      <c r="J120" s="677"/>
      <c r="K120" s="674"/>
      <c r="L120" s="665"/>
      <c r="M120" s="215"/>
      <c r="N120" s="826"/>
    </row>
    <row r="121" spans="2:14" ht="14.25" customHeight="1">
      <c r="B121" s="787">
        <v>31012065</v>
      </c>
      <c r="C121" s="192" t="s">
        <v>7259</v>
      </c>
      <c r="D121" s="632" t="s">
        <v>7225</v>
      </c>
      <c r="E121" s="174">
        <v>60</v>
      </c>
      <c r="F121" s="633"/>
      <c r="G121" s="825"/>
      <c r="H121" s="835" t="s">
        <v>7261</v>
      </c>
      <c r="I121" s="787">
        <v>31012065</v>
      </c>
      <c r="J121" s="192" t="s">
        <v>7259</v>
      </c>
      <c r="K121" s="632" t="s">
        <v>7225</v>
      </c>
      <c r="L121" s="174">
        <v>180</v>
      </c>
      <c r="M121" s="633">
        <v>1</v>
      </c>
      <c r="N121" s="825"/>
    </row>
    <row r="122" spans="2:14" ht="14.25" customHeight="1">
      <c r="B122" s="199"/>
      <c r="C122" s="199" t="s">
        <v>7405</v>
      </c>
      <c r="D122" s="199"/>
      <c r="E122" s="212"/>
      <c r="F122" s="633"/>
      <c r="G122" s="826"/>
      <c r="H122" s="836"/>
      <c r="I122" s="182">
        <v>31052061</v>
      </c>
      <c r="J122" s="200" t="s">
        <v>7258</v>
      </c>
      <c r="K122" s="632" t="s">
        <v>7225</v>
      </c>
      <c r="L122" s="212"/>
      <c r="M122" s="633"/>
      <c r="N122" s="826"/>
    </row>
    <row r="123" spans="2:14" ht="14.25" customHeight="1">
      <c r="B123" s="178"/>
      <c r="C123" s="185"/>
      <c r="D123" s="632"/>
      <c r="E123" s="225"/>
      <c r="F123" s="161"/>
      <c r="G123" s="830"/>
      <c r="H123" s="837"/>
      <c r="I123" s="178"/>
      <c r="J123" s="185" t="s">
        <v>7500</v>
      </c>
      <c r="K123" s="632"/>
      <c r="L123" s="225"/>
      <c r="M123" s="161"/>
      <c r="N123" s="830"/>
    </row>
    <row r="124" spans="2:14" ht="14.25" customHeight="1">
      <c r="B124" s="722"/>
      <c r="C124" s="154"/>
      <c r="D124" s="632"/>
      <c r="E124" s="225"/>
      <c r="F124" s="161"/>
      <c r="G124" s="760"/>
      <c r="H124" s="761"/>
      <c r="I124" s="722"/>
      <c r="J124" s="154"/>
      <c r="K124" s="632"/>
      <c r="L124" s="225"/>
      <c r="M124" s="161"/>
      <c r="N124" s="760"/>
    </row>
    <row r="125" spans="2:14">
      <c r="B125" s="722"/>
      <c r="C125" s="154"/>
      <c r="D125" s="632"/>
      <c r="E125" s="225"/>
      <c r="F125" s="161"/>
      <c r="G125" s="754"/>
      <c r="H125" s="755"/>
      <c r="I125" s="722"/>
      <c r="J125" s="154"/>
      <c r="K125" s="632"/>
      <c r="L125" s="225"/>
      <c r="M125" s="161"/>
      <c r="N125" s="754"/>
    </row>
    <row r="126" spans="2:14">
      <c r="B126" s="722"/>
      <c r="C126" s="154"/>
      <c r="D126" s="632"/>
      <c r="E126" s="225"/>
      <c r="F126" s="161"/>
      <c r="G126" s="741"/>
      <c r="H126" s="742"/>
      <c r="I126" s="722"/>
      <c r="J126" s="154"/>
      <c r="K126" s="632"/>
      <c r="L126" s="225"/>
      <c r="M126" s="161"/>
      <c r="N126" s="741"/>
    </row>
    <row r="127" spans="2:14">
      <c r="B127" s="178"/>
      <c r="C127" s="221"/>
      <c r="D127" s="632"/>
      <c r="E127" s="165"/>
      <c r="F127" s="631"/>
      <c r="G127" s="716"/>
      <c r="H127" s="715"/>
      <c r="I127" s="178"/>
      <c r="J127" s="221"/>
      <c r="K127" s="632"/>
      <c r="L127" s="165"/>
      <c r="M127" s="631"/>
      <c r="N127" s="716"/>
    </row>
  </sheetData>
  <mergeCells count="114">
    <mergeCell ref="N81:N82"/>
    <mergeCell ref="N86:N88"/>
    <mergeCell ref="N68:N70"/>
    <mergeCell ref="G68:G70"/>
    <mergeCell ref="N74:N76"/>
    <mergeCell ref="H77:H79"/>
    <mergeCell ref="N77:N79"/>
    <mergeCell ref="G74:G76"/>
    <mergeCell ref="G77:G79"/>
    <mergeCell ref="H83:H85"/>
    <mergeCell ref="N83:N85"/>
    <mergeCell ref="H71:H73"/>
    <mergeCell ref="H74:H76"/>
    <mergeCell ref="N71:N73"/>
    <mergeCell ref="H68:H70"/>
    <mergeCell ref="G86:G88"/>
    <mergeCell ref="H86:H88"/>
    <mergeCell ref="N89:N92"/>
    <mergeCell ref="G71:G73"/>
    <mergeCell ref="N63:N67"/>
    <mergeCell ref="G63:G67"/>
    <mergeCell ref="H63:H67"/>
    <mergeCell ref="N41:N43"/>
    <mergeCell ref="H47:H49"/>
    <mergeCell ref="N50:N51"/>
    <mergeCell ref="G47:G49"/>
    <mergeCell ref="N47:N49"/>
    <mergeCell ref="H44:H46"/>
    <mergeCell ref="H41:H43"/>
    <mergeCell ref="N44:N46"/>
    <mergeCell ref="G50:G51"/>
    <mergeCell ref="H50:H51"/>
    <mergeCell ref="N53:N55"/>
    <mergeCell ref="G53:G55"/>
    <mergeCell ref="H53:H55"/>
    <mergeCell ref="G57:G59"/>
    <mergeCell ref="H57:H59"/>
    <mergeCell ref="N57:N59"/>
    <mergeCell ref="N60:N62"/>
    <mergeCell ref="G81:G82"/>
    <mergeCell ref="H81:H82"/>
    <mergeCell ref="H38:H39"/>
    <mergeCell ref="G44:G46"/>
    <mergeCell ref="G38:G39"/>
    <mergeCell ref="G41:G43"/>
    <mergeCell ref="N38:N39"/>
    <mergeCell ref="H26:H28"/>
    <mergeCell ref="N26:N28"/>
    <mergeCell ref="G26:G28"/>
    <mergeCell ref="H22:H25"/>
    <mergeCell ref="N22:N25"/>
    <mergeCell ref="H35:H37"/>
    <mergeCell ref="N35:N37"/>
    <mergeCell ref="G35:G37"/>
    <mergeCell ref="H29:H32"/>
    <mergeCell ref="N29:N32"/>
    <mergeCell ref="G33:G34"/>
    <mergeCell ref="H33:H34"/>
    <mergeCell ref="N33:N34"/>
    <mergeCell ref="G29:G32"/>
    <mergeCell ref="G22:G25"/>
    <mergeCell ref="N121:N123"/>
    <mergeCell ref="N118:N120"/>
    <mergeCell ref="N112:N114"/>
    <mergeCell ref="N115:N117"/>
    <mergeCell ref="C1:G1"/>
    <mergeCell ref="J1:N1"/>
    <mergeCell ref="H16:H18"/>
    <mergeCell ref="N16:N18"/>
    <mergeCell ref="G16:G18"/>
    <mergeCell ref="H19:H21"/>
    <mergeCell ref="G19:G21"/>
    <mergeCell ref="N19:N21"/>
    <mergeCell ref="H13:H14"/>
    <mergeCell ref="N13:N14"/>
    <mergeCell ref="G3:G6"/>
    <mergeCell ref="G13:G14"/>
    <mergeCell ref="H7:H10"/>
    <mergeCell ref="N7:N10"/>
    <mergeCell ref="H11:H12"/>
    <mergeCell ref="N11:N12"/>
    <mergeCell ref="G11:G12"/>
    <mergeCell ref="G7:G10"/>
    <mergeCell ref="H3:H6"/>
    <mergeCell ref="N3:N6"/>
    <mergeCell ref="G60:G62"/>
    <mergeCell ref="H60:H62"/>
    <mergeCell ref="G121:G123"/>
    <mergeCell ref="G118:G120"/>
    <mergeCell ref="H121:H123"/>
    <mergeCell ref="G112:G114"/>
    <mergeCell ref="H118:H120"/>
    <mergeCell ref="H112:H114"/>
    <mergeCell ref="G115:G117"/>
    <mergeCell ref="H115:H117"/>
    <mergeCell ref="G106:G108"/>
    <mergeCell ref="H106:H108"/>
    <mergeCell ref="G83:G85"/>
    <mergeCell ref="G89:G92"/>
    <mergeCell ref="H89:H92"/>
    <mergeCell ref="N106:N108"/>
    <mergeCell ref="H109:H111"/>
    <mergeCell ref="N100:N102"/>
    <mergeCell ref="G100:G102"/>
    <mergeCell ref="H100:H102"/>
    <mergeCell ref="H103:H105"/>
    <mergeCell ref="G93:G95"/>
    <mergeCell ref="H93:H95"/>
    <mergeCell ref="N93:N95"/>
    <mergeCell ref="G96:G98"/>
    <mergeCell ref="H96:H98"/>
    <mergeCell ref="N96:N98"/>
    <mergeCell ref="G103:G105"/>
    <mergeCell ref="N103:N105"/>
  </mergeCells>
  <phoneticPr fontId="104" type="noConversion"/>
  <conditionalFormatting sqref="L1:L2">
    <cfRule type="expression" dxfId="60" priority="429">
      <formula>ISNUMBER(K1)</formula>
    </cfRule>
  </conditionalFormatting>
  <conditionalFormatting sqref="L31:L32 L34">
    <cfRule type="expression" dxfId="59" priority="430">
      <formula>ISNUMBER(#REF!)</formula>
    </cfRule>
  </conditionalFormatting>
  <conditionalFormatting sqref="E1:E2">
    <cfRule type="expression" dxfId="58" priority="427">
      <formula>ISNUMBER(D1)</formula>
    </cfRule>
  </conditionalFormatting>
  <conditionalFormatting sqref="E31:E32 E34">
    <cfRule type="expression" dxfId="57" priority="428">
      <formula>ISNUMBER(#REF!)</formula>
    </cfRule>
  </conditionalFormatting>
  <conditionalFormatting sqref="L96:L97 L99">
    <cfRule type="expression" dxfId="56" priority="5">
      <formula>ISNUMBER(#REF!)</formula>
    </cfRule>
  </conditionalFormatting>
  <conditionalFormatting sqref="L84">
    <cfRule type="expression" dxfId="55" priority="4">
      <formula>ISNUMBER(#REF!)</formula>
    </cfRule>
  </conditionalFormatting>
  <conditionalFormatting sqref="L120">
    <cfRule type="expression" dxfId="54" priority="6">
      <formula>ISNUMBER(#REF!)</formula>
    </cfRule>
  </conditionalFormatting>
  <conditionalFormatting sqref="E96:E97 E99">
    <cfRule type="expression" dxfId="53" priority="2">
      <formula>ISNUMBER(#REF!)</formula>
    </cfRule>
  </conditionalFormatting>
  <conditionalFormatting sqref="E84">
    <cfRule type="expression" dxfId="52" priority="1">
      <formula>ISNUMBER(#REF!)</formula>
    </cfRule>
  </conditionalFormatting>
  <conditionalFormatting sqref="E120">
    <cfRule type="expression" dxfId="51" priority="3">
      <formula>ISNUMBER(#REF!)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145"/>
  <sheetViews>
    <sheetView zoomScale="55" zoomScaleNormal="55" zoomScaleSheetLayoutView="40" workbookViewId="0">
      <selection activeCell="I11" sqref="I11"/>
    </sheetView>
  </sheetViews>
  <sheetFormatPr defaultColWidth="9" defaultRowHeight="42.95" customHeight="1"/>
  <cols>
    <col min="1" max="1" width="8.875" style="553" customWidth="1"/>
    <col min="2" max="2" width="19.375" style="554" hidden="1" customWidth="1"/>
    <col min="3" max="3" width="70" style="555" customWidth="1"/>
    <col min="4" max="4" width="10.5" style="566" hidden="1" customWidth="1"/>
    <col min="5" max="5" width="10.5" style="556" customWidth="1"/>
    <col min="6" max="6" width="39" style="553" customWidth="1"/>
    <col min="7" max="7" width="15.625" style="560" hidden="1" customWidth="1"/>
    <col min="8" max="8" width="15.75" style="557" hidden="1" customWidth="1"/>
    <col min="9" max="9" width="70.125" style="555" customWidth="1"/>
    <col min="10" max="10" width="11.75" style="568" hidden="1" customWidth="1"/>
    <col min="11" max="11" width="11.75" style="545" customWidth="1"/>
    <col min="12" max="12" width="10.5" style="561" hidden="1" customWidth="1"/>
    <col min="13" max="13" width="38.375" style="559" customWidth="1"/>
    <col min="14" max="14" width="11.25" style="562" hidden="1" customWidth="1"/>
    <col min="15" max="15" width="11.5" style="562" hidden="1" customWidth="1"/>
    <col min="16" max="17" width="9" style="524" customWidth="1"/>
    <col min="18" max="16384" width="9" style="524"/>
  </cols>
  <sheetData>
    <row r="1" spans="1:15" s="545" customFormat="1" ht="42.95" customHeight="1">
      <c r="A1" s="537" t="s">
        <v>34</v>
      </c>
      <c r="B1" s="538" t="s">
        <v>33</v>
      </c>
      <c r="C1" s="539">
        <f>'01# '!E20+'03#'!E20+'04#'!E20+'05#'!E20+'06#'!E20+'08#'!E20+'02# '!E20</f>
        <v>0</v>
      </c>
      <c r="D1" s="563" t="s">
        <v>2655</v>
      </c>
      <c r="E1" s="540" t="s">
        <v>2624</v>
      </c>
      <c r="F1" s="540" t="s">
        <v>2073</v>
      </c>
      <c r="G1" s="541" t="s">
        <v>2348</v>
      </c>
      <c r="H1" s="542" t="s">
        <v>33</v>
      </c>
      <c r="I1" s="539">
        <f>'01# '!C20+'03#'!C20+'04#'!C20+'05#'!C20+'06#'!C20+'08#'!C20+'02# '!C20</f>
        <v>9544</v>
      </c>
      <c r="J1" s="563" t="s">
        <v>2655</v>
      </c>
      <c r="K1" s="540" t="s">
        <v>2624</v>
      </c>
      <c r="L1" s="543" t="str">
        <f>IF(K1&lt;&gt;"",K1,"")</f>
        <v>排产</v>
      </c>
      <c r="M1" s="540" t="s">
        <v>2354</v>
      </c>
      <c r="N1" s="541" t="s">
        <v>2694</v>
      </c>
      <c r="O1" s="544" t="s">
        <v>2080</v>
      </c>
    </row>
    <row r="2" spans="1:15" ht="42.75" customHeight="1">
      <c r="A2" s="872" t="s">
        <v>7485</v>
      </c>
      <c r="B2" s="546" t="s">
        <v>42</v>
      </c>
      <c r="C2" s="547" t="s">
        <v>7276</v>
      </c>
      <c r="D2" s="564" t="s">
        <v>7225</v>
      </c>
      <c r="E2" s="537">
        <v>100</v>
      </c>
      <c r="F2" s="548" t="str">
        <f>IFERROR(VLOOKUP(B2,'新成代基准 （勿删）'!A:D,3,0),"")</f>
        <v>12885589  486  30A</v>
      </c>
      <c r="G2" s="549">
        <f>IFERROR(E2*2,"")</f>
        <v>200</v>
      </c>
      <c r="H2" s="546" t="s">
        <v>1918</v>
      </c>
      <c r="I2" s="546" t="s">
        <v>1919</v>
      </c>
      <c r="J2" s="564" t="s">
        <v>7225</v>
      </c>
      <c r="K2" s="537">
        <v>140</v>
      </c>
      <c r="L2" s="543"/>
      <c r="M2" s="548" t="str">
        <f>IFERROR(VLOOKUP(H2,'新成代基准 （勿删）'!A:D,3,0),"")</f>
        <v>12855589  486  40A</v>
      </c>
      <c r="N2" s="550">
        <f>IFERROR(L2*2,"")</f>
        <v>0</v>
      </c>
      <c r="O2" s="550">
        <f>IFERROR(K2*2-N2,"")</f>
        <v>280</v>
      </c>
    </row>
    <row r="3" spans="1:15" ht="42.95" customHeight="1">
      <c r="A3" s="873"/>
      <c r="B3" s="546" t="s">
        <v>1083</v>
      </c>
      <c r="C3" s="547" t="s">
        <v>7326</v>
      </c>
      <c r="D3" s="564" t="s">
        <v>7225</v>
      </c>
      <c r="E3" s="537">
        <v>120</v>
      </c>
      <c r="F3" s="548" t="str">
        <f>IFERROR(VLOOKUP(B3,'新成代基准 （勿删）'!A:D,3,0),"")</f>
        <v>128544  486  25A</v>
      </c>
      <c r="G3" s="549">
        <f t="shared" ref="G3:G66" si="0">IFERROR(E3*2,"")</f>
        <v>240</v>
      </c>
      <c r="H3" s="546" t="s">
        <v>42</v>
      </c>
      <c r="I3" s="547" t="s">
        <v>7276</v>
      </c>
      <c r="J3" s="564" t="s">
        <v>7225</v>
      </c>
      <c r="K3" s="537">
        <v>120</v>
      </c>
      <c r="L3" s="543"/>
      <c r="M3" s="548" t="str">
        <f>IFERROR(VLOOKUP(H3,'新成代基准 （勿删）'!A:D,3,0),"")</f>
        <v>12885589  486  30A</v>
      </c>
      <c r="N3" s="550">
        <f t="shared" ref="N3:N66" si="1">IFERROR(L3*2,"")</f>
        <v>0</v>
      </c>
      <c r="O3" s="550">
        <f t="shared" ref="O3:O66" si="2">IFERROR(K3*2-N3,"")</f>
        <v>240</v>
      </c>
    </row>
    <row r="4" spans="1:15" ht="42.95" customHeight="1">
      <c r="A4" s="873"/>
      <c r="B4" s="546" t="s">
        <v>7322</v>
      </c>
      <c r="C4" s="595" t="s">
        <v>7323</v>
      </c>
      <c r="D4" s="596"/>
      <c r="E4" s="597">
        <v>14</v>
      </c>
      <c r="F4" s="548" t="str">
        <f>IFERROR(VLOOKUP(B4,'新成代基准 （勿删）'!A:D,3,0),"")</f>
        <v/>
      </c>
      <c r="G4" s="598">
        <f t="shared" si="0"/>
        <v>28</v>
      </c>
      <c r="H4" s="546" t="s">
        <v>1083</v>
      </c>
      <c r="I4" s="546" t="s">
        <v>7544</v>
      </c>
      <c r="J4" s="564" t="s">
        <v>7225</v>
      </c>
      <c r="K4" s="537">
        <v>180</v>
      </c>
      <c r="L4" s="543"/>
      <c r="M4" s="548" t="str">
        <f>IFERROR(VLOOKUP(H4,'新成代基准 （勿删）'!A:D,3,0),"")</f>
        <v>128544  486  25A</v>
      </c>
      <c r="N4" s="550">
        <f t="shared" si="1"/>
        <v>0</v>
      </c>
      <c r="O4" s="550">
        <f t="shared" si="2"/>
        <v>360</v>
      </c>
    </row>
    <row r="5" spans="1:15" ht="42.95" customHeight="1">
      <c r="A5" s="874"/>
      <c r="B5" s="546" t="s">
        <v>1918</v>
      </c>
      <c r="C5" s="547" t="s">
        <v>1919</v>
      </c>
      <c r="D5" s="564" t="s">
        <v>7225</v>
      </c>
      <c r="E5" s="537">
        <v>40</v>
      </c>
      <c r="F5" s="548" t="str">
        <f>IFERROR(VLOOKUP(B5,'新成代基准 （勿删）'!A:D,3,0),"")</f>
        <v>12855589  486  40A</v>
      </c>
      <c r="G5" s="549">
        <f t="shared" si="0"/>
        <v>80</v>
      </c>
      <c r="H5" s="546"/>
      <c r="I5" s="547"/>
      <c r="J5" s="564"/>
      <c r="K5" s="537"/>
      <c r="L5" s="543"/>
      <c r="M5" s="548" t="str">
        <f>IFERROR(VLOOKUP(H5,'新成代基准 （勿删）'!A:D,3,0),"")</f>
        <v/>
      </c>
      <c r="N5" s="550">
        <f t="shared" si="1"/>
        <v>0</v>
      </c>
      <c r="O5" s="550">
        <f t="shared" si="2"/>
        <v>0</v>
      </c>
    </row>
    <row r="6" spans="1:15" ht="42.95" customHeight="1">
      <c r="A6" s="875" t="s">
        <v>7470</v>
      </c>
      <c r="B6" s="546">
        <v>30924080</v>
      </c>
      <c r="C6" s="547" t="s">
        <v>7280</v>
      </c>
      <c r="D6" s="564" t="s">
        <v>7232</v>
      </c>
      <c r="E6" s="537">
        <v>70</v>
      </c>
      <c r="F6" s="548" t="str">
        <f>IFERROR(VLOOKUP(B6,'新成代基准 （勿删）'!A:D,3,0),"")</f>
        <v>112867  484  30A</v>
      </c>
      <c r="G6" s="549">
        <f t="shared" si="0"/>
        <v>140</v>
      </c>
      <c r="H6" s="546">
        <v>31633068</v>
      </c>
      <c r="I6" s="547" t="s">
        <v>7279</v>
      </c>
      <c r="J6" s="564" t="s">
        <v>7225</v>
      </c>
      <c r="K6" s="537">
        <v>125</v>
      </c>
      <c r="L6" s="543"/>
      <c r="M6" s="548" t="str">
        <f>IFERROR(VLOOKUP(H6,'新成代基准 （勿删）'!A:D,3,0),"")</f>
        <v>113056  486  20D</v>
      </c>
      <c r="N6" s="550">
        <f t="shared" si="1"/>
        <v>0</v>
      </c>
      <c r="O6" s="550">
        <f t="shared" si="2"/>
        <v>250</v>
      </c>
    </row>
    <row r="7" spans="1:15" ht="42.95" customHeight="1">
      <c r="A7" s="876"/>
      <c r="B7" s="546" t="s">
        <v>386</v>
      </c>
      <c r="C7" s="547" t="s">
        <v>7324</v>
      </c>
      <c r="D7" s="564" t="s">
        <v>7225</v>
      </c>
      <c r="E7" s="537">
        <v>100</v>
      </c>
      <c r="F7" s="548" t="str">
        <f>IFERROR(VLOOKUP(B7,'新成代基准 （勿删）'!A:D,3,0),"")</f>
        <v>112857  486  45A</v>
      </c>
      <c r="G7" s="549">
        <f t="shared" si="0"/>
        <v>200</v>
      </c>
      <c r="H7" s="546">
        <v>30924080</v>
      </c>
      <c r="I7" s="547" t="s">
        <v>7280</v>
      </c>
      <c r="J7" s="564" t="s">
        <v>7232</v>
      </c>
      <c r="K7" s="537">
        <v>120</v>
      </c>
      <c r="L7" s="543"/>
      <c r="M7" s="548" t="str">
        <f>IFERROR(VLOOKUP(H7,'新成代基准 （勿删）'!A:D,3,0),"")</f>
        <v>112867  484  30A</v>
      </c>
      <c r="N7" s="550">
        <f t="shared" si="1"/>
        <v>0</v>
      </c>
      <c r="O7" s="550">
        <f t="shared" si="2"/>
        <v>240</v>
      </c>
    </row>
    <row r="8" spans="1:15" ht="42.95" customHeight="1">
      <c r="A8" s="876"/>
      <c r="B8" s="546">
        <v>30952089</v>
      </c>
      <c r="C8" s="547" t="s">
        <v>7277</v>
      </c>
      <c r="D8" s="564" t="s">
        <v>7225</v>
      </c>
      <c r="E8" s="537">
        <v>60</v>
      </c>
      <c r="F8" s="548" t="str">
        <f>IFERROR(VLOOKUP(B8,'新成代基准 （勿删）'!A:D,3,0),"")</f>
        <v>112857  486  45A</v>
      </c>
      <c r="G8" s="549">
        <f t="shared" si="0"/>
        <v>120</v>
      </c>
      <c r="H8" s="546" t="s">
        <v>1879</v>
      </c>
      <c r="I8" s="547" t="s">
        <v>7545</v>
      </c>
      <c r="J8" s="564" t="s">
        <v>7232</v>
      </c>
      <c r="K8" s="537">
        <v>120</v>
      </c>
      <c r="L8" s="543"/>
      <c r="M8" s="548" t="str">
        <f>IFERROR(VLOOKUP(H8,'新成代基准 （勿删）'!A:D,3,0),"")</f>
        <v>113067  484  45A</v>
      </c>
      <c r="N8" s="550">
        <f t="shared" si="1"/>
        <v>0</v>
      </c>
      <c r="O8" s="550">
        <f t="shared" si="2"/>
        <v>240</v>
      </c>
    </row>
    <row r="9" spans="1:15" ht="42.95" customHeight="1">
      <c r="A9" s="877"/>
      <c r="B9" s="546">
        <v>31633068</v>
      </c>
      <c r="C9" s="546" t="s">
        <v>7279</v>
      </c>
      <c r="D9" s="564" t="s">
        <v>7225</v>
      </c>
      <c r="E9" s="537">
        <v>55</v>
      </c>
      <c r="F9" s="548" t="str">
        <f>IFERROR(VLOOKUP(B9,'新成代基准 （勿删）'!A:D,3,0),"")</f>
        <v>113056  486  20D</v>
      </c>
      <c r="G9" s="549">
        <f t="shared" si="0"/>
        <v>110</v>
      </c>
      <c r="H9" s="546">
        <v>30952089</v>
      </c>
      <c r="I9" s="546" t="s">
        <v>7277</v>
      </c>
      <c r="J9" s="564" t="s">
        <v>7225</v>
      </c>
      <c r="K9" s="537">
        <v>120</v>
      </c>
      <c r="L9" s="543"/>
      <c r="M9" s="548" t="str">
        <f>IFERROR(VLOOKUP(H9,'新成代基准 （勿删）'!A:D,3,0),"")</f>
        <v>112857  486  45A</v>
      </c>
      <c r="N9" s="550">
        <f t="shared" si="1"/>
        <v>0</v>
      </c>
      <c r="O9" s="550">
        <f t="shared" si="2"/>
        <v>240</v>
      </c>
    </row>
    <row r="10" spans="1:15" ht="42.95" customHeight="1">
      <c r="A10" s="876" t="s">
        <v>7256</v>
      </c>
      <c r="B10" s="546" t="s">
        <v>589</v>
      </c>
      <c r="C10" s="547" t="s">
        <v>7281</v>
      </c>
      <c r="D10" s="564" t="s">
        <v>7232</v>
      </c>
      <c r="E10" s="537"/>
      <c r="F10" s="548" t="str">
        <f>IFERROR(VLOOKUP(B10,'新成代基准 （勿删）'!A:D,3,0),"")</f>
        <v>138455  478  30A</v>
      </c>
      <c r="G10" s="549">
        <f t="shared" si="0"/>
        <v>0</v>
      </c>
      <c r="H10" s="546" t="s">
        <v>589</v>
      </c>
      <c r="I10" s="546" t="s">
        <v>7281</v>
      </c>
      <c r="J10" s="568" t="s">
        <v>7232</v>
      </c>
      <c r="K10" s="537">
        <v>120</v>
      </c>
      <c r="L10" s="543"/>
      <c r="M10" s="548" t="str">
        <f>IFERROR(VLOOKUP(H10,'新成代基准 （勿删）'!A:D,3,0),"")</f>
        <v>138455  478  30A</v>
      </c>
      <c r="N10" s="550">
        <f t="shared" si="1"/>
        <v>0</v>
      </c>
      <c r="O10" s="550">
        <f t="shared" si="2"/>
        <v>240</v>
      </c>
    </row>
    <row r="11" spans="1:15" ht="42.95" customHeight="1">
      <c r="A11" s="877"/>
      <c r="B11" s="546"/>
      <c r="C11" s="546"/>
      <c r="D11" s="564"/>
      <c r="E11" s="537"/>
      <c r="F11" s="548" t="str">
        <f>IFERROR(VLOOKUP(B11,'新成代基准 （勿删）'!A:D,3,0),"")</f>
        <v/>
      </c>
      <c r="G11" s="549">
        <f t="shared" si="0"/>
        <v>0</v>
      </c>
      <c r="H11" s="546"/>
      <c r="I11" s="546"/>
      <c r="J11" s="564"/>
      <c r="K11" s="537"/>
      <c r="L11" s="543"/>
      <c r="M11" s="548" t="str">
        <f>IFERROR(VLOOKUP(H11,'新成代基准 （勿删）'!A:D,3,0),"")</f>
        <v/>
      </c>
      <c r="N11" s="550">
        <f t="shared" si="1"/>
        <v>0</v>
      </c>
      <c r="O11" s="550">
        <f t="shared" si="2"/>
        <v>0</v>
      </c>
    </row>
    <row r="12" spans="1:15" ht="42.95" customHeight="1">
      <c r="A12" s="876" t="s">
        <v>7458</v>
      </c>
      <c r="B12" s="546" t="s">
        <v>431</v>
      </c>
      <c r="C12" s="547" t="s">
        <v>7539</v>
      </c>
      <c r="D12" s="564" t="s">
        <v>7232</v>
      </c>
      <c r="E12" s="537">
        <v>180</v>
      </c>
      <c r="F12" s="548" t="str">
        <f>IFERROR(VLOOKUP(B12,'新成代基准 （勿删）'!A:D,3,0),"")</f>
        <v>14645689  484  30A</v>
      </c>
      <c r="G12" s="549">
        <f t="shared" si="0"/>
        <v>360</v>
      </c>
      <c r="H12" s="546" t="s">
        <v>431</v>
      </c>
      <c r="I12" s="547" t="s">
        <v>7546</v>
      </c>
      <c r="J12" s="564" t="s">
        <v>7232</v>
      </c>
      <c r="K12" s="537">
        <v>120</v>
      </c>
      <c r="L12" s="543"/>
      <c r="M12" s="548" t="str">
        <f>IFERROR(VLOOKUP(H12,'新成代基准 （勿删）'!A:D,3,0),"")</f>
        <v>14645689  484  30A</v>
      </c>
      <c r="N12" s="550">
        <f t="shared" si="1"/>
        <v>0</v>
      </c>
      <c r="O12" s="550">
        <f t="shared" si="2"/>
        <v>240</v>
      </c>
    </row>
    <row r="13" spans="1:15" ht="42.95" customHeight="1">
      <c r="A13" s="877"/>
      <c r="B13" s="546"/>
      <c r="C13" s="547"/>
      <c r="D13" s="564"/>
      <c r="E13" s="537"/>
      <c r="F13" s="548" t="str">
        <f>IFERROR(VLOOKUP(B13,'新成代基准 （勿删）'!A:D,3,0),"")</f>
        <v/>
      </c>
      <c r="G13" s="549">
        <f t="shared" si="0"/>
        <v>0</v>
      </c>
      <c r="H13" s="546"/>
      <c r="I13" s="547" t="s">
        <v>7547</v>
      </c>
      <c r="K13" s="537"/>
      <c r="L13" s="543"/>
      <c r="M13" s="548" t="str">
        <f>IFERROR(VLOOKUP(H13,'新成代基准 （勿删）'!A:D,3,0),"")</f>
        <v/>
      </c>
      <c r="N13" s="550">
        <f t="shared" si="1"/>
        <v>0</v>
      </c>
      <c r="O13" s="550">
        <f t="shared" si="2"/>
        <v>0</v>
      </c>
    </row>
    <row r="14" spans="1:15" ht="42.95" customHeight="1">
      <c r="A14" s="774" t="s">
        <v>7451</v>
      </c>
      <c r="B14" s="546"/>
      <c r="C14" s="547"/>
      <c r="D14" s="564"/>
      <c r="E14" s="537"/>
      <c r="F14" s="548" t="str">
        <f>IFERROR(VLOOKUP(B14,'新成代基准 （勿删）'!A:D,3,0),"")</f>
        <v/>
      </c>
      <c r="G14" s="549">
        <f t="shared" si="0"/>
        <v>0</v>
      </c>
      <c r="H14" s="546"/>
      <c r="I14" s="547"/>
      <c r="J14" s="564"/>
      <c r="K14" s="537"/>
      <c r="L14" s="543"/>
      <c r="M14" s="548" t="str">
        <f>IFERROR(VLOOKUP(H14,'新成代基准 （勿删）'!A:D,3,0),"")</f>
        <v/>
      </c>
      <c r="N14" s="550">
        <f t="shared" si="1"/>
        <v>0</v>
      </c>
      <c r="O14" s="550">
        <f t="shared" si="2"/>
        <v>0</v>
      </c>
    </row>
    <row r="15" spans="1:15" ht="42.95" customHeight="1">
      <c r="A15" s="875" t="s">
        <v>2366</v>
      </c>
      <c r="B15" s="546">
        <v>31715089</v>
      </c>
      <c r="C15" s="547" t="s">
        <v>7283</v>
      </c>
      <c r="D15" s="564" t="s">
        <v>7225</v>
      </c>
      <c r="E15" s="537">
        <v>30</v>
      </c>
      <c r="F15" s="548" t="str">
        <f>IFERROR(VLOOKUP(B15,'新成代基准 （勿删）'!A:D,3,0),"")</f>
        <v>104866  484  35A</v>
      </c>
      <c r="G15" s="549">
        <f t="shared" si="0"/>
        <v>60</v>
      </c>
      <c r="H15" s="546">
        <v>31715089</v>
      </c>
      <c r="I15" s="547" t="s">
        <v>7283</v>
      </c>
      <c r="J15" s="564" t="s">
        <v>7225</v>
      </c>
      <c r="K15" s="537">
        <v>90</v>
      </c>
      <c r="L15" s="543"/>
      <c r="M15" s="548" t="str">
        <f>IFERROR(VLOOKUP(H15,'新成代基准 （勿删）'!A:D,3,0),"")</f>
        <v>104866  484  35A</v>
      </c>
      <c r="N15" s="550">
        <f t="shared" si="1"/>
        <v>0</v>
      </c>
      <c r="O15" s="550">
        <f t="shared" si="2"/>
        <v>180</v>
      </c>
    </row>
    <row r="16" spans="1:15" ht="42.95" customHeight="1">
      <c r="A16" s="876"/>
      <c r="B16" s="546">
        <v>33272063</v>
      </c>
      <c r="C16" s="547" t="s">
        <v>7254</v>
      </c>
      <c r="D16" s="564" t="s">
        <v>7225</v>
      </c>
      <c r="E16" s="537">
        <v>120</v>
      </c>
      <c r="F16" s="548" t="str">
        <f>IFERROR(VLOOKUP(B16,'新成代基准 （勿删）'!A:D,3,0),"")</f>
        <v>104554  486  35L</v>
      </c>
      <c r="G16" s="549">
        <f t="shared" si="0"/>
        <v>240</v>
      </c>
      <c r="H16" s="546">
        <v>33272063</v>
      </c>
      <c r="I16" s="546" t="s">
        <v>7254</v>
      </c>
      <c r="J16" s="568" t="s">
        <v>7225</v>
      </c>
      <c r="K16" s="537">
        <v>180</v>
      </c>
      <c r="L16" s="543"/>
      <c r="M16" s="548" t="str">
        <f>IFERROR(VLOOKUP(H16,'新成代基准 （勿删）'!A:D,3,0),"")</f>
        <v>104554  486  35L</v>
      </c>
      <c r="N16" s="550">
        <f t="shared" si="1"/>
        <v>0</v>
      </c>
      <c r="O16" s="550">
        <f t="shared" si="2"/>
        <v>360</v>
      </c>
    </row>
    <row r="17" spans="1:15" ht="42.95" customHeight="1">
      <c r="A17" s="877"/>
      <c r="B17" s="546">
        <v>31715089</v>
      </c>
      <c r="C17" s="547" t="s">
        <v>7283</v>
      </c>
      <c r="D17" s="564" t="s">
        <v>7225</v>
      </c>
      <c r="E17" s="537">
        <v>30</v>
      </c>
      <c r="F17" s="548" t="str">
        <f>IFERROR(VLOOKUP(B17,'新成代基准 （勿删）'!A:D,3,0),"")</f>
        <v>104866  484  35A</v>
      </c>
      <c r="G17" s="549">
        <f t="shared" si="0"/>
        <v>60</v>
      </c>
      <c r="H17" s="546"/>
      <c r="I17" s="547"/>
      <c r="J17" s="564"/>
      <c r="K17" s="537"/>
      <c r="L17" s="543"/>
      <c r="M17" s="548" t="str">
        <f>IFERROR(VLOOKUP(H17,'新成代基准 （勿删）'!A:D,3,0),"")</f>
        <v/>
      </c>
      <c r="N17" s="550">
        <f t="shared" si="1"/>
        <v>0</v>
      </c>
      <c r="O17" s="550">
        <f t="shared" si="2"/>
        <v>0</v>
      </c>
    </row>
    <row r="18" spans="1:15" ht="42.95" customHeight="1">
      <c r="A18" s="870" t="s">
        <v>2367</v>
      </c>
      <c r="B18" s="546" t="s">
        <v>7040</v>
      </c>
      <c r="C18" s="547" t="s">
        <v>7284</v>
      </c>
      <c r="D18" s="564" t="s">
        <v>7232</v>
      </c>
      <c r="E18" s="537">
        <v>40</v>
      </c>
      <c r="F18" s="548" t="str">
        <f>IFERROR(VLOOKUP(B18,'新成代基准 （勿删）'!A:D,3,0),"")</f>
        <v>128866  484  45A</v>
      </c>
      <c r="G18" s="549">
        <f t="shared" si="0"/>
        <v>80</v>
      </c>
      <c r="H18" s="546" t="s">
        <v>1034</v>
      </c>
      <c r="I18" s="547" t="s">
        <v>7321</v>
      </c>
      <c r="J18" s="564" t="s">
        <v>7225</v>
      </c>
      <c r="K18" s="537">
        <v>75</v>
      </c>
      <c r="L18" s="543"/>
      <c r="M18" s="548" t="str">
        <f>IFERROR(VLOOKUP(H18,'新成代基准 （勿删）'!A:D,3,0),"")</f>
        <v>128544  486  20B</v>
      </c>
      <c r="N18" s="550">
        <f t="shared" si="1"/>
        <v>0</v>
      </c>
      <c r="O18" s="550">
        <f t="shared" si="2"/>
        <v>150</v>
      </c>
    </row>
    <row r="19" spans="1:15" ht="42.95" customHeight="1">
      <c r="A19" s="870"/>
      <c r="B19" s="546">
        <v>32774002</v>
      </c>
      <c r="C19" s="547" t="s">
        <v>7285</v>
      </c>
      <c r="D19" s="564" t="s">
        <v>7232</v>
      </c>
      <c r="E19" s="537">
        <v>120</v>
      </c>
      <c r="F19" s="548" t="str">
        <f>IFERROR(VLOOKUP(B19,'新成代基准 （勿删）'!A:D,3,0),"")</f>
        <v>1290HB  484  30A</v>
      </c>
      <c r="G19" s="549">
        <f t="shared" si="0"/>
        <v>240</v>
      </c>
      <c r="H19" s="546" t="s">
        <v>7040</v>
      </c>
      <c r="I19" s="547" t="s">
        <v>7284</v>
      </c>
      <c r="J19" s="564" t="s">
        <v>7232</v>
      </c>
      <c r="K19" s="537">
        <v>120</v>
      </c>
      <c r="L19" s="543"/>
      <c r="M19" s="548" t="str">
        <f>IFERROR(VLOOKUP(H19,'新成代基准 （勿删）'!A:D,3,0),"")</f>
        <v>128866  484  45A</v>
      </c>
      <c r="N19" s="550">
        <f t="shared" si="1"/>
        <v>0</v>
      </c>
      <c r="O19" s="550">
        <f t="shared" si="2"/>
        <v>240</v>
      </c>
    </row>
    <row r="20" spans="1:15" ht="42.95" customHeight="1">
      <c r="A20" s="871"/>
      <c r="B20" s="546" t="s">
        <v>1034</v>
      </c>
      <c r="C20" s="547" t="s">
        <v>7321</v>
      </c>
      <c r="D20" s="564" t="s">
        <v>7225</v>
      </c>
      <c r="E20" s="537">
        <v>105</v>
      </c>
      <c r="F20" s="548" t="str">
        <f>IFERROR(VLOOKUP(B20,'新成代基准 （勿删）'!A:D,3,0),"")</f>
        <v>128544  486  20B</v>
      </c>
      <c r="G20" s="549">
        <f t="shared" si="0"/>
        <v>210</v>
      </c>
      <c r="H20" s="546">
        <v>32774002</v>
      </c>
      <c r="I20" s="547" t="s">
        <v>7548</v>
      </c>
      <c r="J20" s="564" t="s">
        <v>7232</v>
      </c>
      <c r="K20" s="537">
        <v>180</v>
      </c>
      <c r="L20" s="543"/>
      <c r="M20" s="548" t="str">
        <f>IFERROR(VLOOKUP(H20,'新成代基准 （勿删）'!A:D,3,0),"")</f>
        <v>1290HB  484  30A</v>
      </c>
      <c r="N20" s="550">
        <f t="shared" si="1"/>
        <v>0</v>
      </c>
      <c r="O20" s="550">
        <f t="shared" si="2"/>
        <v>360</v>
      </c>
    </row>
    <row r="21" spans="1:15" ht="42.95" customHeight="1">
      <c r="A21" s="873" t="s">
        <v>7436</v>
      </c>
      <c r="B21" s="546">
        <v>31073000</v>
      </c>
      <c r="C21" s="599" t="s">
        <v>7287</v>
      </c>
      <c r="D21" s="600" t="s">
        <v>7232</v>
      </c>
      <c r="E21" s="601">
        <v>10</v>
      </c>
      <c r="F21" s="548" t="str">
        <f>IFERROR(VLOOKUP(B21,'新成代基准 （勿删）'!A:D,3,0),"")</f>
        <v>112855  484  30A</v>
      </c>
      <c r="G21" s="602">
        <f t="shared" si="0"/>
        <v>20</v>
      </c>
      <c r="H21" s="546">
        <v>31073000</v>
      </c>
      <c r="I21" s="547" t="s">
        <v>7287</v>
      </c>
      <c r="J21" s="568" t="s">
        <v>7232</v>
      </c>
      <c r="K21" s="537">
        <v>135</v>
      </c>
      <c r="L21" s="543"/>
      <c r="M21" s="548" t="str">
        <f>IFERROR(VLOOKUP(H21,'新成代基准 （勿删）'!A:D,3,0),"")</f>
        <v>112855  484  30A</v>
      </c>
      <c r="N21" s="550">
        <f t="shared" si="1"/>
        <v>0</v>
      </c>
      <c r="O21" s="550">
        <f t="shared" si="2"/>
        <v>270</v>
      </c>
    </row>
    <row r="22" spans="1:15" ht="42.95" customHeight="1">
      <c r="A22" s="873"/>
      <c r="B22" s="546" t="s">
        <v>875</v>
      </c>
      <c r="C22" s="547" t="s">
        <v>7288</v>
      </c>
      <c r="D22" s="564" t="s">
        <v>7225</v>
      </c>
      <c r="E22" s="537">
        <v>120</v>
      </c>
      <c r="F22" s="548" t="str">
        <f>IFERROR(VLOOKUP(B22,'新成代基准 （勿删）'!A:D,3,0),"")</f>
        <v>112555  486  40A</v>
      </c>
      <c r="G22" s="549">
        <f t="shared" si="0"/>
        <v>240</v>
      </c>
      <c r="H22" s="546" t="s">
        <v>875</v>
      </c>
      <c r="I22" s="547" t="s">
        <v>7549</v>
      </c>
      <c r="J22" s="564" t="s">
        <v>7225</v>
      </c>
      <c r="K22" s="537">
        <v>120</v>
      </c>
      <c r="L22" s="543"/>
      <c r="M22" s="548" t="str">
        <f>IFERROR(VLOOKUP(H22,'新成代基准 （勿删）'!A:D,3,0),"")</f>
        <v>112555  486  40A</v>
      </c>
      <c r="N22" s="550">
        <f t="shared" si="1"/>
        <v>0</v>
      </c>
      <c r="O22" s="550">
        <f t="shared" si="2"/>
        <v>240</v>
      </c>
    </row>
    <row r="23" spans="1:15" ht="42.95" customHeight="1">
      <c r="A23" s="873"/>
      <c r="B23" s="546" t="s">
        <v>1879</v>
      </c>
      <c r="C23" s="547" t="s">
        <v>7286</v>
      </c>
      <c r="D23" s="564" t="s">
        <v>7232</v>
      </c>
      <c r="E23" s="537">
        <v>120</v>
      </c>
      <c r="F23" s="548" t="str">
        <f>IFERROR(VLOOKUP(B23,'新成代基准 （勿删）'!A:D,3,0),"")</f>
        <v>113067  484  45A</v>
      </c>
      <c r="G23" s="549">
        <f t="shared" si="0"/>
        <v>240</v>
      </c>
      <c r="H23" s="546">
        <v>31073000</v>
      </c>
      <c r="I23" s="547" t="s">
        <v>7287</v>
      </c>
      <c r="J23" s="564" t="s">
        <v>7232</v>
      </c>
      <c r="K23" s="537">
        <v>240</v>
      </c>
      <c r="L23" s="543"/>
      <c r="M23" s="548" t="str">
        <f>IFERROR(VLOOKUP(H23,'新成代基准 （勿删）'!A:D,3,0),"")</f>
        <v>112855  484  30A</v>
      </c>
      <c r="N23" s="550">
        <f t="shared" si="1"/>
        <v>0</v>
      </c>
      <c r="O23" s="550">
        <f t="shared" si="2"/>
        <v>480</v>
      </c>
    </row>
    <row r="24" spans="1:15" ht="42.95" customHeight="1">
      <c r="A24" s="874"/>
      <c r="B24" s="546">
        <v>31073000</v>
      </c>
      <c r="C24" s="547" t="s">
        <v>7287</v>
      </c>
      <c r="D24" s="564" t="s">
        <v>7232</v>
      </c>
      <c r="E24" s="537">
        <v>45</v>
      </c>
      <c r="F24" s="548" t="str">
        <f>IFERROR(VLOOKUP(B24,'新成代基准 （勿删）'!A:D,3,0),"")</f>
        <v>112855  484  30A</v>
      </c>
      <c r="G24" s="549">
        <f t="shared" si="0"/>
        <v>90</v>
      </c>
      <c r="H24" s="546"/>
      <c r="I24" s="547"/>
      <c r="J24" s="564"/>
      <c r="K24" s="537"/>
      <c r="L24" s="543"/>
      <c r="M24" s="548" t="str">
        <f>IFERROR(VLOOKUP(H24,'新成代基准 （勿删）'!A:D,3,0),"")</f>
        <v/>
      </c>
      <c r="N24" s="550">
        <f t="shared" si="1"/>
        <v>0</v>
      </c>
      <c r="O24" s="550">
        <f t="shared" si="2"/>
        <v>0</v>
      </c>
    </row>
    <row r="25" spans="1:15" ht="42.95" customHeight="1">
      <c r="A25" s="879" t="s">
        <v>7427</v>
      </c>
      <c r="B25" s="546" t="s">
        <v>4596</v>
      </c>
      <c r="C25" s="547" t="s">
        <v>7290</v>
      </c>
      <c r="D25" s="564" t="s">
        <v>7225</v>
      </c>
      <c r="E25" s="537">
        <v>110</v>
      </c>
      <c r="F25" s="548" t="str">
        <f>IFERROR(VLOOKUP(B25,'新成代基准 （勿删）'!A:D,3,0),"")</f>
        <v>120555  486  30A</v>
      </c>
      <c r="G25" s="549">
        <f t="shared" si="0"/>
        <v>220</v>
      </c>
      <c r="H25" s="546">
        <v>33134065</v>
      </c>
      <c r="I25" s="547" t="s">
        <v>7289</v>
      </c>
      <c r="J25" s="564" t="s">
        <v>7232</v>
      </c>
      <c r="K25" s="537">
        <v>65</v>
      </c>
      <c r="L25" s="543"/>
      <c r="M25" s="548" t="str">
        <f>IFERROR(VLOOKUP(H25,'新成代基准 （勿删）'!A:D,3,0),"")</f>
        <v>1210HB  484  30A</v>
      </c>
      <c r="N25" s="550">
        <f t="shared" si="1"/>
        <v>0</v>
      </c>
      <c r="O25" s="550">
        <f t="shared" si="2"/>
        <v>130</v>
      </c>
    </row>
    <row r="26" spans="1:15" ht="42.95" customHeight="1">
      <c r="A26" s="880"/>
      <c r="B26" s="546" t="s">
        <v>1966</v>
      </c>
      <c r="C26" s="547" t="s">
        <v>7327</v>
      </c>
      <c r="D26" s="564" t="s">
        <v>7225</v>
      </c>
      <c r="E26" s="537">
        <v>120</v>
      </c>
      <c r="F26" s="548" t="str">
        <f>IFERROR(VLOOKUP(B26,'新成代基准 （勿删）'!A:D,3,0),"")</f>
        <v>120554  486  35A</v>
      </c>
      <c r="G26" s="549">
        <f t="shared" si="0"/>
        <v>240</v>
      </c>
      <c r="H26" s="546" t="s">
        <v>4596</v>
      </c>
      <c r="I26" s="547" t="s">
        <v>7550</v>
      </c>
      <c r="J26" s="564" t="s">
        <v>7225</v>
      </c>
      <c r="K26" s="537">
        <v>180</v>
      </c>
      <c r="L26" s="543"/>
      <c r="M26" s="548" t="str">
        <f>IFERROR(VLOOKUP(H26,'新成代基准 （勿删）'!A:D,3,0),"")</f>
        <v>120555  486  30A</v>
      </c>
      <c r="N26" s="550">
        <f t="shared" si="1"/>
        <v>0</v>
      </c>
      <c r="O26" s="550">
        <f t="shared" si="2"/>
        <v>360</v>
      </c>
    </row>
    <row r="27" spans="1:15" ht="42.95" customHeight="1">
      <c r="A27" s="881"/>
      <c r="B27" s="546">
        <v>33134065</v>
      </c>
      <c r="C27" s="546" t="s">
        <v>7289</v>
      </c>
      <c r="D27" s="564" t="s">
        <v>7232</v>
      </c>
      <c r="E27" s="537">
        <v>55</v>
      </c>
      <c r="F27" s="548" t="str">
        <f>IFERROR(VLOOKUP(B27,'新成代基准 （勿删）'!A:D,3,0),"")</f>
        <v>1210HB  484  30A</v>
      </c>
      <c r="G27" s="549">
        <f t="shared" si="0"/>
        <v>110</v>
      </c>
      <c r="H27" s="546" t="s">
        <v>1966</v>
      </c>
      <c r="I27" s="546" t="s">
        <v>7551</v>
      </c>
      <c r="J27" s="564" t="s">
        <v>7225</v>
      </c>
      <c r="K27" s="537">
        <v>120</v>
      </c>
      <c r="L27" s="543"/>
      <c r="M27" s="548" t="str">
        <f>IFERROR(VLOOKUP(H27,'新成代基准 （勿删）'!A:D,3,0),"")</f>
        <v>120554  486  35A</v>
      </c>
      <c r="N27" s="550">
        <f t="shared" si="1"/>
        <v>0</v>
      </c>
      <c r="O27" s="550">
        <f t="shared" si="2"/>
        <v>240</v>
      </c>
    </row>
    <row r="28" spans="1:15" ht="42.95" customHeight="1">
      <c r="A28" s="873" t="s">
        <v>7421</v>
      </c>
      <c r="B28" s="546">
        <v>30162069</v>
      </c>
      <c r="C28" s="551" t="s">
        <v>7244</v>
      </c>
      <c r="D28" s="564" t="s">
        <v>7225</v>
      </c>
      <c r="E28" s="537">
        <v>60</v>
      </c>
      <c r="F28" s="548" t="str">
        <f>IFERROR(VLOOKUP(B28,'新成代基准 （勿删）'!A:D,3,0),"")</f>
        <v>104855  486  40D</v>
      </c>
      <c r="G28" s="549">
        <f t="shared" si="0"/>
        <v>120</v>
      </c>
      <c r="H28" s="546">
        <v>30162069</v>
      </c>
      <c r="I28" s="551" t="s">
        <v>7244</v>
      </c>
      <c r="J28" s="564" t="s">
        <v>7225</v>
      </c>
      <c r="K28" s="537">
        <v>205</v>
      </c>
      <c r="L28" s="543"/>
      <c r="M28" s="548" t="str">
        <f>IFERROR(VLOOKUP(H28,'新成代基准 （勿删）'!A:D,3,0),"")</f>
        <v>104855  486  40D</v>
      </c>
      <c r="N28" s="550">
        <f t="shared" si="1"/>
        <v>0</v>
      </c>
      <c r="O28" s="550">
        <f t="shared" si="2"/>
        <v>410</v>
      </c>
    </row>
    <row r="29" spans="1:15" ht="42.95" customHeight="1">
      <c r="A29" s="873"/>
      <c r="B29" s="546" t="s">
        <v>2131</v>
      </c>
      <c r="C29" s="546" t="s">
        <v>7328</v>
      </c>
      <c r="D29" s="564" t="s">
        <v>7225</v>
      </c>
      <c r="E29" s="537">
        <v>120</v>
      </c>
      <c r="F29" s="548" t="str">
        <f>IFERROR(VLOOKUP(B29,'新成代基准 （勿删）'!A:D,3,0),"")</f>
        <v>104866  484  35A</v>
      </c>
      <c r="G29" s="549">
        <f t="shared" si="0"/>
        <v>240</v>
      </c>
      <c r="H29" s="546" t="s">
        <v>2131</v>
      </c>
      <c r="I29" s="547" t="s">
        <v>7552</v>
      </c>
      <c r="J29" s="564" t="s">
        <v>7225</v>
      </c>
      <c r="K29" s="537">
        <v>120</v>
      </c>
      <c r="L29" s="543"/>
      <c r="M29" s="548" t="str">
        <f>IFERROR(VLOOKUP(H29,'新成代基准 （勿删）'!A:D,3,0),"")</f>
        <v>104866  484  35A</v>
      </c>
      <c r="N29" s="550">
        <f t="shared" si="1"/>
        <v>0</v>
      </c>
      <c r="O29" s="550">
        <f t="shared" si="2"/>
        <v>240</v>
      </c>
    </row>
    <row r="30" spans="1:15" ht="42.95" customHeight="1">
      <c r="A30" s="873"/>
      <c r="B30" s="546" t="s">
        <v>2350</v>
      </c>
      <c r="C30" s="547" t="s">
        <v>7325</v>
      </c>
      <c r="D30" s="564" t="s">
        <v>7225</v>
      </c>
      <c r="E30" s="537">
        <v>120</v>
      </c>
      <c r="F30" s="548" t="str">
        <f>IFERROR(VLOOKUP(B30,'新成代基准 （勿删）'!A:D,3,0),"")</f>
        <v>104554  486  35A</v>
      </c>
      <c r="G30" s="549">
        <f t="shared" si="0"/>
        <v>240</v>
      </c>
      <c r="H30" s="546">
        <v>31715089</v>
      </c>
      <c r="I30" s="547" t="s">
        <v>7283</v>
      </c>
      <c r="J30" s="564" t="s">
        <v>7225</v>
      </c>
      <c r="K30" s="537">
        <v>120</v>
      </c>
      <c r="L30" s="543"/>
      <c r="M30" s="548" t="str">
        <f>IFERROR(VLOOKUP(H30,'新成代基准 （勿删）'!A:D,3,0),"")</f>
        <v>104866  484  35A</v>
      </c>
      <c r="N30" s="550">
        <f t="shared" si="1"/>
        <v>0</v>
      </c>
      <c r="O30" s="550">
        <f t="shared" si="2"/>
        <v>240</v>
      </c>
    </row>
    <row r="31" spans="1:15" ht="42.95" customHeight="1">
      <c r="A31" s="874"/>
      <c r="B31" s="546">
        <v>30162069</v>
      </c>
      <c r="C31" s="547" t="s">
        <v>7244</v>
      </c>
      <c r="D31" s="564" t="s">
        <v>7225</v>
      </c>
      <c r="E31" s="537">
        <v>35</v>
      </c>
      <c r="F31" s="548" t="str">
        <f>IFERROR(VLOOKUP(B31,'新成代基准 （勿删）'!A:D,3,0),"")</f>
        <v>104855  486  40D</v>
      </c>
      <c r="G31" s="549">
        <f t="shared" si="0"/>
        <v>70</v>
      </c>
      <c r="H31" s="546"/>
      <c r="I31" s="547"/>
      <c r="J31" s="564"/>
      <c r="K31" s="537"/>
      <c r="L31" s="543"/>
      <c r="M31" s="548" t="str">
        <f>IFERROR(VLOOKUP(H31,'新成代基准 （勿删）'!A:D,3,0),"")</f>
        <v/>
      </c>
      <c r="N31" s="550">
        <f t="shared" si="1"/>
        <v>0</v>
      </c>
      <c r="O31" s="550">
        <f t="shared" si="2"/>
        <v>0</v>
      </c>
    </row>
    <row r="32" spans="1:15" ht="42.95" customHeight="1">
      <c r="A32" s="882" t="s">
        <v>7413</v>
      </c>
      <c r="B32" s="546">
        <v>30112064</v>
      </c>
      <c r="C32" s="547" t="s">
        <v>7243</v>
      </c>
      <c r="D32" s="564" t="s">
        <v>7225</v>
      </c>
      <c r="E32" s="537">
        <v>365</v>
      </c>
      <c r="F32" s="548" t="str">
        <f>IFERROR(VLOOKUP(B32,'新成代基准 （勿删）'!A:D,3,0),"")</f>
        <v>104855  486  35A</v>
      </c>
      <c r="G32" s="549">
        <f t="shared" si="0"/>
        <v>730</v>
      </c>
      <c r="H32" s="546">
        <v>30112064</v>
      </c>
      <c r="I32" s="547" t="s">
        <v>7243</v>
      </c>
      <c r="J32" s="564" t="s">
        <v>7225</v>
      </c>
      <c r="K32" s="537">
        <v>375</v>
      </c>
      <c r="L32" s="543"/>
      <c r="M32" s="548" t="str">
        <f>IFERROR(VLOOKUP(H32,'新成代基准 （勿删）'!A:D,3,0),"")</f>
        <v>104855  486  35A</v>
      </c>
      <c r="N32" s="550">
        <f t="shared" si="1"/>
        <v>0</v>
      </c>
      <c r="O32" s="550">
        <f t="shared" si="2"/>
        <v>750</v>
      </c>
    </row>
    <row r="33" spans="1:15" ht="42.95" customHeight="1">
      <c r="A33" s="883"/>
      <c r="B33" s="546"/>
      <c r="C33" s="547"/>
      <c r="D33" s="564"/>
      <c r="E33" s="537"/>
      <c r="F33" s="548" t="str">
        <f>IFERROR(VLOOKUP(B33,'新成代基准 （勿删）'!A:D,3,0),"")</f>
        <v/>
      </c>
      <c r="G33" s="549">
        <f t="shared" si="0"/>
        <v>0</v>
      </c>
      <c r="H33" s="546"/>
      <c r="I33" s="547"/>
      <c r="K33" s="537"/>
      <c r="L33" s="543"/>
      <c r="M33" s="548" t="str">
        <f>IFERROR(VLOOKUP(H33,'新成代基准 （勿删）'!A:D,3,0),"")</f>
        <v/>
      </c>
      <c r="N33" s="550">
        <f t="shared" si="1"/>
        <v>0</v>
      </c>
      <c r="O33" s="550">
        <f t="shared" si="2"/>
        <v>0</v>
      </c>
    </row>
    <row r="34" spans="1:15" ht="42.95" customHeight="1">
      <c r="A34" s="873" t="s">
        <v>7412</v>
      </c>
      <c r="B34" s="546">
        <v>33202060</v>
      </c>
      <c r="C34" s="547" t="s">
        <v>7292</v>
      </c>
      <c r="D34" s="564" t="s">
        <v>7232</v>
      </c>
      <c r="E34" s="537">
        <v>10</v>
      </c>
      <c r="F34" s="548" t="str">
        <f>IFERROR(VLOOKUP(B34,'新成代基准 （勿删）'!A:D,3,0),"")</f>
        <v>104554  486  20C</v>
      </c>
      <c r="G34" s="549">
        <f t="shared" si="0"/>
        <v>20</v>
      </c>
      <c r="H34" s="546">
        <v>33202060</v>
      </c>
      <c r="I34" s="547" t="s">
        <v>7292</v>
      </c>
      <c r="J34" s="564" t="s">
        <v>7232</v>
      </c>
      <c r="K34" s="537">
        <v>300</v>
      </c>
      <c r="L34" s="543"/>
      <c r="M34" s="548" t="str">
        <f>IFERROR(VLOOKUP(H34,'新成代基准 （勿删）'!A:D,3,0),"")</f>
        <v>104554  486  20C</v>
      </c>
      <c r="N34" s="550">
        <f t="shared" si="1"/>
        <v>0</v>
      </c>
      <c r="O34" s="550">
        <f t="shared" si="2"/>
        <v>600</v>
      </c>
    </row>
    <row r="35" spans="1:15" ht="42.95" customHeight="1">
      <c r="A35" s="873"/>
      <c r="B35" s="546">
        <v>31603061</v>
      </c>
      <c r="C35" s="547" t="s">
        <v>7291</v>
      </c>
      <c r="D35" s="564" t="s">
        <v>7225</v>
      </c>
      <c r="E35" s="537">
        <v>120</v>
      </c>
      <c r="F35" s="548" t="str">
        <f>IFERROR(VLOOKUP(B35,'新成代基准 （勿删）'!A:D,3,0),"")</f>
        <v>104855  486  20D</v>
      </c>
      <c r="G35" s="549">
        <f t="shared" si="0"/>
        <v>240</v>
      </c>
      <c r="H35" s="546">
        <v>31603061</v>
      </c>
      <c r="I35" s="547" t="s">
        <v>7291</v>
      </c>
      <c r="J35" s="568" t="s">
        <v>7225</v>
      </c>
      <c r="K35" s="537">
        <v>120</v>
      </c>
      <c r="L35" s="543"/>
      <c r="M35" s="548" t="str">
        <f>IFERROR(VLOOKUP(H35,'新成代基准 （勿删）'!A:D,3,0),"")</f>
        <v>104855  486  20D</v>
      </c>
      <c r="N35" s="550">
        <f t="shared" si="1"/>
        <v>0</v>
      </c>
      <c r="O35" s="550">
        <f t="shared" si="2"/>
        <v>240</v>
      </c>
    </row>
    <row r="36" spans="1:15" ht="42.95" customHeight="1">
      <c r="A36" s="873"/>
      <c r="B36" s="546">
        <v>33202060</v>
      </c>
      <c r="C36" s="547" t="s">
        <v>7292</v>
      </c>
      <c r="D36" s="564" t="s">
        <v>7232</v>
      </c>
      <c r="E36" s="537">
        <v>215</v>
      </c>
      <c r="F36" s="548" t="str">
        <f>IFERROR(VLOOKUP(B36,'新成代基准 （勿删）'!A:D,3,0),"")</f>
        <v>104554  486  20C</v>
      </c>
      <c r="G36" s="549">
        <f t="shared" si="0"/>
        <v>430</v>
      </c>
      <c r="H36" s="546"/>
      <c r="I36" s="547"/>
      <c r="J36" s="564"/>
      <c r="K36" s="537"/>
      <c r="L36" s="543"/>
      <c r="M36" s="548" t="str">
        <f>IFERROR(VLOOKUP(H36,'新成代基准 （勿删）'!A:D,3,0),"")</f>
        <v/>
      </c>
      <c r="N36" s="550">
        <f t="shared" si="1"/>
        <v>0</v>
      </c>
      <c r="O36" s="550">
        <f t="shared" si="2"/>
        <v>0</v>
      </c>
    </row>
    <row r="37" spans="1:15" ht="42.95" customHeight="1">
      <c r="A37" s="879" t="s">
        <v>7408</v>
      </c>
      <c r="B37" s="546">
        <v>33262064</v>
      </c>
      <c r="C37" s="547" t="s">
        <v>7278</v>
      </c>
      <c r="D37" s="564" t="s">
        <v>7225</v>
      </c>
      <c r="E37" s="537">
        <v>180</v>
      </c>
      <c r="F37" s="548" t="str">
        <f>IFERROR(VLOOKUP(B37,'新成代基准 （勿删）'!A:D,3,0),"")</f>
        <v>112554  486  40D</v>
      </c>
      <c r="G37" s="549">
        <f t="shared" si="0"/>
        <v>360</v>
      </c>
      <c r="H37" s="546">
        <v>33262064</v>
      </c>
      <c r="I37" s="547" t="s">
        <v>7278</v>
      </c>
      <c r="J37" s="564" t="s">
        <v>7225</v>
      </c>
      <c r="K37" s="537">
        <v>90</v>
      </c>
      <c r="L37" s="543"/>
      <c r="M37" s="548" t="str">
        <f>IFERROR(VLOOKUP(H37,'新成代基准 （勿删）'!A:D,3,0),"")</f>
        <v>112554  486  40D</v>
      </c>
      <c r="N37" s="550">
        <f t="shared" si="1"/>
        <v>0</v>
      </c>
      <c r="O37" s="550">
        <f t="shared" si="2"/>
        <v>180</v>
      </c>
    </row>
    <row r="38" spans="1:15" ht="42.95" customHeight="1">
      <c r="A38" s="881"/>
      <c r="B38" s="546"/>
      <c r="C38" s="547"/>
      <c r="D38" s="564"/>
      <c r="E38" s="537"/>
      <c r="F38" s="548" t="str">
        <f>IFERROR(VLOOKUP(B38,'新成代基准 （勿删）'!A:D,3,0),"")</f>
        <v/>
      </c>
      <c r="G38" s="549">
        <f t="shared" si="0"/>
        <v>0</v>
      </c>
      <c r="H38" s="546"/>
      <c r="I38" s="547" t="s">
        <v>7553</v>
      </c>
      <c r="J38" s="564"/>
      <c r="K38" s="537"/>
      <c r="L38" s="543"/>
      <c r="M38" s="548" t="str">
        <f>IFERROR(VLOOKUP(H38,'新成代基准 （勿删）'!A:D,3,0),"")</f>
        <v/>
      </c>
      <c r="N38" s="550">
        <f t="shared" si="1"/>
        <v>0</v>
      </c>
      <c r="O38" s="550">
        <f t="shared" si="2"/>
        <v>0</v>
      </c>
    </row>
    <row r="39" spans="1:15" ht="42.95" customHeight="1">
      <c r="A39" s="775" t="s">
        <v>7404</v>
      </c>
      <c r="B39" s="546"/>
      <c r="C39" s="547"/>
      <c r="D39" s="564"/>
      <c r="E39" s="537"/>
      <c r="F39" s="548" t="str">
        <f>IFERROR(VLOOKUP(B39,'新成代基准 （勿删）'!A:D,3,0),"")</f>
        <v/>
      </c>
      <c r="G39" s="549">
        <f t="shared" si="0"/>
        <v>0</v>
      </c>
      <c r="H39" s="546"/>
      <c r="I39" s="547"/>
      <c r="J39" s="564"/>
      <c r="K39" s="537"/>
      <c r="L39" s="543"/>
      <c r="M39" s="548" t="str">
        <f>IFERROR(VLOOKUP(H39,'新成代基准 （勿删）'!A:D,3,0),"")</f>
        <v/>
      </c>
      <c r="N39" s="550">
        <f t="shared" si="1"/>
        <v>0</v>
      </c>
      <c r="O39" s="550">
        <f t="shared" si="2"/>
        <v>0</v>
      </c>
    </row>
    <row r="40" spans="1:15" ht="42.95" customHeight="1">
      <c r="A40" s="884" t="s">
        <v>7403</v>
      </c>
      <c r="B40" s="546" t="s">
        <v>90</v>
      </c>
      <c r="C40" s="547" t="s">
        <v>7293</v>
      </c>
      <c r="D40" s="564" t="s">
        <v>7232</v>
      </c>
      <c r="E40" s="537">
        <v>110</v>
      </c>
      <c r="F40" s="548" t="str">
        <f>IFERROR(VLOOKUP(B40,'新成代基准 （勿删）'!A:D,3,0),"")</f>
        <v>1288HC  484  55L称重</v>
      </c>
      <c r="G40" s="549">
        <f t="shared" si="0"/>
        <v>220</v>
      </c>
      <c r="H40" s="546">
        <v>35232008</v>
      </c>
      <c r="I40" s="547" t="s">
        <v>7329</v>
      </c>
      <c r="J40" s="568" t="s">
        <v>7232</v>
      </c>
      <c r="K40" s="537">
        <v>20</v>
      </c>
      <c r="L40" s="543"/>
      <c r="M40" s="548" t="str">
        <f>IFERROR(VLOOKUP(H40,'新成代基准 （勿删）'!A:D,3,0),"")</f>
        <v>1288HB  484  50A</v>
      </c>
      <c r="N40" s="550">
        <f t="shared" si="1"/>
        <v>0</v>
      </c>
      <c r="O40" s="550">
        <f t="shared" si="2"/>
        <v>40</v>
      </c>
    </row>
    <row r="41" spans="1:15" ht="42.95" customHeight="1">
      <c r="A41" s="885"/>
      <c r="B41" s="546">
        <v>35232008</v>
      </c>
      <c r="C41" s="547" t="s">
        <v>7329</v>
      </c>
      <c r="D41" s="564" t="s">
        <v>7232</v>
      </c>
      <c r="E41" s="537">
        <v>100</v>
      </c>
      <c r="F41" s="548" t="str">
        <f>IFERROR(VLOOKUP(B41,'新成代基准 （勿删）'!A:D,3,0),"")</f>
        <v>1288HB  484  50A</v>
      </c>
      <c r="G41" s="549">
        <f t="shared" si="0"/>
        <v>200</v>
      </c>
      <c r="H41" s="546">
        <v>33152083</v>
      </c>
      <c r="I41" s="547" t="s">
        <v>7330</v>
      </c>
      <c r="J41" s="568" t="s">
        <v>7232</v>
      </c>
      <c r="K41" s="537">
        <v>120</v>
      </c>
      <c r="L41" s="543"/>
      <c r="M41" s="548" t="str">
        <f>IFERROR(VLOOKUP(H41,'新成代基准 （勿删）'!A:D,3,0),"")</f>
        <v>1290HC  484  55L称重</v>
      </c>
      <c r="N41" s="550">
        <f t="shared" si="1"/>
        <v>0</v>
      </c>
      <c r="O41" s="550">
        <f t="shared" si="2"/>
        <v>240</v>
      </c>
    </row>
    <row r="42" spans="1:15" ht="42.95" customHeight="1">
      <c r="A42" s="886"/>
      <c r="B42" s="546"/>
      <c r="C42" s="547"/>
      <c r="D42" s="564"/>
      <c r="E42" s="537"/>
      <c r="F42" s="548" t="str">
        <f>IFERROR(VLOOKUP(B42,'新成代基准 （勿删）'!A:D,3,0),"")</f>
        <v/>
      </c>
      <c r="G42" s="549">
        <f t="shared" si="0"/>
        <v>0</v>
      </c>
      <c r="H42" s="546" t="s">
        <v>90</v>
      </c>
      <c r="I42" s="547" t="s">
        <v>7293</v>
      </c>
      <c r="J42" s="564" t="s">
        <v>7232</v>
      </c>
      <c r="K42" s="537">
        <v>120</v>
      </c>
      <c r="L42" s="543"/>
      <c r="M42" s="548" t="str">
        <f>IFERROR(VLOOKUP(H42,'新成代基准 （勿删）'!A:D,3,0),"")</f>
        <v>1288HC  484  55L称重</v>
      </c>
      <c r="N42" s="550">
        <f t="shared" si="1"/>
        <v>0</v>
      </c>
      <c r="O42" s="550">
        <f t="shared" si="2"/>
        <v>240</v>
      </c>
    </row>
    <row r="43" spans="1:15" ht="42.95" customHeight="1">
      <c r="A43" s="887" t="s">
        <v>7397</v>
      </c>
      <c r="B43" s="546" t="s">
        <v>50</v>
      </c>
      <c r="C43" s="547" t="s">
        <v>7540</v>
      </c>
      <c r="D43" s="564" t="s">
        <v>7294</v>
      </c>
      <c r="E43" s="537">
        <v>40</v>
      </c>
      <c r="F43" s="548" t="str">
        <f>IFERROR(VLOOKUP(B43,'新成代基准 （勿删）'!A:D,3,0),"")</f>
        <v>1210HB  484  50B称重</v>
      </c>
      <c r="G43" s="549">
        <f t="shared" si="0"/>
        <v>80</v>
      </c>
      <c r="H43" s="546">
        <v>35292002</v>
      </c>
      <c r="I43" s="547" t="s">
        <v>7331</v>
      </c>
      <c r="J43" s="564" t="s">
        <v>7225</v>
      </c>
      <c r="K43" s="537">
        <v>40</v>
      </c>
      <c r="L43" s="543"/>
      <c r="M43" s="548" t="str">
        <f>IFERROR(VLOOKUP(H43,'新成代基准 （勿删）'!A:D,3,0),"")</f>
        <v>1210HC  484  55L</v>
      </c>
      <c r="N43" s="550">
        <f t="shared" si="1"/>
        <v>0</v>
      </c>
      <c r="O43" s="550">
        <f t="shared" si="2"/>
        <v>80</v>
      </c>
    </row>
    <row r="44" spans="1:15" ht="42.95" customHeight="1">
      <c r="A44" s="888"/>
      <c r="B44" s="546" t="s">
        <v>1664</v>
      </c>
      <c r="C44" s="547" t="s">
        <v>7295</v>
      </c>
      <c r="D44" s="564" t="s">
        <v>7232</v>
      </c>
      <c r="E44" s="537">
        <v>120</v>
      </c>
      <c r="F44" s="548" t="str">
        <f>IFERROR(VLOOKUP(B44,'新成代基准 （勿删）'!A:D,3,0),"")</f>
        <v>1210HB  484  50B称重</v>
      </c>
      <c r="G44" s="549">
        <f t="shared" si="0"/>
        <v>240</v>
      </c>
      <c r="H44" s="546" t="s">
        <v>50</v>
      </c>
      <c r="I44" s="547" t="s">
        <v>7332</v>
      </c>
      <c r="J44" s="564" t="s">
        <v>7294</v>
      </c>
      <c r="K44" s="537">
        <v>120</v>
      </c>
      <c r="L44" s="543"/>
      <c r="M44" s="548" t="str">
        <f>IFERROR(VLOOKUP(H44,'新成代基准 （勿删）'!A:D,3,0),"")</f>
        <v>1210HB  484  50B称重</v>
      </c>
      <c r="N44" s="550">
        <f t="shared" si="1"/>
        <v>0</v>
      </c>
      <c r="O44" s="550">
        <f t="shared" si="2"/>
        <v>240</v>
      </c>
    </row>
    <row r="45" spans="1:15" ht="42.95" customHeight="1">
      <c r="A45" s="889"/>
      <c r="B45" s="546">
        <v>35292002</v>
      </c>
      <c r="C45" s="547" t="s">
        <v>7331</v>
      </c>
      <c r="D45" s="564" t="s">
        <v>7225</v>
      </c>
      <c r="E45" s="537">
        <v>60</v>
      </c>
      <c r="F45" s="548" t="str">
        <f>IFERROR(VLOOKUP(B45,'新成代基准 （勿删）'!A:D,3,0),"")</f>
        <v>1210HC  484  55L</v>
      </c>
      <c r="G45" s="549">
        <f t="shared" si="0"/>
        <v>120</v>
      </c>
      <c r="H45" s="546" t="s">
        <v>1664</v>
      </c>
      <c r="I45" s="547" t="s">
        <v>7554</v>
      </c>
      <c r="J45" s="568" t="s">
        <v>7232</v>
      </c>
      <c r="K45" s="537">
        <v>120</v>
      </c>
      <c r="L45" s="543"/>
      <c r="M45" s="548" t="str">
        <f>IFERROR(VLOOKUP(H45,'新成代基准 （勿删）'!A:D,3,0),"")</f>
        <v>1210HB  484  50B称重</v>
      </c>
      <c r="N45" s="550">
        <f t="shared" si="1"/>
        <v>0</v>
      </c>
      <c r="O45" s="550">
        <f t="shared" si="2"/>
        <v>240</v>
      </c>
    </row>
    <row r="46" spans="1:15" ht="42.95" customHeight="1">
      <c r="A46" s="888" t="s">
        <v>7384</v>
      </c>
      <c r="B46" s="546">
        <v>35272004</v>
      </c>
      <c r="C46" s="547" t="s">
        <v>7296</v>
      </c>
      <c r="D46" s="564" t="s">
        <v>7232</v>
      </c>
      <c r="E46" s="537">
        <v>60</v>
      </c>
      <c r="F46" s="548" t="str">
        <f>IFERROR(VLOOKUP(B46,'新成代基准 （勿删）'!A:D,3,0),"")</f>
        <v>1386HD  484  50A</v>
      </c>
      <c r="G46" s="549">
        <f t="shared" si="0"/>
        <v>120</v>
      </c>
      <c r="H46" s="546">
        <v>33005000</v>
      </c>
      <c r="I46" s="547" t="s">
        <v>7333</v>
      </c>
      <c r="J46" s="568" t="s">
        <v>7232</v>
      </c>
      <c r="K46" s="537">
        <v>50</v>
      </c>
      <c r="L46" s="543"/>
      <c r="M46" s="548" t="str">
        <f>IFERROR(VLOOKUP(H46,'新成代基准 （勿删）'!A:D,3,0),"")</f>
        <v>1387HC  484  50A</v>
      </c>
      <c r="N46" s="550">
        <f t="shared" si="1"/>
        <v>0</v>
      </c>
      <c r="O46" s="550">
        <f t="shared" si="2"/>
        <v>100</v>
      </c>
    </row>
    <row r="47" spans="1:15" ht="42.95" customHeight="1">
      <c r="A47" s="888"/>
      <c r="B47" s="546">
        <v>33005000</v>
      </c>
      <c r="C47" s="547" t="s">
        <v>7333</v>
      </c>
      <c r="D47" s="564" t="s">
        <v>7232</v>
      </c>
      <c r="E47" s="537">
        <v>70</v>
      </c>
      <c r="F47" s="548" t="str">
        <f>IFERROR(VLOOKUP(B47,'新成代基准 （勿删）'!A:D,3,0),"")</f>
        <v>1387HC  484  50A</v>
      </c>
      <c r="G47" s="549">
        <f t="shared" si="0"/>
        <v>140</v>
      </c>
      <c r="H47" s="546">
        <v>35272004</v>
      </c>
      <c r="I47" s="547" t="s">
        <v>7296</v>
      </c>
      <c r="J47" s="564" t="s">
        <v>7232</v>
      </c>
      <c r="K47" s="537">
        <v>120</v>
      </c>
      <c r="L47" s="543"/>
      <c r="M47" s="548" t="str">
        <f>IFERROR(VLOOKUP(H47,'新成代基准 （勿删）'!A:D,3,0),"")</f>
        <v>1386HD  484  50A</v>
      </c>
      <c r="N47" s="550">
        <f t="shared" si="1"/>
        <v>0</v>
      </c>
      <c r="O47" s="550">
        <f t="shared" si="2"/>
        <v>240</v>
      </c>
    </row>
    <row r="48" spans="1:15" ht="42.95" customHeight="1">
      <c r="A48" s="888"/>
      <c r="B48" s="546"/>
      <c r="C48" s="547"/>
      <c r="D48" s="564"/>
      <c r="E48" s="537"/>
      <c r="F48" s="548" t="str">
        <f>IFERROR(VLOOKUP(B48,'新成代基准 （勿删）'!A:D,3,0),"")</f>
        <v/>
      </c>
      <c r="G48" s="549">
        <f t="shared" si="0"/>
        <v>0</v>
      </c>
      <c r="H48" s="546"/>
      <c r="I48" s="547"/>
      <c r="K48" s="537"/>
      <c r="L48" s="543"/>
      <c r="M48" s="548" t="str">
        <f>IFERROR(VLOOKUP(H48,'新成代基准 （勿删）'!A:D,3,0),"")</f>
        <v/>
      </c>
      <c r="N48" s="550">
        <f t="shared" si="1"/>
        <v>0</v>
      </c>
      <c r="O48" s="550">
        <f t="shared" si="2"/>
        <v>0</v>
      </c>
    </row>
    <row r="49" spans="1:15" ht="42.95" customHeight="1">
      <c r="A49" s="887" t="s">
        <v>7239</v>
      </c>
      <c r="B49" s="546">
        <v>33334004</v>
      </c>
      <c r="C49" s="547" t="s">
        <v>7297</v>
      </c>
      <c r="D49" s="564" t="s">
        <v>7232</v>
      </c>
      <c r="E49" s="537">
        <v>110</v>
      </c>
      <c r="F49" s="548" t="str">
        <f>IFERROR(VLOOKUP(B49,'新成代基准 （勿删）'!A:D,3,0),"")</f>
        <v>1387HD  484   55L</v>
      </c>
      <c r="G49" s="549">
        <f t="shared" si="0"/>
        <v>220</v>
      </c>
      <c r="H49" s="546">
        <v>33464009</v>
      </c>
      <c r="I49" s="547" t="s">
        <v>7334</v>
      </c>
      <c r="J49" s="564" t="s">
        <v>7232</v>
      </c>
      <c r="K49" s="537">
        <v>100</v>
      </c>
      <c r="L49" s="543"/>
      <c r="M49" s="548" t="str">
        <f>IFERROR(VLOOKUP(H49,'新成代基准 （勿删）'!A:D,3,0),"")</f>
        <v>1387HC  484  55L</v>
      </c>
      <c r="N49" s="550">
        <f t="shared" si="1"/>
        <v>0</v>
      </c>
      <c r="O49" s="550">
        <f t="shared" si="2"/>
        <v>200</v>
      </c>
    </row>
    <row r="50" spans="1:15" ht="42.95" customHeight="1">
      <c r="A50" s="889"/>
      <c r="B50" s="546">
        <v>33464009</v>
      </c>
      <c r="C50" s="547" t="s">
        <v>7334</v>
      </c>
      <c r="D50" s="564" t="s">
        <v>7232</v>
      </c>
      <c r="E50" s="537">
        <v>20</v>
      </c>
      <c r="F50" s="548" t="str">
        <f>IFERROR(VLOOKUP(B50,'新成代基准 （勿删）'!A:D,3,0),"")</f>
        <v>1387HC  484  55L</v>
      </c>
      <c r="G50" s="549">
        <f t="shared" si="0"/>
        <v>40</v>
      </c>
      <c r="H50" s="546">
        <v>33334004</v>
      </c>
      <c r="I50" s="547" t="s">
        <v>7297</v>
      </c>
      <c r="J50" s="564" t="s">
        <v>7232</v>
      </c>
      <c r="K50" s="537">
        <v>180</v>
      </c>
      <c r="L50" s="543"/>
      <c r="M50" s="548" t="str">
        <f>IFERROR(VLOOKUP(H50,'新成代基准 （勿删）'!A:D,3,0),"")</f>
        <v>1387HD  484   55L</v>
      </c>
      <c r="N50" s="550">
        <f t="shared" si="1"/>
        <v>0</v>
      </c>
      <c r="O50" s="550">
        <f t="shared" si="2"/>
        <v>360</v>
      </c>
    </row>
    <row r="51" spans="1:15" ht="42.95" customHeight="1">
      <c r="A51" s="773" t="s">
        <v>7378</v>
      </c>
      <c r="B51" s="546"/>
      <c r="C51" s="547"/>
      <c r="D51" s="564"/>
      <c r="E51" s="537"/>
      <c r="F51" s="548" t="str">
        <f>IFERROR(VLOOKUP(B51,'新成代基准 （勿删）'!A:D,3,0),"")</f>
        <v/>
      </c>
      <c r="G51" s="549">
        <f t="shared" si="0"/>
        <v>0</v>
      </c>
      <c r="H51" s="546"/>
      <c r="I51" s="547"/>
      <c r="K51" s="537"/>
      <c r="L51" s="543"/>
      <c r="M51" s="548" t="str">
        <f>IFERROR(VLOOKUP(H51,'新成代基准 （勿删）'!A:D,3,0),"")</f>
        <v/>
      </c>
      <c r="N51" s="550">
        <f t="shared" si="1"/>
        <v>0</v>
      </c>
      <c r="O51" s="550">
        <f t="shared" si="2"/>
        <v>0</v>
      </c>
    </row>
    <row r="52" spans="1:15" ht="42.95" customHeight="1">
      <c r="A52" s="890" t="s">
        <v>7377</v>
      </c>
      <c r="B52" s="546" t="s">
        <v>7300</v>
      </c>
      <c r="C52" s="547" t="s">
        <v>7335</v>
      </c>
      <c r="D52" s="564" t="s">
        <v>7232</v>
      </c>
      <c r="E52" s="537">
        <v>140</v>
      </c>
      <c r="F52" s="548" t="str">
        <f>IFERROR(VLOOKUP(B52,'新成代基准 （勿删）'!A:D,3,0),"")</f>
        <v>154656  486  35A</v>
      </c>
      <c r="G52" s="549">
        <f t="shared" si="0"/>
        <v>280</v>
      </c>
      <c r="H52" s="546" t="s">
        <v>7299</v>
      </c>
      <c r="I52" s="547" t="s">
        <v>7336</v>
      </c>
      <c r="J52" s="568" t="s">
        <v>7232</v>
      </c>
      <c r="K52" s="537">
        <v>150</v>
      </c>
      <c r="L52" s="543"/>
      <c r="M52" s="548" t="str">
        <f>IFERROR(VLOOKUP(H52,'新成代基准 （勿删）'!A:D,3,0),"")</f>
        <v>154666  486  30A</v>
      </c>
      <c r="N52" s="550">
        <f t="shared" si="1"/>
        <v>0</v>
      </c>
      <c r="O52" s="550">
        <f t="shared" si="2"/>
        <v>300</v>
      </c>
    </row>
    <row r="53" spans="1:15" ht="42.95" customHeight="1">
      <c r="A53" s="878"/>
      <c r="B53" s="546" t="s">
        <v>2599</v>
      </c>
      <c r="C53" s="547" t="s">
        <v>7298</v>
      </c>
      <c r="D53" s="564" t="s">
        <v>7232</v>
      </c>
      <c r="E53" s="537">
        <v>40</v>
      </c>
      <c r="F53" s="548" t="str">
        <f>IFERROR(VLOOKUP(B53,'新成代基准 （勿删）'!A:D,3,0),"")</f>
        <v>154666  484  45A</v>
      </c>
      <c r="G53" s="549">
        <f t="shared" si="0"/>
        <v>80</v>
      </c>
      <c r="H53" s="546" t="s">
        <v>7300</v>
      </c>
      <c r="I53" s="547" t="s">
        <v>7555</v>
      </c>
      <c r="J53" s="568" t="s">
        <v>7232</v>
      </c>
      <c r="K53" s="537">
        <v>60</v>
      </c>
      <c r="L53" s="543"/>
      <c r="M53" s="548" t="str">
        <f>IFERROR(VLOOKUP(H53,'新成代基准 （勿删）'!A:D,3,0),"")</f>
        <v>154656  486  35A</v>
      </c>
      <c r="N53" s="550">
        <f t="shared" si="1"/>
        <v>0</v>
      </c>
      <c r="O53" s="550">
        <f t="shared" si="2"/>
        <v>120</v>
      </c>
    </row>
    <row r="54" spans="1:15" ht="42.95" customHeight="1">
      <c r="A54" s="891"/>
      <c r="B54" s="546" t="s">
        <v>7299</v>
      </c>
      <c r="C54" s="547" t="s">
        <v>7336</v>
      </c>
      <c r="D54" s="564" t="s">
        <v>7232</v>
      </c>
      <c r="E54" s="537">
        <v>30</v>
      </c>
      <c r="F54" s="548" t="str">
        <f>IFERROR(VLOOKUP(B54,'新成代基准 （勿删）'!A:D,3,0),"")</f>
        <v>154666  486  30A</v>
      </c>
      <c r="G54" s="549">
        <f t="shared" si="0"/>
        <v>60</v>
      </c>
      <c r="H54" s="546"/>
      <c r="I54" s="547"/>
      <c r="K54" s="537"/>
      <c r="L54" s="543"/>
      <c r="M54" s="548" t="str">
        <f>IFERROR(VLOOKUP(H54,'新成代基准 （勿删）'!A:D,3,0),"")</f>
        <v/>
      </c>
      <c r="N54" s="550">
        <f t="shared" si="1"/>
        <v>0</v>
      </c>
      <c r="O54" s="550">
        <f t="shared" si="2"/>
        <v>0</v>
      </c>
    </row>
    <row r="55" spans="1:15" ht="42.95" customHeight="1">
      <c r="A55" s="776" t="s">
        <v>7369</v>
      </c>
      <c r="B55" s="546"/>
      <c r="C55" s="546"/>
      <c r="D55" s="564"/>
      <c r="E55" s="537"/>
      <c r="F55" s="548" t="str">
        <f>IFERROR(VLOOKUP(B55,'新成代基准 （勿删）'!A:D,3,0),"")</f>
        <v/>
      </c>
      <c r="G55" s="549">
        <f t="shared" si="0"/>
        <v>0</v>
      </c>
      <c r="H55" s="546"/>
      <c r="I55" s="546"/>
      <c r="J55" s="564"/>
      <c r="K55" s="537"/>
      <c r="L55" s="543"/>
      <c r="M55" s="548" t="str">
        <f>IFERROR(VLOOKUP(H55,'新成代基准 （勿删）'!A:D,3,0),"")</f>
        <v/>
      </c>
      <c r="N55" s="550">
        <f t="shared" si="1"/>
        <v>0</v>
      </c>
      <c r="O55" s="550">
        <f t="shared" si="2"/>
        <v>0</v>
      </c>
    </row>
    <row r="56" spans="1:15" ht="42.95" customHeight="1">
      <c r="A56" s="878" t="s">
        <v>7368</v>
      </c>
      <c r="B56" s="546" t="s">
        <v>664</v>
      </c>
      <c r="C56" s="547" t="s">
        <v>7301</v>
      </c>
      <c r="D56" s="564" t="s">
        <v>7225</v>
      </c>
      <c r="E56" s="537">
        <v>20</v>
      </c>
      <c r="F56" s="548" t="str">
        <f>IFERROR(VLOOKUP(B56,'新成代基准 （勿删）'!A:D,3,0),"")</f>
        <v>138455  478  35A</v>
      </c>
      <c r="G56" s="549">
        <f t="shared" si="0"/>
        <v>40</v>
      </c>
      <c r="H56" s="546" t="s">
        <v>788</v>
      </c>
      <c r="I56" s="547" t="s">
        <v>7541</v>
      </c>
      <c r="J56" s="564" t="s">
        <v>7225</v>
      </c>
      <c r="K56" s="537">
        <v>20</v>
      </c>
      <c r="L56" s="543"/>
      <c r="M56" s="548" t="str">
        <f>IFERROR(VLOOKUP(H56,'新成代基准 （勿删）'!A:D,3,0),"")</f>
        <v>138155  478  40D</v>
      </c>
      <c r="N56" s="550">
        <f t="shared" si="1"/>
        <v>0</v>
      </c>
      <c r="O56" s="550">
        <f t="shared" si="2"/>
        <v>40</v>
      </c>
    </row>
    <row r="57" spans="1:15" ht="42.95" customHeight="1">
      <c r="A57" s="878"/>
      <c r="B57" s="546" t="s">
        <v>788</v>
      </c>
      <c r="C57" s="547" t="s">
        <v>7541</v>
      </c>
      <c r="D57" s="564" t="s">
        <v>7225</v>
      </c>
      <c r="E57" s="537">
        <v>160</v>
      </c>
      <c r="F57" s="548" t="str">
        <f>IFERROR(VLOOKUP(B57,'新成代基准 （勿删）'!A:D,3,0),"")</f>
        <v>138155  478  40D</v>
      </c>
      <c r="G57" s="549">
        <f t="shared" si="0"/>
        <v>320</v>
      </c>
      <c r="H57" s="546" t="s">
        <v>664</v>
      </c>
      <c r="I57" s="547" t="s">
        <v>7556</v>
      </c>
      <c r="J57" s="568" t="s">
        <v>7225</v>
      </c>
      <c r="K57" s="537">
        <v>180</v>
      </c>
      <c r="L57" s="543"/>
      <c r="M57" s="548" t="str">
        <f>IFERROR(VLOOKUP(H57,'新成代基准 （勿删）'!A:D,3,0),"")</f>
        <v>138455  478  35A</v>
      </c>
      <c r="N57" s="550">
        <f t="shared" si="1"/>
        <v>0</v>
      </c>
      <c r="O57" s="550">
        <f t="shared" si="2"/>
        <v>360</v>
      </c>
    </row>
    <row r="58" spans="1:15" ht="42.95" customHeight="1">
      <c r="A58" s="878"/>
      <c r="B58" s="546"/>
      <c r="C58" s="547"/>
      <c r="D58" s="564"/>
      <c r="E58" s="537"/>
      <c r="F58" s="548" t="str">
        <f>IFERROR(VLOOKUP(B58,'新成代基准 （勿删）'!A:D,3,0),"")</f>
        <v/>
      </c>
      <c r="G58" s="549">
        <f t="shared" si="0"/>
        <v>0</v>
      </c>
      <c r="H58" s="546"/>
      <c r="I58" s="547"/>
      <c r="J58" s="564"/>
      <c r="K58" s="537"/>
      <c r="L58" s="543"/>
      <c r="M58" s="548" t="str">
        <f>IFERROR(VLOOKUP(H58,'新成代基准 （勿删）'!A:D,3,0),"")</f>
        <v/>
      </c>
      <c r="N58" s="550">
        <f t="shared" si="1"/>
        <v>0</v>
      </c>
      <c r="O58" s="550">
        <f t="shared" si="2"/>
        <v>0</v>
      </c>
    </row>
    <row r="59" spans="1:15" ht="42.95" customHeight="1">
      <c r="A59" s="890" t="s">
        <v>7359</v>
      </c>
      <c r="B59" s="546" t="s">
        <v>4701</v>
      </c>
      <c r="C59" s="547" t="s">
        <v>7303</v>
      </c>
      <c r="D59" s="564" t="s">
        <v>7232</v>
      </c>
      <c r="E59" s="537">
        <v>110</v>
      </c>
      <c r="F59" s="548" t="str">
        <f>IFERROR(VLOOKUP(B59,'新成代基准 （勿删）'!A:D,3,0),"")</f>
        <v>1464HC  484  30A防爆胎</v>
      </c>
      <c r="G59" s="549">
        <f t="shared" si="0"/>
        <v>220</v>
      </c>
      <c r="H59" s="546" t="s">
        <v>7039</v>
      </c>
      <c r="I59" s="547" t="s">
        <v>7302</v>
      </c>
      <c r="J59" s="564" t="s">
        <v>7232</v>
      </c>
      <c r="K59" s="537">
        <v>60</v>
      </c>
      <c r="L59" s="543"/>
      <c r="M59" s="548" t="str">
        <f>IFERROR(VLOOKUP(H59,'新成代基准 （勿删）'!A:D,3,0),"")</f>
        <v>1464HC  484  30A防爆胎</v>
      </c>
      <c r="N59" s="550">
        <f t="shared" si="1"/>
        <v>0</v>
      </c>
      <c r="O59" s="550">
        <f t="shared" si="2"/>
        <v>120</v>
      </c>
    </row>
    <row r="60" spans="1:15" ht="42.95" customHeight="1">
      <c r="A60" s="878"/>
      <c r="B60" s="546" t="s">
        <v>7039</v>
      </c>
      <c r="C60" s="546" t="s">
        <v>7302</v>
      </c>
      <c r="D60" s="565" t="s">
        <v>7232</v>
      </c>
      <c r="E60" s="552" t="s">
        <v>7282</v>
      </c>
      <c r="F60" s="548" t="str">
        <f>IFERROR(VLOOKUP(B60,'新成代基准 （勿删）'!A:D,3,0),"")</f>
        <v>1464HC  484  30A防爆胎</v>
      </c>
      <c r="G60" s="549" t="str">
        <f t="shared" si="0"/>
        <v/>
      </c>
      <c r="H60" s="546" t="s">
        <v>7038</v>
      </c>
      <c r="I60" s="546" t="s">
        <v>7337</v>
      </c>
      <c r="J60" s="565" t="s">
        <v>7232</v>
      </c>
      <c r="K60" s="552">
        <v>120</v>
      </c>
      <c r="L60" s="543"/>
      <c r="M60" s="548" t="str">
        <f>IFERROR(VLOOKUP(H60,'新成代基准 （勿删）'!A:D,3,0),"")</f>
        <v>1464HC  484  30A防爆胎</v>
      </c>
      <c r="N60" s="550">
        <f t="shared" si="1"/>
        <v>0</v>
      </c>
      <c r="O60" s="550">
        <f t="shared" si="2"/>
        <v>240</v>
      </c>
    </row>
    <row r="61" spans="1:15" ht="42.95" customHeight="1">
      <c r="A61" s="878"/>
      <c r="B61" s="546"/>
      <c r="C61" s="551"/>
      <c r="D61" s="564"/>
      <c r="E61" s="537"/>
      <c r="F61" s="548" t="str">
        <f>IFERROR(VLOOKUP(B61,'新成代基准 （勿删）'!A:D,3,0),"")</f>
        <v/>
      </c>
      <c r="G61" s="549">
        <f t="shared" si="0"/>
        <v>0</v>
      </c>
      <c r="H61" s="546" t="s">
        <v>4701</v>
      </c>
      <c r="I61" s="551" t="s">
        <v>7557</v>
      </c>
      <c r="J61" s="568" t="s">
        <v>7232</v>
      </c>
      <c r="K61" s="537">
        <v>120</v>
      </c>
      <c r="L61" s="543"/>
      <c r="M61" s="548" t="str">
        <f>IFERROR(VLOOKUP(H61,'新成代基准 （勿删）'!A:D,3,0),"")</f>
        <v>1464HC  484  30A防爆胎</v>
      </c>
      <c r="N61" s="550">
        <f t="shared" si="1"/>
        <v>0</v>
      </c>
      <c r="O61" s="550">
        <f t="shared" si="2"/>
        <v>240</v>
      </c>
    </row>
    <row r="62" spans="1:15" ht="42.95" customHeight="1">
      <c r="A62" s="890" t="s">
        <v>2394</v>
      </c>
      <c r="B62" s="546" t="s">
        <v>867</v>
      </c>
      <c r="C62" s="551" t="s">
        <v>7305</v>
      </c>
      <c r="D62" s="565" t="s">
        <v>7225</v>
      </c>
      <c r="E62" s="552">
        <v>10</v>
      </c>
      <c r="F62" s="548" t="str">
        <f>IFERROR(VLOOKUP(B62,'新成代基准 （勿删）'!A:D,3,0),"")</f>
        <v>128855  486  40D</v>
      </c>
      <c r="G62" s="549">
        <f t="shared" si="0"/>
        <v>20</v>
      </c>
      <c r="H62" s="546" t="s">
        <v>1960</v>
      </c>
      <c r="I62" s="551" t="s">
        <v>7341</v>
      </c>
      <c r="J62" s="565" t="s">
        <v>7225</v>
      </c>
      <c r="K62" s="552">
        <v>90</v>
      </c>
      <c r="L62" s="543"/>
      <c r="M62" s="548" t="str">
        <f>IFERROR(VLOOKUP(H62,'新成代基准 （勿删）'!A:D,3,0),"")</f>
        <v>120555  486  35A</v>
      </c>
      <c r="N62" s="550">
        <f t="shared" si="1"/>
        <v>0</v>
      </c>
      <c r="O62" s="550">
        <f t="shared" si="2"/>
        <v>180</v>
      </c>
    </row>
    <row r="63" spans="1:15" ht="42.95" customHeight="1">
      <c r="A63" s="878"/>
      <c r="B63" s="546" t="s">
        <v>68</v>
      </c>
      <c r="C63" s="546" t="s">
        <v>7304</v>
      </c>
      <c r="D63" s="564" t="s">
        <v>7232</v>
      </c>
      <c r="E63" s="537">
        <v>240</v>
      </c>
      <c r="F63" s="548" t="str">
        <f>IFERROR(VLOOKUP(B63,'新成代基准 （勿删）'!A:D,3,0),"")</f>
        <v>128854  486  35A</v>
      </c>
      <c r="G63" s="549">
        <f t="shared" si="0"/>
        <v>480</v>
      </c>
      <c r="H63" s="546" t="s">
        <v>1932</v>
      </c>
      <c r="I63" s="546" t="s">
        <v>7558</v>
      </c>
      <c r="J63" s="564" t="s">
        <v>7225</v>
      </c>
      <c r="K63" s="537">
        <v>300</v>
      </c>
      <c r="L63" s="543"/>
      <c r="M63" s="548" t="str">
        <f>IFERROR(VLOOKUP(H63,'新成代基准 （勿删）'!A:D,3,0),"")</f>
        <v>120555  486  40A</v>
      </c>
      <c r="N63" s="550">
        <f t="shared" si="1"/>
        <v>0</v>
      </c>
      <c r="O63" s="550">
        <f t="shared" si="2"/>
        <v>600</v>
      </c>
    </row>
    <row r="64" spans="1:15" ht="42.95" customHeight="1">
      <c r="A64" s="878"/>
      <c r="B64" s="546" t="s">
        <v>7338</v>
      </c>
      <c r="C64" s="551" t="s">
        <v>7339</v>
      </c>
      <c r="D64" s="565"/>
      <c r="E64" s="552">
        <v>20</v>
      </c>
      <c r="F64" s="548" t="str">
        <f>IFERROR(VLOOKUP(B64,'新成代基准 （勿删）'!A:D,3,0),"")</f>
        <v/>
      </c>
      <c r="G64" s="549">
        <f t="shared" si="0"/>
        <v>40</v>
      </c>
      <c r="H64" s="546"/>
      <c r="I64" s="551" t="s">
        <v>7559</v>
      </c>
      <c r="J64" s="565"/>
      <c r="K64" s="552"/>
      <c r="L64" s="543"/>
      <c r="M64" s="548" t="str">
        <f>IFERROR(VLOOKUP(H64,'新成代基准 （勿删）'!A:D,3,0),"")</f>
        <v/>
      </c>
      <c r="N64" s="550">
        <f t="shared" si="1"/>
        <v>0</v>
      </c>
      <c r="O64" s="550">
        <f t="shared" si="2"/>
        <v>0</v>
      </c>
    </row>
    <row r="65" spans="1:15" ht="42.95" customHeight="1">
      <c r="A65" s="878"/>
      <c r="B65" s="546"/>
      <c r="C65" s="551" t="s">
        <v>7340</v>
      </c>
      <c r="D65" s="565"/>
      <c r="E65" s="552"/>
      <c r="F65" s="548" t="str">
        <f>IFERROR(VLOOKUP(B65,'新成代基准 （勿删）'!A:D,3,0),"")</f>
        <v/>
      </c>
      <c r="G65" s="549">
        <f t="shared" si="0"/>
        <v>0</v>
      </c>
      <c r="H65" s="546" t="s">
        <v>2054</v>
      </c>
      <c r="I65" s="551" t="s">
        <v>7560</v>
      </c>
      <c r="J65" s="565" t="s">
        <v>7225</v>
      </c>
      <c r="K65" s="552">
        <v>180</v>
      </c>
      <c r="L65" s="543"/>
      <c r="M65" s="548" t="str">
        <f>IFERROR(VLOOKUP(H65,'新成代基准 （勿删）'!A:D,3,0),"")</f>
        <v>128855  486  45A</v>
      </c>
      <c r="N65" s="550">
        <f t="shared" si="1"/>
        <v>0</v>
      </c>
      <c r="O65" s="550">
        <f t="shared" si="2"/>
        <v>360</v>
      </c>
    </row>
    <row r="66" spans="1:15" ht="42.75" customHeight="1">
      <c r="A66" s="891"/>
      <c r="B66" s="546" t="s">
        <v>1960</v>
      </c>
      <c r="C66" s="551" t="s">
        <v>7341</v>
      </c>
      <c r="D66" s="565" t="s">
        <v>7225</v>
      </c>
      <c r="E66" s="552">
        <v>150</v>
      </c>
      <c r="F66" s="548" t="str">
        <f>IFERROR(VLOOKUP(B66,'新成代基准 （勿删）'!A:D,3,0),"")</f>
        <v>120555  486  35A</v>
      </c>
      <c r="G66" s="549">
        <f t="shared" si="0"/>
        <v>300</v>
      </c>
      <c r="H66" s="546" t="s">
        <v>68</v>
      </c>
      <c r="I66" s="551" t="s">
        <v>7304</v>
      </c>
      <c r="J66" s="565" t="s">
        <v>7232</v>
      </c>
      <c r="K66" s="552">
        <v>180</v>
      </c>
      <c r="L66" s="543"/>
      <c r="M66" s="548" t="str">
        <f>IFERROR(VLOOKUP(H66,'新成代基准 （勿删）'!A:D,3,0),"")</f>
        <v>128854  486  35A</v>
      </c>
      <c r="N66" s="550">
        <f t="shared" si="1"/>
        <v>0</v>
      </c>
      <c r="O66" s="550">
        <f t="shared" si="2"/>
        <v>360</v>
      </c>
    </row>
    <row r="67" spans="1:15" ht="42.95" customHeight="1">
      <c r="A67" s="894" t="s">
        <v>7538</v>
      </c>
      <c r="B67" s="546"/>
      <c r="C67" s="551"/>
      <c r="D67" s="565"/>
      <c r="E67" s="552"/>
      <c r="F67" s="548" t="str">
        <f>IFERROR(VLOOKUP(B67,'新成代基准 （勿删）'!A:D,3,0),"")</f>
        <v/>
      </c>
      <c r="G67" s="549">
        <f t="shared" ref="G67:G130" si="3">IFERROR(E67*2,"")</f>
        <v>0</v>
      </c>
      <c r="H67" s="546"/>
      <c r="I67" s="547"/>
      <c r="J67" s="565"/>
      <c r="K67" s="552"/>
      <c r="L67" s="543"/>
      <c r="M67" s="548" t="str">
        <f>IFERROR(VLOOKUP(H67,'新成代基准 （勿删）'!A:D,3,0),"")</f>
        <v/>
      </c>
      <c r="N67" s="550">
        <f t="shared" ref="N67:N130" si="4">IFERROR(L67*2,"")</f>
        <v>0</v>
      </c>
      <c r="O67" s="550">
        <f t="shared" ref="O67:O130" si="5">IFERROR(K67*2-N67,"")</f>
        <v>0</v>
      </c>
    </row>
    <row r="68" spans="1:15" ht="42.95" customHeight="1">
      <c r="A68" s="892"/>
      <c r="B68" s="546" t="s">
        <v>7306</v>
      </c>
      <c r="C68" s="547" t="s">
        <v>7307</v>
      </c>
      <c r="D68" s="565"/>
      <c r="E68" s="552"/>
      <c r="F68" s="548" t="str">
        <f>IFERROR(VLOOKUP(B68,'新成代基准 （勿删）'!A:D,3,0),"")</f>
        <v/>
      </c>
      <c r="G68" s="549">
        <f t="shared" si="3"/>
        <v>0</v>
      </c>
      <c r="H68" s="546" t="s">
        <v>7306</v>
      </c>
      <c r="I68" s="547" t="s">
        <v>7307</v>
      </c>
      <c r="J68" s="564"/>
      <c r="K68" s="537"/>
      <c r="L68" s="543"/>
      <c r="M68" s="548" t="str">
        <f>IFERROR(VLOOKUP(H68,'新成代基准 （勿删）'!A:D,3,0),"")</f>
        <v/>
      </c>
      <c r="N68" s="550">
        <f t="shared" si="4"/>
        <v>0</v>
      </c>
      <c r="O68" s="550">
        <f t="shared" si="5"/>
        <v>0</v>
      </c>
    </row>
    <row r="69" spans="1:15" ht="42.95" customHeight="1">
      <c r="A69" s="893"/>
      <c r="B69" s="546"/>
      <c r="C69" s="547"/>
      <c r="D69" s="565"/>
      <c r="E69" s="552"/>
      <c r="F69" s="548" t="str">
        <f>IFERROR(VLOOKUP(B69,'新成代基准 （勿删）'!A:D,3,0),"")</f>
        <v/>
      </c>
      <c r="G69" s="549">
        <f t="shared" si="3"/>
        <v>0</v>
      </c>
      <c r="H69" s="546"/>
      <c r="I69" s="551"/>
      <c r="J69" s="565"/>
      <c r="K69" s="552"/>
      <c r="L69" s="543"/>
      <c r="M69" s="548" t="str">
        <f>IFERROR(VLOOKUP(H69,'新成代基准 （勿删）'!A:D,3,0),"")</f>
        <v/>
      </c>
      <c r="N69" s="550">
        <f t="shared" si="4"/>
        <v>0</v>
      </c>
      <c r="O69" s="550">
        <f t="shared" si="5"/>
        <v>0</v>
      </c>
    </row>
    <row r="70" spans="1:15" ht="42.95" customHeight="1">
      <c r="A70" s="895" t="s">
        <v>7536</v>
      </c>
      <c r="B70" s="546" t="s">
        <v>7308</v>
      </c>
      <c r="C70" s="551" t="s">
        <v>7307</v>
      </c>
      <c r="D70" s="565"/>
      <c r="E70" s="552"/>
      <c r="F70" s="548" t="str">
        <f>IFERROR(VLOOKUP(B70,'新成代基准 （勿删）'!A:D,3,0),"")</f>
        <v/>
      </c>
      <c r="G70" s="549">
        <f t="shared" si="3"/>
        <v>0</v>
      </c>
      <c r="H70" s="546" t="s">
        <v>7308</v>
      </c>
      <c r="I70" s="551" t="s">
        <v>7307</v>
      </c>
      <c r="J70" s="565"/>
      <c r="K70" s="552"/>
      <c r="L70" s="543"/>
      <c r="M70" s="548" t="str">
        <f>IFERROR(VLOOKUP(H70,'新成代基准 （勿删）'!A:D,3,0),"")</f>
        <v/>
      </c>
      <c r="N70" s="550">
        <f t="shared" si="4"/>
        <v>0</v>
      </c>
      <c r="O70" s="550">
        <f t="shared" si="5"/>
        <v>0</v>
      </c>
    </row>
    <row r="71" spans="1:15" ht="42.75" customHeight="1">
      <c r="A71" s="895"/>
      <c r="B71" s="546"/>
      <c r="C71" s="551"/>
      <c r="D71" s="565"/>
      <c r="E71" s="552"/>
      <c r="F71" s="548" t="str">
        <f>IFERROR(VLOOKUP(B71,'新成代基准 （勿删）'!A:D,3,0),"")</f>
        <v/>
      </c>
      <c r="G71" s="549">
        <f t="shared" si="3"/>
        <v>0</v>
      </c>
      <c r="H71" s="546"/>
      <c r="I71" s="551"/>
      <c r="J71" s="565"/>
      <c r="K71" s="552"/>
      <c r="L71" s="543"/>
      <c r="M71" s="548" t="str">
        <f>IFERROR(VLOOKUP(H71,'新成代基准 （勿删）'!A:D,3,0),"")</f>
        <v/>
      </c>
      <c r="N71" s="550">
        <f t="shared" si="4"/>
        <v>0</v>
      </c>
      <c r="O71" s="550">
        <f t="shared" si="5"/>
        <v>0</v>
      </c>
    </row>
    <row r="72" spans="1:15" ht="42.95" customHeight="1">
      <c r="A72" s="896"/>
      <c r="B72" s="546"/>
      <c r="C72" s="551"/>
      <c r="D72" s="565"/>
      <c r="E72" s="552"/>
      <c r="F72" s="548" t="str">
        <f>IFERROR(VLOOKUP(B72,'新成代基准 （勿删）'!A:D,3,0),"")</f>
        <v/>
      </c>
      <c r="G72" s="549">
        <f t="shared" si="3"/>
        <v>0</v>
      </c>
      <c r="H72" s="546"/>
      <c r="I72" s="551"/>
      <c r="J72" s="565"/>
      <c r="K72" s="552"/>
      <c r="L72" s="543"/>
      <c r="M72" s="548" t="str">
        <f>IFERROR(VLOOKUP(H72,'新成代基准 （勿删）'!A:D,3,0),"")</f>
        <v/>
      </c>
      <c r="N72" s="550">
        <f t="shared" si="4"/>
        <v>0</v>
      </c>
      <c r="O72" s="550">
        <f t="shared" si="5"/>
        <v>0</v>
      </c>
    </row>
    <row r="73" spans="1:15" ht="42.95" customHeight="1">
      <c r="A73" s="894" t="s">
        <v>7532</v>
      </c>
      <c r="B73" s="546" t="s">
        <v>4533</v>
      </c>
      <c r="C73" s="551" t="s">
        <v>7309</v>
      </c>
      <c r="D73" s="565" t="s">
        <v>7225</v>
      </c>
      <c r="E73" s="552">
        <v>255</v>
      </c>
      <c r="F73" s="548" t="str">
        <f>IFERROR(VLOOKUP(B73,'新成代基准 （勿删）'!A:D,3,0),"")</f>
        <v>112544  486  25A</v>
      </c>
      <c r="G73" s="549">
        <f t="shared" si="3"/>
        <v>510</v>
      </c>
      <c r="H73" s="546" t="s">
        <v>4533</v>
      </c>
      <c r="I73" s="551" t="s">
        <v>7561</v>
      </c>
      <c r="J73" s="565" t="s">
        <v>7225</v>
      </c>
      <c r="K73" s="552" t="s">
        <v>7282</v>
      </c>
      <c r="L73" s="543"/>
      <c r="M73" s="548" t="str">
        <f>IFERROR(VLOOKUP(H73,'新成代基准 （勿删）'!A:D,3,0),"")</f>
        <v>112544  486  25A</v>
      </c>
      <c r="N73" s="550">
        <f t="shared" si="4"/>
        <v>0</v>
      </c>
      <c r="O73" s="550" t="str">
        <f t="shared" si="5"/>
        <v/>
      </c>
    </row>
    <row r="74" spans="1:15" ht="42.95" customHeight="1">
      <c r="A74" s="892"/>
      <c r="B74" s="546"/>
      <c r="C74" s="551"/>
      <c r="D74" s="564"/>
      <c r="E74" s="552"/>
      <c r="F74" s="548" t="str">
        <f>IFERROR(VLOOKUP(B74,'新成代基准 （勿删）'!A:D,3,0),"")</f>
        <v/>
      </c>
      <c r="G74" s="549">
        <f t="shared" si="3"/>
        <v>0</v>
      </c>
      <c r="H74" s="546"/>
      <c r="I74" s="551"/>
      <c r="J74" s="565"/>
      <c r="K74" s="552"/>
      <c r="L74" s="543"/>
      <c r="M74" s="548" t="str">
        <f>IFERROR(VLOOKUP(H74,'新成代基准 （勿删）'!A:D,3,0),"")</f>
        <v/>
      </c>
      <c r="N74" s="550">
        <f t="shared" si="4"/>
        <v>0</v>
      </c>
      <c r="O74" s="550">
        <f t="shared" si="5"/>
        <v>0</v>
      </c>
    </row>
    <row r="75" spans="1:15" ht="42.95" customHeight="1">
      <c r="A75" s="893"/>
      <c r="B75" s="546"/>
      <c r="C75" s="551"/>
      <c r="D75" s="565"/>
      <c r="E75" s="552"/>
      <c r="F75" s="548" t="str">
        <f>IFERROR(VLOOKUP(B75,'新成代基准 （勿删）'!A:D,3,0),"")</f>
        <v/>
      </c>
      <c r="G75" s="549">
        <f t="shared" si="3"/>
        <v>0</v>
      </c>
      <c r="H75" s="546"/>
      <c r="I75" s="551"/>
      <c r="J75" s="565"/>
      <c r="K75" s="552"/>
      <c r="L75" s="543"/>
      <c r="M75" s="548" t="str">
        <f>IFERROR(VLOOKUP(H75,'新成代基准 （勿删）'!A:D,3,0),"")</f>
        <v/>
      </c>
      <c r="N75" s="550">
        <f t="shared" si="4"/>
        <v>0</v>
      </c>
      <c r="O75" s="550">
        <f t="shared" si="5"/>
        <v>0</v>
      </c>
    </row>
    <row r="76" spans="1:15" ht="42.95" customHeight="1">
      <c r="A76" s="897" t="s">
        <v>2417</v>
      </c>
      <c r="B76" s="546">
        <v>33242066</v>
      </c>
      <c r="C76" s="551" t="s">
        <v>7310</v>
      </c>
      <c r="D76" s="565" t="s">
        <v>7225</v>
      </c>
      <c r="E76" s="685">
        <v>120</v>
      </c>
      <c r="F76" s="548" t="str">
        <f>IFERROR(VLOOKUP(B76,'新成代基准 （勿删）'!A:D,3,0),"")</f>
        <v>104544  486  20C</v>
      </c>
      <c r="G76" s="549">
        <f t="shared" si="3"/>
        <v>240</v>
      </c>
      <c r="H76" s="546">
        <v>33242066</v>
      </c>
      <c r="I76" s="551" t="s">
        <v>7310</v>
      </c>
      <c r="J76" s="565" t="s">
        <v>7225</v>
      </c>
      <c r="K76" s="685">
        <v>60</v>
      </c>
      <c r="L76" s="543"/>
      <c r="M76" s="548" t="str">
        <f>IFERROR(VLOOKUP(H76,'新成代基准 （勿删）'!A:D,3,0),"")</f>
        <v>104544  486  20C</v>
      </c>
      <c r="N76" s="550">
        <f t="shared" si="4"/>
        <v>0</v>
      </c>
      <c r="O76" s="550">
        <f t="shared" si="5"/>
        <v>120</v>
      </c>
    </row>
    <row r="77" spans="1:15" ht="42.95" customHeight="1">
      <c r="A77" s="895"/>
      <c r="B77" s="546"/>
      <c r="C77" s="547" t="s">
        <v>7542</v>
      </c>
      <c r="E77" s="537"/>
      <c r="F77" s="548" t="str">
        <f>IFERROR(VLOOKUP(B77,'新成代基准 （勿删）'!A:D,3,0),"")</f>
        <v/>
      </c>
      <c r="G77" s="549">
        <f t="shared" si="3"/>
        <v>0</v>
      </c>
      <c r="H77" s="546" t="s">
        <v>2350</v>
      </c>
      <c r="I77" s="547" t="s">
        <v>7562</v>
      </c>
      <c r="J77" s="564" t="s">
        <v>7225</v>
      </c>
      <c r="K77" s="537">
        <v>180</v>
      </c>
      <c r="L77" s="543"/>
      <c r="M77" s="548" t="str">
        <f>IFERROR(VLOOKUP(H77,'新成代基准 （勿删）'!A:D,3,0),"")</f>
        <v>104554  486  35A</v>
      </c>
      <c r="N77" s="550">
        <f t="shared" si="4"/>
        <v>0</v>
      </c>
      <c r="O77" s="550">
        <f t="shared" si="5"/>
        <v>360</v>
      </c>
    </row>
    <row r="78" spans="1:15" ht="42.95" customHeight="1">
      <c r="A78" s="896"/>
      <c r="B78" s="546"/>
      <c r="C78" s="547"/>
      <c r="D78" s="565"/>
      <c r="E78" s="552"/>
      <c r="F78" s="548" t="str">
        <f>IFERROR(VLOOKUP(B78,'新成代基准 （勿删）'!A:D,3,0),"")</f>
        <v/>
      </c>
      <c r="G78" s="549">
        <f t="shared" si="3"/>
        <v>0</v>
      </c>
      <c r="H78" s="546"/>
      <c r="I78" s="547"/>
      <c r="J78" s="565"/>
      <c r="K78" s="552"/>
      <c r="L78" s="543"/>
      <c r="M78" s="548" t="str">
        <f>IFERROR(VLOOKUP(H78,'新成代基准 （勿删）'!A:D,3,0),"")</f>
        <v/>
      </c>
      <c r="N78" s="550">
        <f t="shared" si="4"/>
        <v>0</v>
      </c>
      <c r="O78" s="550">
        <f t="shared" si="5"/>
        <v>0</v>
      </c>
    </row>
    <row r="79" spans="1:15" ht="42.95" customHeight="1">
      <c r="A79" s="778" t="s">
        <v>2420</v>
      </c>
      <c r="B79" s="546"/>
      <c r="C79" s="547"/>
      <c r="D79" s="565"/>
      <c r="E79" s="552"/>
      <c r="F79" s="548" t="str">
        <f>IFERROR(VLOOKUP(B79,'新成代基准 （勿删）'!A:D,3,0),"")</f>
        <v/>
      </c>
      <c r="G79" s="549">
        <f t="shared" si="3"/>
        <v>0</v>
      </c>
      <c r="H79" s="546"/>
      <c r="I79" s="547"/>
      <c r="J79" s="565"/>
      <c r="K79" s="552"/>
      <c r="L79" s="543"/>
      <c r="M79" s="548" t="str">
        <f>IFERROR(VLOOKUP(H79,'新成代基准 （勿删）'!A:D,3,0),"")</f>
        <v/>
      </c>
      <c r="N79" s="550">
        <f t="shared" si="4"/>
        <v>0</v>
      </c>
      <c r="O79" s="550">
        <f t="shared" si="5"/>
        <v>0</v>
      </c>
    </row>
    <row r="80" spans="1:15" ht="42.95" customHeight="1">
      <c r="A80" s="894" t="s">
        <v>2421</v>
      </c>
      <c r="B80" s="546"/>
      <c r="C80" s="551"/>
      <c r="E80" s="552"/>
      <c r="F80" s="548" t="str">
        <f>IFERROR(VLOOKUP(B80,'新成代基准 （勿删）'!A:D,3,0),"")</f>
        <v/>
      </c>
      <c r="G80" s="549">
        <f t="shared" si="3"/>
        <v>0</v>
      </c>
      <c r="H80" s="546"/>
      <c r="I80" s="551"/>
      <c r="J80" s="565"/>
      <c r="K80" s="552"/>
      <c r="L80" s="543"/>
      <c r="M80" s="548" t="str">
        <f>IFERROR(VLOOKUP(H80,'新成代基准 （勿删）'!A:D,3,0),"")</f>
        <v/>
      </c>
      <c r="N80" s="550">
        <f t="shared" si="4"/>
        <v>0</v>
      </c>
      <c r="O80" s="550">
        <f t="shared" si="5"/>
        <v>0</v>
      </c>
    </row>
    <row r="81" spans="1:15" ht="42.95" customHeight="1">
      <c r="A81" s="892"/>
      <c r="B81" s="546"/>
      <c r="C81" s="551"/>
      <c r="D81" s="565"/>
      <c r="E81" s="552"/>
      <c r="F81" s="548" t="str">
        <f>IFERROR(VLOOKUP(B81,'新成代基准 （勿删）'!A:D,3,0),"")</f>
        <v/>
      </c>
      <c r="G81" s="549">
        <f t="shared" si="3"/>
        <v>0</v>
      </c>
      <c r="H81" s="546"/>
      <c r="I81" s="551"/>
      <c r="J81" s="565"/>
      <c r="K81" s="552"/>
      <c r="L81" s="543"/>
      <c r="M81" s="548" t="str">
        <f>IFERROR(VLOOKUP(H81,'新成代基准 （勿删）'!A:D,3,0),"")</f>
        <v/>
      </c>
      <c r="N81" s="550">
        <f t="shared" si="4"/>
        <v>0</v>
      </c>
      <c r="O81" s="550">
        <f t="shared" si="5"/>
        <v>0</v>
      </c>
    </row>
    <row r="82" spans="1:15" ht="42.95" customHeight="1">
      <c r="A82" s="898" t="s">
        <v>2422</v>
      </c>
      <c r="B82" s="546" t="s">
        <v>7308</v>
      </c>
      <c r="C82" s="551" t="s">
        <v>7307</v>
      </c>
      <c r="D82" s="564"/>
      <c r="E82" s="552"/>
      <c r="F82" s="548" t="str">
        <f>IFERROR(VLOOKUP(B82,'新成代基准 （勿删）'!A:D,3,0),"")</f>
        <v/>
      </c>
      <c r="G82" s="549">
        <f t="shared" si="3"/>
        <v>0</v>
      </c>
      <c r="H82" s="546" t="s">
        <v>7308</v>
      </c>
      <c r="I82" s="551" t="s">
        <v>7307</v>
      </c>
      <c r="J82" s="565"/>
      <c r="K82" s="552"/>
      <c r="L82" s="543"/>
      <c r="M82" s="548" t="str">
        <f>IFERROR(VLOOKUP(H82,'新成代基准 （勿删）'!A:D,3,0),"")</f>
        <v/>
      </c>
      <c r="N82" s="550">
        <f t="shared" si="4"/>
        <v>0</v>
      </c>
      <c r="O82" s="550">
        <f t="shared" si="5"/>
        <v>0</v>
      </c>
    </row>
    <row r="83" spans="1:15" ht="42.95" customHeight="1">
      <c r="A83" s="898"/>
      <c r="B83" s="546"/>
      <c r="C83" s="551"/>
      <c r="D83" s="565"/>
      <c r="E83" s="552"/>
      <c r="F83" s="548" t="str">
        <f>IFERROR(VLOOKUP(B83,'新成代基准 （勿删）'!A:D,3,0),"")</f>
        <v/>
      </c>
      <c r="G83" s="549">
        <f t="shared" si="3"/>
        <v>0</v>
      </c>
      <c r="H83" s="546"/>
      <c r="I83" s="551"/>
      <c r="J83" s="565"/>
      <c r="K83" s="552"/>
      <c r="L83" s="543"/>
      <c r="M83" s="548" t="str">
        <f>IFERROR(VLOOKUP(H83,'新成代基准 （勿删）'!A:D,3,0),"")</f>
        <v/>
      </c>
      <c r="N83" s="550">
        <f t="shared" si="4"/>
        <v>0</v>
      </c>
      <c r="O83" s="550">
        <f t="shared" si="5"/>
        <v>0</v>
      </c>
    </row>
    <row r="84" spans="1:15" ht="42.95" customHeight="1">
      <c r="A84" s="898"/>
      <c r="B84" s="546"/>
      <c r="C84" s="551"/>
      <c r="D84" s="565"/>
      <c r="E84" s="552"/>
      <c r="F84" s="548" t="str">
        <f>IFERROR(VLOOKUP(B84,'新成代基准 （勿删）'!A:D,3,0),"")</f>
        <v/>
      </c>
      <c r="G84" s="549">
        <f t="shared" si="3"/>
        <v>0</v>
      </c>
      <c r="H84" s="546"/>
      <c r="I84" s="551"/>
      <c r="J84" s="565"/>
      <c r="K84" s="552"/>
      <c r="L84" s="543"/>
      <c r="M84" s="548" t="str">
        <f>IFERROR(VLOOKUP(H84,'新成代基准 （勿删）'!A:D,3,0),"")</f>
        <v/>
      </c>
      <c r="N84" s="550">
        <f t="shared" si="4"/>
        <v>0</v>
      </c>
      <c r="O84" s="550">
        <f t="shared" si="5"/>
        <v>0</v>
      </c>
    </row>
    <row r="85" spans="1:15" ht="42.95" customHeight="1">
      <c r="A85" s="892" t="s">
        <v>2423</v>
      </c>
      <c r="B85" s="546" t="s">
        <v>7311</v>
      </c>
      <c r="C85" s="551" t="s">
        <v>7307</v>
      </c>
      <c r="D85" s="565"/>
      <c r="E85" s="603"/>
      <c r="F85" s="548" t="str">
        <f>IFERROR(VLOOKUP(B85,'新成代基准 （勿删）'!A:D,3,0),"")</f>
        <v/>
      </c>
      <c r="G85" s="549">
        <f t="shared" si="3"/>
        <v>0</v>
      </c>
      <c r="H85" s="546" t="s">
        <v>7311</v>
      </c>
      <c r="I85" s="551" t="s">
        <v>7307</v>
      </c>
      <c r="J85" s="564"/>
      <c r="K85" s="603"/>
      <c r="L85" s="543"/>
      <c r="M85" s="548" t="str">
        <f>IFERROR(VLOOKUP(H85,'新成代基准 （勿删）'!A:D,3,0),"")</f>
        <v/>
      </c>
      <c r="N85" s="550">
        <f t="shared" si="4"/>
        <v>0</v>
      </c>
      <c r="O85" s="550">
        <f t="shared" si="5"/>
        <v>0</v>
      </c>
    </row>
    <row r="86" spans="1:15" ht="42.95" customHeight="1">
      <c r="A86" s="892"/>
      <c r="B86" s="546"/>
      <c r="C86" s="551"/>
      <c r="D86" s="565"/>
      <c r="E86" s="552"/>
      <c r="F86" s="548" t="str">
        <f>IFERROR(VLOOKUP(B86,'新成代基准 （勿删）'!A:D,3,0),"")</f>
        <v/>
      </c>
      <c r="G86" s="549">
        <f t="shared" si="3"/>
        <v>0</v>
      </c>
      <c r="H86" s="546"/>
      <c r="I86" s="551"/>
      <c r="J86" s="565"/>
      <c r="K86" s="552"/>
      <c r="L86" s="543"/>
      <c r="M86" s="548" t="str">
        <f>IFERROR(VLOOKUP(H86,'新成代基准 （勿删）'!A:D,3,0),"")</f>
        <v/>
      </c>
      <c r="N86" s="550">
        <f t="shared" si="4"/>
        <v>0</v>
      </c>
      <c r="O86" s="550">
        <f t="shared" si="5"/>
        <v>0</v>
      </c>
    </row>
    <row r="87" spans="1:15" ht="42.95" customHeight="1">
      <c r="A87" s="892"/>
      <c r="B87" s="546"/>
      <c r="C87" s="551"/>
      <c r="D87" s="565"/>
      <c r="E87" s="552"/>
      <c r="F87" s="548" t="str">
        <f>IFERROR(VLOOKUP(B87,'新成代基准 （勿删）'!A:D,3,0),"")</f>
        <v/>
      </c>
      <c r="G87" s="549">
        <f t="shared" si="3"/>
        <v>0</v>
      </c>
      <c r="H87" s="546"/>
      <c r="I87" s="551"/>
      <c r="J87" s="565"/>
      <c r="K87" s="552"/>
      <c r="L87" s="543"/>
      <c r="M87" s="548" t="str">
        <f>IFERROR(VLOOKUP(H87,'新成代基准 （勿删）'!A:D,3,0),"")</f>
        <v/>
      </c>
      <c r="N87" s="550">
        <f t="shared" si="4"/>
        <v>0</v>
      </c>
      <c r="O87" s="550">
        <f t="shared" si="5"/>
        <v>0</v>
      </c>
    </row>
    <row r="88" spans="1:15" ht="42.95" customHeight="1">
      <c r="A88" s="897" t="s">
        <v>2427</v>
      </c>
      <c r="B88" s="546" t="s">
        <v>402</v>
      </c>
      <c r="C88" s="551" t="s">
        <v>7312</v>
      </c>
      <c r="D88" s="564" t="s">
        <v>7225</v>
      </c>
      <c r="E88" s="552">
        <v>60</v>
      </c>
      <c r="F88" s="548" t="str">
        <f>IFERROR(VLOOKUP(B88,'新成代基准 （勿删）'!A:D,3,0),"")</f>
        <v>096855  484  40C</v>
      </c>
      <c r="G88" s="549">
        <f t="shared" si="3"/>
        <v>120</v>
      </c>
      <c r="H88" s="546" t="s">
        <v>1759</v>
      </c>
      <c r="I88" s="551" t="s">
        <v>7342</v>
      </c>
      <c r="J88" s="565" t="s">
        <v>7543</v>
      </c>
      <c r="K88" s="552">
        <v>85</v>
      </c>
      <c r="L88" s="543"/>
      <c r="M88" s="548" t="str">
        <f>IFERROR(VLOOKUP(H88,'新成代基准 （勿删）'!A:D,3,0),"")</f>
        <v>096855  484  30A</v>
      </c>
      <c r="N88" s="550">
        <f t="shared" si="4"/>
        <v>0</v>
      </c>
      <c r="O88" s="550">
        <f t="shared" si="5"/>
        <v>170</v>
      </c>
    </row>
    <row r="89" spans="1:15" ht="42.95" customHeight="1">
      <c r="A89" s="895"/>
      <c r="B89" s="546">
        <v>30142087</v>
      </c>
      <c r="C89" s="551" t="s">
        <v>7313</v>
      </c>
      <c r="D89" s="564" t="s">
        <v>7225</v>
      </c>
      <c r="E89" s="552">
        <v>120</v>
      </c>
      <c r="F89" s="548" t="str">
        <f>IFERROR(VLOOKUP(B89,'新成代基准 （勿删）'!A:D,3,0),"")</f>
        <v>096855  486  35A</v>
      </c>
      <c r="G89" s="549">
        <f t="shared" si="3"/>
        <v>240</v>
      </c>
      <c r="H89" s="546">
        <v>30142087</v>
      </c>
      <c r="I89" s="551" t="s">
        <v>7313</v>
      </c>
      <c r="J89" s="565" t="s">
        <v>7225</v>
      </c>
      <c r="K89" s="552">
        <v>120</v>
      </c>
      <c r="L89" s="543"/>
      <c r="M89" s="548" t="str">
        <f>IFERROR(VLOOKUP(H89,'新成代基准 （勿删）'!A:D,3,0),"")</f>
        <v>096855  486  35A</v>
      </c>
      <c r="N89" s="550">
        <f t="shared" si="4"/>
        <v>0</v>
      </c>
      <c r="O89" s="550">
        <f t="shared" si="5"/>
        <v>240</v>
      </c>
    </row>
    <row r="90" spans="1:15" ht="42.95" customHeight="1">
      <c r="A90" s="895"/>
      <c r="B90" s="546">
        <v>31225030</v>
      </c>
      <c r="C90" s="546" t="s">
        <v>7314</v>
      </c>
      <c r="D90" s="564" t="s">
        <v>7225</v>
      </c>
      <c r="E90" s="552">
        <v>120</v>
      </c>
      <c r="F90" s="548" t="str">
        <f>IFERROR(VLOOKUP(B90,'新成代基准 （勿删）'!A:D,3,0),"")</f>
        <v>096856  484  25A</v>
      </c>
      <c r="G90" s="549">
        <f t="shared" si="3"/>
        <v>240</v>
      </c>
      <c r="H90" s="546">
        <v>31225030</v>
      </c>
      <c r="I90" s="546" t="s">
        <v>7314</v>
      </c>
      <c r="J90" s="565" t="s">
        <v>7225</v>
      </c>
      <c r="K90" s="552">
        <v>120</v>
      </c>
      <c r="L90" s="543"/>
      <c r="M90" s="548" t="str">
        <f>IFERROR(VLOOKUP(H90,'新成代基准 （勿删）'!A:D,3,0),"")</f>
        <v>096856  484  25A</v>
      </c>
      <c r="N90" s="550">
        <f t="shared" si="4"/>
        <v>0</v>
      </c>
      <c r="O90" s="550">
        <f t="shared" si="5"/>
        <v>240</v>
      </c>
    </row>
    <row r="91" spans="1:15" ht="42.95" customHeight="1">
      <c r="A91" s="896"/>
      <c r="B91" s="546" t="s">
        <v>1759</v>
      </c>
      <c r="C91" s="551" t="s">
        <v>7342</v>
      </c>
      <c r="D91" s="564" t="s">
        <v>7543</v>
      </c>
      <c r="E91" s="537">
        <v>35</v>
      </c>
      <c r="F91" s="548" t="str">
        <f>IFERROR(VLOOKUP(B91,'新成代基准 （勿删）'!A:D,3,0),"")</f>
        <v>096855  484  30A</v>
      </c>
      <c r="G91" s="549">
        <f t="shared" si="3"/>
        <v>70</v>
      </c>
      <c r="H91" s="546" t="s">
        <v>1759</v>
      </c>
      <c r="I91" s="551" t="s">
        <v>7342</v>
      </c>
      <c r="J91" s="564" t="s">
        <v>7563</v>
      </c>
      <c r="K91" s="537">
        <v>120</v>
      </c>
      <c r="L91" s="543"/>
      <c r="M91" s="548" t="str">
        <f>IFERROR(VLOOKUP(H91,'新成代基准 （勿删）'!A:D,3,0),"")</f>
        <v>096855  484  30A</v>
      </c>
      <c r="N91" s="550">
        <f t="shared" si="4"/>
        <v>0</v>
      </c>
      <c r="O91" s="550">
        <f t="shared" si="5"/>
        <v>240</v>
      </c>
    </row>
    <row r="92" spans="1:15" ht="42.95" customHeight="1">
      <c r="A92" s="892" t="s">
        <v>2269</v>
      </c>
      <c r="B92" s="546" t="s">
        <v>7315</v>
      </c>
      <c r="C92" s="546" t="s">
        <v>7307</v>
      </c>
      <c r="D92" s="564"/>
      <c r="E92" s="546"/>
      <c r="F92" s="548" t="str">
        <f>IFERROR(VLOOKUP(B92,'新成代基准 （勿删）'!A:D,3,0),"")</f>
        <v/>
      </c>
      <c r="G92" s="549">
        <f t="shared" si="3"/>
        <v>0</v>
      </c>
      <c r="H92" s="546" t="s">
        <v>7315</v>
      </c>
      <c r="I92" s="546" t="s">
        <v>7307</v>
      </c>
      <c r="J92" s="567"/>
      <c r="K92" s="546"/>
      <c r="L92" s="543"/>
      <c r="M92" s="548" t="str">
        <f>IFERROR(VLOOKUP(H92,'新成代基准 （勿删）'!A:D,3,0),"")</f>
        <v/>
      </c>
      <c r="N92" s="550">
        <f t="shared" si="4"/>
        <v>0</v>
      </c>
      <c r="O92" s="550">
        <f t="shared" si="5"/>
        <v>0</v>
      </c>
    </row>
    <row r="93" spans="1:15" ht="42.95" customHeight="1">
      <c r="A93" s="892"/>
      <c r="B93" s="546"/>
      <c r="C93" s="546"/>
      <c r="D93" s="564"/>
      <c r="E93" s="546"/>
      <c r="F93" s="548" t="str">
        <f>IFERROR(VLOOKUP(B93,'新成代基准 （勿删）'!A:D,3,0),"")</f>
        <v/>
      </c>
      <c r="G93" s="549">
        <f t="shared" si="3"/>
        <v>0</v>
      </c>
      <c r="H93" s="546"/>
      <c r="I93" s="546"/>
      <c r="J93" s="567"/>
      <c r="K93" s="546"/>
      <c r="L93" s="543"/>
      <c r="M93" s="548" t="str">
        <f>IFERROR(VLOOKUP(H93,'新成代基准 （勿删）'!A:D,3,0),"")</f>
        <v/>
      </c>
      <c r="N93" s="550">
        <f t="shared" si="4"/>
        <v>0</v>
      </c>
      <c r="O93" s="550">
        <f t="shared" si="5"/>
        <v>0</v>
      </c>
    </row>
    <row r="94" spans="1:15" ht="42.95" customHeight="1">
      <c r="A94" s="893"/>
      <c r="B94" s="546"/>
      <c r="C94" s="546"/>
      <c r="D94" s="564"/>
      <c r="E94" s="537"/>
      <c r="F94" s="548" t="str">
        <f>IFERROR(VLOOKUP(B94,'新成代基准 （勿删）'!A:D,3,0),"")</f>
        <v/>
      </c>
      <c r="G94" s="549">
        <f t="shared" si="3"/>
        <v>0</v>
      </c>
      <c r="H94" s="546"/>
      <c r="I94" s="546"/>
      <c r="J94" s="564"/>
      <c r="K94" s="537"/>
      <c r="L94" s="543"/>
      <c r="M94" s="548" t="str">
        <f>IFERROR(VLOOKUP(H94,'新成代基准 （勿删）'!A:D,3,0),"")</f>
        <v/>
      </c>
      <c r="N94" s="550">
        <f t="shared" si="4"/>
        <v>0</v>
      </c>
      <c r="O94" s="550">
        <f t="shared" si="5"/>
        <v>0</v>
      </c>
    </row>
    <row r="95" spans="1:15" ht="42.95" customHeight="1">
      <c r="A95" s="892" t="s">
        <v>2572</v>
      </c>
      <c r="B95" s="546" t="s">
        <v>7308</v>
      </c>
      <c r="C95" s="546" t="s">
        <v>7307</v>
      </c>
      <c r="D95" s="564"/>
      <c r="E95" s="537"/>
      <c r="F95" s="548" t="str">
        <f>IFERROR(VLOOKUP(B95,'新成代基准 （勿删）'!A:D,3,0),"")</f>
        <v/>
      </c>
      <c r="G95" s="549">
        <f t="shared" si="3"/>
        <v>0</v>
      </c>
      <c r="H95" s="546" t="s">
        <v>7308</v>
      </c>
      <c r="I95" s="546" t="s">
        <v>7307</v>
      </c>
      <c r="J95" s="564"/>
      <c r="K95" s="537"/>
      <c r="L95" s="543"/>
      <c r="M95" s="548" t="str">
        <f>IFERROR(VLOOKUP(H95,'新成代基准 （勿删）'!A:D,3,0),"")</f>
        <v/>
      </c>
      <c r="N95" s="550">
        <f t="shared" si="4"/>
        <v>0</v>
      </c>
      <c r="O95" s="550">
        <f t="shared" si="5"/>
        <v>0</v>
      </c>
    </row>
    <row r="96" spans="1:15" ht="42.95" customHeight="1">
      <c r="A96" s="892"/>
      <c r="B96" s="546"/>
      <c r="C96" s="547"/>
      <c r="D96" s="564"/>
      <c r="E96" s="546"/>
      <c r="F96" s="548" t="str">
        <f>IFERROR(VLOOKUP(B96,'新成代基准 （勿删）'!A:D,3,0),"")</f>
        <v/>
      </c>
      <c r="G96" s="549">
        <f t="shared" si="3"/>
        <v>0</v>
      </c>
      <c r="H96" s="546"/>
      <c r="I96" s="547"/>
      <c r="J96" s="567"/>
      <c r="K96" s="546"/>
      <c r="L96" s="543"/>
      <c r="M96" s="548" t="str">
        <f>IFERROR(VLOOKUP(H96,'新成代基准 （勿删）'!A:D,3,0),"")</f>
        <v/>
      </c>
      <c r="N96" s="550">
        <f t="shared" si="4"/>
        <v>0</v>
      </c>
      <c r="O96" s="550">
        <f t="shared" si="5"/>
        <v>0</v>
      </c>
    </row>
    <row r="97" spans="1:15" ht="42.95" customHeight="1">
      <c r="A97" s="893"/>
      <c r="B97" s="546"/>
      <c r="C97" s="547"/>
      <c r="D97" s="564"/>
      <c r="E97" s="537"/>
      <c r="F97" s="548" t="str">
        <f>IFERROR(VLOOKUP(B97,'新成代基准 （勿删）'!A:D,3,0),"")</f>
        <v/>
      </c>
      <c r="G97" s="549">
        <f t="shared" si="3"/>
        <v>0</v>
      </c>
      <c r="H97" s="546"/>
      <c r="I97" s="547"/>
      <c r="J97" s="564"/>
      <c r="K97" s="537"/>
      <c r="L97" s="543"/>
      <c r="M97" s="548" t="str">
        <f>IFERROR(VLOOKUP(H97,'新成代基准 （勿删）'!A:D,3,0),"")</f>
        <v/>
      </c>
      <c r="N97" s="550">
        <f t="shared" si="4"/>
        <v>0</v>
      </c>
      <c r="O97" s="550">
        <f t="shared" si="5"/>
        <v>0</v>
      </c>
    </row>
    <row r="98" spans="1:15" ht="42.95" customHeight="1">
      <c r="A98" s="779" t="s">
        <v>2428</v>
      </c>
      <c r="B98" s="546"/>
      <c r="C98" s="546"/>
      <c r="D98" s="564"/>
      <c r="E98" s="537"/>
      <c r="F98" s="548" t="str">
        <f>IFERROR(VLOOKUP(B98,'新成代基准 （勿删）'!A:D,3,0),"")</f>
        <v/>
      </c>
      <c r="G98" s="549">
        <f t="shared" si="3"/>
        <v>0</v>
      </c>
      <c r="H98" s="546"/>
      <c r="I98" s="546"/>
      <c r="J98" s="564"/>
      <c r="K98" s="537"/>
      <c r="L98" s="543"/>
      <c r="M98" s="548" t="str">
        <f>IFERROR(VLOOKUP(H98,'新成代基准 （勿删）'!A:D,3,0),"")</f>
        <v/>
      </c>
      <c r="N98" s="550">
        <f t="shared" si="4"/>
        <v>0</v>
      </c>
      <c r="O98" s="550">
        <f t="shared" si="5"/>
        <v>0</v>
      </c>
    </row>
    <row r="99" spans="1:15" ht="42.95" customHeight="1">
      <c r="A99" s="894" t="s">
        <v>7510</v>
      </c>
      <c r="B99" s="546">
        <v>33202060</v>
      </c>
      <c r="C99" s="546" t="s">
        <v>7316</v>
      </c>
      <c r="D99" s="564" t="s">
        <v>7232</v>
      </c>
      <c r="E99" s="537"/>
      <c r="F99" s="548" t="str">
        <f>IFERROR(VLOOKUP(B99,'新成代基准 （勿删）'!A:D,3,0),"")</f>
        <v>104554  486  20C</v>
      </c>
      <c r="G99" s="549">
        <f t="shared" si="3"/>
        <v>0</v>
      </c>
      <c r="H99" s="546">
        <v>33202060</v>
      </c>
      <c r="I99" s="546" t="s">
        <v>7316</v>
      </c>
      <c r="J99" s="568" t="s">
        <v>7232</v>
      </c>
      <c r="K99" s="537"/>
      <c r="L99" s="543"/>
      <c r="M99" s="548" t="str">
        <f>IFERROR(VLOOKUP(H99,'新成代基准 （勿删）'!A:D,3,0),"")</f>
        <v>104554  486  20C</v>
      </c>
      <c r="N99" s="550">
        <f t="shared" si="4"/>
        <v>0</v>
      </c>
      <c r="O99" s="550">
        <f t="shared" si="5"/>
        <v>0</v>
      </c>
    </row>
    <row r="100" spans="1:15" ht="42.95" customHeight="1">
      <c r="A100" s="892"/>
      <c r="B100" s="546"/>
      <c r="C100" s="546"/>
      <c r="D100" s="564"/>
      <c r="E100" s="537"/>
      <c r="F100" s="548" t="str">
        <f>IFERROR(VLOOKUP(B100,'新成代基准 （勿删）'!A:D,3,0),"")</f>
        <v/>
      </c>
      <c r="G100" s="549">
        <f t="shared" si="3"/>
        <v>0</v>
      </c>
      <c r="H100" s="546"/>
      <c r="I100" s="546"/>
      <c r="J100" s="564"/>
      <c r="K100" s="537"/>
      <c r="L100" s="543"/>
      <c r="M100" s="548" t="str">
        <f>IFERROR(VLOOKUP(H100,'新成代基准 （勿删）'!A:D,3,0),"")</f>
        <v/>
      </c>
      <c r="N100" s="550">
        <f t="shared" si="4"/>
        <v>0</v>
      </c>
      <c r="O100" s="550">
        <f t="shared" si="5"/>
        <v>0</v>
      </c>
    </row>
    <row r="101" spans="1:15" ht="42.75" customHeight="1">
      <c r="A101" s="893"/>
      <c r="B101" s="546"/>
      <c r="C101" s="547"/>
      <c r="D101" s="564"/>
      <c r="E101" s="537"/>
      <c r="F101" s="548" t="str">
        <f>IFERROR(VLOOKUP(B101,'新成代基准 （勿删）'!A:D,3,0),"")</f>
        <v/>
      </c>
      <c r="G101" s="549">
        <f t="shared" si="3"/>
        <v>0</v>
      </c>
      <c r="H101" s="546"/>
      <c r="I101" s="547"/>
      <c r="J101" s="564"/>
      <c r="K101" s="537"/>
      <c r="L101" s="543"/>
      <c r="M101" s="548" t="str">
        <f>IFERROR(VLOOKUP(H101,'新成代基准 （勿删）'!A:D,3,0),"")</f>
        <v/>
      </c>
      <c r="N101" s="550">
        <f t="shared" si="4"/>
        <v>0</v>
      </c>
      <c r="O101" s="550">
        <f t="shared" si="5"/>
        <v>0</v>
      </c>
    </row>
    <row r="102" spans="1:15" ht="42.95" customHeight="1">
      <c r="A102" s="894" t="s">
        <v>2446</v>
      </c>
      <c r="B102" s="546"/>
      <c r="C102" s="547"/>
      <c r="D102" s="564"/>
      <c r="E102" s="537"/>
      <c r="F102" s="548" t="str">
        <f>IFERROR(VLOOKUP(B102,'新成代基准 （勿删）'!A:D,3,0),"")</f>
        <v/>
      </c>
      <c r="G102" s="549">
        <f t="shared" si="3"/>
        <v>0</v>
      </c>
      <c r="H102" s="546"/>
      <c r="I102" s="547"/>
      <c r="J102" s="564"/>
      <c r="K102" s="537"/>
      <c r="L102" s="543"/>
      <c r="M102" s="548" t="str">
        <f>IFERROR(VLOOKUP(H102,'新成代基准 （勿删）'!A:D,3,0),"")</f>
        <v/>
      </c>
      <c r="N102" s="550">
        <f t="shared" si="4"/>
        <v>0</v>
      </c>
      <c r="O102" s="550">
        <f t="shared" si="5"/>
        <v>0</v>
      </c>
    </row>
    <row r="103" spans="1:15" ht="42.75" customHeight="1">
      <c r="A103" s="892"/>
      <c r="B103" s="546"/>
      <c r="C103" s="551"/>
      <c r="D103" s="564"/>
      <c r="E103" s="537"/>
      <c r="F103" s="548" t="str">
        <f>IFERROR(VLOOKUP(B103,'新成代基准 （勿删）'!A:D,3,0),"")</f>
        <v/>
      </c>
      <c r="G103" s="549">
        <f t="shared" si="3"/>
        <v>0</v>
      </c>
      <c r="H103" s="546"/>
      <c r="I103" s="551"/>
      <c r="J103" s="564"/>
      <c r="K103" s="537"/>
      <c r="L103" s="543"/>
      <c r="M103" s="548" t="str">
        <f>IFERROR(VLOOKUP(H103,'新成代基准 （勿删）'!A:D,3,0),"")</f>
        <v/>
      </c>
      <c r="N103" s="550">
        <f t="shared" si="4"/>
        <v>0</v>
      </c>
      <c r="O103" s="550">
        <f t="shared" si="5"/>
        <v>0</v>
      </c>
    </row>
    <row r="104" spans="1:15" ht="42.95" customHeight="1">
      <c r="A104" s="893"/>
      <c r="B104" s="546"/>
      <c r="C104" s="546"/>
      <c r="D104" s="564"/>
      <c r="E104" s="537"/>
      <c r="F104" s="548" t="str">
        <f>IFERROR(VLOOKUP(B104,'新成代基准 （勿删）'!A:D,3,0),"")</f>
        <v/>
      </c>
      <c r="G104" s="549">
        <f t="shared" si="3"/>
        <v>0</v>
      </c>
      <c r="H104" s="546"/>
      <c r="I104" s="546"/>
      <c r="J104" s="564"/>
      <c r="K104" s="537"/>
      <c r="L104" s="543"/>
      <c r="M104" s="548" t="str">
        <f>IFERROR(VLOOKUP(H104,'新成代基准 （勿删）'!A:D,3,0),"")</f>
        <v/>
      </c>
      <c r="N104" s="550">
        <f t="shared" si="4"/>
        <v>0</v>
      </c>
      <c r="O104" s="550">
        <f t="shared" si="5"/>
        <v>0</v>
      </c>
    </row>
    <row r="105" spans="1:15" ht="42.95" customHeight="1">
      <c r="A105" s="895" t="s">
        <v>2449</v>
      </c>
      <c r="B105" s="546">
        <v>32774002</v>
      </c>
      <c r="C105" s="551" t="s">
        <v>7317</v>
      </c>
      <c r="D105" s="564" t="s">
        <v>7232</v>
      </c>
      <c r="E105" s="537"/>
      <c r="F105" s="548" t="str">
        <f>IFERROR(VLOOKUP(B105,'新成代基准 （勿删）'!A:D,3,0),"")</f>
        <v>1290HB  484  30A</v>
      </c>
      <c r="G105" s="549">
        <f t="shared" si="3"/>
        <v>0</v>
      </c>
      <c r="H105" s="546">
        <v>32774002</v>
      </c>
      <c r="I105" s="551" t="s">
        <v>7317</v>
      </c>
      <c r="J105" s="564" t="s">
        <v>7232</v>
      </c>
      <c r="K105" s="537"/>
      <c r="L105" s="543"/>
      <c r="M105" s="548" t="str">
        <f>IFERROR(VLOOKUP(H105,'新成代基准 （勿删）'!A:D,3,0),"")</f>
        <v>1290HB  484  30A</v>
      </c>
      <c r="N105" s="550">
        <f t="shared" si="4"/>
        <v>0</v>
      </c>
      <c r="O105" s="550">
        <f t="shared" si="5"/>
        <v>0</v>
      </c>
    </row>
    <row r="106" spans="1:15" ht="42.95" customHeight="1">
      <c r="A106" s="895"/>
      <c r="B106" s="546"/>
      <c r="C106" s="546"/>
      <c r="E106" s="537"/>
      <c r="F106" s="548" t="str">
        <f>IFERROR(VLOOKUP(B106,'新成代基准 （勿删）'!A:D,3,0),"")</f>
        <v/>
      </c>
      <c r="G106" s="549">
        <f t="shared" si="3"/>
        <v>0</v>
      </c>
      <c r="H106" s="546"/>
      <c r="I106" s="546"/>
      <c r="J106" s="564"/>
      <c r="K106" s="537"/>
      <c r="L106" s="543"/>
      <c r="M106" s="548" t="str">
        <f>IFERROR(VLOOKUP(H106,'新成代基准 （勿删）'!A:D,3,0),"")</f>
        <v/>
      </c>
      <c r="N106" s="550">
        <f t="shared" si="4"/>
        <v>0</v>
      </c>
      <c r="O106" s="550">
        <f t="shared" si="5"/>
        <v>0</v>
      </c>
    </row>
    <row r="107" spans="1:15" ht="42.95" customHeight="1">
      <c r="A107" s="896"/>
      <c r="B107" s="546"/>
      <c r="C107" s="546"/>
      <c r="D107" s="564"/>
      <c r="E107" s="537"/>
      <c r="F107" s="548" t="str">
        <f>IFERROR(VLOOKUP(B107,'新成代基准 （勿删）'!A:D,3,0),"")</f>
        <v/>
      </c>
      <c r="G107" s="549">
        <f t="shared" si="3"/>
        <v>0</v>
      </c>
      <c r="H107" s="546"/>
      <c r="I107" s="546"/>
      <c r="J107" s="564"/>
      <c r="K107" s="537"/>
      <c r="L107" s="543"/>
      <c r="M107" s="548" t="str">
        <f>IFERROR(VLOOKUP(H107,'新成代基准 （勿删）'!A:D,3,0),"")</f>
        <v/>
      </c>
      <c r="N107" s="550">
        <f t="shared" si="4"/>
        <v>0</v>
      </c>
      <c r="O107" s="550">
        <f t="shared" si="5"/>
        <v>0</v>
      </c>
    </row>
    <row r="108" spans="1:15" ht="42.95" customHeight="1">
      <c r="A108" s="892" t="s">
        <v>2450</v>
      </c>
      <c r="B108" s="546" t="s">
        <v>7306</v>
      </c>
      <c r="C108" s="546" t="s">
        <v>7307</v>
      </c>
      <c r="E108" s="537"/>
      <c r="F108" s="548" t="str">
        <f>IFERROR(VLOOKUP(B108,'新成代基准 （勿删）'!A:D,3,0),"")</f>
        <v/>
      </c>
      <c r="G108" s="549">
        <f t="shared" si="3"/>
        <v>0</v>
      </c>
      <c r="H108" s="546" t="s">
        <v>7306</v>
      </c>
      <c r="I108" s="546" t="s">
        <v>7307</v>
      </c>
      <c r="K108" s="537"/>
      <c r="L108" s="543"/>
      <c r="M108" s="548" t="str">
        <f>IFERROR(VLOOKUP(H108,'新成代基准 （勿删）'!A:D,3,0),"")</f>
        <v/>
      </c>
      <c r="N108" s="550">
        <f t="shared" si="4"/>
        <v>0</v>
      </c>
      <c r="O108" s="550">
        <f t="shared" si="5"/>
        <v>0</v>
      </c>
    </row>
    <row r="109" spans="1:15" ht="42.95" customHeight="1">
      <c r="A109" s="892"/>
      <c r="B109" s="546"/>
      <c r="F109" s="548" t="str">
        <f>IFERROR(VLOOKUP(B109,'新成代基准 （勿删）'!A:D,3,0),"")</f>
        <v/>
      </c>
      <c r="G109" s="549">
        <f t="shared" si="3"/>
        <v>0</v>
      </c>
      <c r="H109" s="546"/>
      <c r="L109" s="543"/>
      <c r="M109" s="548" t="str">
        <f>IFERROR(VLOOKUP(H109,'新成代基准 （勿删）'!A:D,3,0),"")</f>
        <v/>
      </c>
      <c r="N109" s="550">
        <f t="shared" si="4"/>
        <v>0</v>
      </c>
      <c r="O109" s="550">
        <f t="shared" si="5"/>
        <v>0</v>
      </c>
    </row>
    <row r="110" spans="1:15" ht="42.95" customHeight="1">
      <c r="A110" s="892"/>
      <c r="B110" s="546"/>
      <c r="D110" s="564"/>
      <c r="F110" s="548" t="str">
        <f>IFERROR(VLOOKUP(B110,'新成代基准 （勿删）'!A:D,3,0),"")</f>
        <v/>
      </c>
      <c r="G110" s="549">
        <f t="shared" si="3"/>
        <v>0</v>
      </c>
      <c r="H110" s="546"/>
      <c r="L110" s="543"/>
      <c r="M110" s="548" t="str">
        <f>IFERROR(VLOOKUP(H110,'新成代基准 （勿删）'!A:D,3,0),"")</f>
        <v/>
      </c>
      <c r="N110" s="550">
        <f t="shared" si="4"/>
        <v>0</v>
      </c>
      <c r="O110" s="550">
        <f t="shared" si="5"/>
        <v>0</v>
      </c>
    </row>
    <row r="111" spans="1:15" ht="42.95" customHeight="1">
      <c r="A111" s="894" t="s">
        <v>7506</v>
      </c>
      <c r="B111" s="546" t="s">
        <v>7311</v>
      </c>
      <c r="C111" s="555" t="s">
        <v>7307</v>
      </c>
      <c r="F111" s="548" t="str">
        <f>IFERROR(VLOOKUP(B111,'新成代基准 （勿删）'!A:D,3,0),"")</f>
        <v/>
      </c>
      <c r="G111" s="549">
        <f t="shared" si="3"/>
        <v>0</v>
      </c>
      <c r="H111" s="546" t="s">
        <v>7311</v>
      </c>
      <c r="I111" s="555" t="s">
        <v>7307</v>
      </c>
      <c r="L111" s="543"/>
      <c r="M111" s="548" t="str">
        <f>IFERROR(VLOOKUP(H111,'新成代基准 （勿删）'!A:D,3,0),"")</f>
        <v/>
      </c>
      <c r="N111" s="550">
        <f t="shared" si="4"/>
        <v>0</v>
      </c>
      <c r="O111" s="550">
        <f t="shared" si="5"/>
        <v>0</v>
      </c>
    </row>
    <row r="112" spans="1:15" ht="42.95" customHeight="1">
      <c r="A112" s="892"/>
      <c r="B112" s="546"/>
      <c r="F112" s="548" t="str">
        <f>IFERROR(VLOOKUP(B112,'新成代基准 （勿删）'!A:D,3,0),"")</f>
        <v/>
      </c>
      <c r="G112" s="549">
        <f t="shared" si="3"/>
        <v>0</v>
      </c>
      <c r="H112" s="546"/>
      <c r="L112" s="543"/>
      <c r="M112" s="548" t="str">
        <f>IFERROR(VLOOKUP(H112,'新成代基准 （勿删）'!A:D,3,0),"")</f>
        <v/>
      </c>
      <c r="N112" s="550">
        <f t="shared" si="4"/>
        <v>0</v>
      </c>
      <c r="O112" s="550">
        <f t="shared" si="5"/>
        <v>0</v>
      </c>
    </row>
    <row r="113" spans="1:15" ht="42.95" customHeight="1">
      <c r="A113" s="892"/>
      <c r="B113" s="546"/>
      <c r="F113" s="548" t="str">
        <f>IFERROR(VLOOKUP(B113,'新成代基准 （勿删）'!A:D,3,0),"")</f>
        <v/>
      </c>
      <c r="G113" s="549">
        <f t="shared" si="3"/>
        <v>0</v>
      </c>
      <c r="H113" s="546"/>
      <c r="L113" s="543"/>
      <c r="M113" s="548" t="str">
        <f>IFERROR(VLOOKUP(H113,'新成代基准 （勿删）'!A:D,3,0),"")</f>
        <v/>
      </c>
      <c r="N113" s="550">
        <f t="shared" si="4"/>
        <v>0</v>
      </c>
      <c r="O113" s="550">
        <f t="shared" si="5"/>
        <v>0</v>
      </c>
    </row>
    <row r="114" spans="1:15" ht="42.95" customHeight="1">
      <c r="A114" s="894" t="s">
        <v>7504</v>
      </c>
      <c r="B114" s="546" t="s">
        <v>1532</v>
      </c>
      <c r="C114" s="555" t="s">
        <v>7319</v>
      </c>
      <c r="D114" s="566" t="s">
        <v>7232</v>
      </c>
      <c r="E114" s="556">
        <v>80</v>
      </c>
      <c r="F114" s="548" t="str">
        <f>IFERROR(VLOOKUP(B114,'新成代基准 （勿删）'!A:D,3,0),"")</f>
        <v>128856  484  30A称重</v>
      </c>
      <c r="G114" s="549">
        <f t="shared" si="3"/>
        <v>160</v>
      </c>
      <c r="H114" s="546" t="s">
        <v>2334</v>
      </c>
      <c r="I114" s="555" t="s">
        <v>7318</v>
      </c>
      <c r="J114" s="568" t="s">
        <v>7225</v>
      </c>
      <c r="K114" s="545">
        <v>40</v>
      </c>
      <c r="L114" s="543"/>
      <c r="M114" s="548" t="str">
        <f>IFERROR(VLOOKUP(H114,'新成代基准 （勿删）'!A:D,3,0),"")</f>
        <v>128866  484  40A</v>
      </c>
      <c r="N114" s="550">
        <f t="shared" si="4"/>
        <v>0</v>
      </c>
      <c r="O114" s="550">
        <f t="shared" si="5"/>
        <v>80</v>
      </c>
    </row>
    <row r="115" spans="1:15" ht="42.95" customHeight="1">
      <c r="A115" s="892"/>
      <c r="B115" s="546" t="s">
        <v>2334</v>
      </c>
      <c r="C115" s="555" t="s">
        <v>7318</v>
      </c>
      <c r="D115" s="566" t="s">
        <v>7225</v>
      </c>
      <c r="E115" s="556">
        <v>140</v>
      </c>
      <c r="F115" s="548" t="str">
        <f>IFERROR(VLOOKUP(B115,'新成代基准 （勿删）'!A:D,3,0),"")</f>
        <v>128866  484  40A</v>
      </c>
      <c r="G115" s="549">
        <f t="shared" si="3"/>
        <v>280</v>
      </c>
      <c r="H115" s="546" t="s">
        <v>1532</v>
      </c>
      <c r="I115" s="555" t="s">
        <v>7564</v>
      </c>
      <c r="J115" s="568" t="s">
        <v>7232</v>
      </c>
      <c r="K115" s="545">
        <v>120</v>
      </c>
      <c r="L115" s="543"/>
      <c r="M115" s="548" t="str">
        <f>IFERROR(VLOOKUP(H115,'新成代基准 （勿删）'!A:D,3,0),"")</f>
        <v>128856  484  30A称重</v>
      </c>
      <c r="N115" s="550">
        <f t="shared" si="4"/>
        <v>0</v>
      </c>
      <c r="O115" s="550">
        <f t="shared" si="5"/>
        <v>240</v>
      </c>
    </row>
    <row r="116" spans="1:15" ht="42.95" customHeight="1">
      <c r="A116" s="893"/>
      <c r="B116" s="546"/>
      <c r="F116" s="548" t="str">
        <f>IFERROR(VLOOKUP(B116,'新成代基准 （勿删）'!A:D,3,0),"")</f>
        <v/>
      </c>
      <c r="G116" s="549">
        <f t="shared" si="3"/>
        <v>0</v>
      </c>
      <c r="H116" s="546" t="s">
        <v>2334</v>
      </c>
      <c r="I116" s="555" t="s">
        <v>7318</v>
      </c>
      <c r="J116" s="568" t="s">
        <v>7225</v>
      </c>
      <c r="K116" s="545">
        <v>180</v>
      </c>
      <c r="L116" s="543"/>
      <c r="M116" s="548" t="str">
        <f>IFERROR(VLOOKUP(H116,'新成代基准 （勿删）'!A:D,3,0),"")</f>
        <v>128866  484  40A</v>
      </c>
      <c r="N116" s="550">
        <f t="shared" si="4"/>
        <v>0</v>
      </c>
      <c r="O116" s="550">
        <f t="shared" si="5"/>
        <v>360</v>
      </c>
    </row>
    <row r="117" spans="1:15" ht="42.95" customHeight="1">
      <c r="A117" s="897" t="s">
        <v>2590</v>
      </c>
      <c r="B117" s="546" t="s">
        <v>7311</v>
      </c>
      <c r="C117" s="555" t="s">
        <v>7307</v>
      </c>
      <c r="F117" s="548" t="str">
        <f>IFERROR(VLOOKUP(B117,'新成代基准 （勿删）'!A:D,3,0),"")</f>
        <v/>
      </c>
      <c r="G117" s="549">
        <f t="shared" si="3"/>
        <v>0</v>
      </c>
      <c r="H117" s="546" t="s">
        <v>7311</v>
      </c>
      <c r="I117" s="555" t="s">
        <v>7307</v>
      </c>
      <c r="L117" s="543"/>
      <c r="M117" s="548" t="str">
        <f>IFERROR(VLOOKUP(H117,'新成代基准 （勿删）'!A:D,3,0),"")</f>
        <v/>
      </c>
      <c r="N117" s="550">
        <f t="shared" si="4"/>
        <v>0</v>
      </c>
      <c r="O117" s="550">
        <f t="shared" si="5"/>
        <v>0</v>
      </c>
    </row>
    <row r="118" spans="1:15" ht="42.95" customHeight="1">
      <c r="A118" s="895"/>
      <c r="B118" s="546"/>
      <c r="F118" s="548" t="str">
        <f>IFERROR(VLOOKUP(B118,'新成代基准 （勿删）'!A:D,3,0),"")</f>
        <v/>
      </c>
      <c r="G118" s="549">
        <f t="shared" si="3"/>
        <v>0</v>
      </c>
      <c r="H118" s="546"/>
      <c r="L118" s="543"/>
      <c r="M118" s="548" t="str">
        <f>IFERROR(VLOOKUP(H118,'新成代基准 （勿删）'!A:D,3,0),"")</f>
        <v/>
      </c>
      <c r="N118" s="550">
        <f t="shared" si="4"/>
        <v>0</v>
      </c>
      <c r="O118" s="550">
        <f t="shared" si="5"/>
        <v>0</v>
      </c>
    </row>
    <row r="119" spans="1:15" ht="42.95" customHeight="1">
      <c r="A119" s="896"/>
      <c r="B119" s="546"/>
      <c r="F119" s="548" t="str">
        <f>IFERROR(VLOOKUP(B119,'新成代基准 （勿删）'!A:D,3,0),"")</f>
        <v/>
      </c>
      <c r="G119" s="549">
        <f t="shared" si="3"/>
        <v>0</v>
      </c>
      <c r="H119" s="546"/>
      <c r="L119" s="543"/>
      <c r="M119" s="548" t="str">
        <f>IFERROR(VLOOKUP(H119,'新成代基准 （勿删）'!A:D,3,0),"")</f>
        <v/>
      </c>
      <c r="N119" s="550">
        <f t="shared" si="4"/>
        <v>0</v>
      </c>
      <c r="O119" s="550">
        <f t="shared" si="5"/>
        <v>0</v>
      </c>
    </row>
    <row r="120" spans="1:15" ht="42.95" customHeight="1">
      <c r="A120" s="897" t="s">
        <v>7261</v>
      </c>
      <c r="B120" s="546">
        <v>31012065</v>
      </c>
      <c r="C120" s="555" t="s">
        <v>7320</v>
      </c>
      <c r="D120" s="566" t="s">
        <v>7225</v>
      </c>
      <c r="E120" s="556">
        <v>60</v>
      </c>
      <c r="F120" s="548" t="str">
        <f>IFERROR(VLOOKUP(B120,'新成代基准 （勿删）'!A:D,3,0),"")</f>
        <v>080454  486  30A</v>
      </c>
      <c r="G120" s="549">
        <f t="shared" si="3"/>
        <v>120</v>
      </c>
      <c r="H120" s="546">
        <v>31012065</v>
      </c>
      <c r="I120" s="555" t="s">
        <v>7320</v>
      </c>
      <c r="J120" s="568" t="s">
        <v>7225</v>
      </c>
      <c r="K120" s="545">
        <v>180</v>
      </c>
      <c r="L120" s="543"/>
      <c r="M120" s="548" t="str">
        <f>IFERROR(VLOOKUP(H120,'新成代基准 （勿删）'!A:D,3,0),"")</f>
        <v>080454  486  30A</v>
      </c>
      <c r="N120" s="550">
        <f t="shared" si="4"/>
        <v>0</v>
      </c>
      <c r="O120" s="550">
        <f t="shared" si="5"/>
        <v>360</v>
      </c>
    </row>
    <row r="121" spans="1:15" ht="42.95" customHeight="1">
      <c r="A121" s="895"/>
      <c r="B121" s="546"/>
      <c r="F121" s="548" t="str">
        <f>IFERROR(VLOOKUP(B121,'新成代基准 （勿删）'!A:D,3,0),"")</f>
        <v/>
      </c>
      <c r="G121" s="549">
        <f t="shared" si="3"/>
        <v>0</v>
      </c>
      <c r="H121" s="546">
        <v>31052061</v>
      </c>
      <c r="I121" s="555" t="s">
        <v>7258</v>
      </c>
      <c r="J121" s="568" t="s">
        <v>7225</v>
      </c>
      <c r="L121" s="543"/>
      <c r="M121" s="548" t="str">
        <f>IFERROR(VLOOKUP(H121,'新成代基准 （勿删）'!A:D,3,0),"")</f>
        <v>080855  486  35A</v>
      </c>
      <c r="N121" s="550">
        <f t="shared" si="4"/>
        <v>0</v>
      </c>
      <c r="O121" s="550">
        <f t="shared" si="5"/>
        <v>0</v>
      </c>
    </row>
    <row r="122" spans="1:15" ht="42.95" customHeight="1">
      <c r="A122" s="896"/>
      <c r="B122" s="546"/>
      <c r="F122" s="548" t="str">
        <f>IFERROR(VLOOKUP(B122,'新成代基准 （勿删）'!A:D,3,0),"")</f>
        <v/>
      </c>
      <c r="G122" s="549">
        <f t="shared" si="3"/>
        <v>0</v>
      </c>
      <c r="H122" s="546"/>
      <c r="L122" s="543"/>
      <c r="M122" s="548" t="str">
        <f>IFERROR(VLOOKUP(H122,'新成代基准 （勿删）'!A:D,3,0),"")</f>
        <v/>
      </c>
      <c r="N122" s="550">
        <f t="shared" si="4"/>
        <v>0</v>
      </c>
      <c r="O122" s="550">
        <f t="shared" si="5"/>
        <v>0</v>
      </c>
    </row>
    <row r="123" spans="1:15" ht="42.95" customHeight="1">
      <c r="A123" s="780"/>
      <c r="B123" s="546"/>
      <c r="F123" s="548" t="str">
        <f>IFERROR(VLOOKUP(B123,'新成代基准 （勿删）'!A:D,3,0),"")</f>
        <v/>
      </c>
      <c r="G123" s="549">
        <f t="shared" si="3"/>
        <v>0</v>
      </c>
      <c r="H123" s="546"/>
      <c r="L123" s="543"/>
      <c r="M123" s="548" t="str">
        <f>IFERROR(VLOOKUP(H123,'新成代基准 （勿删）'!A:D,3,0),"")</f>
        <v/>
      </c>
      <c r="N123" s="550">
        <f t="shared" si="4"/>
        <v>0</v>
      </c>
      <c r="O123" s="550">
        <f t="shared" si="5"/>
        <v>0</v>
      </c>
    </row>
    <row r="124" spans="1:15" ht="42.95" customHeight="1">
      <c r="A124" s="780"/>
      <c r="B124" s="546"/>
      <c r="F124" s="548" t="str">
        <f>IFERROR(VLOOKUP(B124,'新成代基准 （勿删）'!A:D,3,0),"")</f>
        <v/>
      </c>
      <c r="G124" s="549">
        <f t="shared" si="3"/>
        <v>0</v>
      </c>
      <c r="H124" s="546"/>
      <c r="L124" s="543"/>
      <c r="M124" s="548" t="str">
        <f>IFERROR(VLOOKUP(H124,'新成代基准 （勿删）'!A:D,3,0),"")</f>
        <v/>
      </c>
      <c r="N124" s="550">
        <f t="shared" si="4"/>
        <v>0</v>
      </c>
      <c r="O124" s="550">
        <f t="shared" si="5"/>
        <v>0</v>
      </c>
    </row>
    <row r="125" spans="1:15" ht="42.95" customHeight="1">
      <c r="A125" s="780"/>
      <c r="B125" s="546"/>
      <c r="F125" s="548" t="str">
        <f>IFERROR(VLOOKUP(B125,'新成代基准 （勿删）'!A:D,3,0),"")</f>
        <v/>
      </c>
      <c r="G125" s="549">
        <f t="shared" si="3"/>
        <v>0</v>
      </c>
      <c r="H125" s="546"/>
      <c r="L125" s="543"/>
      <c r="M125" s="548" t="str">
        <f>IFERROR(VLOOKUP(H125,'新成代基准 （勿删）'!A:D,3,0),"")</f>
        <v/>
      </c>
      <c r="N125" s="550">
        <f t="shared" si="4"/>
        <v>0</v>
      </c>
      <c r="O125" s="550">
        <f t="shared" si="5"/>
        <v>0</v>
      </c>
    </row>
    <row r="126" spans="1:15" ht="42.95" customHeight="1">
      <c r="A126" s="780"/>
      <c r="B126" s="546"/>
      <c r="F126" s="548" t="str">
        <f>IFERROR(VLOOKUP(B126,'新成代基准 （勿删）'!A:D,3,0),"")</f>
        <v/>
      </c>
      <c r="G126" s="549">
        <f t="shared" si="3"/>
        <v>0</v>
      </c>
      <c r="H126" s="546"/>
      <c r="L126" s="543"/>
      <c r="M126" s="548" t="str">
        <f>IFERROR(VLOOKUP(H126,'新成代基准 （勿删）'!A:D,3,0),"")</f>
        <v/>
      </c>
      <c r="N126" s="550">
        <f t="shared" si="4"/>
        <v>0</v>
      </c>
      <c r="O126" s="550">
        <f t="shared" si="5"/>
        <v>0</v>
      </c>
    </row>
    <row r="127" spans="1:15" ht="42.75" customHeight="1">
      <c r="A127" s="777"/>
      <c r="B127" s="546"/>
      <c r="F127" s="548" t="str">
        <f>IFERROR(VLOOKUP(B127,'新成代基准 （勿删）'!A:D,3,0),"")</f>
        <v/>
      </c>
      <c r="G127" s="549">
        <f t="shared" si="3"/>
        <v>0</v>
      </c>
      <c r="H127" s="546"/>
      <c r="L127" s="543"/>
      <c r="M127" s="548" t="str">
        <f>IFERROR(VLOOKUP(H127,'新成代基准 （勿删）'!A:D,3,0),"")</f>
        <v/>
      </c>
      <c r="N127" s="550">
        <f t="shared" si="4"/>
        <v>0</v>
      </c>
      <c r="O127" s="550">
        <f t="shared" si="5"/>
        <v>0</v>
      </c>
    </row>
    <row r="128" spans="1:15" ht="42.95" customHeight="1">
      <c r="A128" s="778"/>
      <c r="B128" s="546"/>
      <c r="F128" s="548" t="str">
        <f>IFERROR(VLOOKUP(B128,'新成代基准 （勿删）'!A:D,3,0),"")</f>
        <v/>
      </c>
      <c r="G128" s="549">
        <f t="shared" si="3"/>
        <v>0</v>
      </c>
      <c r="H128" s="546"/>
      <c r="L128" s="543"/>
      <c r="M128" s="548" t="str">
        <f>IFERROR(VLOOKUP(H128,'新成代基准 （勿删）'!A:D,3,0),"")</f>
        <v/>
      </c>
      <c r="N128" s="550">
        <f t="shared" si="4"/>
        <v>0</v>
      </c>
      <c r="O128" s="550">
        <f t="shared" si="5"/>
        <v>0</v>
      </c>
    </row>
    <row r="129" spans="1:15" ht="42.95" customHeight="1">
      <c r="A129" s="558"/>
      <c r="B129" s="546"/>
      <c r="F129" s="548" t="str">
        <f>IFERROR(VLOOKUP(B129,'新成代基准 （勿删）'!A:D,3,0),"")</f>
        <v/>
      </c>
      <c r="G129" s="549">
        <f t="shared" si="3"/>
        <v>0</v>
      </c>
      <c r="H129" s="546"/>
      <c r="L129" s="543"/>
      <c r="M129" s="548" t="str">
        <f>IFERROR(VLOOKUP(H129,'新成代基准 （勿删）'!A:D,3,0),"")</f>
        <v/>
      </c>
      <c r="N129" s="550">
        <f t="shared" si="4"/>
        <v>0</v>
      </c>
      <c r="O129" s="550">
        <f t="shared" si="5"/>
        <v>0</v>
      </c>
    </row>
    <row r="130" spans="1:15" ht="42.95" customHeight="1">
      <c r="B130" s="546"/>
      <c r="F130" s="548" t="str">
        <f>IFERROR(VLOOKUP(B130,'新成代基准 （勿删）'!A:D,3,0),"")</f>
        <v/>
      </c>
      <c r="G130" s="549">
        <f t="shared" si="3"/>
        <v>0</v>
      </c>
      <c r="H130" s="546"/>
      <c r="L130" s="543"/>
      <c r="M130" s="548" t="str">
        <f>IFERROR(VLOOKUP(H130,'新成代基准 （勿删）'!A:D,3,0),"")</f>
        <v/>
      </c>
      <c r="N130" s="550">
        <f t="shared" si="4"/>
        <v>0</v>
      </c>
      <c r="O130" s="550">
        <f t="shared" si="5"/>
        <v>0</v>
      </c>
    </row>
    <row r="131" spans="1:15" ht="42.95" customHeight="1">
      <c r="B131" s="546"/>
      <c r="F131" s="548" t="str">
        <f>IFERROR(VLOOKUP(B131,'新成代基准 （勿删）'!A:D,3,0),"")</f>
        <v/>
      </c>
      <c r="G131" s="549">
        <f t="shared" ref="G131:G144" si="6">IFERROR(E131*2,"")</f>
        <v>0</v>
      </c>
      <c r="H131" s="546"/>
      <c r="L131" s="543"/>
      <c r="M131" s="548" t="str">
        <f>IFERROR(VLOOKUP(H131,'新成代基准 （勿删）'!A:D,3,0),"")</f>
        <v/>
      </c>
      <c r="N131" s="550">
        <f t="shared" ref="N131:N144" si="7">IFERROR(L131*2,"")</f>
        <v>0</v>
      </c>
      <c r="O131" s="550">
        <f t="shared" ref="O131:O144" si="8">IFERROR(K131*2-N131,"")</f>
        <v>0</v>
      </c>
    </row>
    <row r="132" spans="1:15" ht="42.95" customHeight="1">
      <c r="B132" s="546"/>
      <c r="F132" s="548" t="str">
        <f>IFERROR(VLOOKUP(B132,'新成代基准 （勿删）'!A:D,3,0),"")</f>
        <v/>
      </c>
      <c r="G132" s="549">
        <f t="shared" si="6"/>
        <v>0</v>
      </c>
      <c r="H132" s="546"/>
      <c r="L132" s="543"/>
      <c r="M132" s="548" t="str">
        <f>IFERROR(VLOOKUP(H132,'新成代基准 （勿删）'!A:D,3,0),"")</f>
        <v/>
      </c>
      <c r="N132" s="550">
        <f t="shared" si="7"/>
        <v>0</v>
      </c>
      <c r="O132" s="550">
        <f t="shared" si="8"/>
        <v>0</v>
      </c>
    </row>
    <row r="133" spans="1:15" ht="42.95" customHeight="1">
      <c r="F133" s="548" t="str">
        <f>IFERROR(VLOOKUP(B133,'新成代基准 （勿删）'!A:D,3,0),"")</f>
        <v/>
      </c>
      <c r="G133" s="549">
        <f t="shared" si="6"/>
        <v>0</v>
      </c>
      <c r="H133" s="546"/>
      <c r="L133" s="543"/>
      <c r="M133" s="548" t="str">
        <f>IFERROR(VLOOKUP(H133,'新成代基准 （勿删）'!A:D,3,0),"")</f>
        <v/>
      </c>
      <c r="N133" s="550">
        <f t="shared" si="7"/>
        <v>0</v>
      </c>
      <c r="O133" s="550">
        <f t="shared" si="8"/>
        <v>0</v>
      </c>
    </row>
    <row r="134" spans="1:15" ht="42.95" customHeight="1">
      <c r="F134" s="548" t="str">
        <f>IFERROR(VLOOKUP(B134,'新成代基准 （勿删）'!A:D,3,0),"")</f>
        <v/>
      </c>
      <c r="G134" s="549">
        <f t="shared" si="6"/>
        <v>0</v>
      </c>
      <c r="H134" s="546"/>
      <c r="L134" s="543"/>
      <c r="M134" s="548" t="str">
        <f>IFERROR(VLOOKUP(H134,'新成代基准 （勿删）'!A:D,3,0),"")</f>
        <v/>
      </c>
      <c r="N134" s="550">
        <f t="shared" si="7"/>
        <v>0</v>
      </c>
      <c r="O134" s="550">
        <f t="shared" si="8"/>
        <v>0</v>
      </c>
    </row>
    <row r="135" spans="1:15" ht="42.95" customHeight="1">
      <c r="F135" s="548" t="str">
        <f>IFERROR(VLOOKUP(B135,'新成代基准 （勿删）'!A:D,3,0),"")</f>
        <v/>
      </c>
      <c r="G135" s="549">
        <f t="shared" si="6"/>
        <v>0</v>
      </c>
      <c r="L135" s="543"/>
      <c r="M135" s="548" t="str">
        <f>IFERROR(VLOOKUP(H135,'新成代基准 （勿删）'!A:D,3,0),"")</f>
        <v/>
      </c>
      <c r="N135" s="550">
        <f t="shared" si="7"/>
        <v>0</v>
      </c>
      <c r="O135" s="550">
        <f t="shared" si="8"/>
        <v>0</v>
      </c>
    </row>
    <row r="136" spans="1:15" ht="42.95" customHeight="1">
      <c r="F136" s="548" t="str">
        <f>IFERROR(VLOOKUP(B136,'新成代基准 （勿删）'!A:D,3,0),"")</f>
        <v/>
      </c>
      <c r="G136" s="549">
        <f t="shared" si="6"/>
        <v>0</v>
      </c>
      <c r="L136" s="543"/>
      <c r="M136" s="548" t="str">
        <f>IFERROR(VLOOKUP(H136,'新成代基准 （勿删）'!A:D,3,0),"")</f>
        <v/>
      </c>
      <c r="N136" s="550">
        <f t="shared" si="7"/>
        <v>0</v>
      </c>
      <c r="O136" s="550">
        <f t="shared" si="8"/>
        <v>0</v>
      </c>
    </row>
    <row r="137" spans="1:15" ht="42.95" customHeight="1">
      <c r="F137" s="548" t="str">
        <f>IFERROR(VLOOKUP(B137,'新成代基准 （勿删）'!A:D,3,0),"")</f>
        <v/>
      </c>
      <c r="G137" s="549">
        <f t="shared" si="6"/>
        <v>0</v>
      </c>
      <c r="L137" s="543"/>
      <c r="M137" s="548" t="str">
        <f>IFERROR(VLOOKUP(H137,'新成代基准 （勿删）'!A:D,3,0),"")</f>
        <v/>
      </c>
      <c r="N137" s="550">
        <f t="shared" si="7"/>
        <v>0</v>
      </c>
      <c r="O137" s="550">
        <f t="shared" si="8"/>
        <v>0</v>
      </c>
    </row>
    <row r="138" spans="1:15" ht="42.95" customHeight="1">
      <c r="F138" s="548" t="str">
        <f>IFERROR(VLOOKUP(B138,'新成代基准 （勿删）'!A:D,3,0),"")</f>
        <v/>
      </c>
      <c r="G138" s="549">
        <f t="shared" si="6"/>
        <v>0</v>
      </c>
      <c r="L138" s="543"/>
      <c r="M138" s="548" t="str">
        <f>IFERROR(VLOOKUP(H138,'新成代基准 （勿删）'!A:D,3,0),"")</f>
        <v/>
      </c>
      <c r="N138" s="550">
        <f t="shared" si="7"/>
        <v>0</v>
      </c>
      <c r="O138" s="550">
        <f t="shared" si="8"/>
        <v>0</v>
      </c>
    </row>
    <row r="139" spans="1:15" ht="42.95" customHeight="1">
      <c r="F139" s="548" t="str">
        <f>IFERROR(VLOOKUP(B139,'新成代基准 （勿删）'!A:D,3,0),"")</f>
        <v/>
      </c>
      <c r="G139" s="549">
        <f t="shared" si="6"/>
        <v>0</v>
      </c>
      <c r="L139" s="543"/>
      <c r="M139" s="548" t="str">
        <f>IFERROR(VLOOKUP(H139,'新成代基准 （勿删）'!A:D,3,0),"")</f>
        <v/>
      </c>
      <c r="N139" s="550">
        <f t="shared" si="7"/>
        <v>0</v>
      </c>
      <c r="O139" s="550">
        <f t="shared" si="8"/>
        <v>0</v>
      </c>
    </row>
    <row r="140" spans="1:15" ht="42.95" customHeight="1">
      <c r="F140" s="548" t="str">
        <f>IFERROR(VLOOKUP(B140,'新成代基准 （勿删）'!A:D,3,0),"")</f>
        <v/>
      </c>
      <c r="G140" s="549">
        <f t="shared" si="6"/>
        <v>0</v>
      </c>
      <c r="L140" s="543"/>
      <c r="M140" s="548" t="str">
        <f>IFERROR(VLOOKUP(H140,'新成代基准 （勿删）'!A:D,3,0),"")</f>
        <v/>
      </c>
      <c r="N140" s="550">
        <f t="shared" si="7"/>
        <v>0</v>
      </c>
      <c r="O140" s="550">
        <f t="shared" si="8"/>
        <v>0</v>
      </c>
    </row>
    <row r="141" spans="1:15" ht="42.95" customHeight="1">
      <c r="F141" s="548" t="str">
        <f>IFERROR(VLOOKUP(B141,'新成代基准 （勿删）'!A:D,3,0),"")</f>
        <v/>
      </c>
      <c r="G141" s="549">
        <f t="shared" si="6"/>
        <v>0</v>
      </c>
      <c r="L141" s="543"/>
      <c r="M141" s="548" t="str">
        <f>IFERROR(VLOOKUP(H141,'新成代基准 （勿删）'!A:D,3,0),"")</f>
        <v/>
      </c>
      <c r="N141" s="550">
        <f t="shared" si="7"/>
        <v>0</v>
      </c>
      <c r="O141" s="550">
        <f t="shared" si="8"/>
        <v>0</v>
      </c>
    </row>
    <row r="142" spans="1:15" ht="42.95" customHeight="1">
      <c r="F142" s="548" t="str">
        <f>IFERROR(VLOOKUP(B142,'新成代基准 （勿删）'!A:D,3,0),"")</f>
        <v/>
      </c>
      <c r="G142" s="549">
        <f t="shared" si="6"/>
        <v>0</v>
      </c>
      <c r="L142" s="543"/>
      <c r="M142" s="548" t="str">
        <f>IFERROR(VLOOKUP(H142,'新成代基准 （勿删）'!A:D,3,0),"")</f>
        <v/>
      </c>
      <c r="N142" s="550">
        <f t="shared" si="7"/>
        <v>0</v>
      </c>
      <c r="O142" s="550">
        <f t="shared" si="8"/>
        <v>0</v>
      </c>
    </row>
    <row r="143" spans="1:15" ht="42.95" customHeight="1">
      <c r="F143" s="548" t="str">
        <f>IFERROR(VLOOKUP(B143,'新成代基准 （勿删）'!A:D,3,0),"")</f>
        <v/>
      </c>
      <c r="G143" s="549">
        <f t="shared" si="6"/>
        <v>0</v>
      </c>
      <c r="L143" s="543"/>
      <c r="M143" s="548" t="str">
        <f>IFERROR(VLOOKUP(H143,'新成代基准 （勿删）'!A:D,3,0),"")</f>
        <v/>
      </c>
      <c r="N143" s="550">
        <f t="shared" si="7"/>
        <v>0</v>
      </c>
      <c r="O143" s="550">
        <f t="shared" si="8"/>
        <v>0</v>
      </c>
    </row>
    <row r="144" spans="1:15" ht="42.95" customHeight="1">
      <c r="F144" s="548" t="str">
        <f>IFERROR(VLOOKUP(B144,'新成代基准 （勿删）'!A:D,3,0),"")</f>
        <v/>
      </c>
      <c r="G144" s="549">
        <f t="shared" si="6"/>
        <v>0</v>
      </c>
      <c r="L144" s="543"/>
      <c r="M144" s="548" t="str">
        <f>IFERROR(VLOOKUP(H144,'新成代基准 （勿删）'!A:D,3,0),"")</f>
        <v/>
      </c>
      <c r="N144" s="550">
        <f t="shared" si="7"/>
        <v>0</v>
      </c>
      <c r="O144" s="550">
        <f t="shared" si="8"/>
        <v>0</v>
      </c>
    </row>
    <row r="145" spans="7:15" ht="42.95" customHeight="1">
      <c r="G145" s="549"/>
      <c r="L145" s="543" t="str">
        <f t="shared" ref="L145" si="9">IF(K145&lt;&gt;"",K145,"")</f>
        <v/>
      </c>
      <c r="N145" s="550"/>
      <c r="O145" s="550"/>
    </row>
  </sheetData>
  <autoFilter ref="A1:O145"/>
  <dataConsolidate topLabels="1">
    <dataRefs count="1">
      <dataRef ref="A1:B1048576" sheet="筛选" r:id="rId1"/>
    </dataRefs>
  </dataConsolidate>
  <mergeCells count="38">
    <mergeCell ref="A117:A119"/>
    <mergeCell ref="A120:A122"/>
    <mergeCell ref="A99:A101"/>
    <mergeCell ref="A102:A104"/>
    <mergeCell ref="A105:A107"/>
    <mergeCell ref="A108:A110"/>
    <mergeCell ref="A111:A113"/>
    <mergeCell ref="A114:A116"/>
    <mergeCell ref="A95:A97"/>
    <mergeCell ref="A59:A61"/>
    <mergeCell ref="A62:A66"/>
    <mergeCell ref="A67:A69"/>
    <mergeCell ref="A70:A72"/>
    <mergeCell ref="A73:A75"/>
    <mergeCell ref="A76:A78"/>
    <mergeCell ref="A80:A81"/>
    <mergeCell ref="A82:A84"/>
    <mergeCell ref="A85:A87"/>
    <mergeCell ref="A88:A91"/>
    <mergeCell ref="A92:A94"/>
    <mergeCell ref="A56:A58"/>
    <mergeCell ref="A21:A24"/>
    <mergeCell ref="A25:A27"/>
    <mergeCell ref="A28:A31"/>
    <mergeCell ref="A32:A33"/>
    <mergeCell ref="A34:A36"/>
    <mergeCell ref="A37:A38"/>
    <mergeCell ref="A40:A42"/>
    <mergeCell ref="A43:A45"/>
    <mergeCell ref="A46:A48"/>
    <mergeCell ref="A49:A50"/>
    <mergeCell ref="A52:A54"/>
    <mergeCell ref="A18:A20"/>
    <mergeCell ref="A2:A5"/>
    <mergeCell ref="A6:A9"/>
    <mergeCell ref="A10:A11"/>
    <mergeCell ref="A12:A13"/>
    <mergeCell ref="A15:A17"/>
  </mergeCells>
  <phoneticPr fontId="104" type="noConversion"/>
  <conditionalFormatting sqref="I4">
    <cfRule type="duplicateValues" dxfId="50" priority="21"/>
  </conditionalFormatting>
  <conditionalFormatting sqref="I2">
    <cfRule type="duplicateValues" dxfId="49" priority="20"/>
  </conditionalFormatting>
  <conditionalFormatting sqref="B88:C88">
    <cfRule type="duplicateValues" dxfId="48" priority="19"/>
  </conditionalFormatting>
  <conditionalFormatting sqref="H88:I88">
    <cfRule type="duplicateValues" dxfId="47" priority="18"/>
  </conditionalFormatting>
  <conditionalFormatting sqref="D78:D79 A1:C1 D81:D145 C146:D1048576 F146:M1048576 C2:C145 D1:D76 B2:B132 F1:O145">
    <cfRule type="cellIs" dxfId="46" priority="17" operator="equal">
      <formula>"结环带"</formula>
    </cfRule>
  </conditionalFormatting>
  <conditionalFormatting sqref="D78:D79 A1:C1 A131:C1048576 D81:D1048576 D1:D76 B2:C130 F1:XFD1048576">
    <cfRule type="containsText" dxfId="45" priority="15" operator="containsText" text="结环带">
      <formula>NOT(ISERROR(SEARCH("结环带",A1)))</formula>
    </cfRule>
  </conditionalFormatting>
  <conditionalFormatting sqref="D78:D79 C1:C1048576 D81:D1048576 D1:D76 F1:I1048576">
    <cfRule type="containsText" dxfId="44" priority="13" operator="containsText" text="试">
      <formula>NOT(ISERROR(SEARCH("试",C1)))</formula>
    </cfRule>
    <cfRule type="containsText" dxfId="43" priority="14" operator="containsText" text="结胎面">
      <formula>NOT(ISERROR(SEARCH("结胎面",C1)))</formula>
    </cfRule>
    <cfRule type="cellIs" dxfId="42" priority="16" operator="equal">
      <formula>"结环带"</formula>
    </cfRule>
  </conditionalFormatting>
  <conditionalFormatting sqref="E1:E1048576">
    <cfRule type="cellIs" dxfId="41" priority="12" operator="equal">
      <formula>"结环带"</formula>
    </cfRule>
  </conditionalFormatting>
  <conditionalFormatting sqref="E1:E1048576">
    <cfRule type="containsText" dxfId="40" priority="10" operator="containsText" text="结环带">
      <formula>NOT(ISERROR(SEARCH("结环带",E1)))</formula>
    </cfRule>
  </conditionalFormatting>
  <conditionalFormatting sqref="E1:E1048576">
    <cfRule type="containsText" dxfId="39" priority="8" operator="containsText" text="试">
      <formula>NOT(ISERROR(SEARCH("试",E1)))</formula>
    </cfRule>
    <cfRule type="containsText" dxfId="38" priority="9" operator="containsText" text="结胎面">
      <formula>NOT(ISERROR(SEARCH("结胎面",E1)))</formula>
    </cfRule>
    <cfRule type="cellIs" dxfId="37" priority="11" operator="equal">
      <formula>"结环带"</formula>
    </cfRule>
  </conditionalFormatting>
  <conditionalFormatting sqref="C1:C1048576">
    <cfRule type="containsText" dxfId="36" priority="7" operator="containsText" text="结束">
      <formula>NOT(ISERROR(SEARCH("结束",C1)))</formula>
    </cfRule>
  </conditionalFormatting>
  <conditionalFormatting sqref="I1:I1048576">
    <cfRule type="containsText" dxfId="35" priority="6" operator="containsText" text="结束">
      <formula>NOT(ISERROR(SEARCH("结束",I1)))</formula>
    </cfRule>
  </conditionalFormatting>
  <conditionalFormatting sqref="H86">
    <cfRule type="duplicateValues" dxfId="34" priority="5"/>
  </conditionalFormatting>
  <conditionalFormatting sqref="F2:F144">
    <cfRule type="expression" dxfId="33" priority="4">
      <formula>AND(F2="",E2&gt;0)</formula>
    </cfRule>
  </conditionalFormatting>
  <conditionalFormatting sqref="M2:M184">
    <cfRule type="expression" dxfId="32" priority="3">
      <formula>AND(M2="",K2&gt;0)</formula>
    </cfRule>
  </conditionalFormatting>
  <conditionalFormatting sqref="A129:A130">
    <cfRule type="containsText" dxfId="31" priority="2" operator="containsText" text="结环带">
      <formula>NOT(ISERROR(SEARCH("结环带",A129)))</formula>
    </cfRule>
  </conditionalFormatting>
  <conditionalFormatting sqref="H88">
    <cfRule type="duplicateValues" dxfId="30" priority="1"/>
  </conditionalFormatting>
  <printOptions horizontalCentered="1"/>
  <pageMargins left="0" right="0" top="0.39370078740157483" bottom="0" header="0" footer="0"/>
  <pageSetup paperSize="9" scale="26" orientation="portrait" r:id="rId2"/>
  <headerFooter>
    <oddHeader>&amp;L&amp;"-,粗體"&amp;24&amp;F</oddHeader>
  </headerFooter>
  <rowBreaks count="1" manualBreakCount="1">
    <brk id="66" max="1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>
    <tabColor rgb="FF92D050"/>
  </sheetPr>
  <dimension ref="A1:O145"/>
  <sheetViews>
    <sheetView topLeftCell="A34" zoomScale="55" zoomScaleNormal="55" zoomScaleSheetLayoutView="40" workbookViewId="0">
      <selection activeCell="I7" sqref="I7"/>
    </sheetView>
  </sheetViews>
  <sheetFormatPr defaultColWidth="9" defaultRowHeight="42.95" customHeight="1"/>
  <cols>
    <col min="1" max="1" width="8.875" style="553" customWidth="1"/>
    <col min="2" max="2" width="19.375" style="554" hidden="1" customWidth="1"/>
    <col min="3" max="3" width="70" style="555" customWidth="1"/>
    <col min="4" max="4" width="10.5" style="566" hidden="1" customWidth="1"/>
    <col min="5" max="5" width="10.5" style="556" customWidth="1"/>
    <col min="6" max="6" width="39" style="553" customWidth="1"/>
    <col min="7" max="7" width="15.625" style="560" hidden="1" customWidth="1"/>
    <col min="8" max="8" width="15.75" style="557" hidden="1" customWidth="1"/>
    <col min="9" max="9" width="70.125" style="555" customWidth="1"/>
    <col min="10" max="10" width="11.75" style="568" hidden="1" customWidth="1"/>
    <col min="11" max="11" width="11.75" style="545" customWidth="1"/>
    <col min="12" max="12" width="10.5" style="561" customWidth="1"/>
    <col min="13" max="13" width="38.375" style="559" customWidth="1"/>
    <col min="14" max="14" width="11.25" style="562" hidden="1" customWidth="1"/>
    <col min="15" max="15" width="11.5" style="562" hidden="1" customWidth="1"/>
    <col min="16" max="17" width="9" style="524" customWidth="1"/>
    <col min="18" max="16384" width="9" style="524"/>
  </cols>
  <sheetData>
    <row r="1" spans="1:15" s="545" customFormat="1" ht="42.95" customHeight="1">
      <c r="A1" s="537" t="s">
        <v>34</v>
      </c>
      <c r="B1" s="538" t="s">
        <v>33</v>
      </c>
      <c r="C1" s="539">
        <f>'01# '!E20+'03#'!E20+'04#'!E20+'05#'!E20+'06#'!E20+'08#'!E20+'02# '!E20</f>
        <v>0</v>
      </c>
      <c r="D1" s="563" t="s">
        <v>2656</v>
      </c>
      <c r="E1" s="540" t="s">
        <v>2624</v>
      </c>
      <c r="F1" s="540" t="s">
        <v>2073</v>
      </c>
      <c r="G1" s="541" t="s">
        <v>2348</v>
      </c>
      <c r="H1" s="542" t="s">
        <v>33</v>
      </c>
      <c r="I1" s="539">
        <f>'01# '!C20+'03#'!C20+'04#'!C20+'05#'!C20+'06#'!C20+'08#'!C20+'02# '!C20</f>
        <v>9544</v>
      </c>
      <c r="J1" s="563" t="s">
        <v>2655</v>
      </c>
      <c r="K1" s="540" t="s">
        <v>2624</v>
      </c>
      <c r="L1" s="543" t="str">
        <f>IF(K1&lt;&gt;"",K1,"")</f>
        <v>排产</v>
      </c>
      <c r="M1" s="540" t="s">
        <v>2354</v>
      </c>
      <c r="N1" s="541" t="s">
        <v>2694</v>
      </c>
      <c r="O1" s="544" t="s">
        <v>2080</v>
      </c>
    </row>
    <row r="2" spans="1:15" ht="42.75" customHeight="1">
      <c r="A2" s="872" t="s">
        <v>7485</v>
      </c>
      <c r="B2" s="546" t="s">
        <v>42</v>
      </c>
      <c r="C2" s="547" t="s">
        <v>7276</v>
      </c>
      <c r="D2" s="564" t="s">
        <v>7225</v>
      </c>
      <c r="E2" s="537">
        <v>100</v>
      </c>
      <c r="F2" s="548" t="str">
        <f>IFERROR(VLOOKUP(B2,'新成代基准 （勿删）'!A:D,3,0),"")</f>
        <v>12885589  486  30A</v>
      </c>
      <c r="G2" s="549">
        <f>IFERROR(E2*2,"")</f>
        <v>200</v>
      </c>
      <c r="H2" s="546" t="s">
        <v>1918</v>
      </c>
      <c r="I2" s="546" t="s">
        <v>1919</v>
      </c>
      <c r="J2" s="564" t="s">
        <v>7225</v>
      </c>
      <c r="K2" s="537">
        <v>140</v>
      </c>
      <c r="L2" s="543">
        <f t="shared" ref="L2:L65" si="0">IF(K2&lt;&gt;"",K2,"")</f>
        <v>140</v>
      </c>
      <c r="M2" s="548" t="str">
        <f>IFERROR(VLOOKUP(H2,'新成代基准 （勿删）'!A:D,3,0),"")</f>
        <v>12855589  486  40A</v>
      </c>
      <c r="N2" s="550">
        <f>IFERROR(L2*2,"")</f>
        <v>280</v>
      </c>
      <c r="O2" s="550">
        <f>IFERROR(K2*2-N2,"")</f>
        <v>0</v>
      </c>
    </row>
    <row r="3" spans="1:15" ht="42.95" customHeight="1">
      <c r="A3" s="873"/>
      <c r="B3" s="546" t="s">
        <v>1083</v>
      </c>
      <c r="C3" s="547" t="s">
        <v>7326</v>
      </c>
      <c r="D3" s="564" t="s">
        <v>7225</v>
      </c>
      <c r="E3" s="537">
        <v>120</v>
      </c>
      <c r="F3" s="548" t="str">
        <f>IFERROR(VLOOKUP(B3,'新成代基准 （勿删）'!A:D,3,0),"")</f>
        <v>128544  486  25A</v>
      </c>
      <c r="G3" s="549">
        <f t="shared" ref="G3:G66" si="1">IFERROR(E3*2,"")</f>
        <v>240</v>
      </c>
      <c r="H3" s="546" t="s">
        <v>42</v>
      </c>
      <c r="I3" s="547" t="s">
        <v>7276</v>
      </c>
      <c r="J3" s="564" t="s">
        <v>7225</v>
      </c>
      <c r="K3" s="537">
        <v>120</v>
      </c>
      <c r="L3" s="543">
        <f t="shared" si="0"/>
        <v>120</v>
      </c>
      <c r="M3" s="548" t="str">
        <f>IFERROR(VLOOKUP(H3,'新成代基准 （勿删）'!A:D,3,0),"")</f>
        <v>12885589  486  30A</v>
      </c>
      <c r="N3" s="550">
        <f t="shared" ref="N3:N66" si="2">IFERROR(L3*2,"")</f>
        <v>240</v>
      </c>
      <c r="O3" s="550">
        <f t="shared" ref="O3:O66" si="3">IFERROR(K3*2-N3,"")</f>
        <v>0</v>
      </c>
    </row>
    <row r="4" spans="1:15" ht="42.95" customHeight="1">
      <c r="A4" s="873"/>
      <c r="B4" s="546" t="s">
        <v>7322</v>
      </c>
      <c r="C4" s="595" t="s">
        <v>7323</v>
      </c>
      <c r="D4" s="596"/>
      <c r="E4" s="597">
        <v>14</v>
      </c>
      <c r="F4" s="548" t="str">
        <f>IFERROR(VLOOKUP(B4,'新成代基准 （勿删）'!A:D,3,0),"")</f>
        <v/>
      </c>
      <c r="G4" s="598">
        <f t="shared" si="1"/>
        <v>28</v>
      </c>
      <c r="H4" s="546" t="s">
        <v>1083</v>
      </c>
      <c r="I4" s="546" t="s">
        <v>7544</v>
      </c>
      <c r="J4" s="564" t="s">
        <v>7225</v>
      </c>
      <c r="K4" s="537">
        <v>180</v>
      </c>
      <c r="L4" s="543">
        <f t="shared" si="0"/>
        <v>180</v>
      </c>
      <c r="M4" s="548" t="str">
        <f>IFERROR(VLOOKUP(H4,'新成代基准 （勿删）'!A:D,3,0),"")</f>
        <v>128544  486  25A</v>
      </c>
      <c r="N4" s="550">
        <f t="shared" si="2"/>
        <v>360</v>
      </c>
      <c r="O4" s="550">
        <f t="shared" si="3"/>
        <v>0</v>
      </c>
    </row>
    <row r="5" spans="1:15" ht="42.95" customHeight="1">
      <c r="A5" s="874"/>
      <c r="B5" s="546" t="s">
        <v>1918</v>
      </c>
      <c r="C5" s="547" t="s">
        <v>1919</v>
      </c>
      <c r="D5" s="564" t="s">
        <v>7225</v>
      </c>
      <c r="E5" s="537">
        <v>40</v>
      </c>
      <c r="F5" s="548" t="str">
        <f>IFERROR(VLOOKUP(B5,'新成代基准 （勿删）'!A:D,3,0),"")</f>
        <v>12855589  486  40A</v>
      </c>
      <c r="G5" s="549">
        <f t="shared" si="1"/>
        <v>80</v>
      </c>
      <c r="H5" s="546"/>
      <c r="I5" s="547"/>
      <c r="J5" s="564"/>
      <c r="K5" s="537"/>
      <c r="L5" s="543" t="str">
        <f t="shared" si="0"/>
        <v/>
      </c>
      <c r="M5" s="548" t="str">
        <f>IFERROR(VLOOKUP(H5,'新成代基准 （勿删）'!A:D,3,0),"")</f>
        <v/>
      </c>
      <c r="N5" s="550" t="str">
        <f t="shared" si="2"/>
        <v/>
      </c>
      <c r="O5" s="550" t="str">
        <f t="shared" si="3"/>
        <v/>
      </c>
    </row>
    <row r="6" spans="1:15" ht="42.95" customHeight="1">
      <c r="A6" s="875" t="s">
        <v>7470</v>
      </c>
      <c r="B6" s="546">
        <v>30924080</v>
      </c>
      <c r="C6" s="547" t="s">
        <v>7280</v>
      </c>
      <c r="D6" s="564" t="s">
        <v>7232</v>
      </c>
      <c r="E6" s="537">
        <v>70</v>
      </c>
      <c r="F6" s="548" t="str">
        <f>IFERROR(VLOOKUP(B6,'新成代基准 （勿删）'!A:D,3,0),"")</f>
        <v>112867  484  30A</v>
      </c>
      <c r="G6" s="549">
        <f t="shared" si="1"/>
        <v>140</v>
      </c>
      <c r="H6" s="546">
        <v>31633068</v>
      </c>
      <c r="I6" s="547" t="s">
        <v>7279</v>
      </c>
      <c r="J6" s="564" t="s">
        <v>7225</v>
      </c>
      <c r="K6" s="537">
        <v>125</v>
      </c>
      <c r="L6" s="543">
        <f t="shared" si="0"/>
        <v>125</v>
      </c>
      <c r="M6" s="548" t="str">
        <f>IFERROR(VLOOKUP(H6,'新成代基准 （勿删）'!A:D,3,0),"")</f>
        <v>113056  486  20D</v>
      </c>
      <c r="N6" s="550">
        <f t="shared" si="2"/>
        <v>250</v>
      </c>
      <c r="O6" s="550">
        <f t="shared" si="3"/>
        <v>0</v>
      </c>
    </row>
    <row r="7" spans="1:15" ht="42.95" customHeight="1">
      <c r="A7" s="876"/>
      <c r="B7" s="546" t="s">
        <v>386</v>
      </c>
      <c r="C7" s="547" t="s">
        <v>7324</v>
      </c>
      <c r="D7" s="564" t="s">
        <v>7225</v>
      </c>
      <c r="E7" s="537">
        <v>100</v>
      </c>
      <c r="F7" s="548" t="str">
        <f>IFERROR(VLOOKUP(B7,'新成代基准 （勿删）'!A:D,3,0),"")</f>
        <v>112857  486  45A</v>
      </c>
      <c r="G7" s="549">
        <f t="shared" si="1"/>
        <v>200</v>
      </c>
      <c r="H7" s="546">
        <v>30924080</v>
      </c>
      <c r="I7" s="547" t="s">
        <v>7280</v>
      </c>
      <c r="J7" s="564" t="s">
        <v>7232</v>
      </c>
      <c r="K7" s="537">
        <v>120</v>
      </c>
      <c r="L7" s="543">
        <f t="shared" si="0"/>
        <v>120</v>
      </c>
      <c r="M7" s="548" t="str">
        <f>IFERROR(VLOOKUP(H7,'新成代基准 （勿删）'!A:D,3,0),"")</f>
        <v>112867  484  30A</v>
      </c>
      <c r="N7" s="550">
        <f t="shared" si="2"/>
        <v>240</v>
      </c>
      <c r="O7" s="550">
        <f t="shared" si="3"/>
        <v>0</v>
      </c>
    </row>
    <row r="8" spans="1:15" ht="42.95" customHeight="1">
      <c r="A8" s="876"/>
      <c r="B8" s="546">
        <v>30952089</v>
      </c>
      <c r="C8" s="547" t="s">
        <v>7277</v>
      </c>
      <c r="D8" s="564" t="s">
        <v>7225</v>
      </c>
      <c r="E8" s="537">
        <v>60</v>
      </c>
      <c r="F8" s="548" t="str">
        <f>IFERROR(VLOOKUP(B8,'新成代基准 （勿删）'!A:D,3,0),"")</f>
        <v>112857  486  45A</v>
      </c>
      <c r="G8" s="549">
        <f t="shared" si="1"/>
        <v>120</v>
      </c>
      <c r="H8" s="546" t="s">
        <v>1879</v>
      </c>
      <c r="I8" s="547" t="s">
        <v>7545</v>
      </c>
      <c r="J8" s="564" t="s">
        <v>7232</v>
      </c>
      <c r="K8" s="537">
        <v>120</v>
      </c>
      <c r="L8" s="543">
        <f t="shared" si="0"/>
        <v>120</v>
      </c>
      <c r="M8" s="548" t="str">
        <f>IFERROR(VLOOKUP(H8,'新成代基准 （勿删）'!A:D,3,0),"")</f>
        <v>113067  484  45A</v>
      </c>
      <c r="N8" s="550">
        <f t="shared" si="2"/>
        <v>240</v>
      </c>
      <c r="O8" s="550">
        <f t="shared" si="3"/>
        <v>0</v>
      </c>
    </row>
    <row r="9" spans="1:15" ht="42.95" customHeight="1">
      <c r="A9" s="877"/>
      <c r="B9" s="546">
        <v>31633068</v>
      </c>
      <c r="C9" s="546" t="s">
        <v>7279</v>
      </c>
      <c r="D9" s="564" t="s">
        <v>7225</v>
      </c>
      <c r="E9" s="537">
        <v>55</v>
      </c>
      <c r="F9" s="548" t="str">
        <f>IFERROR(VLOOKUP(B9,'新成代基准 （勿删）'!A:D,3,0),"")</f>
        <v>113056  486  20D</v>
      </c>
      <c r="G9" s="549">
        <f t="shared" si="1"/>
        <v>110</v>
      </c>
      <c r="H9" s="546">
        <v>30952089</v>
      </c>
      <c r="I9" s="546" t="s">
        <v>7277</v>
      </c>
      <c r="J9" s="564" t="s">
        <v>7225</v>
      </c>
      <c r="K9" s="537">
        <v>120</v>
      </c>
      <c r="L9" s="543">
        <f t="shared" si="0"/>
        <v>120</v>
      </c>
      <c r="M9" s="548" t="str">
        <f>IFERROR(VLOOKUP(H9,'新成代基准 （勿删）'!A:D,3,0),"")</f>
        <v>112857  486  45A</v>
      </c>
      <c r="N9" s="550">
        <f t="shared" si="2"/>
        <v>240</v>
      </c>
      <c r="O9" s="550">
        <f t="shared" si="3"/>
        <v>0</v>
      </c>
    </row>
    <row r="10" spans="1:15" ht="42.95" customHeight="1">
      <c r="A10" s="876" t="s">
        <v>7256</v>
      </c>
      <c r="B10" s="546" t="s">
        <v>589</v>
      </c>
      <c r="C10" s="547" t="s">
        <v>7281</v>
      </c>
      <c r="D10" s="564" t="s">
        <v>7232</v>
      </c>
      <c r="E10" s="537"/>
      <c r="F10" s="548" t="str">
        <f>IFERROR(VLOOKUP(B10,'新成代基准 （勿删）'!A:D,3,0),"")</f>
        <v>138455  478  30A</v>
      </c>
      <c r="G10" s="549">
        <f t="shared" si="1"/>
        <v>0</v>
      </c>
      <c r="H10" s="546" t="s">
        <v>589</v>
      </c>
      <c r="I10" s="546" t="s">
        <v>7281</v>
      </c>
      <c r="J10" s="568" t="s">
        <v>7232</v>
      </c>
      <c r="K10" s="537">
        <v>120</v>
      </c>
      <c r="L10" s="543">
        <f t="shared" si="0"/>
        <v>120</v>
      </c>
      <c r="M10" s="548" t="str">
        <f>IFERROR(VLOOKUP(H10,'新成代基准 （勿删）'!A:D,3,0),"")</f>
        <v>138455  478  30A</v>
      </c>
      <c r="N10" s="550">
        <f t="shared" si="2"/>
        <v>240</v>
      </c>
      <c r="O10" s="550">
        <f t="shared" si="3"/>
        <v>0</v>
      </c>
    </row>
    <row r="11" spans="1:15" ht="42.95" customHeight="1">
      <c r="A11" s="877"/>
      <c r="B11" s="546"/>
      <c r="C11" s="546"/>
      <c r="D11" s="564"/>
      <c r="E11" s="537"/>
      <c r="F11" s="548" t="str">
        <f>IFERROR(VLOOKUP(B11,'新成代基准 （勿删）'!A:D,3,0),"")</f>
        <v/>
      </c>
      <c r="G11" s="549">
        <f t="shared" si="1"/>
        <v>0</v>
      </c>
      <c r="H11" s="546"/>
      <c r="I11" s="546"/>
      <c r="J11" s="564"/>
      <c r="K11" s="537"/>
      <c r="L11" s="543" t="str">
        <f t="shared" si="0"/>
        <v/>
      </c>
      <c r="M11" s="548" t="str">
        <f>IFERROR(VLOOKUP(H11,'新成代基准 （勿删）'!A:D,3,0),"")</f>
        <v/>
      </c>
      <c r="N11" s="550" t="str">
        <f t="shared" si="2"/>
        <v/>
      </c>
      <c r="O11" s="550" t="str">
        <f t="shared" si="3"/>
        <v/>
      </c>
    </row>
    <row r="12" spans="1:15" ht="42.95" customHeight="1">
      <c r="A12" s="876" t="s">
        <v>7458</v>
      </c>
      <c r="B12" s="546" t="s">
        <v>431</v>
      </c>
      <c r="C12" s="547" t="s">
        <v>7539</v>
      </c>
      <c r="D12" s="564" t="s">
        <v>7232</v>
      </c>
      <c r="E12" s="537">
        <v>180</v>
      </c>
      <c r="F12" s="548" t="str">
        <f>IFERROR(VLOOKUP(B12,'新成代基准 （勿删）'!A:D,3,0),"")</f>
        <v>14645689  484  30A</v>
      </c>
      <c r="G12" s="549">
        <f t="shared" si="1"/>
        <v>360</v>
      </c>
      <c r="H12" s="546" t="s">
        <v>431</v>
      </c>
      <c r="I12" s="547" t="s">
        <v>7546</v>
      </c>
      <c r="J12" s="564" t="s">
        <v>7232</v>
      </c>
      <c r="K12" s="537">
        <v>120</v>
      </c>
      <c r="L12" s="543">
        <f t="shared" si="0"/>
        <v>120</v>
      </c>
      <c r="M12" s="548" t="str">
        <f>IFERROR(VLOOKUP(H12,'新成代基准 （勿删）'!A:D,3,0),"")</f>
        <v>14645689  484  30A</v>
      </c>
      <c r="N12" s="550">
        <f t="shared" si="2"/>
        <v>240</v>
      </c>
      <c r="O12" s="550">
        <f t="shared" si="3"/>
        <v>0</v>
      </c>
    </row>
    <row r="13" spans="1:15" ht="42.95" customHeight="1">
      <c r="A13" s="877"/>
      <c r="B13" s="546"/>
      <c r="C13" s="547"/>
      <c r="D13" s="564"/>
      <c r="E13" s="537"/>
      <c r="F13" s="548" t="str">
        <f>IFERROR(VLOOKUP(B13,'新成代基准 （勿删）'!A:D,3,0),"")</f>
        <v/>
      </c>
      <c r="G13" s="549">
        <f t="shared" si="1"/>
        <v>0</v>
      </c>
      <c r="H13" s="546"/>
      <c r="I13" s="547" t="s">
        <v>7547</v>
      </c>
      <c r="K13" s="537"/>
      <c r="L13" s="543" t="str">
        <f t="shared" si="0"/>
        <v/>
      </c>
      <c r="M13" s="548" t="str">
        <f>IFERROR(VLOOKUP(H13,'新成代基准 （勿删）'!A:D,3,0),"")</f>
        <v/>
      </c>
      <c r="N13" s="550" t="str">
        <f t="shared" si="2"/>
        <v/>
      </c>
      <c r="O13" s="550" t="str">
        <f t="shared" si="3"/>
        <v/>
      </c>
    </row>
    <row r="14" spans="1:15" ht="42.95" customHeight="1">
      <c r="A14" s="774" t="s">
        <v>7451</v>
      </c>
      <c r="B14" s="546"/>
      <c r="C14" s="547"/>
      <c r="D14" s="564"/>
      <c r="E14" s="537"/>
      <c r="F14" s="548" t="str">
        <f>IFERROR(VLOOKUP(B14,'新成代基准 （勿删）'!A:D,3,0),"")</f>
        <v/>
      </c>
      <c r="G14" s="549">
        <f t="shared" si="1"/>
        <v>0</v>
      </c>
      <c r="H14" s="546"/>
      <c r="I14" s="547"/>
      <c r="J14" s="564"/>
      <c r="K14" s="537"/>
      <c r="L14" s="543" t="str">
        <f t="shared" si="0"/>
        <v/>
      </c>
      <c r="M14" s="548" t="str">
        <f>IFERROR(VLOOKUP(H14,'新成代基准 （勿删）'!A:D,3,0),"")</f>
        <v/>
      </c>
      <c r="N14" s="550" t="str">
        <f t="shared" si="2"/>
        <v/>
      </c>
      <c r="O14" s="550" t="str">
        <f t="shared" si="3"/>
        <v/>
      </c>
    </row>
    <row r="15" spans="1:15" ht="42.95" customHeight="1">
      <c r="A15" s="875" t="s">
        <v>2366</v>
      </c>
      <c r="B15" s="546">
        <v>31715089</v>
      </c>
      <c r="C15" s="547" t="s">
        <v>7283</v>
      </c>
      <c r="D15" s="564" t="s">
        <v>7225</v>
      </c>
      <c r="E15" s="537">
        <v>30</v>
      </c>
      <c r="F15" s="548" t="str">
        <f>IFERROR(VLOOKUP(B15,'新成代基准 （勿删）'!A:D,3,0),"")</f>
        <v>104866  484  35A</v>
      </c>
      <c r="G15" s="549">
        <f t="shared" si="1"/>
        <v>60</v>
      </c>
      <c r="H15" s="546">
        <v>31715089</v>
      </c>
      <c r="I15" s="547" t="s">
        <v>7283</v>
      </c>
      <c r="J15" s="564" t="s">
        <v>7225</v>
      </c>
      <c r="K15" s="537">
        <v>180</v>
      </c>
      <c r="L15" s="543">
        <f t="shared" si="0"/>
        <v>180</v>
      </c>
      <c r="M15" s="548" t="str">
        <f>IFERROR(VLOOKUP(H15,'新成代基准 （勿删）'!A:D,3,0),"")</f>
        <v>104866  484  35A</v>
      </c>
      <c r="N15" s="550">
        <f t="shared" si="2"/>
        <v>360</v>
      </c>
      <c r="O15" s="550">
        <f t="shared" si="3"/>
        <v>0</v>
      </c>
    </row>
    <row r="16" spans="1:15" ht="42.95" customHeight="1">
      <c r="A16" s="876"/>
      <c r="B16" s="546">
        <v>33272063</v>
      </c>
      <c r="C16" s="547" t="s">
        <v>7254</v>
      </c>
      <c r="D16" s="564" t="s">
        <v>7225</v>
      </c>
      <c r="E16" s="537">
        <v>120</v>
      </c>
      <c r="F16" s="548" t="str">
        <f>IFERROR(VLOOKUP(B16,'新成代基准 （勿删）'!A:D,3,0),"")</f>
        <v>104554  486  35L</v>
      </c>
      <c r="G16" s="549">
        <f t="shared" si="1"/>
        <v>240</v>
      </c>
      <c r="H16" s="546">
        <v>33272063</v>
      </c>
      <c r="I16" s="546" t="s">
        <v>7254</v>
      </c>
      <c r="J16" s="568" t="s">
        <v>7225</v>
      </c>
      <c r="K16" s="537">
        <v>180</v>
      </c>
      <c r="L16" s="543">
        <f t="shared" si="0"/>
        <v>180</v>
      </c>
      <c r="M16" s="548" t="str">
        <f>IFERROR(VLOOKUP(H16,'新成代基准 （勿删）'!A:D,3,0),"")</f>
        <v>104554  486  35L</v>
      </c>
      <c r="N16" s="550">
        <f t="shared" si="2"/>
        <v>360</v>
      </c>
      <c r="O16" s="550">
        <f t="shared" si="3"/>
        <v>0</v>
      </c>
    </row>
    <row r="17" spans="1:15" ht="42.95" customHeight="1">
      <c r="A17" s="877"/>
      <c r="B17" s="546">
        <v>31715089</v>
      </c>
      <c r="C17" s="547" t="s">
        <v>7283</v>
      </c>
      <c r="D17" s="564" t="s">
        <v>7225</v>
      </c>
      <c r="E17" s="537">
        <v>30</v>
      </c>
      <c r="F17" s="548" t="str">
        <f>IFERROR(VLOOKUP(B17,'新成代基准 （勿删）'!A:D,3,0),"")</f>
        <v>104866  484  35A</v>
      </c>
      <c r="G17" s="549">
        <f t="shared" si="1"/>
        <v>60</v>
      </c>
      <c r="H17" s="546"/>
      <c r="I17" s="547"/>
      <c r="J17" s="564"/>
      <c r="K17" s="537"/>
      <c r="L17" s="543" t="str">
        <f t="shared" si="0"/>
        <v/>
      </c>
      <c r="M17" s="548" t="str">
        <f>IFERROR(VLOOKUP(H17,'新成代基准 （勿删）'!A:D,3,0),"")</f>
        <v/>
      </c>
      <c r="N17" s="550" t="str">
        <f t="shared" si="2"/>
        <v/>
      </c>
      <c r="O17" s="550" t="str">
        <f t="shared" si="3"/>
        <v/>
      </c>
    </row>
    <row r="18" spans="1:15" ht="42.95" customHeight="1">
      <c r="A18" s="870" t="s">
        <v>2367</v>
      </c>
      <c r="B18" s="546" t="s">
        <v>7040</v>
      </c>
      <c r="C18" s="547" t="s">
        <v>7284</v>
      </c>
      <c r="D18" s="564" t="s">
        <v>7232</v>
      </c>
      <c r="E18" s="537">
        <v>40</v>
      </c>
      <c r="F18" s="548" t="str">
        <f>IFERROR(VLOOKUP(B18,'新成代基准 （勿删）'!A:D,3,0),"")</f>
        <v>128866  484  45A</v>
      </c>
      <c r="G18" s="549">
        <f t="shared" si="1"/>
        <v>80</v>
      </c>
      <c r="H18" s="546" t="s">
        <v>1034</v>
      </c>
      <c r="I18" s="547" t="s">
        <v>7321</v>
      </c>
      <c r="J18" s="564" t="s">
        <v>7225</v>
      </c>
      <c r="K18" s="537">
        <v>75</v>
      </c>
      <c r="L18" s="543">
        <f t="shared" si="0"/>
        <v>75</v>
      </c>
      <c r="M18" s="548" t="str">
        <f>IFERROR(VLOOKUP(H18,'新成代基准 （勿删）'!A:D,3,0),"")</f>
        <v>128544  486  20B</v>
      </c>
      <c r="N18" s="550">
        <f t="shared" si="2"/>
        <v>150</v>
      </c>
      <c r="O18" s="550">
        <f t="shared" si="3"/>
        <v>0</v>
      </c>
    </row>
    <row r="19" spans="1:15" ht="42.95" customHeight="1">
      <c r="A19" s="870"/>
      <c r="B19" s="546">
        <v>32774002</v>
      </c>
      <c r="C19" s="547" t="s">
        <v>7285</v>
      </c>
      <c r="D19" s="564" t="s">
        <v>7232</v>
      </c>
      <c r="E19" s="537">
        <v>120</v>
      </c>
      <c r="F19" s="548" t="str">
        <f>IFERROR(VLOOKUP(B19,'新成代基准 （勿删）'!A:D,3,0),"")</f>
        <v>1290HB  484  30A</v>
      </c>
      <c r="G19" s="549">
        <f t="shared" si="1"/>
        <v>240</v>
      </c>
      <c r="H19" s="546" t="s">
        <v>7040</v>
      </c>
      <c r="I19" s="547" t="s">
        <v>7284</v>
      </c>
      <c r="J19" s="564" t="s">
        <v>7232</v>
      </c>
      <c r="K19" s="537">
        <v>120</v>
      </c>
      <c r="L19" s="543">
        <f t="shared" si="0"/>
        <v>120</v>
      </c>
      <c r="M19" s="548" t="str">
        <f>IFERROR(VLOOKUP(H19,'新成代基准 （勿删）'!A:D,3,0),"")</f>
        <v>128866  484  45A</v>
      </c>
      <c r="N19" s="550">
        <f t="shared" si="2"/>
        <v>240</v>
      </c>
      <c r="O19" s="550">
        <f t="shared" si="3"/>
        <v>0</v>
      </c>
    </row>
    <row r="20" spans="1:15" ht="42.95" customHeight="1">
      <c r="A20" s="871"/>
      <c r="B20" s="546" t="s">
        <v>1034</v>
      </c>
      <c r="C20" s="547" t="s">
        <v>7321</v>
      </c>
      <c r="D20" s="564" t="s">
        <v>7225</v>
      </c>
      <c r="E20" s="537">
        <v>105</v>
      </c>
      <c r="F20" s="548" t="str">
        <f>IFERROR(VLOOKUP(B20,'新成代基准 （勿删）'!A:D,3,0),"")</f>
        <v>128544  486  20B</v>
      </c>
      <c r="G20" s="549">
        <f t="shared" si="1"/>
        <v>210</v>
      </c>
      <c r="H20" s="546">
        <v>32774002</v>
      </c>
      <c r="I20" s="547" t="s">
        <v>7548</v>
      </c>
      <c r="J20" s="564" t="s">
        <v>7232</v>
      </c>
      <c r="K20" s="537">
        <v>180</v>
      </c>
      <c r="L20" s="543">
        <f t="shared" si="0"/>
        <v>180</v>
      </c>
      <c r="M20" s="548" t="str">
        <f>IFERROR(VLOOKUP(H20,'新成代基准 （勿删）'!A:D,3,0),"")</f>
        <v>1290HB  484  30A</v>
      </c>
      <c r="N20" s="550">
        <f t="shared" si="2"/>
        <v>360</v>
      </c>
      <c r="O20" s="550">
        <f t="shared" si="3"/>
        <v>0</v>
      </c>
    </row>
    <row r="21" spans="1:15" ht="42.95" customHeight="1">
      <c r="A21" s="873" t="s">
        <v>7436</v>
      </c>
      <c r="B21" s="546">
        <v>31073000</v>
      </c>
      <c r="C21" s="599" t="s">
        <v>7287</v>
      </c>
      <c r="D21" s="600" t="s">
        <v>7232</v>
      </c>
      <c r="E21" s="601">
        <v>10</v>
      </c>
      <c r="F21" s="548" t="str">
        <f>IFERROR(VLOOKUP(B21,'新成代基准 （勿删）'!A:D,3,0),"")</f>
        <v>112855  484  30A</v>
      </c>
      <c r="G21" s="602">
        <f t="shared" si="1"/>
        <v>20</v>
      </c>
      <c r="H21" s="546">
        <v>31073000</v>
      </c>
      <c r="I21" s="547" t="s">
        <v>7287</v>
      </c>
      <c r="J21" s="568" t="s">
        <v>7232</v>
      </c>
      <c r="K21" s="537">
        <v>135</v>
      </c>
      <c r="L21" s="543">
        <f t="shared" si="0"/>
        <v>135</v>
      </c>
      <c r="M21" s="548" t="str">
        <f>IFERROR(VLOOKUP(H21,'新成代基准 （勿删）'!A:D,3,0),"")</f>
        <v>112855  484  30A</v>
      </c>
      <c r="N21" s="550">
        <f t="shared" si="2"/>
        <v>270</v>
      </c>
      <c r="O21" s="550">
        <f t="shared" si="3"/>
        <v>0</v>
      </c>
    </row>
    <row r="22" spans="1:15" ht="42.95" customHeight="1">
      <c r="A22" s="873"/>
      <c r="B22" s="546" t="s">
        <v>875</v>
      </c>
      <c r="C22" s="547" t="s">
        <v>7288</v>
      </c>
      <c r="D22" s="564" t="s">
        <v>7225</v>
      </c>
      <c r="E22" s="537">
        <v>120</v>
      </c>
      <c r="F22" s="548" t="str">
        <f>IFERROR(VLOOKUP(B22,'新成代基准 （勿删）'!A:D,3,0),"")</f>
        <v>112555  486  40A</v>
      </c>
      <c r="G22" s="549">
        <f t="shared" si="1"/>
        <v>240</v>
      </c>
      <c r="H22" s="546" t="s">
        <v>875</v>
      </c>
      <c r="I22" s="547" t="s">
        <v>7549</v>
      </c>
      <c r="J22" s="564" t="s">
        <v>7225</v>
      </c>
      <c r="K22" s="537">
        <v>120</v>
      </c>
      <c r="L22" s="543">
        <f t="shared" si="0"/>
        <v>120</v>
      </c>
      <c r="M22" s="548" t="str">
        <f>IFERROR(VLOOKUP(H22,'新成代基准 （勿删）'!A:D,3,0),"")</f>
        <v>112555  486  40A</v>
      </c>
      <c r="N22" s="550">
        <f t="shared" si="2"/>
        <v>240</v>
      </c>
      <c r="O22" s="550">
        <f t="shared" si="3"/>
        <v>0</v>
      </c>
    </row>
    <row r="23" spans="1:15" ht="42.95" customHeight="1">
      <c r="A23" s="873"/>
      <c r="B23" s="546" t="s">
        <v>1879</v>
      </c>
      <c r="C23" s="547" t="s">
        <v>7286</v>
      </c>
      <c r="D23" s="564" t="s">
        <v>7232</v>
      </c>
      <c r="E23" s="537">
        <v>120</v>
      </c>
      <c r="F23" s="548" t="str">
        <f>IFERROR(VLOOKUP(B23,'新成代基准 （勿删）'!A:D,3,0),"")</f>
        <v>113067  484  45A</v>
      </c>
      <c r="G23" s="549">
        <f t="shared" si="1"/>
        <v>240</v>
      </c>
      <c r="H23" s="546">
        <v>31073000</v>
      </c>
      <c r="I23" s="547" t="s">
        <v>7287</v>
      </c>
      <c r="J23" s="564" t="s">
        <v>7232</v>
      </c>
      <c r="K23" s="537">
        <v>240</v>
      </c>
      <c r="L23" s="543">
        <f t="shared" si="0"/>
        <v>240</v>
      </c>
      <c r="M23" s="548" t="str">
        <f>IFERROR(VLOOKUP(H23,'新成代基准 （勿删）'!A:D,3,0),"")</f>
        <v>112855  484  30A</v>
      </c>
      <c r="N23" s="550">
        <f t="shared" si="2"/>
        <v>480</v>
      </c>
      <c r="O23" s="550">
        <f t="shared" si="3"/>
        <v>0</v>
      </c>
    </row>
    <row r="24" spans="1:15" ht="42.95" customHeight="1">
      <c r="A24" s="874"/>
      <c r="B24" s="546">
        <v>31073000</v>
      </c>
      <c r="C24" s="547" t="s">
        <v>7287</v>
      </c>
      <c r="D24" s="564" t="s">
        <v>7232</v>
      </c>
      <c r="E24" s="537">
        <v>45</v>
      </c>
      <c r="F24" s="548" t="str">
        <f>IFERROR(VLOOKUP(B24,'新成代基准 （勿删）'!A:D,3,0),"")</f>
        <v>112855  484  30A</v>
      </c>
      <c r="G24" s="549">
        <f t="shared" si="1"/>
        <v>90</v>
      </c>
      <c r="H24" s="546"/>
      <c r="I24" s="547"/>
      <c r="J24" s="564"/>
      <c r="K24" s="537"/>
      <c r="L24" s="543" t="str">
        <f t="shared" si="0"/>
        <v/>
      </c>
      <c r="M24" s="548" t="str">
        <f>IFERROR(VLOOKUP(H24,'新成代基准 （勿删）'!A:D,3,0),"")</f>
        <v/>
      </c>
      <c r="N24" s="550" t="str">
        <f t="shared" si="2"/>
        <v/>
      </c>
      <c r="O24" s="550" t="str">
        <f t="shared" si="3"/>
        <v/>
      </c>
    </row>
    <row r="25" spans="1:15" ht="42.95" customHeight="1">
      <c r="A25" s="879" t="s">
        <v>7427</v>
      </c>
      <c r="B25" s="546" t="s">
        <v>4596</v>
      </c>
      <c r="C25" s="547" t="s">
        <v>7290</v>
      </c>
      <c r="D25" s="564" t="s">
        <v>7225</v>
      </c>
      <c r="E25" s="537">
        <v>110</v>
      </c>
      <c r="F25" s="548" t="str">
        <f>IFERROR(VLOOKUP(B25,'新成代基准 （勿删）'!A:D,3,0),"")</f>
        <v>120555  486  30A</v>
      </c>
      <c r="G25" s="549">
        <f t="shared" si="1"/>
        <v>220</v>
      </c>
      <c r="H25" s="546">
        <v>33134065</v>
      </c>
      <c r="I25" s="547" t="s">
        <v>7289</v>
      </c>
      <c r="J25" s="564" t="s">
        <v>7232</v>
      </c>
      <c r="K25" s="537">
        <v>65</v>
      </c>
      <c r="L25" s="543">
        <f t="shared" si="0"/>
        <v>65</v>
      </c>
      <c r="M25" s="548" t="str">
        <f>IFERROR(VLOOKUP(H25,'新成代基准 （勿删）'!A:D,3,0),"")</f>
        <v>1210HB  484  30A</v>
      </c>
      <c r="N25" s="550">
        <f t="shared" si="2"/>
        <v>130</v>
      </c>
      <c r="O25" s="550">
        <f t="shared" si="3"/>
        <v>0</v>
      </c>
    </row>
    <row r="26" spans="1:15" ht="42.95" customHeight="1">
      <c r="A26" s="880"/>
      <c r="B26" s="546" t="s">
        <v>1966</v>
      </c>
      <c r="C26" s="547" t="s">
        <v>7327</v>
      </c>
      <c r="D26" s="564" t="s">
        <v>7225</v>
      </c>
      <c r="E26" s="537">
        <v>120</v>
      </c>
      <c r="F26" s="548" t="str">
        <f>IFERROR(VLOOKUP(B26,'新成代基准 （勿删）'!A:D,3,0),"")</f>
        <v>120554  486  35A</v>
      </c>
      <c r="G26" s="549">
        <f t="shared" si="1"/>
        <v>240</v>
      </c>
      <c r="H26" s="546" t="s">
        <v>4596</v>
      </c>
      <c r="I26" s="547" t="s">
        <v>7550</v>
      </c>
      <c r="J26" s="564" t="s">
        <v>7225</v>
      </c>
      <c r="K26" s="537">
        <v>180</v>
      </c>
      <c r="L26" s="543">
        <f t="shared" si="0"/>
        <v>180</v>
      </c>
      <c r="M26" s="548" t="str">
        <f>IFERROR(VLOOKUP(H26,'新成代基准 （勿删）'!A:D,3,0),"")</f>
        <v>120555  486  30A</v>
      </c>
      <c r="N26" s="550">
        <f t="shared" si="2"/>
        <v>360</v>
      </c>
      <c r="O26" s="550">
        <f t="shared" si="3"/>
        <v>0</v>
      </c>
    </row>
    <row r="27" spans="1:15" ht="42.95" customHeight="1">
      <c r="A27" s="881"/>
      <c r="B27" s="546">
        <v>33134065</v>
      </c>
      <c r="C27" s="546" t="s">
        <v>7289</v>
      </c>
      <c r="D27" s="564" t="s">
        <v>7232</v>
      </c>
      <c r="E27" s="537">
        <v>55</v>
      </c>
      <c r="F27" s="548" t="str">
        <f>IFERROR(VLOOKUP(B27,'新成代基准 （勿删）'!A:D,3,0),"")</f>
        <v>1210HB  484  30A</v>
      </c>
      <c r="G27" s="549">
        <f t="shared" si="1"/>
        <v>110</v>
      </c>
      <c r="H27" s="546" t="s">
        <v>1966</v>
      </c>
      <c r="I27" s="546" t="s">
        <v>7551</v>
      </c>
      <c r="J27" s="564" t="s">
        <v>7225</v>
      </c>
      <c r="K27" s="537">
        <v>120</v>
      </c>
      <c r="L27" s="543">
        <f t="shared" si="0"/>
        <v>120</v>
      </c>
      <c r="M27" s="548" t="str">
        <f>IFERROR(VLOOKUP(H27,'新成代基准 （勿删）'!A:D,3,0),"")</f>
        <v>120554  486  35A</v>
      </c>
      <c r="N27" s="550">
        <f t="shared" si="2"/>
        <v>240</v>
      </c>
      <c r="O27" s="550">
        <f t="shared" si="3"/>
        <v>0</v>
      </c>
    </row>
    <row r="28" spans="1:15" ht="42.95" customHeight="1">
      <c r="A28" s="873" t="s">
        <v>7421</v>
      </c>
      <c r="B28" s="546">
        <v>30162069</v>
      </c>
      <c r="C28" s="551" t="s">
        <v>7244</v>
      </c>
      <c r="D28" s="564" t="s">
        <v>7225</v>
      </c>
      <c r="E28" s="537">
        <v>60</v>
      </c>
      <c r="F28" s="548" t="str">
        <f>IFERROR(VLOOKUP(B28,'新成代基准 （勿删）'!A:D,3,0),"")</f>
        <v>104855  486  40D</v>
      </c>
      <c r="G28" s="549">
        <f t="shared" si="1"/>
        <v>120</v>
      </c>
      <c r="H28" s="546">
        <v>30162069</v>
      </c>
      <c r="I28" s="551" t="s">
        <v>7244</v>
      </c>
      <c r="J28" s="564" t="s">
        <v>7225</v>
      </c>
      <c r="K28" s="537">
        <v>205</v>
      </c>
      <c r="L28" s="543">
        <f t="shared" si="0"/>
        <v>205</v>
      </c>
      <c r="M28" s="548" t="str">
        <f>IFERROR(VLOOKUP(H28,'新成代基准 （勿删）'!A:D,3,0),"")</f>
        <v>104855  486  40D</v>
      </c>
      <c r="N28" s="550">
        <f t="shared" si="2"/>
        <v>410</v>
      </c>
      <c r="O28" s="550">
        <f t="shared" si="3"/>
        <v>0</v>
      </c>
    </row>
    <row r="29" spans="1:15" ht="42.95" customHeight="1">
      <c r="A29" s="873"/>
      <c r="B29" s="546" t="s">
        <v>2131</v>
      </c>
      <c r="C29" s="546" t="s">
        <v>7328</v>
      </c>
      <c r="D29" s="564" t="s">
        <v>7225</v>
      </c>
      <c r="E29" s="537">
        <v>120</v>
      </c>
      <c r="F29" s="548" t="str">
        <f>IFERROR(VLOOKUP(B29,'新成代基准 （勿删）'!A:D,3,0),"")</f>
        <v>104866  484  35A</v>
      </c>
      <c r="G29" s="549">
        <f t="shared" si="1"/>
        <v>240</v>
      </c>
      <c r="H29" s="546" t="s">
        <v>2131</v>
      </c>
      <c r="I29" s="547" t="s">
        <v>7552</v>
      </c>
      <c r="J29" s="564" t="s">
        <v>7225</v>
      </c>
      <c r="K29" s="537">
        <v>120</v>
      </c>
      <c r="L29" s="543">
        <f t="shared" si="0"/>
        <v>120</v>
      </c>
      <c r="M29" s="548" t="str">
        <f>IFERROR(VLOOKUP(H29,'新成代基准 （勿删）'!A:D,3,0),"")</f>
        <v>104866  484  35A</v>
      </c>
      <c r="N29" s="550">
        <f t="shared" si="2"/>
        <v>240</v>
      </c>
      <c r="O29" s="550">
        <f t="shared" si="3"/>
        <v>0</v>
      </c>
    </row>
    <row r="30" spans="1:15" ht="42.95" customHeight="1">
      <c r="A30" s="873"/>
      <c r="B30" s="546" t="s">
        <v>2350</v>
      </c>
      <c r="C30" s="547" t="s">
        <v>7325</v>
      </c>
      <c r="D30" s="564" t="s">
        <v>7225</v>
      </c>
      <c r="E30" s="537">
        <v>120</v>
      </c>
      <c r="F30" s="548" t="str">
        <f>IFERROR(VLOOKUP(B30,'新成代基准 （勿删）'!A:D,3,0),"")</f>
        <v>104554  486  35A</v>
      </c>
      <c r="G30" s="549">
        <f t="shared" si="1"/>
        <v>240</v>
      </c>
      <c r="H30" s="546">
        <v>31715089</v>
      </c>
      <c r="I30" s="547" t="s">
        <v>7283</v>
      </c>
      <c r="J30" s="564" t="s">
        <v>7225</v>
      </c>
      <c r="K30" s="537">
        <v>120</v>
      </c>
      <c r="L30" s="543">
        <f t="shared" si="0"/>
        <v>120</v>
      </c>
      <c r="M30" s="548" t="str">
        <f>IFERROR(VLOOKUP(H30,'新成代基准 （勿删）'!A:D,3,0),"")</f>
        <v>104866  484  35A</v>
      </c>
      <c r="N30" s="550">
        <f t="shared" si="2"/>
        <v>240</v>
      </c>
      <c r="O30" s="550">
        <f t="shared" si="3"/>
        <v>0</v>
      </c>
    </row>
    <row r="31" spans="1:15" ht="42.95" customHeight="1">
      <c r="A31" s="874"/>
      <c r="B31" s="546">
        <v>30162069</v>
      </c>
      <c r="C31" s="547" t="s">
        <v>7244</v>
      </c>
      <c r="D31" s="564" t="s">
        <v>7225</v>
      </c>
      <c r="E31" s="537">
        <v>35</v>
      </c>
      <c r="F31" s="548" t="str">
        <f>IFERROR(VLOOKUP(B31,'新成代基准 （勿删）'!A:D,3,0),"")</f>
        <v>104855  486  40D</v>
      </c>
      <c r="G31" s="549">
        <f t="shared" si="1"/>
        <v>70</v>
      </c>
      <c r="H31" s="546"/>
      <c r="I31" s="547"/>
      <c r="J31" s="564"/>
      <c r="K31" s="537"/>
      <c r="L31" s="543" t="str">
        <f t="shared" si="0"/>
        <v/>
      </c>
      <c r="M31" s="548" t="str">
        <f>IFERROR(VLOOKUP(H31,'新成代基准 （勿删）'!A:D,3,0),"")</f>
        <v/>
      </c>
      <c r="N31" s="550" t="str">
        <f t="shared" si="2"/>
        <v/>
      </c>
      <c r="O31" s="550" t="str">
        <f t="shared" si="3"/>
        <v/>
      </c>
    </row>
    <row r="32" spans="1:15" ht="42.95" customHeight="1">
      <c r="A32" s="882" t="s">
        <v>7413</v>
      </c>
      <c r="B32" s="546">
        <v>30112064</v>
      </c>
      <c r="C32" s="547" t="s">
        <v>7243</v>
      </c>
      <c r="D32" s="564" t="s">
        <v>7225</v>
      </c>
      <c r="E32" s="537">
        <v>365</v>
      </c>
      <c r="F32" s="548" t="str">
        <f>IFERROR(VLOOKUP(B32,'新成代基准 （勿删）'!A:D,3,0),"")</f>
        <v>104855  486  35A</v>
      </c>
      <c r="G32" s="549">
        <f t="shared" si="1"/>
        <v>730</v>
      </c>
      <c r="H32" s="546">
        <v>30112064</v>
      </c>
      <c r="I32" s="547" t="s">
        <v>7243</v>
      </c>
      <c r="J32" s="564" t="s">
        <v>7225</v>
      </c>
      <c r="K32" s="537">
        <v>375</v>
      </c>
      <c r="L32" s="543">
        <f t="shared" si="0"/>
        <v>375</v>
      </c>
      <c r="M32" s="548" t="str">
        <f>IFERROR(VLOOKUP(H32,'新成代基准 （勿删）'!A:D,3,0),"")</f>
        <v>104855  486  35A</v>
      </c>
      <c r="N32" s="550">
        <f t="shared" si="2"/>
        <v>750</v>
      </c>
      <c r="O32" s="550">
        <f t="shared" si="3"/>
        <v>0</v>
      </c>
    </row>
    <row r="33" spans="1:15" ht="42.95" customHeight="1">
      <c r="A33" s="883"/>
      <c r="B33" s="546"/>
      <c r="C33" s="547"/>
      <c r="D33" s="564"/>
      <c r="E33" s="537"/>
      <c r="F33" s="548" t="str">
        <f>IFERROR(VLOOKUP(B33,'新成代基准 （勿删）'!A:D,3,0),"")</f>
        <v/>
      </c>
      <c r="G33" s="549">
        <f t="shared" si="1"/>
        <v>0</v>
      </c>
      <c r="H33" s="546"/>
      <c r="I33" s="547"/>
      <c r="K33" s="537"/>
      <c r="L33" s="543" t="str">
        <f t="shared" si="0"/>
        <v/>
      </c>
      <c r="M33" s="548" t="str">
        <f>IFERROR(VLOOKUP(H33,'新成代基准 （勿删）'!A:D,3,0),"")</f>
        <v/>
      </c>
      <c r="N33" s="550" t="str">
        <f t="shared" si="2"/>
        <v/>
      </c>
      <c r="O33" s="550" t="str">
        <f t="shared" si="3"/>
        <v/>
      </c>
    </row>
    <row r="34" spans="1:15" ht="42.95" customHeight="1">
      <c r="A34" s="873" t="s">
        <v>7412</v>
      </c>
      <c r="B34" s="546">
        <v>33202060</v>
      </c>
      <c r="C34" s="547" t="s">
        <v>7292</v>
      </c>
      <c r="D34" s="564" t="s">
        <v>7232</v>
      </c>
      <c r="E34" s="537">
        <v>10</v>
      </c>
      <c r="F34" s="548" t="str">
        <f>IFERROR(VLOOKUP(B34,'新成代基准 （勿删）'!A:D,3,0),"")</f>
        <v>104554  486  20C</v>
      </c>
      <c r="G34" s="549">
        <f t="shared" si="1"/>
        <v>20</v>
      </c>
      <c r="H34" s="546">
        <v>33202060</v>
      </c>
      <c r="I34" s="547" t="s">
        <v>7292</v>
      </c>
      <c r="J34" s="564" t="s">
        <v>7232</v>
      </c>
      <c r="K34" s="537">
        <v>300</v>
      </c>
      <c r="L34" s="543">
        <f t="shared" si="0"/>
        <v>300</v>
      </c>
      <c r="M34" s="548" t="str">
        <f>IFERROR(VLOOKUP(H34,'新成代基准 （勿删）'!A:D,3,0),"")</f>
        <v>104554  486  20C</v>
      </c>
      <c r="N34" s="550">
        <f t="shared" si="2"/>
        <v>600</v>
      </c>
      <c r="O34" s="550">
        <f t="shared" si="3"/>
        <v>0</v>
      </c>
    </row>
    <row r="35" spans="1:15" ht="42.95" customHeight="1">
      <c r="A35" s="873"/>
      <c r="B35" s="546">
        <v>31603061</v>
      </c>
      <c r="C35" s="547" t="s">
        <v>7291</v>
      </c>
      <c r="D35" s="564" t="s">
        <v>7225</v>
      </c>
      <c r="E35" s="537">
        <v>120</v>
      </c>
      <c r="F35" s="548" t="str">
        <f>IFERROR(VLOOKUP(B35,'新成代基准 （勿删）'!A:D,3,0),"")</f>
        <v>104855  486  20D</v>
      </c>
      <c r="G35" s="549">
        <f t="shared" si="1"/>
        <v>240</v>
      </c>
      <c r="H35" s="546">
        <v>31603061</v>
      </c>
      <c r="I35" s="547" t="s">
        <v>7291</v>
      </c>
      <c r="J35" s="568" t="s">
        <v>7225</v>
      </c>
      <c r="K35" s="537">
        <v>120</v>
      </c>
      <c r="L35" s="543">
        <f t="shared" si="0"/>
        <v>120</v>
      </c>
      <c r="M35" s="548" t="str">
        <f>IFERROR(VLOOKUP(H35,'新成代基准 （勿删）'!A:D,3,0),"")</f>
        <v>104855  486  20D</v>
      </c>
      <c r="N35" s="550">
        <f t="shared" si="2"/>
        <v>240</v>
      </c>
      <c r="O35" s="550">
        <f t="shared" si="3"/>
        <v>0</v>
      </c>
    </row>
    <row r="36" spans="1:15" ht="42.95" customHeight="1">
      <c r="A36" s="873"/>
      <c r="B36" s="546">
        <v>33202060</v>
      </c>
      <c r="C36" s="547" t="s">
        <v>7292</v>
      </c>
      <c r="D36" s="564" t="s">
        <v>7232</v>
      </c>
      <c r="E36" s="537">
        <v>215</v>
      </c>
      <c r="F36" s="548" t="str">
        <f>IFERROR(VLOOKUP(B36,'新成代基准 （勿删）'!A:D,3,0),"")</f>
        <v>104554  486  20C</v>
      </c>
      <c r="G36" s="549">
        <f t="shared" si="1"/>
        <v>430</v>
      </c>
      <c r="H36" s="546"/>
      <c r="I36" s="547"/>
      <c r="J36" s="564"/>
      <c r="K36" s="537"/>
      <c r="L36" s="543" t="str">
        <f t="shared" si="0"/>
        <v/>
      </c>
      <c r="M36" s="548" t="str">
        <f>IFERROR(VLOOKUP(H36,'新成代基准 （勿删）'!A:D,3,0),"")</f>
        <v/>
      </c>
      <c r="N36" s="550" t="str">
        <f t="shared" si="2"/>
        <v/>
      </c>
      <c r="O36" s="550" t="str">
        <f t="shared" si="3"/>
        <v/>
      </c>
    </row>
    <row r="37" spans="1:15" ht="42.95" customHeight="1">
      <c r="A37" s="879" t="s">
        <v>7408</v>
      </c>
      <c r="B37" s="546">
        <v>33262064</v>
      </c>
      <c r="C37" s="547" t="s">
        <v>7278</v>
      </c>
      <c r="D37" s="564" t="s">
        <v>7225</v>
      </c>
      <c r="E37" s="537">
        <v>180</v>
      </c>
      <c r="F37" s="548" t="str">
        <f>IFERROR(VLOOKUP(B37,'新成代基准 （勿删）'!A:D,3,0),"")</f>
        <v>112554  486  40D</v>
      </c>
      <c r="G37" s="549">
        <f t="shared" si="1"/>
        <v>360</v>
      </c>
      <c r="H37" s="546">
        <v>33262064</v>
      </c>
      <c r="I37" s="547" t="s">
        <v>7278</v>
      </c>
      <c r="J37" s="564" t="s">
        <v>7225</v>
      </c>
      <c r="K37" s="537">
        <v>90</v>
      </c>
      <c r="L37" s="543">
        <f t="shared" si="0"/>
        <v>90</v>
      </c>
      <c r="M37" s="548" t="str">
        <f>IFERROR(VLOOKUP(H37,'新成代基准 （勿删）'!A:D,3,0),"")</f>
        <v>112554  486  40D</v>
      </c>
      <c r="N37" s="550">
        <f t="shared" si="2"/>
        <v>180</v>
      </c>
      <c r="O37" s="550">
        <f t="shared" si="3"/>
        <v>0</v>
      </c>
    </row>
    <row r="38" spans="1:15" ht="42.95" customHeight="1">
      <c r="A38" s="881"/>
      <c r="B38" s="546"/>
      <c r="C38" s="547"/>
      <c r="D38" s="564"/>
      <c r="E38" s="537"/>
      <c r="F38" s="548" t="str">
        <f>IFERROR(VLOOKUP(B38,'新成代基准 （勿删）'!A:D,3,0),"")</f>
        <v/>
      </c>
      <c r="G38" s="549">
        <f t="shared" si="1"/>
        <v>0</v>
      </c>
      <c r="H38" s="546"/>
      <c r="I38" s="547" t="s">
        <v>7553</v>
      </c>
      <c r="J38" s="564"/>
      <c r="K38" s="537"/>
      <c r="L38" s="543" t="str">
        <f t="shared" si="0"/>
        <v/>
      </c>
      <c r="M38" s="548" t="str">
        <f>IFERROR(VLOOKUP(H38,'新成代基准 （勿删）'!A:D,3,0),"")</f>
        <v/>
      </c>
      <c r="N38" s="550" t="str">
        <f t="shared" si="2"/>
        <v/>
      </c>
      <c r="O38" s="550" t="str">
        <f t="shared" si="3"/>
        <v/>
      </c>
    </row>
    <row r="39" spans="1:15" ht="42.95" customHeight="1">
      <c r="A39" s="775" t="s">
        <v>7404</v>
      </c>
      <c r="B39" s="546"/>
      <c r="C39" s="547"/>
      <c r="D39" s="564"/>
      <c r="E39" s="537"/>
      <c r="F39" s="548" t="str">
        <f>IFERROR(VLOOKUP(B39,'新成代基准 （勿删）'!A:D,3,0),"")</f>
        <v/>
      </c>
      <c r="G39" s="549">
        <f t="shared" si="1"/>
        <v>0</v>
      </c>
      <c r="H39" s="546"/>
      <c r="I39" s="547"/>
      <c r="J39" s="564"/>
      <c r="K39" s="537"/>
      <c r="L39" s="543" t="str">
        <f t="shared" si="0"/>
        <v/>
      </c>
      <c r="M39" s="548" t="str">
        <f>IFERROR(VLOOKUP(H39,'新成代基准 （勿删）'!A:D,3,0),"")</f>
        <v/>
      </c>
      <c r="N39" s="550" t="str">
        <f t="shared" si="2"/>
        <v/>
      </c>
      <c r="O39" s="550" t="str">
        <f t="shared" si="3"/>
        <v/>
      </c>
    </row>
    <row r="40" spans="1:15" ht="42.95" customHeight="1">
      <c r="A40" s="884" t="s">
        <v>7403</v>
      </c>
      <c r="B40" s="546" t="s">
        <v>90</v>
      </c>
      <c r="C40" s="547" t="s">
        <v>7293</v>
      </c>
      <c r="D40" s="564" t="s">
        <v>7232</v>
      </c>
      <c r="E40" s="537">
        <v>110</v>
      </c>
      <c r="F40" s="548" t="str">
        <f>IFERROR(VLOOKUP(B40,'新成代基准 （勿删）'!A:D,3,0),"")</f>
        <v>1288HC  484  55L称重</v>
      </c>
      <c r="G40" s="549">
        <f t="shared" si="1"/>
        <v>220</v>
      </c>
      <c r="H40" s="546">
        <v>35232008</v>
      </c>
      <c r="I40" s="547" t="s">
        <v>7329</v>
      </c>
      <c r="J40" s="568" t="s">
        <v>7232</v>
      </c>
      <c r="K40" s="537">
        <v>20</v>
      </c>
      <c r="L40" s="543">
        <f t="shared" si="0"/>
        <v>20</v>
      </c>
      <c r="M40" s="548" t="str">
        <f>IFERROR(VLOOKUP(H40,'新成代基准 （勿删）'!A:D,3,0),"")</f>
        <v>1288HB  484  50A</v>
      </c>
      <c r="N40" s="550">
        <f t="shared" si="2"/>
        <v>40</v>
      </c>
      <c r="O40" s="550">
        <f t="shared" si="3"/>
        <v>0</v>
      </c>
    </row>
    <row r="41" spans="1:15" ht="42.95" customHeight="1">
      <c r="A41" s="885"/>
      <c r="B41" s="546">
        <v>35232008</v>
      </c>
      <c r="C41" s="547" t="s">
        <v>7329</v>
      </c>
      <c r="D41" s="564" t="s">
        <v>7232</v>
      </c>
      <c r="E41" s="537">
        <v>100</v>
      </c>
      <c r="F41" s="548" t="str">
        <f>IFERROR(VLOOKUP(B41,'新成代基准 （勿删）'!A:D,3,0),"")</f>
        <v>1288HB  484  50A</v>
      </c>
      <c r="G41" s="549">
        <f t="shared" si="1"/>
        <v>200</v>
      </c>
      <c r="H41" s="546">
        <v>33152083</v>
      </c>
      <c r="I41" s="547" t="s">
        <v>7330</v>
      </c>
      <c r="J41" s="568" t="s">
        <v>7232</v>
      </c>
      <c r="K41" s="537">
        <v>120</v>
      </c>
      <c r="L41" s="543">
        <f t="shared" si="0"/>
        <v>120</v>
      </c>
      <c r="M41" s="548" t="str">
        <f>IFERROR(VLOOKUP(H41,'新成代基准 （勿删）'!A:D,3,0),"")</f>
        <v>1290HC  484  55L称重</v>
      </c>
      <c r="N41" s="550">
        <f t="shared" si="2"/>
        <v>240</v>
      </c>
      <c r="O41" s="550">
        <f t="shared" si="3"/>
        <v>0</v>
      </c>
    </row>
    <row r="42" spans="1:15" ht="42.95" customHeight="1">
      <c r="A42" s="886"/>
      <c r="B42" s="546"/>
      <c r="C42" s="547"/>
      <c r="D42" s="564"/>
      <c r="E42" s="537"/>
      <c r="F42" s="548" t="str">
        <f>IFERROR(VLOOKUP(B42,'新成代基准 （勿删）'!A:D,3,0),"")</f>
        <v/>
      </c>
      <c r="G42" s="549">
        <f t="shared" si="1"/>
        <v>0</v>
      </c>
      <c r="H42" s="546" t="s">
        <v>90</v>
      </c>
      <c r="I42" s="547" t="s">
        <v>7293</v>
      </c>
      <c r="J42" s="564" t="s">
        <v>7232</v>
      </c>
      <c r="K42" s="537">
        <v>120</v>
      </c>
      <c r="L42" s="543">
        <f t="shared" si="0"/>
        <v>120</v>
      </c>
      <c r="M42" s="548" t="str">
        <f>IFERROR(VLOOKUP(H42,'新成代基准 （勿删）'!A:D,3,0),"")</f>
        <v>1288HC  484  55L称重</v>
      </c>
      <c r="N42" s="550">
        <f t="shared" si="2"/>
        <v>240</v>
      </c>
      <c r="O42" s="550">
        <f t="shared" si="3"/>
        <v>0</v>
      </c>
    </row>
    <row r="43" spans="1:15" ht="42.95" customHeight="1">
      <c r="A43" s="887" t="s">
        <v>7397</v>
      </c>
      <c r="B43" s="546" t="s">
        <v>50</v>
      </c>
      <c r="C43" s="547" t="s">
        <v>7540</v>
      </c>
      <c r="D43" s="564" t="s">
        <v>7294</v>
      </c>
      <c r="E43" s="537">
        <v>40</v>
      </c>
      <c r="F43" s="548" t="str">
        <f>IFERROR(VLOOKUP(B43,'新成代基准 （勿删）'!A:D,3,0),"")</f>
        <v>1210HB  484  50B称重</v>
      </c>
      <c r="G43" s="549">
        <f t="shared" si="1"/>
        <v>80</v>
      </c>
      <c r="H43" s="546">
        <v>35292002</v>
      </c>
      <c r="I43" s="547" t="s">
        <v>7331</v>
      </c>
      <c r="J43" s="564" t="s">
        <v>7225</v>
      </c>
      <c r="K43" s="537">
        <v>40</v>
      </c>
      <c r="L43" s="543">
        <f t="shared" si="0"/>
        <v>40</v>
      </c>
      <c r="M43" s="548" t="str">
        <f>IFERROR(VLOOKUP(H43,'新成代基准 （勿删）'!A:D,3,0),"")</f>
        <v>1210HC  484  55L</v>
      </c>
      <c r="N43" s="550">
        <f t="shared" si="2"/>
        <v>80</v>
      </c>
      <c r="O43" s="550">
        <f t="shared" si="3"/>
        <v>0</v>
      </c>
    </row>
    <row r="44" spans="1:15" ht="42.95" customHeight="1">
      <c r="A44" s="888"/>
      <c r="B44" s="546" t="s">
        <v>1664</v>
      </c>
      <c r="C44" s="547" t="s">
        <v>7295</v>
      </c>
      <c r="D44" s="564" t="s">
        <v>7232</v>
      </c>
      <c r="E44" s="537">
        <v>120</v>
      </c>
      <c r="F44" s="548" t="str">
        <f>IFERROR(VLOOKUP(B44,'新成代基准 （勿删）'!A:D,3,0),"")</f>
        <v>1210HB  484  50B称重</v>
      </c>
      <c r="G44" s="549">
        <f t="shared" si="1"/>
        <v>240</v>
      </c>
      <c r="H44" s="546" t="s">
        <v>50</v>
      </c>
      <c r="I44" s="547" t="s">
        <v>7332</v>
      </c>
      <c r="J44" s="564" t="s">
        <v>7294</v>
      </c>
      <c r="K44" s="537">
        <v>120</v>
      </c>
      <c r="L44" s="543">
        <f t="shared" si="0"/>
        <v>120</v>
      </c>
      <c r="M44" s="548" t="str">
        <f>IFERROR(VLOOKUP(H44,'新成代基准 （勿删）'!A:D,3,0),"")</f>
        <v>1210HB  484  50B称重</v>
      </c>
      <c r="N44" s="550">
        <f t="shared" si="2"/>
        <v>240</v>
      </c>
      <c r="O44" s="550">
        <f t="shared" si="3"/>
        <v>0</v>
      </c>
    </row>
    <row r="45" spans="1:15" ht="42.95" customHeight="1">
      <c r="A45" s="889"/>
      <c r="B45" s="546">
        <v>35292002</v>
      </c>
      <c r="C45" s="547" t="s">
        <v>7331</v>
      </c>
      <c r="D45" s="564" t="s">
        <v>7225</v>
      </c>
      <c r="E45" s="537">
        <v>60</v>
      </c>
      <c r="F45" s="548" t="str">
        <f>IFERROR(VLOOKUP(B45,'新成代基准 （勿删）'!A:D,3,0),"")</f>
        <v>1210HC  484  55L</v>
      </c>
      <c r="G45" s="549">
        <f t="shared" si="1"/>
        <v>120</v>
      </c>
      <c r="H45" s="546" t="s">
        <v>1664</v>
      </c>
      <c r="I45" s="547" t="s">
        <v>7554</v>
      </c>
      <c r="J45" s="568" t="s">
        <v>7232</v>
      </c>
      <c r="K45" s="537">
        <v>120</v>
      </c>
      <c r="L45" s="543">
        <f t="shared" si="0"/>
        <v>120</v>
      </c>
      <c r="M45" s="548" t="str">
        <f>IFERROR(VLOOKUP(H45,'新成代基准 （勿删）'!A:D,3,0),"")</f>
        <v>1210HB  484  50B称重</v>
      </c>
      <c r="N45" s="550">
        <f t="shared" si="2"/>
        <v>240</v>
      </c>
      <c r="O45" s="550">
        <f t="shared" si="3"/>
        <v>0</v>
      </c>
    </row>
    <row r="46" spans="1:15" ht="42.95" customHeight="1">
      <c r="A46" s="888" t="s">
        <v>7384</v>
      </c>
      <c r="B46" s="546">
        <v>35272004</v>
      </c>
      <c r="C46" s="547" t="s">
        <v>7296</v>
      </c>
      <c r="D46" s="564" t="s">
        <v>7232</v>
      </c>
      <c r="E46" s="537">
        <v>60</v>
      </c>
      <c r="F46" s="548" t="str">
        <f>IFERROR(VLOOKUP(B46,'新成代基准 （勿删）'!A:D,3,0),"")</f>
        <v>1386HD  484  50A</v>
      </c>
      <c r="G46" s="549">
        <f t="shared" si="1"/>
        <v>120</v>
      </c>
      <c r="H46" s="546">
        <v>33005000</v>
      </c>
      <c r="I46" s="547" t="s">
        <v>7333</v>
      </c>
      <c r="J46" s="568" t="s">
        <v>7232</v>
      </c>
      <c r="K46" s="537">
        <v>50</v>
      </c>
      <c r="L46" s="543">
        <f t="shared" si="0"/>
        <v>50</v>
      </c>
      <c r="M46" s="548" t="str">
        <f>IFERROR(VLOOKUP(H46,'新成代基准 （勿删）'!A:D,3,0),"")</f>
        <v>1387HC  484  50A</v>
      </c>
      <c r="N46" s="550">
        <f t="shared" si="2"/>
        <v>100</v>
      </c>
      <c r="O46" s="550">
        <f t="shared" si="3"/>
        <v>0</v>
      </c>
    </row>
    <row r="47" spans="1:15" ht="42.95" customHeight="1">
      <c r="A47" s="888"/>
      <c r="B47" s="546">
        <v>33005000</v>
      </c>
      <c r="C47" s="547" t="s">
        <v>7333</v>
      </c>
      <c r="D47" s="564" t="s">
        <v>7232</v>
      </c>
      <c r="E47" s="537">
        <v>70</v>
      </c>
      <c r="F47" s="548" t="str">
        <f>IFERROR(VLOOKUP(B47,'新成代基准 （勿删）'!A:D,3,0),"")</f>
        <v>1387HC  484  50A</v>
      </c>
      <c r="G47" s="549">
        <f t="shared" si="1"/>
        <v>140</v>
      </c>
      <c r="H47" s="546">
        <v>35272004</v>
      </c>
      <c r="I47" s="547" t="s">
        <v>7296</v>
      </c>
      <c r="J47" s="564" t="s">
        <v>7232</v>
      </c>
      <c r="K47" s="537">
        <v>120</v>
      </c>
      <c r="L47" s="543">
        <f t="shared" si="0"/>
        <v>120</v>
      </c>
      <c r="M47" s="548" t="str">
        <f>IFERROR(VLOOKUP(H47,'新成代基准 （勿删）'!A:D,3,0),"")</f>
        <v>1386HD  484  50A</v>
      </c>
      <c r="N47" s="550">
        <f t="shared" si="2"/>
        <v>240</v>
      </c>
      <c r="O47" s="550">
        <f t="shared" si="3"/>
        <v>0</v>
      </c>
    </row>
    <row r="48" spans="1:15" ht="42.95" customHeight="1">
      <c r="A48" s="888"/>
      <c r="B48" s="546"/>
      <c r="C48" s="547"/>
      <c r="D48" s="564"/>
      <c r="E48" s="537"/>
      <c r="F48" s="548" t="str">
        <f>IFERROR(VLOOKUP(B48,'新成代基准 （勿删）'!A:D,3,0),"")</f>
        <v/>
      </c>
      <c r="G48" s="549">
        <f t="shared" si="1"/>
        <v>0</v>
      </c>
      <c r="H48" s="546"/>
      <c r="I48" s="547"/>
      <c r="K48" s="537"/>
      <c r="L48" s="543" t="str">
        <f t="shared" si="0"/>
        <v/>
      </c>
      <c r="M48" s="548" t="str">
        <f>IFERROR(VLOOKUP(H48,'新成代基准 （勿删）'!A:D,3,0),"")</f>
        <v/>
      </c>
      <c r="N48" s="550" t="str">
        <f t="shared" si="2"/>
        <v/>
      </c>
      <c r="O48" s="550" t="str">
        <f t="shared" si="3"/>
        <v/>
      </c>
    </row>
    <row r="49" spans="1:15" ht="42.95" customHeight="1">
      <c r="A49" s="887" t="s">
        <v>7239</v>
      </c>
      <c r="B49" s="546">
        <v>33334004</v>
      </c>
      <c r="C49" s="547" t="s">
        <v>7297</v>
      </c>
      <c r="D49" s="564" t="s">
        <v>7232</v>
      </c>
      <c r="E49" s="537">
        <v>110</v>
      </c>
      <c r="F49" s="548" t="str">
        <f>IFERROR(VLOOKUP(B49,'新成代基准 （勿删）'!A:D,3,0),"")</f>
        <v>1387HD  484   55L</v>
      </c>
      <c r="G49" s="549">
        <f t="shared" si="1"/>
        <v>220</v>
      </c>
      <c r="H49" s="546">
        <v>33464009</v>
      </c>
      <c r="I49" s="547" t="s">
        <v>7334</v>
      </c>
      <c r="J49" s="564" t="s">
        <v>7232</v>
      </c>
      <c r="K49" s="537">
        <v>100</v>
      </c>
      <c r="L49" s="543">
        <f t="shared" si="0"/>
        <v>100</v>
      </c>
      <c r="M49" s="548" t="str">
        <f>IFERROR(VLOOKUP(H49,'新成代基准 （勿删）'!A:D,3,0),"")</f>
        <v>1387HC  484  55L</v>
      </c>
      <c r="N49" s="550">
        <f t="shared" si="2"/>
        <v>200</v>
      </c>
      <c r="O49" s="550">
        <f t="shared" si="3"/>
        <v>0</v>
      </c>
    </row>
    <row r="50" spans="1:15" ht="42.95" customHeight="1">
      <c r="A50" s="889"/>
      <c r="B50" s="546">
        <v>33464009</v>
      </c>
      <c r="C50" s="547" t="s">
        <v>7334</v>
      </c>
      <c r="D50" s="564" t="s">
        <v>7232</v>
      </c>
      <c r="E50" s="537">
        <v>20</v>
      </c>
      <c r="F50" s="548" t="str">
        <f>IFERROR(VLOOKUP(B50,'新成代基准 （勿删）'!A:D,3,0),"")</f>
        <v>1387HC  484  55L</v>
      </c>
      <c r="G50" s="549">
        <f t="shared" si="1"/>
        <v>40</v>
      </c>
      <c r="H50" s="546">
        <v>33334004</v>
      </c>
      <c r="I50" s="547" t="s">
        <v>7297</v>
      </c>
      <c r="J50" s="564" t="s">
        <v>7232</v>
      </c>
      <c r="K50" s="537">
        <v>180</v>
      </c>
      <c r="L50" s="543">
        <f t="shared" si="0"/>
        <v>180</v>
      </c>
      <c r="M50" s="548" t="str">
        <f>IFERROR(VLOOKUP(H50,'新成代基准 （勿删）'!A:D,3,0),"")</f>
        <v>1387HD  484   55L</v>
      </c>
      <c r="N50" s="550">
        <f t="shared" si="2"/>
        <v>360</v>
      </c>
      <c r="O50" s="550">
        <f t="shared" si="3"/>
        <v>0</v>
      </c>
    </row>
    <row r="51" spans="1:15" ht="42.95" customHeight="1">
      <c r="A51" s="773" t="s">
        <v>7378</v>
      </c>
      <c r="B51" s="546"/>
      <c r="C51" s="547"/>
      <c r="D51" s="564"/>
      <c r="E51" s="537"/>
      <c r="F51" s="548" t="str">
        <f>IFERROR(VLOOKUP(B51,'新成代基准 （勿删）'!A:D,3,0),"")</f>
        <v/>
      </c>
      <c r="G51" s="549">
        <f t="shared" si="1"/>
        <v>0</v>
      </c>
      <c r="H51" s="546"/>
      <c r="I51" s="547"/>
      <c r="K51" s="537"/>
      <c r="L51" s="543" t="str">
        <f t="shared" si="0"/>
        <v/>
      </c>
      <c r="M51" s="548" t="str">
        <f>IFERROR(VLOOKUP(H51,'新成代基准 （勿删）'!A:D,3,0),"")</f>
        <v/>
      </c>
      <c r="N51" s="550" t="str">
        <f t="shared" si="2"/>
        <v/>
      </c>
      <c r="O51" s="550" t="str">
        <f t="shared" si="3"/>
        <v/>
      </c>
    </row>
    <row r="52" spans="1:15" ht="42.95" customHeight="1">
      <c r="A52" s="890" t="s">
        <v>7377</v>
      </c>
      <c r="B52" s="546" t="s">
        <v>7300</v>
      </c>
      <c r="C52" s="547" t="s">
        <v>7335</v>
      </c>
      <c r="D52" s="564" t="s">
        <v>7232</v>
      </c>
      <c r="E52" s="537">
        <v>140</v>
      </c>
      <c r="F52" s="548" t="str">
        <f>IFERROR(VLOOKUP(B52,'新成代基准 （勿删）'!A:D,3,0),"")</f>
        <v>154656  486  35A</v>
      </c>
      <c r="G52" s="549">
        <f t="shared" si="1"/>
        <v>280</v>
      </c>
      <c r="H52" s="546" t="s">
        <v>7299</v>
      </c>
      <c r="I52" s="547" t="s">
        <v>7336</v>
      </c>
      <c r="J52" s="568" t="s">
        <v>7232</v>
      </c>
      <c r="K52" s="537">
        <v>150</v>
      </c>
      <c r="L52" s="543">
        <f t="shared" si="0"/>
        <v>150</v>
      </c>
      <c r="M52" s="548" t="str">
        <f>IFERROR(VLOOKUP(H52,'新成代基准 （勿删）'!A:D,3,0),"")</f>
        <v>154666  486  30A</v>
      </c>
      <c r="N52" s="550">
        <f t="shared" si="2"/>
        <v>300</v>
      </c>
      <c r="O52" s="550">
        <f t="shared" si="3"/>
        <v>0</v>
      </c>
    </row>
    <row r="53" spans="1:15" ht="42.95" customHeight="1">
      <c r="A53" s="878"/>
      <c r="B53" s="546" t="s">
        <v>2599</v>
      </c>
      <c r="C53" s="547" t="s">
        <v>7298</v>
      </c>
      <c r="D53" s="564" t="s">
        <v>7232</v>
      </c>
      <c r="E53" s="537">
        <v>40</v>
      </c>
      <c r="F53" s="548" t="str">
        <f>IFERROR(VLOOKUP(B53,'新成代基准 （勿删）'!A:D,3,0),"")</f>
        <v>154666  484  45A</v>
      </c>
      <c r="G53" s="549">
        <f t="shared" si="1"/>
        <v>80</v>
      </c>
      <c r="H53" s="546" t="s">
        <v>7300</v>
      </c>
      <c r="I53" s="547" t="s">
        <v>7555</v>
      </c>
      <c r="J53" s="568" t="s">
        <v>7232</v>
      </c>
      <c r="K53" s="537">
        <v>60</v>
      </c>
      <c r="L53" s="543">
        <f t="shared" si="0"/>
        <v>60</v>
      </c>
      <c r="M53" s="548" t="str">
        <f>IFERROR(VLOOKUP(H53,'新成代基准 （勿删）'!A:D,3,0),"")</f>
        <v>154656  486  35A</v>
      </c>
      <c r="N53" s="550">
        <f t="shared" si="2"/>
        <v>120</v>
      </c>
      <c r="O53" s="550">
        <f t="shared" si="3"/>
        <v>0</v>
      </c>
    </row>
    <row r="54" spans="1:15" ht="42.95" customHeight="1">
      <c r="A54" s="891"/>
      <c r="B54" s="546" t="s">
        <v>7299</v>
      </c>
      <c r="C54" s="547" t="s">
        <v>7336</v>
      </c>
      <c r="D54" s="564" t="s">
        <v>7232</v>
      </c>
      <c r="E54" s="537">
        <v>30</v>
      </c>
      <c r="F54" s="548" t="str">
        <f>IFERROR(VLOOKUP(B54,'新成代基准 （勿删）'!A:D,3,0),"")</f>
        <v>154666  486  30A</v>
      </c>
      <c r="G54" s="549">
        <f t="shared" si="1"/>
        <v>60</v>
      </c>
      <c r="H54" s="546"/>
      <c r="I54" s="547"/>
      <c r="K54" s="537"/>
      <c r="L54" s="543" t="str">
        <f t="shared" si="0"/>
        <v/>
      </c>
      <c r="M54" s="548" t="str">
        <f>IFERROR(VLOOKUP(H54,'新成代基准 （勿删）'!A:D,3,0),"")</f>
        <v/>
      </c>
      <c r="N54" s="550" t="str">
        <f t="shared" si="2"/>
        <v/>
      </c>
      <c r="O54" s="550" t="str">
        <f t="shared" si="3"/>
        <v/>
      </c>
    </row>
    <row r="55" spans="1:15" ht="42.95" customHeight="1">
      <c r="A55" s="776" t="s">
        <v>7369</v>
      </c>
      <c r="B55" s="546"/>
      <c r="C55" s="546"/>
      <c r="D55" s="564"/>
      <c r="E55" s="537"/>
      <c r="F55" s="548" t="str">
        <f>IFERROR(VLOOKUP(B55,'新成代基准 （勿删）'!A:D,3,0),"")</f>
        <v/>
      </c>
      <c r="G55" s="549">
        <f t="shared" si="1"/>
        <v>0</v>
      </c>
      <c r="H55" s="546"/>
      <c r="I55" s="546"/>
      <c r="J55" s="564"/>
      <c r="K55" s="537"/>
      <c r="L55" s="543" t="str">
        <f t="shared" si="0"/>
        <v/>
      </c>
      <c r="M55" s="548" t="str">
        <f>IFERROR(VLOOKUP(H55,'新成代基准 （勿删）'!A:D,3,0),"")</f>
        <v/>
      </c>
      <c r="N55" s="550" t="str">
        <f t="shared" si="2"/>
        <v/>
      </c>
      <c r="O55" s="550" t="str">
        <f t="shared" si="3"/>
        <v/>
      </c>
    </row>
    <row r="56" spans="1:15" ht="42.95" customHeight="1">
      <c r="A56" s="878" t="s">
        <v>7368</v>
      </c>
      <c r="B56" s="546" t="s">
        <v>664</v>
      </c>
      <c r="C56" s="547" t="s">
        <v>7301</v>
      </c>
      <c r="D56" s="564" t="s">
        <v>7225</v>
      </c>
      <c r="E56" s="537">
        <v>20</v>
      </c>
      <c r="F56" s="548" t="str">
        <f>IFERROR(VLOOKUP(B56,'新成代基准 （勿删）'!A:D,3,0),"")</f>
        <v>138455  478  35A</v>
      </c>
      <c r="G56" s="549">
        <f t="shared" si="1"/>
        <v>40</v>
      </c>
      <c r="H56" s="546" t="s">
        <v>788</v>
      </c>
      <c r="I56" s="547" t="s">
        <v>7541</v>
      </c>
      <c r="J56" s="564" t="s">
        <v>7225</v>
      </c>
      <c r="K56" s="537">
        <v>20</v>
      </c>
      <c r="L56" s="543">
        <f t="shared" si="0"/>
        <v>20</v>
      </c>
      <c r="M56" s="548" t="str">
        <f>IFERROR(VLOOKUP(H56,'新成代基准 （勿删）'!A:D,3,0),"")</f>
        <v>138155  478  40D</v>
      </c>
      <c r="N56" s="550">
        <f t="shared" si="2"/>
        <v>40</v>
      </c>
      <c r="O56" s="550">
        <f t="shared" si="3"/>
        <v>0</v>
      </c>
    </row>
    <row r="57" spans="1:15" ht="42.95" customHeight="1">
      <c r="A57" s="878"/>
      <c r="B57" s="546" t="s">
        <v>788</v>
      </c>
      <c r="C57" s="547" t="s">
        <v>7541</v>
      </c>
      <c r="D57" s="564" t="s">
        <v>7225</v>
      </c>
      <c r="E57" s="537">
        <v>160</v>
      </c>
      <c r="F57" s="548" t="str">
        <f>IFERROR(VLOOKUP(B57,'新成代基准 （勿删）'!A:D,3,0),"")</f>
        <v>138155  478  40D</v>
      </c>
      <c r="G57" s="549">
        <f t="shared" si="1"/>
        <v>320</v>
      </c>
      <c r="H57" s="546" t="s">
        <v>664</v>
      </c>
      <c r="I57" s="547" t="s">
        <v>7556</v>
      </c>
      <c r="J57" s="568" t="s">
        <v>7225</v>
      </c>
      <c r="K57" s="537">
        <v>180</v>
      </c>
      <c r="L57" s="543">
        <f t="shared" si="0"/>
        <v>180</v>
      </c>
      <c r="M57" s="548" t="str">
        <f>IFERROR(VLOOKUP(H57,'新成代基准 （勿删）'!A:D,3,0),"")</f>
        <v>138455  478  35A</v>
      </c>
      <c r="N57" s="550">
        <f t="shared" si="2"/>
        <v>360</v>
      </c>
      <c r="O57" s="550">
        <f t="shared" si="3"/>
        <v>0</v>
      </c>
    </row>
    <row r="58" spans="1:15" ht="42.95" customHeight="1">
      <c r="A58" s="878"/>
      <c r="B58" s="546"/>
      <c r="C58" s="547"/>
      <c r="D58" s="564"/>
      <c r="E58" s="537"/>
      <c r="F58" s="548" t="str">
        <f>IFERROR(VLOOKUP(B58,'新成代基准 （勿删）'!A:D,3,0),"")</f>
        <v/>
      </c>
      <c r="G58" s="549">
        <f t="shared" si="1"/>
        <v>0</v>
      </c>
      <c r="H58" s="546"/>
      <c r="I58" s="547"/>
      <c r="J58" s="564"/>
      <c r="K58" s="537"/>
      <c r="L58" s="543" t="str">
        <f t="shared" si="0"/>
        <v/>
      </c>
      <c r="M58" s="548" t="str">
        <f>IFERROR(VLOOKUP(H58,'新成代基准 （勿删）'!A:D,3,0),"")</f>
        <v/>
      </c>
      <c r="N58" s="550" t="str">
        <f t="shared" si="2"/>
        <v/>
      </c>
      <c r="O58" s="550" t="str">
        <f t="shared" si="3"/>
        <v/>
      </c>
    </row>
    <row r="59" spans="1:15" ht="42.95" customHeight="1">
      <c r="A59" s="890" t="s">
        <v>7359</v>
      </c>
      <c r="B59" s="546" t="s">
        <v>4701</v>
      </c>
      <c r="C59" s="547" t="s">
        <v>7303</v>
      </c>
      <c r="D59" s="564" t="s">
        <v>7232</v>
      </c>
      <c r="E59" s="537">
        <v>110</v>
      </c>
      <c r="F59" s="548" t="str">
        <f>IFERROR(VLOOKUP(B59,'新成代基准 （勿删）'!A:D,3,0),"")</f>
        <v>1464HC  484  30A防爆胎</v>
      </c>
      <c r="G59" s="549">
        <f t="shared" si="1"/>
        <v>220</v>
      </c>
      <c r="H59" s="546" t="s">
        <v>7039</v>
      </c>
      <c r="I59" s="547" t="s">
        <v>7302</v>
      </c>
      <c r="J59" s="564" t="s">
        <v>7232</v>
      </c>
      <c r="K59" s="537">
        <v>60</v>
      </c>
      <c r="L59" s="543">
        <f t="shared" si="0"/>
        <v>60</v>
      </c>
      <c r="M59" s="548" t="str">
        <f>IFERROR(VLOOKUP(H59,'新成代基准 （勿删）'!A:D,3,0),"")</f>
        <v>1464HC  484  30A防爆胎</v>
      </c>
      <c r="N59" s="550">
        <f t="shared" si="2"/>
        <v>120</v>
      </c>
      <c r="O59" s="550">
        <f t="shared" si="3"/>
        <v>0</v>
      </c>
    </row>
    <row r="60" spans="1:15" ht="42.95" customHeight="1">
      <c r="A60" s="878"/>
      <c r="B60" s="546" t="s">
        <v>7039</v>
      </c>
      <c r="C60" s="546" t="s">
        <v>7302</v>
      </c>
      <c r="D60" s="565" t="s">
        <v>7232</v>
      </c>
      <c r="E60" s="552" t="s">
        <v>7282</v>
      </c>
      <c r="F60" s="548" t="str">
        <f>IFERROR(VLOOKUP(B60,'新成代基准 （勿删）'!A:D,3,0),"")</f>
        <v>1464HC  484  30A防爆胎</v>
      </c>
      <c r="G60" s="549" t="str">
        <f t="shared" si="1"/>
        <v/>
      </c>
      <c r="H60" s="546" t="s">
        <v>7038</v>
      </c>
      <c r="I60" s="546" t="s">
        <v>7337</v>
      </c>
      <c r="J60" s="565" t="s">
        <v>7232</v>
      </c>
      <c r="K60" s="552">
        <v>120</v>
      </c>
      <c r="L60" s="543">
        <f t="shared" si="0"/>
        <v>120</v>
      </c>
      <c r="M60" s="548" t="str">
        <f>IFERROR(VLOOKUP(H60,'新成代基准 （勿删）'!A:D,3,0),"")</f>
        <v>1464HC  484  30A防爆胎</v>
      </c>
      <c r="N60" s="550">
        <f t="shared" si="2"/>
        <v>240</v>
      </c>
      <c r="O60" s="550">
        <f t="shared" si="3"/>
        <v>0</v>
      </c>
    </row>
    <row r="61" spans="1:15" ht="42.95" customHeight="1">
      <c r="A61" s="878"/>
      <c r="B61" s="546"/>
      <c r="C61" s="551"/>
      <c r="D61" s="564"/>
      <c r="E61" s="537"/>
      <c r="F61" s="548" t="str">
        <f>IFERROR(VLOOKUP(B61,'新成代基准 （勿删）'!A:D,3,0),"")</f>
        <v/>
      </c>
      <c r="G61" s="549">
        <f t="shared" si="1"/>
        <v>0</v>
      </c>
      <c r="H61" s="546" t="s">
        <v>4701</v>
      </c>
      <c r="I61" s="551" t="s">
        <v>7557</v>
      </c>
      <c r="J61" s="568" t="s">
        <v>7232</v>
      </c>
      <c r="K61" s="537">
        <v>120</v>
      </c>
      <c r="L61" s="543">
        <f t="shared" si="0"/>
        <v>120</v>
      </c>
      <c r="M61" s="548" t="str">
        <f>IFERROR(VLOOKUP(H61,'新成代基准 （勿删）'!A:D,3,0),"")</f>
        <v>1464HC  484  30A防爆胎</v>
      </c>
      <c r="N61" s="550">
        <f t="shared" si="2"/>
        <v>240</v>
      </c>
      <c r="O61" s="550">
        <f t="shared" si="3"/>
        <v>0</v>
      </c>
    </row>
    <row r="62" spans="1:15" ht="42.95" customHeight="1">
      <c r="A62" s="890" t="s">
        <v>2394</v>
      </c>
      <c r="B62" s="546" t="s">
        <v>867</v>
      </c>
      <c r="C62" s="551" t="s">
        <v>7305</v>
      </c>
      <c r="D62" s="565" t="s">
        <v>7225</v>
      </c>
      <c r="E62" s="552">
        <v>10</v>
      </c>
      <c r="F62" s="548" t="str">
        <f>IFERROR(VLOOKUP(B62,'新成代基准 （勿删）'!A:D,3,0),"")</f>
        <v>128855  486  40D</v>
      </c>
      <c r="G62" s="549">
        <f t="shared" si="1"/>
        <v>20</v>
      </c>
      <c r="H62" s="546" t="s">
        <v>1960</v>
      </c>
      <c r="I62" s="551" t="s">
        <v>7341</v>
      </c>
      <c r="J62" s="565" t="s">
        <v>7225</v>
      </c>
      <c r="K62" s="552">
        <v>90</v>
      </c>
      <c r="L62" s="543">
        <f t="shared" si="0"/>
        <v>90</v>
      </c>
      <c r="M62" s="548" t="str">
        <f>IFERROR(VLOOKUP(H62,'新成代基准 （勿删）'!A:D,3,0),"")</f>
        <v>120555  486  35A</v>
      </c>
      <c r="N62" s="550">
        <f t="shared" si="2"/>
        <v>180</v>
      </c>
      <c r="O62" s="550">
        <f t="shared" si="3"/>
        <v>0</v>
      </c>
    </row>
    <row r="63" spans="1:15" ht="42.95" customHeight="1">
      <c r="A63" s="878"/>
      <c r="B63" s="546" t="s">
        <v>68</v>
      </c>
      <c r="C63" s="546" t="s">
        <v>7304</v>
      </c>
      <c r="D63" s="564" t="s">
        <v>7232</v>
      </c>
      <c r="E63" s="537">
        <v>240</v>
      </c>
      <c r="F63" s="548" t="str">
        <f>IFERROR(VLOOKUP(B63,'新成代基准 （勿删）'!A:D,3,0),"")</f>
        <v>128854  486  35A</v>
      </c>
      <c r="G63" s="549">
        <f t="shared" si="1"/>
        <v>480</v>
      </c>
      <c r="H63" s="546" t="s">
        <v>1932</v>
      </c>
      <c r="I63" s="546" t="s">
        <v>7558</v>
      </c>
      <c r="J63" s="564" t="s">
        <v>7225</v>
      </c>
      <c r="K63" s="537">
        <v>300</v>
      </c>
      <c r="L63" s="543">
        <f t="shared" si="0"/>
        <v>300</v>
      </c>
      <c r="M63" s="548" t="str">
        <f>IFERROR(VLOOKUP(H63,'新成代基准 （勿删）'!A:D,3,0),"")</f>
        <v>120555  486  40A</v>
      </c>
      <c r="N63" s="550">
        <f t="shared" si="2"/>
        <v>600</v>
      </c>
      <c r="O63" s="550">
        <f t="shared" si="3"/>
        <v>0</v>
      </c>
    </row>
    <row r="64" spans="1:15" ht="42.95" customHeight="1">
      <c r="A64" s="878"/>
      <c r="B64" s="546" t="s">
        <v>7338</v>
      </c>
      <c r="C64" s="551" t="s">
        <v>7339</v>
      </c>
      <c r="D64" s="565"/>
      <c r="E64" s="552">
        <v>20</v>
      </c>
      <c r="F64" s="548" t="str">
        <f>IFERROR(VLOOKUP(B64,'新成代基准 （勿删）'!A:D,3,0),"")</f>
        <v/>
      </c>
      <c r="G64" s="549">
        <f t="shared" si="1"/>
        <v>40</v>
      </c>
      <c r="H64" s="546"/>
      <c r="I64" s="551" t="s">
        <v>7559</v>
      </c>
      <c r="J64" s="565"/>
      <c r="K64" s="552"/>
      <c r="L64" s="543" t="str">
        <f t="shared" si="0"/>
        <v/>
      </c>
      <c r="M64" s="548" t="str">
        <f>IFERROR(VLOOKUP(H64,'新成代基准 （勿删）'!A:D,3,0),"")</f>
        <v/>
      </c>
      <c r="N64" s="550" t="str">
        <f t="shared" si="2"/>
        <v/>
      </c>
      <c r="O64" s="550" t="str">
        <f t="shared" si="3"/>
        <v/>
      </c>
    </row>
    <row r="65" spans="1:15" ht="42.95" customHeight="1">
      <c r="A65" s="878"/>
      <c r="B65" s="546"/>
      <c r="C65" s="551" t="s">
        <v>7340</v>
      </c>
      <c r="D65" s="565"/>
      <c r="E65" s="552"/>
      <c r="F65" s="548" t="str">
        <f>IFERROR(VLOOKUP(B65,'新成代基准 （勿删）'!A:D,3,0),"")</f>
        <v/>
      </c>
      <c r="G65" s="549">
        <f t="shared" si="1"/>
        <v>0</v>
      </c>
      <c r="H65" s="546" t="s">
        <v>2054</v>
      </c>
      <c r="I65" s="551" t="s">
        <v>7560</v>
      </c>
      <c r="J65" s="565" t="s">
        <v>7225</v>
      </c>
      <c r="K65" s="552">
        <v>180</v>
      </c>
      <c r="L65" s="543">
        <f t="shared" si="0"/>
        <v>180</v>
      </c>
      <c r="M65" s="548" t="str">
        <f>IFERROR(VLOOKUP(H65,'新成代基准 （勿删）'!A:D,3,0),"")</f>
        <v>128855  486  45A</v>
      </c>
      <c r="N65" s="550">
        <f t="shared" si="2"/>
        <v>360</v>
      </c>
      <c r="O65" s="550">
        <f t="shared" si="3"/>
        <v>0</v>
      </c>
    </row>
    <row r="66" spans="1:15" ht="42.75" customHeight="1">
      <c r="A66" s="891"/>
      <c r="B66" s="546" t="s">
        <v>1960</v>
      </c>
      <c r="C66" s="551" t="s">
        <v>7341</v>
      </c>
      <c r="D66" s="565" t="s">
        <v>7225</v>
      </c>
      <c r="E66" s="552">
        <v>150</v>
      </c>
      <c r="F66" s="548" t="str">
        <f>IFERROR(VLOOKUP(B66,'新成代基准 （勿删）'!A:D,3,0),"")</f>
        <v>120555  486  35A</v>
      </c>
      <c r="G66" s="549">
        <f t="shared" si="1"/>
        <v>300</v>
      </c>
      <c r="H66" s="546" t="s">
        <v>68</v>
      </c>
      <c r="I66" s="551" t="s">
        <v>7304</v>
      </c>
      <c r="J66" s="565" t="s">
        <v>7232</v>
      </c>
      <c r="K66" s="552">
        <v>180</v>
      </c>
      <c r="L66" s="543">
        <f t="shared" ref="L66:L129" si="4">IF(K66&lt;&gt;"",K66,"")</f>
        <v>180</v>
      </c>
      <c r="M66" s="548" t="str">
        <f>IFERROR(VLOOKUP(H66,'新成代基准 （勿删）'!A:D,3,0),"")</f>
        <v>128854  486  35A</v>
      </c>
      <c r="N66" s="550">
        <f t="shared" si="2"/>
        <v>360</v>
      </c>
      <c r="O66" s="550">
        <f t="shared" si="3"/>
        <v>0</v>
      </c>
    </row>
    <row r="67" spans="1:15" ht="42.95" customHeight="1">
      <c r="A67" s="894" t="s">
        <v>7538</v>
      </c>
      <c r="B67" s="546"/>
      <c r="C67" s="551"/>
      <c r="D67" s="565"/>
      <c r="E67" s="552"/>
      <c r="F67" s="548" t="str">
        <f>IFERROR(VLOOKUP(B67,'新成代基准 （勿删）'!A:D,3,0),"")</f>
        <v/>
      </c>
      <c r="G67" s="549">
        <f t="shared" ref="G67:G130" si="5">IFERROR(E67*2,"")</f>
        <v>0</v>
      </c>
      <c r="H67" s="546"/>
      <c r="I67" s="547"/>
      <c r="J67" s="565"/>
      <c r="K67" s="552"/>
      <c r="L67" s="543" t="str">
        <f t="shared" si="4"/>
        <v/>
      </c>
      <c r="M67" s="548" t="str">
        <f>IFERROR(VLOOKUP(H67,'新成代基准 （勿删）'!A:D,3,0),"")</f>
        <v/>
      </c>
      <c r="N67" s="550" t="str">
        <f t="shared" ref="N67:N130" si="6">IFERROR(L67*2,"")</f>
        <v/>
      </c>
      <c r="O67" s="550" t="str">
        <f t="shared" ref="O67:O130" si="7">IFERROR(K67*2-N67,"")</f>
        <v/>
      </c>
    </row>
    <row r="68" spans="1:15" ht="42.95" customHeight="1">
      <c r="A68" s="892"/>
      <c r="B68" s="546" t="s">
        <v>7306</v>
      </c>
      <c r="C68" s="547" t="s">
        <v>7307</v>
      </c>
      <c r="D68" s="565"/>
      <c r="E68" s="552"/>
      <c r="F68" s="548" t="str">
        <f>IFERROR(VLOOKUP(B68,'新成代基准 （勿删）'!A:D,3,0),"")</f>
        <v/>
      </c>
      <c r="G68" s="549">
        <f t="shared" si="5"/>
        <v>0</v>
      </c>
      <c r="H68" s="546" t="s">
        <v>7306</v>
      </c>
      <c r="I68" s="547" t="s">
        <v>7307</v>
      </c>
      <c r="J68" s="564"/>
      <c r="K68" s="537"/>
      <c r="L68" s="543" t="str">
        <f t="shared" si="4"/>
        <v/>
      </c>
      <c r="M68" s="548" t="str">
        <f>IFERROR(VLOOKUP(H68,'新成代基准 （勿删）'!A:D,3,0),"")</f>
        <v/>
      </c>
      <c r="N68" s="550" t="str">
        <f t="shared" si="6"/>
        <v/>
      </c>
      <c r="O68" s="550" t="str">
        <f t="shared" si="7"/>
        <v/>
      </c>
    </row>
    <row r="69" spans="1:15" ht="42.95" customHeight="1">
      <c r="A69" s="893"/>
      <c r="B69" s="546"/>
      <c r="C69" s="547"/>
      <c r="D69" s="565"/>
      <c r="E69" s="552"/>
      <c r="F69" s="548" t="str">
        <f>IFERROR(VLOOKUP(B69,'新成代基准 （勿删）'!A:D,3,0),"")</f>
        <v/>
      </c>
      <c r="G69" s="549">
        <f t="shared" si="5"/>
        <v>0</v>
      </c>
      <c r="H69" s="546"/>
      <c r="I69" s="551"/>
      <c r="J69" s="565"/>
      <c r="K69" s="552"/>
      <c r="L69" s="543" t="str">
        <f t="shared" si="4"/>
        <v/>
      </c>
      <c r="M69" s="548" t="str">
        <f>IFERROR(VLOOKUP(H69,'新成代基准 （勿删）'!A:D,3,0),"")</f>
        <v/>
      </c>
      <c r="N69" s="550" t="str">
        <f t="shared" si="6"/>
        <v/>
      </c>
      <c r="O69" s="550" t="str">
        <f t="shared" si="7"/>
        <v/>
      </c>
    </row>
    <row r="70" spans="1:15" ht="42.95" customHeight="1">
      <c r="A70" s="895" t="s">
        <v>7536</v>
      </c>
      <c r="B70" s="546" t="s">
        <v>7308</v>
      </c>
      <c r="C70" s="551" t="s">
        <v>7307</v>
      </c>
      <c r="D70" s="565"/>
      <c r="E70" s="552"/>
      <c r="F70" s="548" t="str">
        <f>IFERROR(VLOOKUP(B70,'新成代基准 （勿删）'!A:D,3,0),"")</f>
        <v/>
      </c>
      <c r="G70" s="549">
        <f t="shared" si="5"/>
        <v>0</v>
      </c>
      <c r="H70" s="546" t="s">
        <v>7308</v>
      </c>
      <c r="I70" s="551" t="s">
        <v>7307</v>
      </c>
      <c r="J70" s="565"/>
      <c r="K70" s="552"/>
      <c r="L70" s="543" t="str">
        <f t="shared" si="4"/>
        <v/>
      </c>
      <c r="M70" s="548" t="str">
        <f>IFERROR(VLOOKUP(H70,'新成代基准 （勿删）'!A:D,3,0),"")</f>
        <v/>
      </c>
      <c r="N70" s="550" t="str">
        <f t="shared" si="6"/>
        <v/>
      </c>
      <c r="O70" s="550" t="str">
        <f t="shared" si="7"/>
        <v/>
      </c>
    </row>
    <row r="71" spans="1:15" ht="42.75" customHeight="1">
      <c r="A71" s="895"/>
      <c r="B71" s="546"/>
      <c r="C71" s="551"/>
      <c r="D71" s="565"/>
      <c r="E71" s="552"/>
      <c r="F71" s="548" t="str">
        <f>IFERROR(VLOOKUP(B71,'新成代基准 （勿删）'!A:D,3,0),"")</f>
        <v/>
      </c>
      <c r="G71" s="549">
        <f t="shared" si="5"/>
        <v>0</v>
      </c>
      <c r="H71" s="546"/>
      <c r="I71" s="551"/>
      <c r="J71" s="565"/>
      <c r="K71" s="552"/>
      <c r="L71" s="543" t="str">
        <f t="shared" si="4"/>
        <v/>
      </c>
      <c r="M71" s="548" t="str">
        <f>IFERROR(VLOOKUP(H71,'新成代基准 （勿删）'!A:D,3,0),"")</f>
        <v/>
      </c>
      <c r="N71" s="550" t="str">
        <f t="shared" si="6"/>
        <v/>
      </c>
      <c r="O71" s="550" t="str">
        <f t="shared" si="7"/>
        <v/>
      </c>
    </row>
    <row r="72" spans="1:15" ht="42.95" customHeight="1">
      <c r="A72" s="896"/>
      <c r="B72" s="546"/>
      <c r="C72" s="551"/>
      <c r="D72" s="565"/>
      <c r="E72" s="552"/>
      <c r="F72" s="548" t="str">
        <f>IFERROR(VLOOKUP(B72,'新成代基准 （勿删）'!A:D,3,0),"")</f>
        <v/>
      </c>
      <c r="G72" s="549">
        <f t="shared" si="5"/>
        <v>0</v>
      </c>
      <c r="H72" s="546"/>
      <c r="I72" s="551"/>
      <c r="J72" s="565"/>
      <c r="K72" s="552"/>
      <c r="L72" s="543" t="str">
        <f t="shared" si="4"/>
        <v/>
      </c>
      <c r="M72" s="548" t="str">
        <f>IFERROR(VLOOKUP(H72,'新成代基准 （勿删）'!A:D,3,0),"")</f>
        <v/>
      </c>
      <c r="N72" s="550" t="str">
        <f t="shared" si="6"/>
        <v/>
      </c>
      <c r="O72" s="550" t="str">
        <f t="shared" si="7"/>
        <v/>
      </c>
    </row>
    <row r="73" spans="1:15" ht="42.95" customHeight="1">
      <c r="A73" s="894" t="s">
        <v>7532</v>
      </c>
      <c r="B73" s="546" t="s">
        <v>4533</v>
      </c>
      <c r="C73" s="551" t="s">
        <v>7309</v>
      </c>
      <c r="D73" s="565" t="s">
        <v>7225</v>
      </c>
      <c r="E73" s="552">
        <v>255</v>
      </c>
      <c r="F73" s="548" t="str">
        <f>IFERROR(VLOOKUP(B73,'新成代基准 （勿删）'!A:D,3,0),"")</f>
        <v>112544  486  25A</v>
      </c>
      <c r="G73" s="549">
        <f t="shared" si="5"/>
        <v>510</v>
      </c>
      <c r="H73" s="546" t="s">
        <v>4533</v>
      </c>
      <c r="I73" s="551" t="s">
        <v>7561</v>
      </c>
      <c r="J73" s="565" t="s">
        <v>7225</v>
      </c>
      <c r="K73" s="552" t="s">
        <v>7282</v>
      </c>
      <c r="L73" s="543" t="str">
        <f t="shared" si="4"/>
        <v>/</v>
      </c>
      <c r="M73" s="548" t="str">
        <f>IFERROR(VLOOKUP(H73,'新成代基准 （勿删）'!A:D,3,0),"")</f>
        <v>112544  486  25A</v>
      </c>
      <c r="N73" s="550" t="str">
        <f t="shared" si="6"/>
        <v/>
      </c>
      <c r="O73" s="550" t="str">
        <f t="shared" si="7"/>
        <v/>
      </c>
    </row>
    <row r="74" spans="1:15" ht="42.95" customHeight="1">
      <c r="A74" s="892"/>
      <c r="B74" s="546"/>
      <c r="C74" s="551"/>
      <c r="D74" s="564"/>
      <c r="E74" s="552"/>
      <c r="F74" s="548" t="str">
        <f>IFERROR(VLOOKUP(B74,'新成代基准 （勿删）'!A:D,3,0),"")</f>
        <v/>
      </c>
      <c r="G74" s="549">
        <f t="shared" si="5"/>
        <v>0</v>
      </c>
      <c r="H74" s="546"/>
      <c r="I74" s="551"/>
      <c r="J74" s="565"/>
      <c r="K74" s="552"/>
      <c r="L74" s="543" t="str">
        <f t="shared" si="4"/>
        <v/>
      </c>
      <c r="M74" s="548" t="str">
        <f>IFERROR(VLOOKUP(H74,'新成代基准 （勿删）'!A:D,3,0),"")</f>
        <v/>
      </c>
      <c r="N74" s="550" t="str">
        <f t="shared" si="6"/>
        <v/>
      </c>
      <c r="O74" s="550" t="str">
        <f t="shared" si="7"/>
        <v/>
      </c>
    </row>
    <row r="75" spans="1:15" ht="42.95" customHeight="1">
      <c r="A75" s="893"/>
      <c r="B75" s="546"/>
      <c r="C75" s="551"/>
      <c r="D75" s="565"/>
      <c r="E75" s="552"/>
      <c r="F75" s="548" t="str">
        <f>IFERROR(VLOOKUP(B75,'新成代基准 （勿删）'!A:D,3,0),"")</f>
        <v/>
      </c>
      <c r="G75" s="549">
        <f t="shared" si="5"/>
        <v>0</v>
      </c>
      <c r="H75" s="546"/>
      <c r="I75" s="551"/>
      <c r="J75" s="565"/>
      <c r="K75" s="552"/>
      <c r="L75" s="543" t="str">
        <f t="shared" si="4"/>
        <v/>
      </c>
      <c r="M75" s="548" t="str">
        <f>IFERROR(VLOOKUP(H75,'新成代基准 （勿删）'!A:D,3,0),"")</f>
        <v/>
      </c>
      <c r="N75" s="550" t="str">
        <f t="shared" si="6"/>
        <v/>
      </c>
      <c r="O75" s="550" t="str">
        <f t="shared" si="7"/>
        <v/>
      </c>
    </row>
    <row r="76" spans="1:15" ht="42.95" customHeight="1">
      <c r="A76" s="897" t="s">
        <v>2417</v>
      </c>
      <c r="B76" s="546">
        <v>33242066</v>
      </c>
      <c r="C76" s="551" t="s">
        <v>7310</v>
      </c>
      <c r="D76" s="565" t="s">
        <v>7225</v>
      </c>
      <c r="E76" s="685">
        <v>120</v>
      </c>
      <c r="F76" s="548" t="str">
        <f>IFERROR(VLOOKUP(B76,'新成代基准 （勿删）'!A:D,3,0),"")</f>
        <v>104544  486  20C</v>
      </c>
      <c r="G76" s="549">
        <f t="shared" si="5"/>
        <v>240</v>
      </c>
      <c r="H76" s="546">
        <v>33242066</v>
      </c>
      <c r="I76" s="551" t="s">
        <v>7310</v>
      </c>
      <c r="J76" s="565" t="s">
        <v>7225</v>
      </c>
      <c r="K76" s="685">
        <v>60</v>
      </c>
      <c r="L76" s="543">
        <f t="shared" si="4"/>
        <v>60</v>
      </c>
      <c r="M76" s="548" t="str">
        <f>IFERROR(VLOOKUP(H76,'新成代基准 （勿删）'!A:D,3,0),"")</f>
        <v>104544  486  20C</v>
      </c>
      <c r="N76" s="550">
        <f t="shared" si="6"/>
        <v>120</v>
      </c>
      <c r="O76" s="550">
        <f t="shared" si="7"/>
        <v>0</v>
      </c>
    </row>
    <row r="77" spans="1:15" ht="42.95" customHeight="1">
      <c r="A77" s="895"/>
      <c r="B77" s="546"/>
      <c r="C77" s="547" t="s">
        <v>7542</v>
      </c>
      <c r="E77" s="537"/>
      <c r="F77" s="548" t="str">
        <f>IFERROR(VLOOKUP(B77,'新成代基准 （勿删）'!A:D,3,0),"")</f>
        <v/>
      </c>
      <c r="G77" s="549">
        <f t="shared" si="5"/>
        <v>0</v>
      </c>
      <c r="H77" s="546" t="s">
        <v>2350</v>
      </c>
      <c r="I77" s="547" t="s">
        <v>7562</v>
      </c>
      <c r="J77" s="564" t="s">
        <v>7225</v>
      </c>
      <c r="K77" s="537">
        <v>180</v>
      </c>
      <c r="L77" s="543">
        <f t="shared" si="4"/>
        <v>180</v>
      </c>
      <c r="M77" s="548" t="str">
        <f>IFERROR(VLOOKUP(H77,'新成代基准 （勿删）'!A:D,3,0),"")</f>
        <v>104554  486  35A</v>
      </c>
      <c r="N77" s="550">
        <f t="shared" si="6"/>
        <v>360</v>
      </c>
      <c r="O77" s="550">
        <f t="shared" si="7"/>
        <v>0</v>
      </c>
    </row>
    <row r="78" spans="1:15" ht="42.95" customHeight="1">
      <c r="A78" s="896"/>
      <c r="B78" s="546"/>
      <c r="C78" s="547"/>
      <c r="D78" s="565"/>
      <c r="E78" s="552"/>
      <c r="F78" s="548" t="str">
        <f>IFERROR(VLOOKUP(B78,'新成代基准 （勿删）'!A:D,3,0),"")</f>
        <v/>
      </c>
      <c r="G78" s="549">
        <f t="shared" si="5"/>
        <v>0</v>
      </c>
      <c r="H78" s="546"/>
      <c r="I78" s="547"/>
      <c r="J78" s="565"/>
      <c r="K78" s="552"/>
      <c r="L78" s="543" t="str">
        <f t="shared" si="4"/>
        <v/>
      </c>
      <c r="M78" s="548" t="str">
        <f>IFERROR(VLOOKUP(H78,'新成代基准 （勿删）'!A:D,3,0),"")</f>
        <v/>
      </c>
      <c r="N78" s="550" t="str">
        <f t="shared" si="6"/>
        <v/>
      </c>
      <c r="O78" s="550" t="str">
        <f t="shared" si="7"/>
        <v/>
      </c>
    </row>
    <row r="79" spans="1:15" ht="42.95" customHeight="1">
      <c r="A79" s="778" t="s">
        <v>2420</v>
      </c>
      <c r="B79" s="546"/>
      <c r="C79" s="547"/>
      <c r="D79" s="565"/>
      <c r="E79" s="552"/>
      <c r="F79" s="548" t="str">
        <f>IFERROR(VLOOKUP(B79,'新成代基准 （勿删）'!A:D,3,0),"")</f>
        <v/>
      </c>
      <c r="G79" s="549">
        <f t="shared" si="5"/>
        <v>0</v>
      </c>
      <c r="H79" s="546"/>
      <c r="I79" s="547"/>
      <c r="J79" s="565"/>
      <c r="K79" s="552"/>
      <c r="L79" s="543" t="str">
        <f t="shared" si="4"/>
        <v/>
      </c>
      <c r="M79" s="548" t="str">
        <f>IFERROR(VLOOKUP(H79,'新成代基准 （勿删）'!A:D,3,0),"")</f>
        <v/>
      </c>
      <c r="N79" s="550" t="str">
        <f t="shared" si="6"/>
        <v/>
      </c>
      <c r="O79" s="550" t="str">
        <f t="shared" si="7"/>
        <v/>
      </c>
    </row>
    <row r="80" spans="1:15" ht="42.95" customHeight="1">
      <c r="A80" s="894" t="s">
        <v>2421</v>
      </c>
      <c r="B80" s="546"/>
      <c r="C80" s="551"/>
      <c r="E80" s="552"/>
      <c r="F80" s="548" t="str">
        <f>IFERROR(VLOOKUP(B80,'新成代基准 （勿删）'!A:D,3,0),"")</f>
        <v/>
      </c>
      <c r="G80" s="549">
        <f t="shared" si="5"/>
        <v>0</v>
      </c>
      <c r="H80" s="546"/>
      <c r="I80" s="551"/>
      <c r="J80" s="565"/>
      <c r="K80" s="552"/>
      <c r="L80" s="543" t="str">
        <f t="shared" si="4"/>
        <v/>
      </c>
      <c r="M80" s="548" t="str">
        <f>IFERROR(VLOOKUP(H80,'新成代基准 （勿删）'!A:D,3,0),"")</f>
        <v/>
      </c>
      <c r="N80" s="550" t="str">
        <f t="shared" si="6"/>
        <v/>
      </c>
      <c r="O80" s="550" t="str">
        <f t="shared" si="7"/>
        <v/>
      </c>
    </row>
    <row r="81" spans="1:15" ht="42.95" customHeight="1">
      <c r="A81" s="892"/>
      <c r="B81" s="546"/>
      <c r="C81" s="551"/>
      <c r="D81" s="565"/>
      <c r="E81" s="552"/>
      <c r="F81" s="548" t="str">
        <f>IFERROR(VLOOKUP(B81,'新成代基准 （勿删）'!A:D,3,0),"")</f>
        <v/>
      </c>
      <c r="G81" s="549">
        <f t="shared" si="5"/>
        <v>0</v>
      </c>
      <c r="H81" s="546"/>
      <c r="I81" s="551"/>
      <c r="J81" s="565"/>
      <c r="K81" s="552"/>
      <c r="L81" s="543" t="str">
        <f t="shared" si="4"/>
        <v/>
      </c>
      <c r="M81" s="548" t="str">
        <f>IFERROR(VLOOKUP(H81,'新成代基准 （勿删）'!A:D,3,0),"")</f>
        <v/>
      </c>
      <c r="N81" s="550" t="str">
        <f t="shared" si="6"/>
        <v/>
      </c>
      <c r="O81" s="550" t="str">
        <f t="shared" si="7"/>
        <v/>
      </c>
    </row>
    <row r="82" spans="1:15" ht="42.95" customHeight="1">
      <c r="A82" s="898" t="s">
        <v>2422</v>
      </c>
      <c r="B82" s="546" t="s">
        <v>7308</v>
      </c>
      <c r="C82" s="551" t="s">
        <v>7307</v>
      </c>
      <c r="D82" s="564"/>
      <c r="E82" s="552"/>
      <c r="F82" s="548" t="str">
        <f>IFERROR(VLOOKUP(B82,'新成代基准 （勿删）'!A:D,3,0),"")</f>
        <v/>
      </c>
      <c r="G82" s="549">
        <f t="shared" si="5"/>
        <v>0</v>
      </c>
      <c r="H82" s="546" t="s">
        <v>7308</v>
      </c>
      <c r="I82" s="551" t="s">
        <v>7307</v>
      </c>
      <c r="J82" s="565"/>
      <c r="K82" s="552"/>
      <c r="L82" s="543" t="str">
        <f t="shared" si="4"/>
        <v/>
      </c>
      <c r="M82" s="548" t="str">
        <f>IFERROR(VLOOKUP(H82,'新成代基准 （勿删）'!A:D,3,0),"")</f>
        <v/>
      </c>
      <c r="N82" s="550" t="str">
        <f t="shared" si="6"/>
        <v/>
      </c>
      <c r="O82" s="550" t="str">
        <f t="shared" si="7"/>
        <v/>
      </c>
    </row>
    <row r="83" spans="1:15" ht="42.95" customHeight="1">
      <c r="A83" s="898"/>
      <c r="B83" s="546"/>
      <c r="C83" s="551"/>
      <c r="D83" s="565"/>
      <c r="E83" s="552"/>
      <c r="F83" s="548" t="str">
        <f>IFERROR(VLOOKUP(B83,'新成代基准 （勿删）'!A:D,3,0),"")</f>
        <v/>
      </c>
      <c r="G83" s="549">
        <f t="shared" si="5"/>
        <v>0</v>
      </c>
      <c r="H83" s="546"/>
      <c r="I83" s="551"/>
      <c r="J83" s="565"/>
      <c r="K83" s="552"/>
      <c r="L83" s="543" t="str">
        <f t="shared" si="4"/>
        <v/>
      </c>
      <c r="M83" s="548" t="str">
        <f>IFERROR(VLOOKUP(H83,'新成代基准 （勿删）'!A:D,3,0),"")</f>
        <v/>
      </c>
      <c r="N83" s="550" t="str">
        <f t="shared" si="6"/>
        <v/>
      </c>
      <c r="O83" s="550" t="str">
        <f t="shared" si="7"/>
        <v/>
      </c>
    </row>
    <row r="84" spans="1:15" ht="42.95" customHeight="1">
      <c r="A84" s="898"/>
      <c r="B84" s="546"/>
      <c r="C84" s="551"/>
      <c r="D84" s="565"/>
      <c r="E84" s="552"/>
      <c r="F84" s="548" t="str">
        <f>IFERROR(VLOOKUP(B84,'新成代基准 （勿删）'!A:D,3,0),"")</f>
        <v/>
      </c>
      <c r="G84" s="549">
        <f t="shared" si="5"/>
        <v>0</v>
      </c>
      <c r="H84" s="546"/>
      <c r="I84" s="551"/>
      <c r="J84" s="565"/>
      <c r="K84" s="552"/>
      <c r="L84" s="543" t="str">
        <f t="shared" si="4"/>
        <v/>
      </c>
      <c r="M84" s="548" t="str">
        <f>IFERROR(VLOOKUP(H84,'新成代基准 （勿删）'!A:D,3,0),"")</f>
        <v/>
      </c>
      <c r="N84" s="550" t="str">
        <f t="shared" si="6"/>
        <v/>
      </c>
      <c r="O84" s="550" t="str">
        <f t="shared" si="7"/>
        <v/>
      </c>
    </row>
    <row r="85" spans="1:15" ht="42.95" customHeight="1">
      <c r="A85" s="892" t="s">
        <v>2423</v>
      </c>
      <c r="B85" s="546" t="s">
        <v>7311</v>
      </c>
      <c r="C85" s="551" t="s">
        <v>7307</v>
      </c>
      <c r="D85" s="565"/>
      <c r="E85" s="603"/>
      <c r="F85" s="548" t="str">
        <f>IFERROR(VLOOKUP(B85,'新成代基准 （勿删）'!A:D,3,0),"")</f>
        <v/>
      </c>
      <c r="G85" s="549">
        <f t="shared" si="5"/>
        <v>0</v>
      </c>
      <c r="H85" s="546" t="s">
        <v>7311</v>
      </c>
      <c r="I85" s="551" t="s">
        <v>7307</v>
      </c>
      <c r="J85" s="564"/>
      <c r="K85" s="603"/>
      <c r="L85" s="543" t="str">
        <f t="shared" si="4"/>
        <v/>
      </c>
      <c r="M85" s="548" t="str">
        <f>IFERROR(VLOOKUP(H85,'新成代基准 （勿删）'!A:D,3,0),"")</f>
        <v/>
      </c>
      <c r="N85" s="550" t="str">
        <f t="shared" si="6"/>
        <v/>
      </c>
      <c r="O85" s="550" t="str">
        <f t="shared" si="7"/>
        <v/>
      </c>
    </row>
    <row r="86" spans="1:15" ht="42.95" customHeight="1">
      <c r="A86" s="892"/>
      <c r="B86" s="546"/>
      <c r="C86" s="551"/>
      <c r="D86" s="565"/>
      <c r="E86" s="552"/>
      <c r="F86" s="548" t="str">
        <f>IFERROR(VLOOKUP(B86,'新成代基准 （勿删）'!A:D,3,0),"")</f>
        <v/>
      </c>
      <c r="G86" s="549">
        <f t="shared" si="5"/>
        <v>0</v>
      </c>
      <c r="H86" s="546"/>
      <c r="I86" s="551"/>
      <c r="J86" s="565"/>
      <c r="K86" s="552"/>
      <c r="L86" s="543" t="str">
        <f t="shared" si="4"/>
        <v/>
      </c>
      <c r="M86" s="548" t="str">
        <f>IFERROR(VLOOKUP(H86,'新成代基准 （勿删）'!A:D,3,0),"")</f>
        <v/>
      </c>
      <c r="N86" s="550" t="str">
        <f t="shared" si="6"/>
        <v/>
      </c>
      <c r="O86" s="550" t="str">
        <f t="shared" si="7"/>
        <v/>
      </c>
    </row>
    <row r="87" spans="1:15" ht="42.95" customHeight="1">
      <c r="A87" s="892"/>
      <c r="B87" s="546"/>
      <c r="C87" s="551"/>
      <c r="D87" s="565"/>
      <c r="E87" s="552"/>
      <c r="F87" s="548" t="str">
        <f>IFERROR(VLOOKUP(B87,'新成代基准 （勿删）'!A:D,3,0),"")</f>
        <v/>
      </c>
      <c r="G87" s="549">
        <f t="shared" si="5"/>
        <v>0</v>
      </c>
      <c r="H87" s="546"/>
      <c r="I87" s="551"/>
      <c r="J87" s="565"/>
      <c r="K87" s="552"/>
      <c r="L87" s="543" t="str">
        <f t="shared" si="4"/>
        <v/>
      </c>
      <c r="M87" s="548" t="str">
        <f>IFERROR(VLOOKUP(H87,'新成代基准 （勿删）'!A:D,3,0),"")</f>
        <v/>
      </c>
      <c r="N87" s="550" t="str">
        <f t="shared" si="6"/>
        <v/>
      </c>
      <c r="O87" s="550" t="str">
        <f t="shared" si="7"/>
        <v/>
      </c>
    </row>
    <row r="88" spans="1:15" ht="42.95" customHeight="1">
      <c r="A88" s="897" t="s">
        <v>2427</v>
      </c>
      <c r="B88" s="546" t="s">
        <v>402</v>
      </c>
      <c r="C88" s="551" t="s">
        <v>7312</v>
      </c>
      <c r="D88" s="564" t="s">
        <v>7225</v>
      </c>
      <c r="E88" s="552">
        <v>60</v>
      </c>
      <c r="F88" s="548" t="str">
        <f>IFERROR(VLOOKUP(B88,'新成代基准 （勿删）'!A:D,3,0),"")</f>
        <v>096855  484  40C</v>
      </c>
      <c r="G88" s="549">
        <f t="shared" si="5"/>
        <v>120</v>
      </c>
      <c r="H88" s="546" t="s">
        <v>1759</v>
      </c>
      <c r="I88" s="551" t="s">
        <v>7342</v>
      </c>
      <c r="J88" s="565" t="s">
        <v>7543</v>
      </c>
      <c r="K88" s="552">
        <v>85</v>
      </c>
      <c r="L88" s="543">
        <f t="shared" si="4"/>
        <v>85</v>
      </c>
      <c r="M88" s="548" t="str">
        <f>IFERROR(VLOOKUP(H88,'新成代基准 （勿删）'!A:D,3,0),"")</f>
        <v>096855  484  30A</v>
      </c>
      <c r="N88" s="550">
        <f t="shared" si="6"/>
        <v>170</v>
      </c>
      <c r="O88" s="550">
        <f t="shared" si="7"/>
        <v>0</v>
      </c>
    </row>
    <row r="89" spans="1:15" ht="42.95" customHeight="1">
      <c r="A89" s="895"/>
      <c r="B89" s="546">
        <v>30142087</v>
      </c>
      <c r="C89" s="551" t="s">
        <v>7313</v>
      </c>
      <c r="D89" s="564" t="s">
        <v>7225</v>
      </c>
      <c r="E89" s="552">
        <v>120</v>
      </c>
      <c r="F89" s="548" t="str">
        <f>IFERROR(VLOOKUP(B89,'新成代基准 （勿删）'!A:D,3,0),"")</f>
        <v>096855  486  35A</v>
      </c>
      <c r="G89" s="549">
        <f t="shared" si="5"/>
        <v>240</v>
      </c>
      <c r="H89" s="546">
        <v>30142087</v>
      </c>
      <c r="I89" s="551" t="s">
        <v>7313</v>
      </c>
      <c r="J89" s="565" t="s">
        <v>7225</v>
      </c>
      <c r="K89" s="552">
        <v>120</v>
      </c>
      <c r="L89" s="543">
        <f t="shared" si="4"/>
        <v>120</v>
      </c>
      <c r="M89" s="548" t="str">
        <f>IFERROR(VLOOKUP(H89,'新成代基准 （勿删）'!A:D,3,0),"")</f>
        <v>096855  486  35A</v>
      </c>
      <c r="N89" s="550">
        <f t="shared" si="6"/>
        <v>240</v>
      </c>
      <c r="O89" s="550">
        <f t="shared" si="7"/>
        <v>0</v>
      </c>
    </row>
    <row r="90" spans="1:15" ht="42.95" customHeight="1">
      <c r="A90" s="895"/>
      <c r="B90" s="546">
        <v>31225030</v>
      </c>
      <c r="C90" s="546" t="s">
        <v>7314</v>
      </c>
      <c r="D90" s="564" t="s">
        <v>7225</v>
      </c>
      <c r="E90" s="552">
        <v>120</v>
      </c>
      <c r="F90" s="548" t="str">
        <f>IFERROR(VLOOKUP(B90,'新成代基准 （勿删）'!A:D,3,0),"")</f>
        <v>096856  484  25A</v>
      </c>
      <c r="G90" s="549">
        <f t="shared" si="5"/>
        <v>240</v>
      </c>
      <c r="H90" s="546">
        <v>31225030</v>
      </c>
      <c r="I90" s="546" t="s">
        <v>7314</v>
      </c>
      <c r="J90" s="565" t="s">
        <v>7225</v>
      </c>
      <c r="K90" s="552">
        <v>120</v>
      </c>
      <c r="L90" s="543">
        <f t="shared" si="4"/>
        <v>120</v>
      </c>
      <c r="M90" s="548" t="str">
        <f>IFERROR(VLOOKUP(H90,'新成代基准 （勿删）'!A:D,3,0),"")</f>
        <v>096856  484  25A</v>
      </c>
      <c r="N90" s="550">
        <f t="shared" si="6"/>
        <v>240</v>
      </c>
      <c r="O90" s="550">
        <f t="shared" si="7"/>
        <v>0</v>
      </c>
    </row>
    <row r="91" spans="1:15" ht="42.95" customHeight="1">
      <c r="A91" s="896"/>
      <c r="B91" s="546" t="s">
        <v>1759</v>
      </c>
      <c r="C91" s="551" t="s">
        <v>7342</v>
      </c>
      <c r="D91" s="564" t="s">
        <v>7543</v>
      </c>
      <c r="E91" s="537">
        <v>35</v>
      </c>
      <c r="F91" s="548" t="str">
        <f>IFERROR(VLOOKUP(B91,'新成代基准 （勿删）'!A:D,3,0),"")</f>
        <v>096855  484  30A</v>
      </c>
      <c r="G91" s="549">
        <f t="shared" si="5"/>
        <v>70</v>
      </c>
      <c r="H91" s="546" t="s">
        <v>1759</v>
      </c>
      <c r="I91" s="551" t="s">
        <v>7342</v>
      </c>
      <c r="J91" s="564" t="s">
        <v>7563</v>
      </c>
      <c r="K91" s="537">
        <v>120</v>
      </c>
      <c r="L91" s="543">
        <f t="shared" si="4"/>
        <v>120</v>
      </c>
      <c r="M91" s="548" t="str">
        <f>IFERROR(VLOOKUP(H91,'新成代基准 （勿删）'!A:D,3,0),"")</f>
        <v>096855  484  30A</v>
      </c>
      <c r="N91" s="550">
        <f t="shared" si="6"/>
        <v>240</v>
      </c>
      <c r="O91" s="550">
        <f t="shared" si="7"/>
        <v>0</v>
      </c>
    </row>
    <row r="92" spans="1:15" ht="42.95" customHeight="1">
      <c r="A92" s="892" t="s">
        <v>2269</v>
      </c>
      <c r="B92" s="546" t="s">
        <v>7315</v>
      </c>
      <c r="C92" s="546" t="s">
        <v>7307</v>
      </c>
      <c r="D92" s="564"/>
      <c r="E92" s="546"/>
      <c r="F92" s="548" t="str">
        <f>IFERROR(VLOOKUP(B92,'新成代基准 （勿删）'!A:D,3,0),"")</f>
        <v/>
      </c>
      <c r="G92" s="549">
        <f t="shared" si="5"/>
        <v>0</v>
      </c>
      <c r="H92" s="546" t="s">
        <v>7315</v>
      </c>
      <c r="I92" s="546" t="s">
        <v>7307</v>
      </c>
      <c r="J92" s="567"/>
      <c r="K92" s="546"/>
      <c r="L92" s="543" t="str">
        <f t="shared" si="4"/>
        <v/>
      </c>
      <c r="M92" s="548" t="str">
        <f>IFERROR(VLOOKUP(H92,'新成代基准 （勿删）'!A:D,3,0),"")</f>
        <v/>
      </c>
      <c r="N92" s="550" t="str">
        <f t="shared" si="6"/>
        <v/>
      </c>
      <c r="O92" s="550" t="str">
        <f t="shared" si="7"/>
        <v/>
      </c>
    </row>
    <row r="93" spans="1:15" ht="42.95" customHeight="1">
      <c r="A93" s="892"/>
      <c r="B93" s="546"/>
      <c r="C93" s="546"/>
      <c r="D93" s="564"/>
      <c r="E93" s="546"/>
      <c r="F93" s="548" t="str">
        <f>IFERROR(VLOOKUP(B93,'新成代基准 （勿删）'!A:D,3,0),"")</f>
        <v/>
      </c>
      <c r="G93" s="549">
        <f t="shared" si="5"/>
        <v>0</v>
      </c>
      <c r="H93" s="546"/>
      <c r="I93" s="546"/>
      <c r="J93" s="567"/>
      <c r="K93" s="546"/>
      <c r="L93" s="543" t="str">
        <f t="shared" si="4"/>
        <v/>
      </c>
      <c r="M93" s="548" t="str">
        <f>IFERROR(VLOOKUP(H93,'新成代基准 （勿删）'!A:D,3,0),"")</f>
        <v/>
      </c>
      <c r="N93" s="550" t="str">
        <f t="shared" si="6"/>
        <v/>
      </c>
      <c r="O93" s="550" t="str">
        <f t="shared" si="7"/>
        <v/>
      </c>
    </row>
    <row r="94" spans="1:15" ht="42.95" customHeight="1">
      <c r="A94" s="893"/>
      <c r="B94" s="546"/>
      <c r="C94" s="546"/>
      <c r="D94" s="564"/>
      <c r="E94" s="537"/>
      <c r="F94" s="548" t="str">
        <f>IFERROR(VLOOKUP(B94,'新成代基准 （勿删）'!A:D,3,0),"")</f>
        <v/>
      </c>
      <c r="G94" s="549">
        <f t="shared" si="5"/>
        <v>0</v>
      </c>
      <c r="H94" s="546"/>
      <c r="I94" s="546"/>
      <c r="J94" s="564"/>
      <c r="K94" s="537"/>
      <c r="L94" s="543" t="str">
        <f t="shared" si="4"/>
        <v/>
      </c>
      <c r="M94" s="548" t="str">
        <f>IFERROR(VLOOKUP(H94,'新成代基准 （勿删）'!A:D,3,0),"")</f>
        <v/>
      </c>
      <c r="N94" s="550" t="str">
        <f t="shared" si="6"/>
        <v/>
      </c>
      <c r="O94" s="550" t="str">
        <f t="shared" si="7"/>
        <v/>
      </c>
    </row>
    <row r="95" spans="1:15" ht="42.95" customHeight="1">
      <c r="A95" s="892" t="s">
        <v>2572</v>
      </c>
      <c r="B95" s="546" t="s">
        <v>7308</v>
      </c>
      <c r="C95" s="546" t="s">
        <v>7307</v>
      </c>
      <c r="D95" s="564"/>
      <c r="E95" s="537"/>
      <c r="F95" s="548" t="str">
        <f>IFERROR(VLOOKUP(B95,'新成代基准 （勿删）'!A:D,3,0),"")</f>
        <v/>
      </c>
      <c r="G95" s="549">
        <f t="shared" si="5"/>
        <v>0</v>
      </c>
      <c r="H95" s="546" t="s">
        <v>7308</v>
      </c>
      <c r="I95" s="546" t="s">
        <v>7307</v>
      </c>
      <c r="J95" s="564"/>
      <c r="K95" s="537"/>
      <c r="L95" s="543" t="str">
        <f t="shared" si="4"/>
        <v/>
      </c>
      <c r="M95" s="548" t="str">
        <f>IFERROR(VLOOKUP(H95,'新成代基准 （勿删）'!A:D,3,0),"")</f>
        <v/>
      </c>
      <c r="N95" s="550" t="str">
        <f t="shared" si="6"/>
        <v/>
      </c>
      <c r="O95" s="550" t="str">
        <f t="shared" si="7"/>
        <v/>
      </c>
    </row>
    <row r="96" spans="1:15" ht="42.95" customHeight="1">
      <c r="A96" s="892"/>
      <c r="B96" s="546"/>
      <c r="C96" s="547"/>
      <c r="D96" s="564"/>
      <c r="E96" s="546"/>
      <c r="F96" s="548" t="str">
        <f>IFERROR(VLOOKUP(B96,'新成代基准 （勿删）'!A:D,3,0),"")</f>
        <v/>
      </c>
      <c r="G96" s="549">
        <f t="shared" si="5"/>
        <v>0</v>
      </c>
      <c r="H96" s="546"/>
      <c r="I96" s="547"/>
      <c r="J96" s="567"/>
      <c r="K96" s="546"/>
      <c r="L96" s="543" t="str">
        <f t="shared" si="4"/>
        <v/>
      </c>
      <c r="M96" s="548" t="str">
        <f>IFERROR(VLOOKUP(H96,'新成代基准 （勿删）'!A:D,3,0),"")</f>
        <v/>
      </c>
      <c r="N96" s="550" t="str">
        <f t="shared" si="6"/>
        <v/>
      </c>
      <c r="O96" s="550" t="str">
        <f t="shared" si="7"/>
        <v/>
      </c>
    </row>
    <row r="97" spans="1:15" ht="42.95" customHeight="1">
      <c r="A97" s="893"/>
      <c r="B97" s="546"/>
      <c r="C97" s="547"/>
      <c r="D97" s="564"/>
      <c r="E97" s="537"/>
      <c r="F97" s="548" t="str">
        <f>IFERROR(VLOOKUP(B97,'新成代基准 （勿删）'!A:D,3,0),"")</f>
        <v/>
      </c>
      <c r="G97" s="549">
        <f t="shared" si="5"/>
        <v>0</v>
      </c>
      <c r="H97" s="546"/>
      <c r="I97" s="547"/>
      <c r="J97" s="564"/>
      <c r="K97" s="537"/>
      <c r="L97" s="543" t="str">
        <f t="shared" si="4"/>
        <v/>
      </c>
      <c r="M97" s="548" t="str">
        <f>IFERROR(VLOOKUP(H97,'新成代基准 （勿删）'!A:D,3,0),"")</f>
        <v/>
      </c>
      <c r="N97" s="550" t="str">
        <f t="shared" si="6"/>
        <v/>
      </c>
      <c r="O97" s="550" t="str">
        <f t="shared" si="7"/>
        <v/>
      </c>
    </row>
    <row r="98" spans="1:15" ht="42.95" customHeight="1">
      <c r="A98" s="779" t="s">
        <v>2428</v>
      </c>
      <c r="B98" s="546"/>
      <c r="C98" s="546"/>
      <c r="D98" s="564"/>
      <c r="E98" s="537"/>
      <c r="F98" s="548" t="str">
        <f>IFERROR(VLOOKUP(B98,'新成代基准 （勿删）'!A:D,3,0),"")</f>
        <v/>
      </c>
      <c r="G98" s="549">
        <f t="shared" si="5"/>
        <v>0</v>
      </c>
      <c r="H98" s="546"/>
      <c r="I98" s="546"/>
      <c r="J98" s="564"/>
      <c r="K98" s="537"/>
      <c r="L98" s="543" t="str">
        <f t="shared" si="4"/>
        <v/>
      </c>
      <c r="M98" s="548" t="str">
        <f>IFERROR(VLOOKUP(H98,'新成代基准 （勿删）'!A:D,3,0),"")</f>
        <v/>
      </c>
      <c r="N98" s="550" t="str">
        <f t="shared" si="6"/>
        <v/>
      </c>
      <c r="O98" s="550" t="str">
        <f t="shared" si="7"/>
        <v/>
      </c>
    </row>
    <row r="99" spans="1:15" ht="42.95" customHeight="1">
      <c r="A99" s="894" t="s">
        <v>7510</v>
      </c>
      <c r="B99" s="546">
        <v>33202060</v>
      </c>
      <c r="C99" s="546" t="s">
        <v>7316</v>
      </c>
      <c r="D99" s="564" t="s">
        <v>7232</v>
      </c>
      <c r="E99" s="537"/>
      <c r="F99" s="548" t="str">
        <f>IFERROR(VLOOKUP(B99,'新成代基准 （勿删）'!A:D,3,0),"")</f>
        <v>104554  486  20C</v>
      </c>
      <c r="G99" s="549">
        <f t="shared" si="5"/>
        <v>0</v>
      </c>
      <c r="H99" s="546">
        <v>33202060</v>
      </c>
      <c r="I99" s="546" t="s">
        <v>7316</v>
      </c>
      <c r="J99" s="568" t="s">
        <v>7232</v>
      </c>
      <c r="K99" s="537"/>
      <c r="L99" s="543" t="str">
        <f t="shared" si="4"/>
        <v/>
      </c>
      <c r="M99" s="548" t="str">
        <f>IFERROR(VLOOKUP(H99,'新成代基准 （勿删）'!A:D,3,0),"")</f>
        <v>104554  486  20C</v>
      </c>
      <c r="N99" s="550" t="str">
        <f t="shared" si="6"/>
        <v/>
      </c>
      <c r="O99" s="550" t="str">
        <f t="shared" si="7"/>
        <v/>
      </c>
    </row>
    <row r="100" spans="1:15" ht="42.95" customHeight="1">
      <c r="A100" s="892"/>
      <c r="B100" s="546"/>
      <c r="C100" s="546"/>
      <c r="D100" s="564"/>
      <c r="E100" s="537"/>
      <c r="F100" s="548" t="str">
        <f>IFERROR(VLOOKUP(B100,'新成代基准 （勿删）'!A:D,3,0),"")</f>
        <v/>
      </c>
      <c r="G100" s="549">
        <f t="shared" si="5"/>
        <v>0</v>
      </c>
      <c r="H100" s="546"/>
      <c r="I100" s="546"/>
      <c r="J100" s="564"/>
      <c r="K100" s="537"/>
      <c r="L100" s="543" t="str">
        <f t="shared" si="4"/>
        <v/>
      </c>
      <c r="M100" s="548" t="str">
        <f>IFERROR(VLOOKUP(H100,'新成代基准 （勿删）'!A:D,3,0),"")</f>
        <v/>
      </c>
      <c r="N100" s="550" t="str">
        <f t="shared" si="6"/>
        <v/>
      </c>
      <c r="O100" s="550" t="str">
        <f t="shared" si="7"/>
        <v/>
      </c>
    </row>
    <row r="101" spans="1:15" ht="42.75" customHeight="1">
      <c r="A101" s="893"/>
      <c r="B101" s="546"/>
      <c r="C101" s="547"/>
      <c r="D101" s="564"/>
      <c r="E101" s="537"/>
      <c r="F101" s="548" t="str">
        <f>IFERROR(VLOOKUP(B101,'新成代基准 （勿删）'!A:D,3,0),"")</f>
        <v/>
      </c>
      <c r="G101" s="549">
        <f t="shared" si="5"/>
        <v>0</v>
      </c>
      <c r="H101" s="546"/>
      <c r="I101" s="547"/>
      <c r="J101" s="564"/>
      <c r="K101" s="537"/>
      <c r="L101" s="543" t="str">
        <f t="shared" si="4"/>
        <v/>
      </c>
      <c r="M101" s="548" t="str">
        <f>IFERROR(VLOOKUP(H101,'新成代基准 （勿删）'!A:D,3,0),"")</f>
        <v/>
      </c>
      <c r="N101" s="550" t="str">
        <f t="shared" si="6"/>
        <v/>
      </c>
      <c r="O101" s="550" t="str">
        <f t="shared" si="7"/>
        <v/>
      </c>
    </row>
    <row r="102" spans="1:15" ht="42.95" customHeight="1">
      <c r="A102" s="894" t="s">
        <v>2446</v>
      </c>
      <c r="B102" s="546"/>
      <c r="C102" s="547"/>
      <c r="D102" s="564"/>
      <c r="E102" s="537"/>
      <c r="F102" s="548" t="str">
        <f>IFERROR(VLOOKUP(B102,'新成代基准 （勿删）'!A:D,3,0),"")</f>
        <v/>
      </c>
      <c r="G102" s="549">
        <f t="shared" si="5"/>
        <v>0</v>
      </c>
      <c r="H102" s="546"/>
      <c r="I102" s="547"/>
      <c r="J102" s="564"/>
      <c r="K102" s="537"/>
      <c r="L102" s="543" t="str">
        <f t="shared" si="4"/>
        <v/>
      </c>
      <c r="M102" s="548" t="str">
        <f>IFERROR(VLOOKUP(H102,'新成代基准 （勿删）'!A:D,3,0),"")</f>
        <v/>
      </c>
      <c r="N102" s="550" t="str">
        <f t="shared" si="6"/>
        <v/>
      </c>
      <c r="O102" s="550" t="str">
        <f t="shared" si="7"/>
        <v/>
      </c>
    </row>
    <row r="103" spans="1:15" ht="42.75" customHeight="1">
      <c r="A103" s="892"/>
      <c r="B103" s="546"/>
      <c r="C103" s="551"/>
      <c r="D103" s="564"/>
      <c r="E103" s="537"/>
      <c r="F103" s="548" t="str">
        <f>IFERROR(VLOOKUP(B103,'新成代基准 （勿删）'!A:D,3,0),"")</f>
        <v/>
      </c>
      <c r="G103" s="549">
        <f t="shared" si="5"/>
        <v>0</v>
      </c>
      <c r="H103" s="546"/>
      <c r="I103" s="551"/>
      <c r="J103" s="564"/>
      <c r="K103" s="537"/>
      <c r="L103" s="543" t="str">
        <f t="shared" si="4"/>
        <v/>
      </c>
      <c r="M103" s="548" t="str">
        <f>IFERROR(VLOOKUP(H103,'新成代基准 （勿删）'!A:D,3,0),"")</f>
        <v/>
      </c>
      <c r="N103" s="550" t="str">
        <f t="shared" si="6"/>
        <v/>
      </c>
      <c r="O103" s="550" t="str">
        <f t="shared" si="7"/>
        <v/>
      </c>
    </row>
    <row r="104" spans="1:15" ht="42.95" customHeight="1">
      <c r="A104" s="893"/>
      <c r="B104" s="546"/>
      <c r="C104" s="546"/>
      <c r="D104" s="564"/>
      <c r="E104" s="537"/>
      <c r="F104" s="548" t="str">
        <f>IFERROR(VLOOKUP(B104,'新成代基准 （勿删）'!A:D,3,0),"")</f>
        <v/>
      </c>
      <c r="G104" s="549">
        <f t="shared" si="5"/>
        <v>0</v>
      </c>
      <c r="H104" s="546"/>
      <c r="I104" s="546"/>
      <c r="J104" s="564"/>
      <c r="K104" s="537"/>
      <c r="L104" s="543" t="str">
        <f t="shared" si="4"/>
        <v/>
      </c>
      <c r="M104" s="548" t="str">
        <f>IFERROR(VLOOKUP(H104,'新成代基准 （勿删）'!A:D,3,0),"")</f>
        <v/>
      </c>
      <c r="N104" s="550" t="str">
        <f t="shared" si="6"/>
        <v/>
      </c>
      <c r="O104" s="550" t="str">
        <f t="shared" si="7"/>
        <v/>
      </c>
    </row>
    <row r="105" spans="1:15" ht="42.95" customHeight="1">
      <c r="A105" s="895" t="s">
        <v>2449</v>
      </c>
      <c r="B105" s="546">
        <v>32774002</v>
      </c>
      <c r="C105" s="551" t="s">
        <v>7317</v>
      </c>
      <c r="D105" s="564" t="s">
        <v>7232</v>
      </c>
      <c r="E105" s="537"/>
      <c r="F105" s="548" t="str">
        <f>IFERROR(VLOOKUP(B105,'新成代基准 （勿删）'!A:D,3,0),"")</f>
        <v>1290HB  484  30A</v>
      </c>
      <c r="G105" s="549">
        <f t="shared" si="5"/>
        <v>0</v>
      </c>
      <c r="H105" s="546">
        <v>32774002</v>
      </c>
      <c r="I105" s="551" t="s">
        <v>7317</v>
      </c>
      <c r="J105" s="564" t="s">
        <v>7232</v>
      </c>
      <c r="K105" s="537"/>
      <c r="L105" s="543" t="str">
        <f t="shared" si="4"/>
        <v/>
      </c>
      <c r="M105" s="548" t="str">
        <f>IFERROR(VLOOKUP(H105,'新成代基准 （勿删）'!A:D,3,0),"")</f>
        <v>1290HB  484  30A</v>
      </c>
      <c r="N105" s="550" t="str">
        <f t="shared" si="6"/>
        <v/>
      </c>
      <c r="O105" s="550" t="str">
        <f t="shared" si="7"/>
        <v/>
      </c>
    </row>
    <row r="106" spans="1:15" ht="42.95" customHeight="1">
      <c r="A106" s="895"/>
      <c r="B106" s="546"/>
      <c r="C106" s="546"/>
      <c r="E106" s="537"/>
      <c r="F106" s="548" t="str">
        <f>IFERROR(VLOOKUP(B106,'新成代基准 （勿删）'!A:D,3,0),"")</f>
        <v/>
      </c>
      <c r="G106" s="549">
        <f t="shared" si="5"/>
        <v>0</v>
      </c>
      <c r="H106" s="546"/>
      <c r="I106" s="546"/>
      <c r="J106" s="564"/>
      <c r="K106" s="537"/>
      <c r="L106" s="543" t="str">
        <f t="shared" si="4"/>
        <v/>
      </c>
      <c r="M106" s="548" t="str">
        <f>IFERROR(VLOOKUP(H106,'新成代基准 （勿删）'!A:D,3,0),"")</f>
        <v/>
      </c>
      <c r="N106" s="550" t="str">
        <f t="shared" si="6"/>
        <v/>
      </c>
      <c r="O106" s="550" t="str">
        <f t="shared" si="7"/>
        <v/>
      </c>
    </row>
    <row r="107" spans="1:15" ht="42.95" customHeight="1">
      <c r="A107" s="896"/>
      <c r="B107" s="546"/>
      <c r="C107" s="546"/>
      <c r="D107" s="564"/>
      <c r="E107" s="537"/>
      <c r="F107" s="548" t="str">
        <f>IFERROR(VLOOKUP(B107,'新成代基准 （勿删）'!A:D,3,0),"")</f>
        <v/>
      </c>
      <c r="G107" s="549">
        <f t="shared" si="5"/>
        <v>0</v>
      </c>
      <c r="H107" s="546"/>
      <c r="I107" s="546"/>
      <c r="J107" s="564"/>
      <c r="K107" s="537"/>
      <c r="L107" s="543" t="str">
        <f t="shared" si="4"/>
        <v/>
      </c>
      <c r="M107" s="548" t="str">
        <f>IFERROR(VLOOKUP(H107,'新成代基准 （勿删）'!A:D,3,0),"")</f>
        <v/>
      </c>
      <c r="N107" s="550" t="str">
        <f t="shared" si="6"/>
        <v/>
      </c>
      <c r="O107" s="550" t="str">
        <f t="shared" si="7"/>
        <v/>
      </c>
    </row>
    <row r="108" spans="1:15" ht="42.95" customHeight="1">
      <c r="A108" s="892" t="s">
        <v>2450</v>
      </c>
      <c r="B108" s="546" t="s">
        <v>7306</v>
      </c>
      <c r="C108" s="546" t="s">
        <v>7307</v>
      </c>
      <c r="E108" s="537"/>
      <c r="F108" s="548" t="str">
        <f>IFERROR(VLOOKUP(B108,'新成代基准 （勿删）'!A:D,3,0),"")</f>
        <v/>
      </c>
      <c r="G108" s="549">
        <f t="shared" si="5"/>
        <v>0</v>
      </c>
      <c r="H108" s="546" t="s">
        <v>7306</v>
      </c>
      <c r="I108" s="546" t="s">
        <v>7307</v>
      </c>
      <c r="K108" s="537"/>
      <c r="L108" s="543" t="str">
        <f t="shared" si="4"/>
        <v/>
      </c>
      <c r="M108" s="548" t="str">
        <f>IFERROR(VLOOKUP(H108,'新成代基准 （勿删）'!A:D,3,0),"")</f>
        <v/>
      </c>
      <c r="N108" s="550" t="str">
        <f t="shared" si="6"/>
        <v/>
      </c>
      <c r="O108" s="550" t="str">
        <f t="shared" si="7"/>
        <v/>
      </c>
    </row>
    <row r="109" spans="1:15" ht="42.95" customHeight="1">
      <c r="A109" s="892"/>
      <c r="B109" s="546"/>
      <c r="F109" s="548" t="str">
        <f>IFERROR(VLOOKUP(B109,'新成代基准 （勿删）'!A:D,3,0),"")</f>
        <v/>
      </c>
      <c r="G109" s="549">
        <f t="shared" si="5"/>
        <v>0</v>
      </c>
      <c r="H109" s="546"/>
      <c r="L109" s="543" t="str">
        <f t="shared" si="4"/>
        <v/>
      </c>
      <c r="M109" s="548" t="str">
        <f>IFERROR(VLOOKUP(H109,'新成代基准 （勿删）'!A:D,3,0),"")</f>
        <v/>
      </c>
      <c r="N109" s="550" t="str">
        <f t="shared" si="6"/>
        <v/>
      </c>
      <c r="O109" s="550" t="str">
        <f t="shared" si="7"/>
        <v/>
      </c>
    </row>
    <row r="110" spans="1:15" ht="42.95" customHeight="1">
      <c r="A110" s="892"/>
      <c r="B110" s="546"/>
      <c r="D110" s="564"/>
      <c r="F110" s="548" t="str">
        <f>IFERROR(VLOOKUP(B110,'新成代基准 （勿删）'!A:D,3,0),"")</f>
        <v/>
      </c>
      <c r="G110" s="549">
        <f t="shared" si="5"/>
        <v>0</v>
      </c>
      <c r="H110" s="546"/>
      <c r="L110" s="543" t="str">
        <f t="shared" si="4"/>
        <v/>
      </c>
      <c r="M110" s="548" t="str">
        <f>IFERROR(VLOOKUP(H110,'新成代基准 （勿删）'!A:D,3,0),"")</f>
        <v/>
      </c>
      <c r="N110" s="550" t="str">
        <f t="shared" si="6"/>
        <v/>
      </c>
      <c r="O110" s="550" t="str">
        <f t="shared" si="7"/>
        <v/>
      </c>
    </row>
    <row r="111" spans="1:15" ht="42.95" customHeight="1">
      <c r="A111" s="894" t="s">
        <v>7506</v>
      </c>
      <c r="B111" s="546" t="s">
        <v>7311</v>
      </c>
      <c r="C111" s="555" t="s">
        <v>7307</v>
      </c>
      <c r="F111" s="548" t="str">
        <f>IFERROR(VLOOKUP(B111,'新成代基准 （勿删）'!A:D,3,0),"")</f>
        <v/>
      </c>
      <c r="G111" s="549">
        <f t="shared" si="5"/>
        <v>0</v>
      </c>
      <c r="H111" s="546" t="s">
        <v>7311</v>
      </c>
      <c r="I111" s="555" t="s">
        <v>7307</v>
      </c>
      <c r="L111" s="543" t="str">
        <f t="shared" si="4"/>
        <v/>
      </c>
      <c r="M111" s="548" t="str">
        <f>IFERROR(VLOOKUP(H111,'新成代基准 （勿删）'!A:D,3,0),"")</f>
        <v/>
      </c>
      <c r="N111" s="550" t="str">
        <f t="shared" si="6"/>
        <v/>
      </c>
      <c r="O111" s="550" t="str">
        <f t="shared" si="7"/>
        <v/>
      </c>
    </row>
    <row r="112" spans="1:15" ht="42.95" customHeight="1">
      <c r="A112" s="892"/>
      <c r="B112" s="546"/>
      <c r="F112" s="548" t="str">
        <f>IFERROR(VLOOKUP(B112,'新成代基准 （勿删）'!A:D,3,0),"")</f>
        <v/>
      </c>
      <c r="G112" s="549">
        <f t="shared" si="5"/>
        <v>0</v>
      </c>
      <c r="H112" s="546"/>
      <c r="L112" s="543" t="str">
        <f t="shared" si="4"/>
        <v/>
      </c>
      <c r="M112" s="548" t="str">
        <f>IFERROR(VLOOKUP(H112,'新成代基准 （勿删）'!A:D,3,0),"")</f>
        <v/>
      </c>
      <c r="N112" s="550" t="str">
        <f t="shared" si="6"/>
        <v/>
      </c>
      <c r="O112" s="550" t="str">
        <f t="shared" si="7"/>
        <v/>
      </c>
    </row>
    <row r="113" spans="1:15" ht="42.95" customHeight="1">
      <c r="A113" s="892"/>
      <c r="B113" s="546"/>
      <c r="F113" s="548" t="str">
        <f>IFERROR(VLOOKUP(B113,'新成代基准 （勿删）'!A:D,3,0),"")</f>
        <v/>
      </c>
      <c r="G113" s="549">
        <f t="shared" si="5"/>
        <v>0</v>
      </c>
      <c r="H113" s="546"/>
      <c r="L113" s="543" t="str">
        <f t="shared" si="4"/>
        <v/>
      </c>
      <c r="M113" s="548" t="str">
        <f>IFERROR(VLOOKUP(H113,'新成代基准 （勿删）'!A:D,3,0),"")</f>
        <v/>
      </c>
      <c r="N113" s="550" t="str">
        <f t="shared" si="6"/>
        <v/>
      </c>
      <c r="O113" s="550" t="str">
        <f t="shared" si="7"/>
        <v/>
      </c>
    </row>
    <row r="114" spans="1:15" ht="42.95" customHeight="1">
      <c r="A114" s="894" t="s">
        <v>7504</v>
      </c>
      <c r="B114" s="546" t="s">
        <v>1532</v>
      </c>
      <c r="C114" s="555" t="s">
        <v>7319</v>
      </c>
      <c r="D114" s="566" t="s">
        <v>7232</v>
      </c>
      <c r="E114" s="556">
        <v>80</v>
      </c>
      <c r="F114" s="548" t="str">
        <f>IFERROR(VLOOKUP(B114,'新成代基准 （勿删）'!A:D,3,0),"")</f>
        <v>128856  484  30A称重</v>
      </c>
      <c r="G114" s="549">
        <f t="shared" si="5"/>
        <v>160</v>
      </c>
      <c r="H114" s="546" t="s">
        <v>2334</v>
      </c>
      <c r="I114" s="555" t="s">
        <v>7318</v>
      </c>
      <c r="J114" s="568" t="s">
        <v>7225</v>
      </c>
      <c r="K114" s="545">
        <v>40</v>
      </c>
      <c r="L114" s="543">
        <f t="shared" si="4"/>
        <v>40</v>
      </c>
      <c r="M114" s="548" t="str">
        <f>IFERROR(VLOOKUP(H114,'新成代基准 （勿删）'!A:D,3,0),"")</f>
        <v>128866  484  40A</v>
      </c>
      <c r="N114" s="550">
        <f t="shared" si="6"/>
        <v>80</v>
      </c>
      <c r="O114" s="550">
        <f t="shared" si="7"/>
        <v>0</v>
      </c>
    </row>
    <row r="115" spans="1:15" ht="42.95" customHeight="1">
      <c r="A115" s="892"/>
      <c r="B115" s="546" t="s">
        <v>2334</v>
      </c>
      <c r="C115" s="555" t="s">
        <v>7318</v>
      </c>
      <c r="D115" s="566" t="s">
        <v>7225</v>
      </c>
      <c r="E115" s="556">
        <v>140</v>
      </c>
      <c r="F115" s="548" t="str">
        <f>IFERROR(VLOOKUP(B115,'新成代基准 （勿删）'!A:D,3,0),"")</f>
        <v>128866  484  40A</v>
      </c>
      <c r="G115" s="549">
        <f t="shared" si="5"/>
        <v>280</v>
      </c>
      <c r="H115" s="546" t="s">
        <v>1532</v>
      </c>
      <c r="I115" s="555" t="s">
        <v>7564</v>
      </c>
      <c r="J115" s="568" t="s">
        <v>7232</v>
      </c>
      <c r="K115" s="545">
        <v>120</v>
      </c>
      <c r="L115" s="543">
        <f t="shared" si="4"/>
        <v>120</v>
      </c>
      <c r="M115" s="548" t="str">
        <f>IFERROR(VLOOKUP(H115,'新成代基准 （勿删）'!A:D,3,0),"")</f>
        <v>128856  484  30A称重</v>
      </c>
      <c r="N115" s="550">
        <f t="shared" si="6"/>
        <v>240</v>
      </c>
      <c r="O115" s="550">
        <f t="shared" si="7"/>
        <v>0</v>
      </c>
    </row>
    <row r="116" spans="1:15" ht="42.95" customHeight="1">
      <c r="A116" s="893"/>
      <c r="B116" s="546"/>
      <c r="F116" s="548" t="str">
        <f>IFERROR(VLOOKUP(B116,'新成代基准 （勿删）'!A:D,3,0),"")</f>
        <v/>
      </c>
      <c r="G116" s="549">
        <f t="shared" si="5"/>
        <v>0</v>
      </c>
      <c r="H116" s="546" t="s">
        <v>2334</v>
      </c>
      <c r="I116" s="555" t="s">
        <v>7318</v>
      </c>
      <c r="J116" s="568" t="s">
        <v>7225</v>
      </c>
      <c r="K116" s="545">
        <v>180</v>
      </c>
      <c r="L116" s="543">
        <f t="shared" si="4"/>
        <v>180</v>
      </c>
      <c r="M116" s="548" t="str">
        <f>IFERROR(VLOOKUP(H116,'新成代基准 （勿删）'!A:D,3,0),"")</f>
        <v>128866  484  40A</v>
      </c>
      <c r="N116" s="550">
        <f t="shared" si="6"/>
        <v>360</v>
      </c>
      <c r="O116" s="550">
        <f t="shared" si="7"/>
        <v>0</v>
      </c>
    </row>
    <row r="117" spans="1:15" ht="42.95" customHeight="1">
      <c r="A117" s="897" t="s">
        <v>2590</v>
      </c>
      <c r="B117" s="546" t="s">
        <v>7311</v>
      </c>
      <c r="C117" s="555" t="s">
        <v>7307</v>
      </c>
      <c r="F117" s="548" t="str">
        <f>IFERROR(VLOOKUP(B117,'新成代基准 （勿删）'!A:D,3,0),"")</f>
        <v/>
      </c>
      <c r="G117" s="549">
        <f t="shared" si="5"/>
        <v>0</v>
      </c>
      <c r="H117" s="546" t="s">
        <v>7311</v>
      </c>
      <c r="I117" s="555" t="s">
        <v>7307</v>
      </c>
      <c r="L117" s="543" t="str">
        <f t="shared" si="4"/>
        <v/>
      </c>
      <c r="M117" s="548" t="str">
        <f>IFERROR(VLOOKUP(H117,'新成代基准 （勿删）'!A:D,3,0),"")</f>
        <v/>
      </c>
      <c r="N117" s="550" t="str">
        <f t="shared" si="6"/>
        <v/>
      </c>
      <c r="O117" s="550" t="str">
        <f t="shared" si="7"/>
        <v/>
      </c>
    </row>
    <row r="118" spans="1:15" ht="42.95" customHeight="1">
      <c r="A118" s="895"/>
      <c r="B118" s="546"/>
      <c r="F118" s="548" t="str">
        <f>IFERROR(VLOOKUP(B118,'新成代基准 （勿删）'!A:D,3,0),"")</f>
        <v/>
      </c>
      <c r="G118" s="549">
        <f t="shared" si="5"/>
        <v>0</v>
      </c>
      <c r="H118" s="546"/>
      <c r="L118" s="543" t="str">
        <f t="shared" si="4"/>
        <v/>
      </c>
      <c r="M118" s="548" t="str">
        <f>IFERROR(VLOOKUP(H118,'新成代基准 （勿删）'!A:D,3,0),"")</f>
        <v/>
      </c>
      <c r="N118" s="550" t="str">
        <f t="shared" si="6"/>
        <v/>
      </c>
      <c r="O118" s="550" t="str">
        <f t="shared" si="7"/>
        <v/>
      </c>
    </row>
    <row r="119" spans="1:15" ht="42.95" customHeight="1">
      <c r="A119" s="896"/>
      <c r="B119" s="546"/>
      <c r="F119" s="548" t="str">
        <f>IFERROR(VLOOKUP(B119,'新成代基准 （勿删）'!A:D,3,0),"")</f>
        <v/>
      </c>
      <c r="G119" s="549">
        <f t="shared" si="5"/>
        <v>0</v>
      </c>
      <c r="H119" s="546"/>
      <c r="L119" s="543" t="str">
        <f t="shared" si="4"/>
        <v/>
      </c>
      <c r="M119" s="548" t="str">
        <f>IFERROR(VLOOKUP(H119,'新成代基准 （勿删）'!A:D,3,0),"")</f>
        <v/>
      </c>
      <c r="N119" s="550" t="str">
        <f t="shared" si="6"/>
        <v/>
      </c>
      <c r="O119" s="550" t="str">
        <f t="shared" si="7"/>
        <v/>
      </c>
    </row>
    <row r="120" spans="1:15" ht="42.95" customHeight="1">
      <c r="A120" s="897" t="s">
        <v>7261</v>
      </c>
      <c r="B120" s="546">
        <v>31012065</v>
      </c>
      <c r="C120" s="555" t="s">
        <v>7320</v>
      </c>
      <c r="D120" s="566" t="s">
        <v>7225</v>
      </c>
      <c r="E120" s="556">
        <v>60</v>
      </c>
      <c r="F120" s="548" t="str">
        <f>IFERROR(VLOOKUP(B120,'新成代基准 （勿删）'!A:D,3,0),"")</f>
        <v>080454  486  30A</v>
      </c>
      <c r="G120" s="549">
        <f t="shared" si="5"/>
        <v>120</v>
      </c>
      <c r="H120" s="546">
        <v>31012065</v>
      </c>
      <c r="I120" s="555" t="s">
        <v>7320</v>
      </c>
      <c r="J120" s="568" t="s">
        <v>7225</v>
      </c>
      <c r="K120" s="545">
        <v>180</v>
      </c>
      <c r="L120" s="543">
        <f t="shared" si="4"/>
        <v>180</v>
      </c>
      <c r="M120" s="548" t="str">
        <f>IFERROR(VLOOKUP(H120,'新成代基准 （勿删）'!A:D,3,0),"")</f>
        <v>080454  486  30A</v>
      </c>
      <c r="N120" s="550">
        <f t="shared" si="6"/>
        <v>360</v>
      </c>
      <c r="O120" s="550">
        <f t="shared" si="7"/>
        <v>0</v>
      </c>
    </row>
    <row r="121" spans="1:15" ht="42.95" customHeight="1">
      <c r="A121" s="895"/>
      <c r="B121" s="546"/>
      <c r="F121" s="548" t="str">
        <f>IFERROR(VLOOKUP(B121,'新成代基准 （勿删）'!A:D,3,0),"")</f>
        <v/>
      </c>
      <c r="G121" s="549">
        <f t="shared" si="5"/>
        <v>0</v>
      </c>
      <c r="H121" s="546">
        <v>31052061</v>
      </c>
      <c r="I121" s="555" t="s">
        <v>7258</v>
      </c>
      <c r="J121" s="568" t="s">
        <v>7225</v>
      </c>
      <c r="L121" s="543">
        <v>100</v>
      </c>
      <c r="M121" s="548" t="str">
        <f>IFERROR(VLOOKUP(H121,'新成代基准 （勿删）'!A:D,3,0),"")</f>
        <v>080855  486  35A</v>
      </c>
      <c r="N121" s="550">
        <f t="shared" si="6"/>
        <v>200</v>
      </c>
      <c r="O121" s="550">
        <f t="shared" si="7"/>
        <v>-200</v>
      </c>
    </row>
    <row r="122" spans="1:15" ht="42.95" customHeight="1">
      <c r="A122" s="896"/>
      <c r="B122" s="546"/>
      <c r="F122" s="548" t="str">
        <f>IFERROR(VLOOKUP(B122,'新成代基准 （勿删）'!A:D,3,0),"")</f>
        <v/>
      </c>
      <c r="G122" s="549">
        <f t="shared" si="5"/>
        <v>0</v>
      </c>
      <c r="H122" s="546"/>
      <c r="L122" s="543" t="str">
        <f t="shared" si="4"/>
        <v/>
      </c>
      <c r="M122" s="548" t="str">
        <f>IFERROR(VLOOKUP(H122,'新成代基准 （勿删）'!A:D,3,0),"")</f>
        <v/>
      </c>
      <c r="N122" s="550" t="str">
        <f t="shared" si="6"/>
        <v/>
      </c>
      <c r="O122" s="550" t="str">
        <f t="shared" si="7"/>
        <v/>
      </c>
    </row>
    <row r="123" spans="1:15" ht="42.95" customHeight="1">
      <c r="A123" s="780"/>
      <c r="B123" s="546"/>
      <c r="F123" s="548" t="str">
        <f>IFERROR(VLOOKUP(B123,'新成代基准 （勿删）'!A:D,3,0),"")</f>
        <v/>
      </c>
      <c r="G123" s="549">
        <f t="shared" si="5"/>
        <v>0</v>
      </c>
      <c r="H123" s="546"/>
      <c r="L123" s="543" t="str">
        <f t="shared" si="4"/>
        <v/>
      </c>
      <c r="M123" s="548" t="str">
        <f>IFERROR(VLOOKUP(H123,'新成代基准 （勿删）'!A:D,3,0),"")</f>
        <v/>
      </c>
      <c r="N123" s="550" t="str">
        <f t="shared" si="6"/>
        <v/>
      </c>
      <c r="O123" s="550" t="str">
        <f t="shared" si="7"/>
        <v/>
      </c>
    </row>
    <row r="124" spans="1:15" ht="42.95" customHeight="1">
      <c r="A124" s="780"/>
      <c r="B124" s="546"/>
      <c r="F124" s="548" t="str">
        <f>IFERROR(VLOOKUP(B124,'新成代基准 （勿删）'!A:D,3,0),"")</f>
        <v/>
      </c>
      <c r="G124" s="549">
        <f t="shared" si="5"/>
        <v>0</v>
      </c>
      <c r="H124" s="546"/>
      <c r="L124" s="543" t="str">
        <f t="shared" si="4"/>
        <v/>
      </c>
      <c r="M124" s="548" t="str">
        <f>IFERROR(VLOOKUP(H124,'新成代基准 （勿删）'!A:D,3,0),"")</f>
        <v/>
      </c>
      <c r="N124" s="550" t="str">
        <f t="shared" si="6"/>
        <v/>
      </c>
      <c r="O124" s="550" t="str">
        <f t="shared" si="7"/>
        <v/>
      </c>
    </row>
    <row r="125" spans="1:15" ht="42.95" customHeight="1">
      <c r="A125" s="780"/>
      <c r="B125" s="546"/>
      <c r="F125" s="548" t="str">
        <f>IFERROR(VLOOKUP(B125,'新成代基准 （勿删）'!A:D,3,0),"")</f>
        <v/>
      </c>
      <c r="G125" s="549">
        <f t="shared" si="5"/>
        <v>0</v>
      </c>
      <c r="H125" s="546"/>
      <c r="L125" s="543" t="str">
        <f t="shared" si="4"/>
        <v/>
      </c>
      <c r="M125" s="548" t="str">
        <f>IFERROR(VLOOKUP(H125,'新成代基准 （勿删）'!A:D,3,0),"")</f>
        <v/>
      </c>
      <c r="N125" s="550" t="str">
        <f t="shared" si="6"/>
        <v/>
      </c>
      <c r="O125" s="550" t="str">
        <f t="shared" si="7"/>
        <v/>
      </c>
    </row>
    <row r="126" spans="1:15" ht="42.95" customHeight="1">
      <c r="A126" s="780"/>
      <c r="B126" s="546"/>
      <c r="F126" s="548" t="str">
        <f>IFERROR(VLOOKUP(B126,'新成代基准 （勿删）'!A:D,3,0),"")</f>
        <v/>
      </c>
      <c r="G126" s="549">
        <f t="shared" si="5"/>
        <v>0</v>
      </c>
      <c r="H126" s="546"/>
      <c r="L126" s="543" t="str">
        <f t="shared" si="4"/>
        <v/>
      </c>
      <c r="M126" s="548" t="str">
        <f>IFERROR(VLOOKUP(H126,'新成代基准 （勿删）'!A:D,3,0),"")</f>
        <v/>
      </c>
      <c r="N126" s="550" t="str">
        <f t="shared" si="6"/>
        <v/>
      </c>
      <c r="O126" s="550" t="str">
        <f t="shared" si="7"/>
        <v/>
      </c>
    </row>
    <row r="127" spans="1:15" ht="42.75" customHeight="1">
      <c r="A127" s="777"/>
      <c r="B127" s="546"/>
      <c r="F127" s="548" t="str">
        <f>IFERROR(VLOOKUP(B127,'新成代基准 （勿删）'!A:D,3,0),"")</f>
        <v/>
      </c>
      <c r="G127" s="549">
        <f t="shared" si="5"/>
        <v>0</v>
      </c>
      <c r="H127" s="546"/>
      <c r="L127" s="543" t="str">
        <f t="shared" si="4"/>
        <v/>
      </c>
      <c r="M127" s="548" t="str">
        <f>IFERROR(VLOOKUP(H127,'新成代基准 （勿删）'!A:D,3,0),"")</f>
        <v/>
      </c>
      <c r="N127" s="550" t="str">
        <f t="shared" si="6"/>
        <v/>
      </c>
      <c r="O127" s="550" t="str">
        <f t="shared" si="7"/>
        <v/>
      </c>
    </row>
    <row r="128" spans="1:15" ht="42.95" customHeight="1">
      <c r="A128" s="778"/>
      <c r="B128" s="546"/>
      <c r="F128" s="548" t="str">
        <f>IFERROR(VLOOKUP(B128,'新成代基准 （勿删）'!A:D,3,0),"")</f>
        <v/>
      </c>
      <c r="G128" s="549">
        <f t="shared" si="5"/>
        <v>0</v>
      </c>
      <c r="H128" s="546"/>
      <c r="L128" s="543" t="str">
        <f t="shared" si="4"/>
        <v/>
      </c>
      <c r="M128" s="548" t="str">
        <f>IFERROR(VLOOKUP(H128,'新成代基准 （勿删）'!A:D,3,0),"")</f>
        <v/>
      </c>
      <c r="N128" s="550" t="str">
        <f t="shared" si="6"/>
        <v/>
      </c>
      <c r="O128" s="550" t="str">
        <f t="shared" si="7"/>
        <v/>
      </c>
    </row>
    <row r="129" spans="1:15" ht="42.95" customHeight="1">
      <c r="A129" s="558"/>
      <c r="B129" s="546"/>
      <c r="F129" s="548" t="str">
        <f>IFERROR(VLOOKUP(B129,'新成代基准 （勿删）'!A:D,3,0),"")</f>
        <v/>
      </c>
      <c r="G129" s="549">
        <f t="shared" si="5"/>
        <v>0</v>
      </c>
      <c r="H129" s="546"/>
      <c r="L129" s="543" t="str">
        <f t="shared" si="4"/>
        <v/>
      </c>
      <c r="M129" s="548" t="str">
        <f>IFERROR(VLOOKUP(H129,'新成代基准 （勿删）'!A:D,3,0),"")</f>
        <v/>
      </c>
      <c r="N129" s="550" t="str">
        <f t="shared" si="6"/>
        <v/>
      </c>
      <c r="O129" s="550" t="str">
        <f t="shared" si="7"/>
        <v/>
      </c>
    </row>
    <row r="130" spans="1:15" ht="42.95" customHeight="1">
      <c r="B130" s="546"/>
      <c r="F130" s="548" t="str">
        <f>IFERROR(VLOOKUP(B130,'新成代基准 （勿删）'!A:D,3,0),"")</f>
        <v/>
      </c>
      <c r="G130" s="549">
        <f t="shared" si="5"/>
        <v>0</v>
      </c>
      <c r="H130" s="546"/>
      <c r="L130" s="543" t="str">
        <f t="shared" ref="L130:L145" si="8">IF(K130&lt;&gt;"",K130,"")</f>
        <v/>
      </c>
      <c r="M130" s="548" t="str">
        <f>IFERROR(VLOOKUP(H130,'新成代基准 （勿删）'!A:D,3,0),"")</f>
        <v/>
      </c>
      <c r="N130" s="550" t="str">
        <f t="shared" si="6"/>
        <v/>
      </c>
      <c r="O130" s="550" t="str">
        <f t="shared" si="7"/>
        <v/>
      </c>
    </row>
    <row r="131" spans="1:15" ht="42.95" customHeight="1">
      <c r="B131" s="546"/>
      <c r="F131" s="548" t="str">
        <f>IFERROR(VLOOKUP(B131,'新成代基准 （勿删）'!A:D,3,0),"")</f>
        <v/>
      </c>
      <c r="G131" s="549">
        <f t="shared" ref="G131:G144" si="9">IFERROR(E131*2,"")</f>
        <v>0</v>
      </c>
      <c r="H131" s="546"/>
      <c r="L131" s="543" t="str">
        <f t="shared" si="8"/>
        <v/>
      </c>
      <c r="M131" s="548" t="str">
        <f>IFERROR(VLOOKUP(H131,'新成代基准 （勿删）'!A:D,3,0),"")</f>
        <v/>
      </c>
      <c r="N131" s="550" t="str">
        <f t="shared" ref="N131:N144" si="10">IFERROR(L131*2,"")</f>
        <v/>
      </c>
      <c r="O131" s="550" t="str">
        <f t="shared" ref="O131:O144" si="11">IFERROR(K131*2-N131,"")</f>
        <v/>
      </c>
    </row>
    <row r="132" spans="1:15" ht="42.95" customHeight="1">
      <c r="B132" s="546"/>
      <c r="F132" s="548" t="str">
        <f>IFERROR(VLOOKUP(B132,'新成代基准 （勿删）'!A:D,3,0),"")</f>
        <v/>
      </c>
      <c r="G132" s="549">
        <f t="shared" si="9"/>
        <v>0</v>
      </c>
      <c r="H132" s="546"/>
      <c r="L132" s="543" t="str">
        <f t="shared" si="8"/>
        <v/>
      </c>
      <c r="M132" s="548" t="str">
        <f>IFERROR(VLOOKUP(H132,'新成代基准 （勿删）'!A:D,3,0),"")</f>
        <v/>
      </c>
      <c r="N132" s="550" t="str">
        <f t="shared" si="10"/>
        <v/>
      </c>
      <c r="O132" s="550" t="str">
        <f t="shared" si="11"/>
        <v/>
      </c>
    </row>
    <row r="133" spans="1:15" ht="42.95" customHeight="1">
      <c r="F133" s="548" t="str">
        <f>IFERROR(VLOOKUP(B133,'新成代基准 （勿删）'!A:D,3,0),"")</f>
        <v/>
      </c>
      <c r="G133" s="549">
        <f t="shared" si="9"/>
        <v>0</v>
      </c>
      <c r="H133" s="546"/>
      <c r="L133" s="543" t="str">
        <f t="shared" si="8"/>
        <v/>
      </c>
      <c r="M133" s="548" t="str">
        <f>IFERROR(VLOOKUP(H133,'新成代基准 （勿删）'!A:D,3,0),"")</f>
        <v/>
      </c>
      <c r="N133" s="550" t="str">
        <f t="shared" si="10"/>
        <v/>
      </c>
      <c r="O133" s="550" t="str">
        <f t="shared" si="11"/>
        <v/>
      </c>
    </row>
    <row r="134" spans="1:15" ht="42.95" customHeight="1">
      <c r="F134" s="548" t="str">
        <f>IFERROR(VLOOKUP(B134,'新成代基准 （勿删）'!A:D,3,0),"")</f>
        <v/>
      </c>
      <c r="G134" s="549">
        <f t="shared" si="9"/>
        <v>0</v>
      </c>
      <c r="H134" s="546"/>
      <c r="L134" s="543" t="str">
        <f t="shared" si="8"/>
        <v/>
      </c>
      <c r="M134" s="548" t="str">
        <f>IFERROR(VLOOKUP(H134,'新成代基准 （勿删）'!A:D,3,0),"")</f>
        <v/>
      </c>
      <c r="N134" s="550" t="str">
        <f t="shared" si="10"/>
        <v/>
      </c>
      <c r="O134" s="550" t="str">
        <f t="shared" si="11"/>
        <v/>
      </c>
    </row>
    <row r="135" spans="1:15" ht="42.95" customHeight="1">
      <c r="F135" s="548" t="str">
        <f>IFERROR(VLOOKUP(B135,'新成代基准 （勿删）'!A:D,3,0),"")</f>
        <v/>
      </c>
      <c r="G135" s="549">
        <f t="shared" si="9"/>
        <v>0</v>
      </c>
      <c r="L135" s="543" t="str">
        <f t="shared" si="8"/>
        <v/>
      </c>
      <c r="M135" s="548" t="str">
        <f>IFERROR(VLOOKUP(H135,'新成代基准 （勿删）'!A:D,3,0),"")</f>
        <v/>
      </c>
      <c r="N135" s="550" t="str">
        <f t="shared" si="10"/>
        <v/>
      </c>
      <c r="O135" s="550" t="str">
        <f t="shared" si="11"/>
        <v/>
      </c>
    </row>
    <row r="136" spans="1:15" ht="42.95" customHeight="1">
      <c r="F136" s="548" t="str">
        <f>IFERROR(VLOOKUP(B136,'新成代基准 （勿删）'!A:D,3,0),"")</f>
        <v/>
      </c>
      <c r="G136" s="549">
        <f t="shared" si="9"/>
        <v>0</v>
      </c>
      <c r="L136" s="543" t="str">
        <f t="shared" si="8"/>
        <v/>
      </c>
      <c r="M136" s="548" t="str">
        <f>IFERROR(VLOOKUP(H136,'新成代基准 （勿删）'!A:D,3,0),"")</f>
        <v/>
      </c>
      <c r="N136" s="550" t="str">
        <f t="shared" si="10"/>
        <v/>
      </c>
      <c r="O136" s="550" t="str">
        <f t="shared" si="11"/>
        <v/>
      </c>
    </row>
    <row r="137" spans="1:15" ht="42.95" customHeight="1">
      <c r="F137" s="548" t="str">
        <f>IFERROR(VLOOKUP(B137,'新成代基准 （勿删）'!A:D,3,0),"")</f>
        <v/>
      </c>
      <c r="G137" s="549">
        <f t="shared" si="9"/>
        <v>0</v>
      </c>
      <c r="L137" s="543" t="str">
        <f t="shared" si="8"/>
        <v/>
      </c>
      <c r="M137" s="548" t="str">
        <f>IFERROR(VLOOKUP(H137,'新成代基准 （勿删）'!A:D,3,0),"")</f>
        <v/>
      </c>
      <c r="N137" s="550" t="str">
        <f t="shared" si="10"/>
        <v/>
      </c>
      <c r="O137" s="550" t="str">
        <f t="shared" si="11"/>
        <v/>
      </c>
    </row>
    <row r="138" spans="1:15" ht="42.95" customHeight="1">
      <c r="F138" s="548" t="str">
        <f>IFERROR(VLOOKUP(B138,'新成代基准 （勿删）'!A:D,3,0),"")</f>
        <v/>
      </c>
      <c r="G138" s="549">
        <f t="shared" si="9"/>
        <v>0</v>
      </c>
      <c r="L138" s="543" t="str">
        <f t="shared" si="8"/>
        <v/>
      </c>
      <c r="M138" s="548" t="str">
        <f>IFERROR(VLOOKUP(H138,'新成代基准 （勿删）'!A:D,3,0),"")</f>
        <v/>
      </c>
      <c r="N138" s="550" t="str">
        <f t="shared" si="10"/>
        <v/>
      </c>
      <c r="O138" s="550" t="str">
        <f t="shared" si="11"/>
        <v/>
      </c>
    </row>
    <row r="139" spans="1:15" ht="42.95" customHeight="1">
      <c r="F139" s="548" t="str">
        <f>IFERROR(VLOOKUP(B139,'新成代基准 （勿删）'!A:D,3,0),"")</f>
        <v/>
      </c>
      <c r="G139" s="549">
        <f t="shared" si="9"/>
        <v>0</v>
      </c>
      <c r="L139" s="543" t="str">
        <f t="shared" si="8"/>
        <v/>
      </c>
      <c r="M139" s="548" t="str">
        <f>IFERROR(VLOOKUP(H139,'新成代基准 （勿删）'!A:D,3,0),"")</f>
        <v/>
      </c>
      <c r="N139" s="550" t="str">
        <f t="shared" si="10"/>
        <v/>
      </c>
      <c r="O139" s="550" t="str">
        <f t="shared" si="11"/>
        <v/>
      </c>
    </row>
    <row r="140" spans="1:15" ht="42.95" customHeight="1">
      <c r="F140" s="548" t="str">
        <f>IFERROR(VLOOKUP(B140,'新成代基准 （勿删）'!A:D,3,0),"")</f>
        <v/>
      </c>
      <c r="G140" s="549">
        <f t="shared" si="9"/>
        <v>0</v>
      </c>
      <c r="L140" s="543" t="str">
        <f t="shared" si="8"/>
        <v/>
      </c>
      <c r="M140" s="548" t="str">
        <f>IFERROR(VLOOKUP(H140,'新成代基准 （勿删）'!A:D,3,0),"")</f>
        <v/>
      </c>
      <c r="N140" s="550" t="str">
        <f t="shared" si="10"/>
        <v/>
      </c>
      <c r="O140" s="550" t="str">
        <f t="shared" si="11"/>
        <v/>
      </c>
    </row>
    <row r="141" spans="1:15" ht="42.95" customHeight="1">
      <c r="F141" s="548" t="str">
        <f>IFERROR(VLOOKUP(B141,'新成代基准 （勿删）'!A:D,3,0),"")</f>
        <v/>
      </c>
      <c r="G141" s="549">
        <f t="shared" si="9"/>
        <v>0</v>
      </c>
      <c r="L141" s="543" t="str">
        <f t="shared" si="8"/>
        <v/>
      </c>
      <c r="M141" s="548" t="str">
        <f>IFERROR(VLOOKUP(H141,'新成代基准 （勿删）'!A:D,3,0),"")</f>
        <v/>
      </c>
      <c r="N141" s="550" t="str">
        <f t="shared" si="10"/>
        <v/>
      </c>
      <c r="O141" s="550" t="str">
        <f t="shared" si="11"/>
        <v/>
      </c>
    </row>
    <row r="142" spans="1:15" ht="42.95" customHeight="1">
      <c r="F142" s="548" t="str">
        <f>IFERROR(VLOOKUP(B142,'新成代基准 （勿删）'!A:D,3,0),"")</f>
        <v/>
      </c>
      <c r="G142" s="549">
        <f t="shared" si="9"/>
        <v>0</v>
      </c>
      <c r="L142" s="543" t="str">
        <f t="shared" si="8"/>
        <v/>
      </c>
      <c r="M142" s="548" t="str">
        <f>IFERROR(VLOOKUP(H142,'新成代基准 （勿删）'!A:D,3,0),"")</f>
        <v/>
      </c>
      <c r="N142" s="550" t="str">
        <f t="shared" si="10"/>
        <v/>
      </c>
      <c r="O142" s="550" t="str">
        <f t="shared" si="11"/>
        <v/>
      </c>
    </row>
    <row r="143" spans="1:15" ht="42.95" customHeight="1">
      <c r="F143" s="548" t="str">
        <f>IFERROR(VLOOKUP(B143,'新成代基准 （勿删）'!A:D,3,0),"")</f>
        <v/>
      </c>
      <c r="G143" s="549">
        <f t="shared" si="9"/>
        <v>0</v>
      </c>
      <c r="L143" s="543" t="str">
        <f t="shared" si="8"/>
        <v/>
      </c>
      <c r="M143" s="548" t="str">
        <f>IFERROR(VLOOKUP(H143,'新成代基准 （勿删）'!A:D,3,0),"")</f>
        <v/>
      </c>
      <c r="N143" s="550" t="str">
        <f t="shared" si="10"/>
        <v/>
      </c>
      <c r="O143" s="550" t="str">
        <f t="shared" si="11"/>
        <v/>
      </c>
    </row>
    <row r="144" spans="1:15" ht="42.95" customHeight="1">
      <c r="F144" s="548" t="str">
        <f>IFERROR(VLOOKUP(B144,'新成代基准 （勿删）'!A:D,3,0),"")</f>
        <v/>
      </c>
      <c r="G144" s="549">
        <f t="shared" si="9"/>
        <v>0</v>
      </c>
      <c r="L144" s="543" t="str">
        <f t="shared" si="8"/>
        <v/>
      </c>
      <c r="M144" s="548" t="str">
        <f>IFERROR(VLOOKUP(H144,'新成代基准 （勿删）'!A:D,3,0),"")</f>
        <v/>
      </c>
      <c r="N144" s="550" t="str">
        <f t="shared" si="10"/>
        <v/>
      </c>
      <c r="O144" s="550" t="str">
        <f t="shared" si="11"/>
        <v/>
      </c>
    </row>
    <row r="145" spans="7:15" ht="42.95" customHeight="1">
      <c r="G145" s="549"/>
      <c r="L145" s="543" t="str">
        <f t="shared" si="8"/>
        <v/>
      </c>
      <c r="N145" s="550"/>
      <c r="O145" s="550"/>
    </row>
  </sheetData>
  <autoFilter ref="A1:O145"/>
  <dataConsolidate topLabels="1">
    <dataRefs count="1">
      <dataRef ref="A1:B1048576" sheet="筛选" r:id="rId1"/>
    </dataRefs>
  </dataConsolidate>
  <mergeCells count="38">
    <mergeCell ref="A52:A54"/>
    <mergeCell ref="A62:A66"/>
    <mergeCell ref="A40:A42"/>
    <mergeCell ref="A46:A48"/>
    <mergeCell ref="A49:A50"/>
    <mergeCell ref="A43:A45"/>
    <mergeCell ref="A70:A72"/>
    <mergeCell ref="A73:A75"/>
    <mergeCell ref="A67:A69"/>
    <mergeCell ref="A85:A87"/>
    <mergeCell ref="A56:A58"/>
    <mergeCell ref="A59:A61"/>
    <mergeCell ref="A80:A81"/>
    <mergeCell ref="A76:A78"/>
    <mergeCell ref="A82:A84"/>
    <mergeCell ref="A88:A91"/>
    <mergeCell ref="A120:A122"/>
    <mergeCell ref="A92:A94"/>
    <mergeCell ref="A95:A97"/>
    <mergeCell ref="A117:A119"/>
    <mergeCell ref="A111:A113"/>
    <mergeCell ref="A114:A116"/>
    <mergeCell ref="A105:A107"/>
    <mergeCell ref="A108:A110"/>
    <mergeCell ref="A99:A101"/>
    <mergeCell ref="A102:A104"/>
    <mergeCell ref="A12:A13"/>
    <mergeCell ref="A6:A9"/>
    <mergeCell ref="A10:A11"/>
    <mergeCell ref="A2:A5"/>
    <mergeCell ref="A15:A17"/>
    <mergeCell ref="A18:A20"/>
    <mergeCell ref="A37:A38"/>
    <mergeCell ref="A25:A27"/>
    <mergeCell ref="A21:A24"/>
    <mergeCell ref="A34:A36"/>
    <mergeCell ref="A28:A31"/>
    <mergeCell ref="A32:A33"/>
  </mergeCells>
  <phoneticPr fontId="1" type="noConversion"/>
  <conditionalFormatting sqref="I4">
    <cfRule type="duplicateValues" dxfId="29" priority="38"/>
  </conditionalFormatting>
  <conditionalFormatting sqref="I2">
    <cfRule type="duplicateValues" dxfId="28" priority="37"/>
  </conditionalFormatting>
  <conditionalFormatting sqref="B88:C88">
    <cfRule type="duplicateValues" dxfId="27" priority="36"/>
  </conditionalFormatting>
  <conditionalFormatting sqref="H88:I88">
    <cfRule type="duplicateValues" dxfId="26" priority="35"/>
  </conditionalFormatting>
  <conditionalFormatting sqref="D78:D79 A1:C1 C119:C145 D81:D145 C146:D1048576 F146:M1048576 B2:C127 D1:D76 B2:B132 F1:O145">
    <cfRule type="cellIs" dxfId="25" priority="34" operator="equal">
      <formula>"结环带"</formula>
    </cfRule>
  </conditionalFormatting>
  <conditionalFormatting sqref="D78:D79 A1:C1 A131:C1048576 D81:D1048576 D1:D76 B2:C130 B2:B132 F1:XFD1048576">
    <cfRule type="containsText" dxfId="24" priority="31" operator="containsText" text="结环带">
      <formula>NOT(ISERROR(SEARCH("结环带",A1)))</formula>
    </cfRule>
  </conditionalFormatting>
  <conditionalFormatting sqref="D78:D79 C1:C1048576 D81:D1048576 D1:D76 F1:I1048576">
    <cfRule type="containsText" dxfId="23" priority="29" operator="containsText" text="试">
      <formula>NOT(ISERROR(SEARCH("试",C1)))</formula>
    </cfRule>
    <cfRule type="containsText" dxfId="22" priority="30" operator="containsText" text="结胎面">
      <formula>NOT(ISERROR(SEARCH("结胎面",C1)))</formula>
    </cfRule>
    <cfRule type="cellIs" dxfId="21" priority="33" operator="equal">
      <formula>"结环带"</formula>
    </cfRule>
  </conditionalFormatting>
  <conditionalFormatting sqref="E1:E1048576">
    <cfRule type="cellIs" dxfId="20" priority="18" operator="equal">
      <formula>"结环带"</formula>
    </cfRule>
  </conditionalFormatting>
  <conditionalFormatting sqref="E1:E1048576">
    <cfRule type="containsText" dxfId="19" priority="16" operator="containsText" text="结环带">
      <formula>NOT(ISERROR(SEARCH("结环带",E1)))</formula>
    </cfRule>
  </conditionalFormatting>
  <conditionalFormatting sqref="E1:E1048576">
    <cfRule type="containsText" dxfId="18" priority="14" operator="containsText" text="试">
      <formula>NOT(ISERROR(SEARCH("试",E1)))</formula>
    </cfRule>
    <cfRule type="containsText" dxfId="17" priority="15" operator="containsText" text="结胎面">
      <formula>NOT(ISERROR(SEARCH("结胎面",E1)))</formula>
    </cfRule>
    <cfRule type="cellIs" dxfId="16" priority="17" operator="equal">
      <formula>"结环带"</formula>
    </cfRule>
  </conditionalFormatting>
  <conditionalFormatting sqref="C1:C1048576">
    <cfRule type="containsText" dxfId="15" priority="12" operator="containsText" text="结束">
      <formula>NOT(ISERROR(SEARCH("结束",C1)))</formula>
    </cfRule>
  </conditionalFormatting>
  <conditionalFormatting sqref="I1:I1048576">
    <cfRule type="containsText" dxfId="14" priority="11" operator="containsText" text="结束">
      <formula>NOT(ISERROR(SEARCH("结束",I1)))</formula>
    </cfRule>
  </conditionalFormatting>
  <conditionalFormatting sqref="H86">
    <cfRule type="duplicateValues" dxfId="13" priority="10"/>
  </conditionalFormatting>
  <conditionalFormatting sqref="F2:F144">
    <cfRule type="expression" dxfId="12" priority="4">
      <formula>AND(F2="",E2&gt;0)</formula>
    </cfRule>
  </conditionalFormatting>
  <conditionalFormatting sqref="M2:M184">
    <cfRule type="expression" dxfId="11" priority="3">
      <formula>AND(M2="",K2&gt;0)</formula>
    </cfRule>
  </conditionalFormatting>
  <conditionalFormatting sqref="A129:A130">
    <cfRule type="containsText" dxfId="10" priority="2" operator="containsText" text="结环带">
      <formula>NOT(ISERROR(SEARCH("结环带",A129)))</formula>
    </cfRule>
  </conditionalFormatting>
  <conditionalFormatting sqref="H88">
    <cfRule type="duplicateValues" dxfId="9" priority="1"/>
  </conditionalFormatting>
  <printOptions horizontalCentered="1"/>
  <pageMargins left="0" right="0" top="0.39370078740157483" bottom="0" header="0" footer="0"/>
  <pageSetup paperSize="9" scale="26" orientation="portrait" r:id="rId2"/>
  <headerFooter>
    <oddHeader>&amp;L&amp;"-,粗體"&amp;24&amp;F</oddHeader>
  </headerFooter>
  <rowBreaks count="1" manualBreakCount="1">
    <brk id="66" max="1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3">
    <tabColor rgb="FF00B050"/>
  </sheetPr>
  <dimension ref="A1:N101"/>
  <sheetViews>
    <sheetView zoomScaleNormal="100" workbookViewId="0">
      <selection activeCell="E1" sqref="E1:E1048576"/>
    </sheetView>
  </sheetViews>
  <sheetFormatPr defaultRowHeight="14.25"/>
  <cols>
    <col min="1" max="1" width="9" style="111"/>
    <col min="2" max="2" width="22.625" style="111" customWidth="1"/>
    <col min="3" max="3" width="8.625" style="111" customWidth="1"/>
    <col min="4" max="6" width="9" style="111"/>
    <col min="7" max="7" width="6.5" style="720" customWidth="1"/>
    <col min="8" max="8" width="22.625" style="713" customWidth="1"/>
    <col min="9" max="9" width="7.875" style="713" customWidth="1"/>
    <col min="10" max="10" width="5.625" style="720" customWidth="1"/>
    <col min="11" max="11" width="4.75" style="384" customWidth="1"/>
    <col min="12" max="12" width="25" style="714" customWidth="1"/>
    <col min="13" max="13" width="7.375" style="714" customWidth="1"/>
    <col min="14" max="14" width="4.625" style="719" customWidth="1"/>
    <col min="15" max="16384" width="9" style="502"/>
  </cols>
  <sheetData>
    <row r="1" spans="1:8">
      <c r="A1" s="111" t="s">
        <v>7566</v>
      </c>
      <c r="B1" s="111" t="s">
        <v>7565</v>
      </c>
      <c r="C1" s="111" t="s">
        <v>2611</v>
      </c>
      <c r="D1" s="111" t="s">
        <v>7567</v>
      </c>
      <c r="E1" s="111" t="s">
        <v>7568</v>
      </c>
      <c r="F1" s="111" t="s">
        <v>7569</v>
      </c>
      <c r="H1" s="713" t="s">
        <v>5193</v>
      </c>
    </row>
    <row r="2" spans="1:8">
      <c r="A2" s="111" t="str">
        <f>IFERROR(VLOOKUP(B2,NW!A:D,4,0),"")</f>
        <v/>
      </c>
      <c r="B2" s="111" t="s">
        <v>414</v>
      </c>
      <c r="C2" s="111">
        <v>480</v>
      </c>
      <c r="D2" s="111">
        <v>220</v>
      </c>
      <c r="E2" s="111">
        <f>C2-D2</f>
        <v>260</v>
      </c>
      <c r="H2" s="713" t="s">
        <v>2660</v>
      </c>
    </row>
    <row r="3" spans="1:8">
      <c r="A3" s="111" t="str">
        <f>IFERROR(VLOOKUP(B3,NW!A:D,4,0),"")</f>
        <v/>
      </c>
      <c r="B3" s="111" t="s">
        <v>369</v>
      </c>
      <c r="C3" s="111">
        <v>480</v>
      </c>
      <c r="D3" s="111">
        <v>240</v>
      </c>
      <c r="E3" s="111">
        <f t="shared" ref="E3:E56" si="0">C3-D3</f>
        <v>240</v>
      </c>
      <c r="H3" s="713" t="s">
        <v>116</v>
      </c>
    </row>
    <row r="4" spans="1:8">
      <c r="A4" s="111" t="str">
        <f>IFERROR(VLOOKUP(B4,NW!A:D,4,0),"")</f>
        <v>结</v>
      </c>
      <c r="B4" s="111" t="s">
        <v>400</v>
      </c>
      <c r="C4" s="111">
        <v>110</v>
      </c>
      <c r="D4" s="111">
        <v>140</v>
      </c>
      <c r="E4" s="111">
        <f t="shared" si="0"/>
        <v>-30</v>
      </c>
      <c r="H4" s="713" t="s">
        <v>2667</v>
      </c>
    </row>
    <row r="5" spans="1:8">
      <c r="A5" s="111" t="str">
        <f>IFERROR(VLOOKUP(B5,NW!A:D,4,0),"")</f>
        <v/>
      </c>
      <c r="B5" s="111" t="s">
        <v>46</v>
      </c>
      <c r="C5" s="111">
        <v>480</v>
      </c>
      <c r="D5" s="111">
        <v>300</v>
      </c>
      <c r="E5" s="111">
        <f t="shared" si="0"/>
        <v>180</v>
      </c>
      <c r="F5" s="111">
        <v>60</v>
      </c>
      <c r="H5" s="713" t="s">
        <v>2664</v>
      </c>
    </row>
    <row r="6" spans="1:8">
      <c r="A6" s="111" t="str">
        <f>IFERROR(VLOOKUP(B6,NW!A:D,4,0),"")</f>
        <v/>
      </c>
      <c r="B6" s="111" t="s">
        <v>7057</v>
      </c>
      <c r="C6" s="111">
        <v>480</v>
      </c>
      <c r="D6" s="111">
        <v>310</v>
      </c>
      <c r="E6" s="111">
        <f t="shared" si="0"/>
        <v>170</v>
      </c>
      <c r="H6" s="713" t="s">
        <v>84</v>
      </c>
    </row>
    <row r="7" spans="1:8">
      <c r="A7" s="111" t="str">
        <f>IFERROR(VLOOKUP(B7,NW!A:D,4,0),"")</f>
        <v/>
      </c>
      <c r="B7" s="111" t="s">
        <v>6932</v>
      </c>
      <c r="C7" s="111">
        <v>360</v>
      </c>
      <c r="D7" s="111">
        <v>280</v>
      </c>
      <c r="E7" s="111">
        <f t="shared" si="0"/>
        <v>80</v>
      </c>
      <c r="H7" s="713" t="s">
        <v>413</v>
      </c>
    </row>
    <row r="8" spans="1:8">
      <c r="A8" s="111" t="str">
        <f>IFERROR(VLOOKUP(B8,NW!A:D,4,0),"")</f>
        <v/>
      </c>
      <c r="B8" s="111" t="s">
        <v>2660</v>
      </c>
      <c r="C8" s="111">
        <v>1050</v>
      </c>
      <c r="D8" s="111">
        <v>560</v>
      </c>
      <c r="E8" s="111">
        <f t="shared" si="0"/>
        <v>490</v>
      </c>
      <c r="H8" s="713" t="s">
        <v>71</v>
      </c>
    </row>
    <row r="9" spans="1:8">
      <c r="A9" s="111" t="s">
        <v>7571</v>
      </c>
      <c r="B9" s="111" t="s">
        <v>93</v>
      </c>
      <c r="C9" s="111">
        <v>600</v>
      </c>
      <c r="D9" s="111">
        <v>230</v>
      </c>
      <c r="E9" s="111">
        <v>350</v>
      </c>
      <c r="H9" s="713" t="s">
        <v>178</v>
      </c>
    </row>
    <row r="10" spans="1:8">
      <c r="A10" s="111" t="str">
        <f>IFERROR(VLOOKUP(B10,NW!A:D,4,0),"")</f>
        <v/>
      </c>
      <c r="B10" s="111" t="s">
        <v>39</v>
      </c>
      <c r="C10" s="111">
        <v>600</v>
      </c>
      <c r="D10" s="111">
        <v>320</v>
      </c>
      <c r="E10" s="111">
        <f t="shared" si="0"/>
        <v>280</v>
      </c>
      <c r="H10" s="713" t="s">
        <v>5167</v>
      </c>
    </row>
    <row r="11" spans="1:8">
      <c r="A11" s="111" t="str">
        <f>IFERROR(VLOOKUP(B11,NW!A:D,4,0),"")</f>
        <v/>
      </c>
      <c r="B11" s="111" t="s">
        <v>1926</v>
      </c>
      <c r="C11" s="111">
        <v>480</v>
      </c>
      <c r="D11" s="111">
        <v>300</v>
      </c>
      <c r="E11" s="111">
        <f t="shared" si="0"/>
        <v>180</v>
      </c>
      <c r="H11" s="713" t="s">
        <v>100</v>
      </c>
    </row>
    <row r="12" spans="1:8">
      <c r="A12" s="111" t="str">
        <f>IFERROR(VLOOKUP(B12,NW!A:D,4,0),"")</f>
        <v/>
      </c>
      <c r="B12" s="111" t="s">
        <v>122</v>
      </c>
      <c r="C12" s="111">
        <v>1480</v>
      </c>
      <c r="D12" s="111">
        <v>820</v>
      </c>
      <c r="E12" s="111">
        <f t="shared" si="0"/>
        <v>660</v>
      </c>
      <c r="H12" s="713" t="s">
        <v>40</v>
      </c>
    </row>
    <row r="13" spans="1:8">
      <c r="A13" s="111" t="str">
        <f>IFERROR(VLOOKUP(B13,NW!A:D,4,0),"")</f>
        <v/>
      </c>
      <c r="B13" s="111" t="s">
        <v>56</v>
      </c>
      <c r="C13" s="111">
        <v>600</v>
      </c>
      <c r="D13" s="111">
        <v>480</v>
      </c>
      <c r="E13" s="111">
        <f t="shared" si="0"/>
        <v>120</v>
      </c>
      <c r="H13" s="713" t="s">
        <v>37</v>
      </c>
    </row>
    <row r="14" spans="1:8">
      <c r="A14" s="111" t="str">
        <f>IFERROR(VLOOKUP(B14,NW!A:D,4,0),"")</f>
        <v/>
      </c>
      <c r="B14" s="111" t="s">
        <v>2132</v>
      </c>
      <c r="C14" s="111">
        <v>1020</v>
      </c>
      <c r="D14" s="111">
        <v>660</v>
      </c>
      <c r="E14" s="111">
        <f t="shared" si="0"/>
        <v>360</v>
      </c>
      <c r="H14" s="713" t="s">
        <v>99</v>
      </c>
    </row>
    <row r="15" spans="1:8">
      <c r="A15" s="111" t="str">
        <f>IFERROR(VLOOKUP(B15,NW!A:D,4,0),"")</f>
        <v/>
      </c>
      <c r="B15" s="111" t="s">
        <v>318</v>
      </c>
      <c r="C15" s="111">
        <v>510</v>
      </c>
      <c r="D15" s="111">
        <v>540</v>
      </c>
      <c r="E15" s="111">
        <f t="shared" si="0"/>
        <v>-30</v>
      </c>
      <c r="H15" s="713" t="s">
        <v>36</v>
      </c>
    </row>
    <row r="16" spans="1:8">
      <c r="A16" s="111" t="str">
        <f>IFERROR(VLOOKUP(B16,NW!A:D,4,0),"")</f>
        <v/>
      </c>
      <c r="B16" s="111" t="s">
        <v>247</v>
      </c>
      <c r="C16" s="111">
        <v>540</v>
      </c>
      <c r="D16" s="111">
        <v>320</v>
      </c>
      <c r="E16" s="111">
        <f t="shared" si="0"/>
        <v>220</v>
      </c>
      <c r="H16" s="713" t="s">
        <v>2139</v>
      </c>
    </row>
    <row r="17" spans="1:8">
      <c r="A17" s="111" t="str">
        <f>IFERROR(VLOOKUP(B17,NW!A:D,4,0),"")</f>
        <v/>
      </c>
      <c r="B17" s="111" t="s">
        <v>85</v>
      </c>
      <c r="C17" s="111">
        <v>480</v>
      </c>
      <c r="D17" s="111">
        <v>320</v>
      </c>
      <c r="E17" s="111">
        <f t="shared" si="0"/>
        <v>160</v>
      </c>
      <c r="H17" s="713" t="s">
        <v>5184</v>
      </c>
    </row>
    <row r="18" spans="1:8">
      <c r="A18" s="111" t="str">
        <f>IFERROR(VLOOKUP(B18,NW!A:D,4,0),"")</f>
        <v/>
      </c>
      <c r="B18" s="111" t="s">
        <v>2667</v>
      </c>
      <c r="C18" s="111">
        <v>860</v>
      </c>
      <c r="D18" s="111">
        <v>470</v>
      </c>
      <c r="E18" s="111">
        <f t="shared" si="0"/>
        <v>390</v>
      </c>
      <c r="H18" s="713" t="s">
        <v>1991</v>
      </c>
    </row>
    <row r="19" spans="1:8">
      <c r="A19" s="111" t="str">
        <f>IFERROR(VLOOKUP(B19,NW!A:D,4,0),"")</f>
        <v>结</v>
      </c>
      <c r="B19" s="111" t="s">
        <v>84</v>
      </c>
      <c r="C19" s="111">
        <v>550</v>
      </c>
      <c r="D19" s="111">
        <v>510</v>
      </c>
      <c r="E19" s="111">
        <v>0</v>
      </c>
      <c r="H19" s="713" t="s">
        <v>256</v>
      </c>
    </row>
    <row r="20" spans="1:8">
      <c r="A20" s="111" t="str">
        <f>IFERROR(VLOOKUP(B20,NW!A:D,4,0),"")</f>
        <v/>
      </c>
      <c r="B20" s="111" t="s">
        <v>2666</v>
      </c>
      <c r="C20" s="111">
        <v>380</v>
      </c>
      <c r="D20" s="111">
        <v>140</v>
      </c>
      <c r="E20" s="111">
        <f t="shared" si="0"/>
        <v>240</v>
      </c>
      <c r="H20" s="713" t="s">
        <v>78</v>
      </c>
    </row>
    <row r="21" spans="1:8">
      <c r="A21" s="111" t="str">
        <f>IFERROR(VLOOKUP(B21,NW!A:D,4,0),"")</f>
        <v/>
      </c>
      <c r="B21" s="111" t="s">
        <v>1927</v>
      </c>
      <c r="C21" s="111">
        <v>360</v>
      </c>
      <c r="D21" s="111">
        <v>310</v>
      </c>
      <c r="E21" s="111">
        <f t="shared" si="0"/>
        <v>50</v>
      </c>
      <c r="H21" s="713" t="s">
        <v>5073</v>
      </c>
    </row>
    <row r="22" spans="1:8">
      <c r="A22" s="111" t="str">
        <f>IFERROR(VLOOKUP(B22,NW!A:D,4,0),"")</f>
        <v/>
      </c>
      <c r="B22" s="111" t="s">
        <v>2674</v>
      </c>
      <c r="C22" s="111">
        <v>480</v>
      </c>
      <c r="D22" s="111">
        <v>260</v>
      </c>
      <c r="E22" s="111">
        <f t="shared" si="0"/>
        <v>220</v>
      </c>
      <c r="H22" s="713" t="s">
        <v>110</v>
      </c>
    </row>
    <row r="23" spans="1:8">
      <c r="A23" s="111" t="str">
        <f>IFERROR(VLOOKUP(B23,NW!A:D,4,0),"")</f>
        <v/>
      </c>
      <c r="B23" s="111" t="s">
        <v>178</v>
      </c>
      <c r="C23" s="111">
        <v>480</v>
      </c>
      <c r="D23" s="111">
        <v>270</v>
      </c>
      <c r="E23" s="111">
        <f t="shared" si="0"/>
        <v>210</v>
      </c>
      <c r="H23" s="713" t="s">
        <v>693</v>
      </c>
    </row>
    <row r="24" spans="1:8">
      <c r="A24" s="111" t="s">
        <v>7571</v>
      </c>
      <c r="B24" s="111" t="s">
        <v>100</v>
      </c>
      <c r="C24" s="111">
        <v>580</v>
      </c>
      <c r="D24" s="111">
        <v>220</v>
      </c>
      <c r="E24" s="111">
        <v>350</v>
      </c>
      <c r="H24" s="713" t="s">
        <v>5168</v>
      </c>
    </row>
    <row r="25" spans="1:8">
      <c r="A25" s="111" t="str">
        <f>IFERROR(VLOOKUP(B25,NW!A:D,4,0),"")</f>
        <v>结</v>
      </c>
      <c r="B25" s="111" t="s">
        <v>40</v>
      </c>
      <c r="C25" s="111">
        <v>470</v>
      </c>
      <c r="D25" s="111">
        <v>470</v>
      </c>
      <c r="E25" s="111">
        <f t="shared" si="0"/>
        <v>0</v>
      </c>
      <c r="H25" s="713" t="s">
        <v>113</v>
      </c>
    </row>
    <row r="26" spans="1:8">
      <c r="A26" s="111" t="str">
        <f>IFERROR(VLOOKUP(B26,NW!A:D,4,0),"")</f>
        <v/>
      </c>
      <c r="B26" s="111" t="s">
        <v>37</v>
      </c>
      <c r="C26" s="111">
        <v>600</v>
      </c>
      <c r="D26" s="111">
        <v>360</v>
      </c>
      <c r="E26" s="111">
        <f t="shared" si="0"/>
        <v>240</v>
      </c>
      <c r="H26" s="713" t="s">
        <v>698</v>
      </c>
    </row>
    <row r="27" spans="1:8">
      <c r="A27" s="111" t="str">
        <f>IFERROR(VLOOKUP(B27,NW!A:D,4,0),"")</f>
        <v/>
      </c>
      <c r="B27" s="111" t="s">
        <v>2669</v>
      </c>
      <c r="C27" s="111">
        <v>240</v>
      </c>
      <c r="D27" s="111">
        <v>240</v>
      </c>
      <c r="E27" s="111">
        <f t="shared" si="0"/>
        <v>0</v>
      </c>
      <c r="H27" s="713" t="s">
        <v>271</v>
      </c>
    </row>
    <row r="28" spans="1:8">
      <c r="B28" s="111" t="s">
        <v>2140</v>
      </c>
      <c r="C28" s="111">
        <v>800</v>
      </c>
      <c r="D28" s="111">
        <v>480</v>
      </c>
      <c r="E28" s="111">
        <f t="shared" si="0"/>
        <v>320</v>
      </c>
      <c r="H28" s="713" t="s">
        <v>2102</v>
      </c>
    </row>
    <row r="29" spans="1:8">
      <c r="A29" s="111" t="str">
        <f>IFERROR(VLOOKUP(B29,NW!A:D,4,0),"")</f>
        <v>结</v>
      </c>
      <c r="B29" s="111" t="s">
        <v>2032</v>
      </c>
      <c r="C29" s="111">
        <v>190</v>
      </c>
      <c r="D29" s="111">
        <v>180</v>
      </c>
      <c r="E29" s="111">
        <f t="shared" si="0"/>
        <v>10</v>
      </c>
      <c r="H29" s="713" t="s">
        <v>262</v>
      </c>
    </row>
    <row r="30" spans="1:8">
      <c r="A30" s="111" t="str">
        <f>IFERROR(VLOOKUP(B30,NW!A:D,4,0),"")</f>
        <v>结</v>
      </c>
      <c r="B30" s="111" t="s">
        <v>551</v>
      </c>
      <c r="C30" s="111">
        <v>350</v>
      </c>
      <c r="D30" s="111">
        <v>170</v>
      </c>
      <c r="E30" s="111">
        <f t="shared" si="0"/>
        <v>180</v>
      </c>
      <c r="H30" s="713" t="s">
        <v>5185</v>
      </c>
    </row>
    <row r="31" spans="1:8">
      <c r="A31" s="111" t="str">
        <f>IFERROR(VLOOKUP(B31,NW!A:D,4,0),"")</f>
        <v/>
      </c>
      <c r="B31" s="111" t="s">
        <v>679</v>
      </c>
      <c r="C31" s="111">
        <v>600</v>
      </c>
      <c r="D31" s="111">
        <v>510</v>
      </c>
      <c r="E31" s="111">
        <f t="shared" si="0"/>
        <v>90</v>
      </c>
      <c r="H31" s="713" t="s">
        <v>2001</v>
      </c>
    </row>
    <row r="32" spans="1:8">
      <c r="A32" s="111" t="str">
        <f>IFERROR(VLOOKUP(B32,NW!A:D,4,0),"")</f>
        <v/>
      </c>
      <c r="B32" s="111" t="s">
        <v>5168</v>
      </c>
      <c r="C32" s="111">
        <v>360</v>
      </c>
      <c r="D32" s="111">
        <v>410</v>
      </c>
      <c r="E32" s="111">
        <f t="shared" si="0"/>
        <v>-50</v>
      </c>
      <c r="H32" s="713" t="s">
        <v>273</v>
      </c>
    </row>
    <row r="33" spans="1:12">
      <c r="A33" s="111" t="str">
        <f>IFERROR(VLOOKUP(B33,NW!A:D,4,0),"")</f>
        <v/>
      </c>
      <c r="B33" s="111" t="s">
        <v>2671</v>
      </c>
      <c r="C33" s="111">
        <v>840</v>
      </c>
      <c r="D33" s="111">
        <v>510</v>
      </c>
      <c r="E33" s="111">
        <f t="shared" si="0"/>
        <v>330</v>
      </c>
      <c r="H33" s="713" t="s">
        <v>2012</v>
      </c>
    </row>
    <row r="34" spans="1:12">
      <c r="A34" s="111" t="str">
        <f>IFERROR(VLOOKUP(B34,NW!A:D,4,0),"")</f>
        <v>结</v>
      </c>
      <c r="B34" s="111" t="s">
        <v>734</v>
      </c>
      <c r="C34" s="111">
        <v>10</v>
      </c>
      <c r="D34" s="111">
        <v>30</v>
      </c>
      <c r="E34" s="111">
        <f t="shared" si="0"/>
        <v>-20</v>
      </c>
      <c r="H34" s="713" t="s">
        <v>2022</v>
      </c>
      <c r="L34" s="111"/>
    </row>
    <row r="35" spans="1:12">
      <c r="A35" s="111" t="str">
        <f>IFERROR(VLOOKUP(B35,NW!A:D,4,0),"")</f>
        <v/>
      </c>
      <c r="B35" s="111" t="s">
        <v>161</v>
      </c>
      <c r="C35" s="111">
        <v>360</v>
      </c>
      <c r="D35" s="111">
        <v>0</v>
      </c>
      <c r="E35" s="111">
        <f t="shared" si="0"/>
        <v>360</v>
      </c>
      <c r="H35" s="713" t="s">
        <v>2153</v>
      </c>
      <c r="L35" s="111"/>
    </row>
    <row r="36" spans="1:12">
      <c r="A36" s="111" t="str">
        <f>IFERROR(VLOOKUP(B36,NW!A:D,4,0),"")</f>
        <v/>
      </c>
      <c r="B36" s="111" t="s">
        <v>2659</v>
      </c>
      <c r="C36" s="111">
        <v>440</v>
      </c>
      <c r="D36" s="111">
        <v>290</v>
      </c>
      <c r="E36" s="111">
        <f t="shared" si="0"/>
        <v>150</v>
      </c>
      <c r="H36" s="713" t="s">
        <v>2101</v>
      </c>
    </row>
    <row r="37" spans="1:12">
      <c r="A37" s="111" t="s">
        <v>7573</v>
      </c>
      <c r="B37" s="111" t="s">
        <v>2102</v>
      </c>
      <c r="C37" s="111">
        <v>400</v>
      </c>
      <c r="D37" s="111">
        <v>200</v>
      </c>
      <c r="E37" s="111">
        <v>190</v>
      </c>
      <c r="H37" s="713" t="s">
        <v>2021</v>
      </c>
    </row>
    <row r="38" spans="1:12">
      <c r="A38" s="111" t="str">
        <f>IFERROR(VLOOKUP(B38,NW!A:D,4,0),"")</f>
        <v/>
      </c>
      <c r="B38" s="111" t="s">
        <v>2001</v>
      </c>
      <c r="C38" s="111">
        <v>720</v>
      </c>
      <c r="D38" s="111">
        <v>310</v>
      </c>
      <c r="E38" s="111">
        <f t="shared" si="0"/>
        <v>410</v>
      </c>
      <c r="H38" s="713" t="s">
        <v>2649</v>
      </c>
    </row>
    <row r="39" spans="1:12">
      <c r="A39" s="111" t="str">
        <f>IFERROR(VLOOKUP(B39,NW!A:D,4,0),"")</f>
        <v/>
      </c>
      <c r="B39" s="111" t="s">
        <v>252</v>
      </c>
      <c r="C39" s="111">
        <v>320</v>
      </c>
      <c r="D39" s="111">
        <v>340</v>
      </c>
      <c r="E39" s="111">
        <f t="shared" si="0"/>
        <v>-20</v>
      </c>
      <c r="H39" s="713" t="s">
        <v>1978</v>
      </c>
    </row>
    <row r="40" spans="1:12">
      <c r="A40" s="111" t="str">
        <f>IFERROR(VLOOKUP(B40,NW!A:D,4,0),"")</f>
        <v/>
      </c>
      <c r="B40" s="111" t="s">
        <v>2012</v>
      </c>
      <c r="C40" s="111">
        <v>240</v>
      </c>
      <c r="D40" s="111">
        <v>240</v>
      </c>
      <c r="E40" s="111">
        <f t="shared" si="0"/>
        <v>0</v>
      </c>
      <c r="H40" s="713" t="s">
        <v>2156</v>
      </c>
    </row>
    <row r="41" spans="1:12">
      <c r="A41" s="111" t="str">
        <f>IFERROR(VLOOKUP(B41,NW!A:D,4,0),"")</f>
        <v/>
      </c>
      <c r="B41" s="111" t="s">
        <v>2101</v>
      </c>
      <c r="C41" s="111">
        <v>460</v>
      </c>
      <c r="D41" s="111">
        <v>260</v>
      </c>
      <c r="E41" s="111">
        <f t="shared" si="0"/>
        <v>200</v>
      </c>
      <c r="H41" s="713" t="s">
        <v>2157</v>
      </c>
    </row>
    <row r="42" spans="1:12">
      <c r="A42" s="111" t="str">
        <f>IFERROR(VLOOKUP(B42,NW!A:D,4,0),"")</f>
        <v/>
      </c>
      <c r="B42" s="111" t="s">
        <v>2021</v>
      </c>
      <c r="C42" s="111">
        <v>600</v>
      </c>
      <c r="D42" s="111">
        <v>500</v>
      </c>
      <c r="E42" s="111">
        <f t="shared" si="0"/>
        <v>100</v>
      </c>
      <c r="H42" s="713" t="s">
        <v>5192</v>
      </c>
    </row>
    <row r="43" spans="1:12">
      <c r="A43" s="111" t="str">
        <f>IFERROR(VLOOKUP(B43,NW!A:D,4,0),"")</f>
        <v>结</v>
      </c>
      <c r="B43" s="111" t="s">
        <v>2156</v>
      </c>
      <c r="C43" s="111">
        <v>230</v>
      </c>
      <c r="D43" s="111">
        <v>230</v>
      </c>
      <c r="E43" s="111">
        <f t="shared" si="0"/>
        <v>0</v>
      </c>
      <c r="H43" s="713" t="s">
        <v>4146</v>
      </c>
    </row>
    <row r="44" spans="1:12">
      <c r="A44" s="111" t="str">
        <f>IFERROR(VLOOKUP(B44,NW!A:D,4,0),"")</f>
        <v/>
      </c>
      <c r="B44" s="111" t="s">
        <v>789</v>
      </c>
      <c r="C44" s="111">
        <v>360</v>
      </c>
      <c r="D44" s="111">
        <v>360</v>
      </c>
      <c r="E44" s="111">
        <f t="shared" si="0"/>
        <v>0</v>
      </c>
      <c r="H44" s="713" t="s">
        <v>5169</v>
      </c>
    </row>
    <row r="45" spans="1:12">
      <c r="A45" s="111" t="str">
        <f>IFERROR(VLOOKUP(B45,NW!A:D,4,0),"")</f>
        <v/>
      </c>
      <c r="B45" s="111" t="s">
        <v>130</v>
      </c>
      <c r="C45" s="111">
        <v>240</v>
      </c>
      <c r="D45" s="111">
        <v>190</v>
      </c>
      <c r="E45" s="111">
        <f t="shared" si="0"/>
        <v>50</v>
      </c>
      <c r="H45" s="713" t="s">
        <v>584</v>
      </c>
    </row>
    <row r="46" spans="1:12">
      <c r="A46" s="111" t="s">
        <v>7571</v>
      </c>
      <c r="B46" s="111" t="s">
        <v>665</v>
      </c>
      <c r="C46" s="111">
        <v>400</v>
      </c>
      <c r="D46" s="111">
        <v>20</v>
      </c>
      <c r="E46" s="111">
        <v>370</v>
      </c>
      <c r="H46" s="713" t="s">
        <v>484</v>
      </c>
    </row>
    <row r="47" spans="1:12">
      <c r="A47" s="111" t="str">
        <f>IFERROR(VLOOKUP(B47,NW!A:D,4,0),"")</f>
        <v/>
      </c>
      <c r="B47" s="111" t="s">
        <v>2678</v>
      </c>
      <c r="C47" s="111">
        <v>360</v>
      </c>
      <c r="D47" s="111">
        <v>210</v>
      </c>
      <c r="E47" s="111">
        <f t="shared" si="0"/>
        <v>150</v>
      </c>
      <c r="H47" s="713" t="s">
        <v>487</v>
      </c>
    </row>
    <row r="48" spans="1:12">
      <c r="A48" s="111" t="str">
        <f>IFERROR(VLOOKUP(B48,NW!A:D,4,0),"")</f>
        <v/>
      </c>
      <c r="B48" s="111" t="s">
        <v>2679</v>
      </c>
      <c r="C48" s="111">
        <v>240</v>
      </c>
      <c r="D48" s="111">
        <v>250</v>
      </c>
      <c r="E48" s="111">
        <f t="shared" si="0"/>
        <v>-10</v>
      </c>
      <c r="H48" s="713" t="s">
        <v>130</v>
      </c>
    </row>
    <row r="49" spans="1:8">
      <c r="A49" s="111" t="str">
        <f>IFERROR(VLOOKUP(B49,NW!A:D,4,0),"")</f>
        <v>结</v>
      </c>
      <c r="B49" s="111" t="s">
        <v>2680</v>
      </c>
      <c r="C49" s="111">
        <v>230</v>
      </c>
      <c r="D49" s="111">
        <v>240</v>
      </c>
      <c r="E49" s="111">
        <f t="shared" si="0"/>
        <v>-10</v>
      </c>
      <c r="H49" s="713" t="s">
        <v>665</v>
      </c>
    </row>
    <row r="50" spans="1:8">
      <c r="A50" s="111" t="str">
        <f>IFERROR(VLOOKUP(B50,NW!A:D,4,0),"")</f>
        <v/>
      </c>
      <c r="B50" s="111" t="s">
        <v>2164</v>
      </c>
      <c r="C50" s="111">
        <v>580</v>
      </c>
      <c r="D50" s="111">
        <v>200</v>
      </c>
      <c r="E50" s="111">
        <f t="shared" si="0"/>
        <v>380</v>
      </c>
      <c r="H50" s="713" t="s">
        <v>495</v>
      </c>
    </row>
    <row r="51" spans="1:8">
      <c r="A51" s="111" t="str">
        <f>IFERROR(VLOOKUP(B51,NW!A:D,4,0),"")</f>
        <v/>
      </c>
      <c r="B51" s="111" t="s">
        <v>7214</v>
      </c>
      <c r="C51" s="111">
        <v>600</v>
      </c>
      <c r="D51" s="111">
        <v>520</v>
      </c>
      <c r="E51" s="111">
        <f t="shared" si="0"/>
        <v>80</v>
      </c>
      <c r="F51" s="111">
        <v>40</v>
      </c>
      <c r="H51" s="713" t="s">
        <v>628</v>
      </c>
    </row>
    <row r="52" spans="1:8">
      <c r="A52" s="111" t="str">
        <f>IFERROR(VLOOKUP(B52,NW!A:D,4,0),"")</f>
        <v/>
      </c>
      <c r="B52" s="111" t="s">
        <v>4019</v>
      </c>
      <c r="C52" s="111">
        <v>820</v>
      </c>
      <c r="D52" s="111">
        <v>530</v>
      </c>
      <c r="E52" s="111">
        <f t="shared" si="0"/>
        <v>290</v>
      </c>
      <c r="H52" s="713" t="s">
        <v>891</v>
      </c>
    </row>
    <row r="53" spans="1:8">
      <c r="A53" s="111" t="s">
        <v>7572</v>
      </c>
      <c r="B53" s="111" t="s">
        <v>5173</v>
      </c>
      <c r="C53" s="111">
        <v>400</v>
      </c>
      <c r="D53" s="111">
        <v>220</v>
      </c>
      <c r="E53" s="111">
        <v>110</v>
      </c>
      <c r="H53" s="713" t="s">
        <v>640</v>
      </c>
    </row>
    <row r="54" spans="1:8">
      <c r="A54" s="111" t="str">
        <f>IFERROR(VLOOKUP(B54,NW!A:D,4,0),"")</f>
        <v>结</v>
      </c>
      <c r="B54" s="111" t="s">
        <v>5166</v>
      </c>
      <c r="C54" s="111">
        <v>70</v>
      </c>
      <c r="D54" s="111">
        <v>100</v>
      </c>
      <c r="E54" s="111">
        <f t="shared" si="0"/>
        <v>-30</v>
      </c>
      <c r="H54" s="713" t="s">
        <v>527</v>
      </c>
    </row>
    <row r="55" spans="1:8">
      <c r="A55" s="111" t="str">
        <f>IFERROR(VLOOKUP(B55,NW!A:D,4,0),"")</f>
        <v>结</v>
      </c>
      <c r="B55" s="111" t="s">
        <v>7224</v>
      </c>
      <c r="C55" s="111">
        <v>350</v>
      </c>
      <c r="D55" s="111">
        <v>310</v>
      </c>
      <c r="E55" s="111">
        <f t="shared" si="0"/>
        <v>40</v>
      </c>
      <c r="H55" s="713" t="s">
        <v>783</v>
      </c>
    </row>
    <row r="56" spans="1:8">
      <c r="B56" s="111">
        <v>4.26</v>
      </c>
      <c r="C56" s="111">
        <f>SUM(C6:C55)</f>
        <v>24770</v>
      </c>
      <c r="D56" s="111">
        <f>SUM(D6:D55)</f>
        <v>16200</v>
      </c>
      <c r="E56" s="111">
        <f t="shared" si="0"/>
        <v>8570</v>
      </c>
      <c r="H56" s="713" t="s">
        <v>575</v>
      </c>
    </row>
    <row r="57" spans="1:8">
      <c r="H57" s="713" t="s">
        <v>661</v>
      </c>
    </row>
    <row r="58" spans="1:8">
      <c r="H58" s="713" t="s">
        <v>659</v>
      </c>
    </row>
    <row r="59" spans="1:8">
      <c r="H59" s="713" t="s">
        <v>4181</v>
      </c>
    </row>
    <row r="60" spans="1:8">
      <c r="H60" s="713" t="s">
        <v>1995</v>
      </c>
    </row>
    <row r="61" spans="1:8">
      <c r="H61" s="713" t="s">
        <v>2161</v>
      </c>
    </row>
    <row r="62" spans="1:8">
      <c r="H62" s="713" t="s">
        <v>2162</v>
      </c>
    </row>
    <row r="63" spans="1:8">
      <c r="H63" s="713" t="s">
        <v>4223</v>
      </c>
    </row>
    <row r="64" spans="1:8">
      <c r="H64" s="713" t="s">
        <v>4107</v>
      </c>
    </row>
    <row r="65" spans="8:8">
      <c r="H65" s="713" t="s">
        <v>2163</v>
      </c>
    </row>
    <row r="66" spans="8:8">
      <c r="H66" s="713" t="s">
        <v>2678</v>
      </c>
    </row>
    <row r="67" spans="8:8">
      <c r="H67" s="713" t="s">
        <v>4069</v>
      </c>
    </row>
    <row r="68" spans="8:8">
      <c r="H68" s="713" t="s">
        <v>5170</v>
      </c>
    </row>
    <row r="69" spans="8:8">
      <c r="H69" s="713" t="s">
        <v>5171</v>
      </c>
    </row>
    <row r="70" spans="8:8">
      <c r="H70" s="713" t="s">
        <v>5186</v>
      </c>
    </row>
    <row r="71" spans="8:8">
      <c r="H71" s="713" t="s">
        <v>2679</v>
      </c>
    </row>
    <row r="72" spans="8:8">
      <c r="H72" s="713" t="s">
        <v>2681</v>
      </c>
    </row>
    <row r="73" spans="8:8">
      <c r="H73" s="713" t="s">
        <v>2164</v>
      </c>
    </row>
    <row r="74" spans="8:8">
      <c r="H74" s="713" t="s">
        <v>507</v>
      </c>
    </row>
    <row r="75" spans="8:8">
      <c r="H75" s="713" t="s">
        <v>787</v>
      </c>
    </row>
    <row r="76" spans="8:8">
      <c r="H76" s="713" t="s">
        <v>501</v>
      </c>
    </row>
    <row r="77" spans="8:8">
      <c r="H77" s="713" t="s">
        <v>128</v>
      </c>
    </row>
    <row r="78" spans="8:8">
      <c r="H78" s="713" t="s">
        <v>546</v>
      </c>
    </row>
    <row r="79" spans="8:8">
      <c r="H79" s="713" t="s">
        <v>683</v>
      </c>
    </row>
    <row r="80" spans="8:8">
      <c r="H80" s="713" t="s">
        <v>463</v>
      </c>
    </row>
    <row r="81" spans="8:8">
      <c r="H81" s="713" t="s">
        <v>582</v>
      </c>
    </row>
    <row r="82" spans="8:8">
      <c r="H82" s="713" t="s">
        <v>793</v>
      </c>
    </row>
    <row r="83" spans="8:8">
      <c r="H83" s="713" t="s">
        <v>459</v>
      </c>
    </row>
    <row r="84" spans="8:8">
      <c r="H84" s="713" t="s">
        <v>600</v>
      </c>
    </row>
    <row r="85" spans="8:8">
      <c r="H85" s="713" t="s">
        <v>2173</v>
      </c>
    </row>
    <row r="86" spans="8:8">
      <c r="H86" s="713" t="s">
        <v>4019</v>
      </c>
    </row>
    <row r="87" spans="8:8">
      <c r="H87" s="713" t="s">
        <v>5187</v>
      </c>
    </row>
    <row r="88" spans="8:8">
      <c r="H88" s="713" t="s">
        <v>5172</v>
      </c>
    </row>
    <row r="89" spans="8:8">
      <c r="H89" s="713" t="s">
        <v>2677</v>
      </c>
    </row>
    <row r="90" spans="8:8">
      <c r="H90" s="713" t="s">
        <v>2653</v>
      </c>
    </row>
    <row r="91" spans="8:8">
      <c r="H91" s="713" t="s">
        <v>4819</v>
      </c>
    </row>
    <row r="92" spans="8:8">
      <c r="H92" s="713" t="s">
        <v>615</v>
      </c>
    </row>
    <row r="93" spans="8:8">
      <c r="H93" s="713" t="s">
        <v>2039</v>
      </c>
    </row>
    <row r="94" spans="8:8">
      <c r="H94" s="713" t="s">
        <v>5173</v>
      </c>
    </row>
    <row r="95" spans="8:8">
      <c r="H95" s="713" t="s">
        <v>5166</v>
      </c>
    </row>
    <row r="96" spans="8:8">
      <c r="H96" s="713" t="s">
        <v>5188</v>
      </c>
    </row>
    <row r="97" spans="8:8">
      <c r="H97" s="713" t="s">
        <v>455</v>
      </c>
    </row>
    <row r="98" spans="8:8">
      <c r="H98" s="713" t="s">
        <v>4779</v>
      </c>
    </row>
    <row r="99" spans="8:8">
      <c r="H99" s="713" t="s">
        <v>4782</v>
      </c>
    </row>
    <row r="100" spans="8:8">
      <c r="H100" s="713" t="s">
        <v>5189</v>
      </c>
    </row>
    <row r="101" spans="8:8">
      <c r="H101" s="713" t="s">
        <v>5190</v>
      </c>
    </row>
  </sheetData>
  <sortState ref="B2:C55">
    <sortCondition ref="B1"/>
  </sortState>
  <dataConsolidate topLabels="1">
    <dataRefs count="1">
      <dataRef ref="A1:B1048576" sheet="SX" r:id="rId1"/>
    </dataRefs>
  </dataConsolidate>
  <phoneticPr fontId="104" type="noConversion"/>
  <pageMargins left="0.7" right="0.7" top="0.75" bottom="0.75" header="0.3" footer="0.3"/>
  <pageSetup paperSize="9" scale="75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2">
    <tabColor rgb="FF92D050"/>
  </sheetPr>
  <dimension ref="A1:I1"/>
  <sheetViews>
    <sheetView workbookViewId="0">
      <selection sqref="A1:I1048576"/>
    </sheetView>
  </sheetViews>
  <sheetFormatPr defaultRowHeight="14.25"/>
  <cols>
    <col min="1" max="1" width="9" style="111"/>
    <col min="2" max="2" width="22.625" style="111" customWidth="1"/>
    <col min="3" max="3" width="8.625" style="111" customWidth="1"/>
    <col min="7" max="7" width="9" style="111"/>
    <col min="8" max="8" width="20.75" style="111" customWidth="1"/>
    <col min="9" max="9" width="9" style="111"/>
  </cols>
  <sheetData/>
  <sortState ref="B2:C38">
    <sortCondition ref="B1"/>
  </sortState>
  <dataConsolidate topLabels="1">
    <dataRefs count="1">
      <dataRef ref="A1:B1048576" sheet="SX" r:id="rId1"/>
    </dataRefs>
  </dataConsolidate>
  <phoneticPr fontId="104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24</vt:i4>
      </vt:variant>
      <vt:variant>
        <vt:lpstr>已命名的範圍</vt:lpstr>
      </vt:variant>
      <vt:variant>
        <vt:i4>17</vt:i4>
      </vt:variant>
    </vt:vector>
  </HeadingPairs>
  <TitlesOfParts>
    <vt:vector size="41" baseType="lpstr">
      <vt:lpstr>二区 看板</vt:lpstr>
      <vt:lpstr>一区 看板 </vt:lpstr>
      <vt:lpstr>新成代基准 （勿删）</vt:lpstr>
      <vt:lpstr>07#</vt:lpstr>
      <vt:lpstr>CX</vt:lpstr>
      <vt:lpstr>chengx (2)</vt:lpstr>
      <vt:lpstr>chengx</vt:lpstr>
      <vt:lpstr>PC</vt:lpstr>
      <vt:lpstr>PCN</vt:lpstr>
      <vt:lpstr>PCM</vt:lpstr>
      <vt:lpstr>01# </vt:lpstr>
      <vt:lpstr>02# </vt:lpstr>
      <vt:lpstr>03#</vt:lpstr>
      <vt:lpstr>04#</vt:lpstr>
      <vt:lpstr>05#</vt:lpstr>
      <vt:lpstr>06#</vt:lpstr>
      <vt:lpstr>08#</vt:lpstr>
      <vt:lpstr>SX</vt:lpstr>
      <vt:lpstr>NW</vt:lpstr>
      <vt:lpstr>管制表</vt:lpstr>
      <vt:lpstr>盘点表</vt:lpstr>
      <vt:lpstr>日历</vt:lpstr>
      <vt:lpstr>english</vt:lpstr>
      <vt:lpstr>模板</vt:lpstr>
      <vt:lpstr>'01# '!Print_Area</vt:lpstr>
      <vt:lpstr>'02# '!Print_Area</vt:lpstr>
      <vt:lpstr>'03#'!Print_Area</vt:lpstr>
      <vt:lpstr>'04#'!Print_Area</vt:lpstr>
      <vt:lpstr>'05#'!Print_Area</vt:lpstr>
      <vt:lpstr>'06#'!Print_Area</vt:lpstr>
      <vt:lpstr>'07#'!Print_Area</vt:lpstr>
      <vt:lpstr>'08#'!Print_Area</vt:lpstr>
      <vt:lpstr>chengx!Print_Area</vt:lpstr>
      <vt:lpstr>'chengx (2)'!Print_Area</vt:lpstr>
      <vt:lpstr>PC!Print_Area</vt:lpstr>
      <vt:lpstr>'二区 看板'!Print_Area</vt:lpstr>
      <vt:lpstr>管制表!Print_Area</vt:lpstr>
      <vt:lpstr>模板!Print_Area</vt:lpstr>
      <vt:lpstr>盘点表!Print_Area</vt:lpstr>
      <vt:lpstr>'新成代基准 （勿删）'!Print_Area</vt:lpstr>
      <vt:lpstr>'一区 看板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2025-05-12T08:30:31Z</dcterms:modified>
</cp:coreProperties>
</file>