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40" windowHeight="10608" xr2:uid="{94560288-5886-46AE-BBBA-4BC126883701}"/>
  </bookViews>
  <sheets>
    <sheet name="04 Raw Data" sheetId="1" r:id="rId1"/>
    <sheet name="08 County Sub Allocation" sheetId="5" r:id="rId2"/>
    <sheet name="By HD" sheetId="6" r:id="rId3"/>
    <sheet name="By CE" sheetId="8" r:id="rId4"/>
    <sheet name="EV Allocation" sheetId="7" r:id="rId5"/>
    <sheet name="VTD Check" sheetId="3" r:id="rId6"/>
    <sheet name="VTD Raw Data" sheetId="2" r:id="rId7"/>
    <sheet name="04 Precinct for Import" sheetId="4" r:id="rId8"/>
  </sheets>
  <definedNames>
    <definedName name="_xlnm._FilterDatabase" localSheetId="0" hidden="1">'04 Raw Data'!$U$1:$V$2526</definedName>
    <definedName name="_xlnm._FilterDatabase" localSheetId="5" hidden="1">'VTD Check'!$G$1:$I$457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8" i="7" l="1"/>
  <c r="O238" i="7"/>
  <c r="N238" i="7"/>
  <c r="M238" i="7"/>
  <c r="L238" i="7"/>
  <c r="K238" i="7"/>
  <c r="J238" i="7"/>
  <c r="I238" i="7"/>
  <c r="H238" i="7"/>
  <c r="A236" i="7"/>
  <c r="U236" i="7" s="1"/>
  <c r="A235" i="7"/>
  <c r="U235" i="7" s="1"/>
  <c r="A234" i="7"/>
  <c r="U234" i="7" s="1"/>
  <c r="A233" i="7"/>
  <c r="U233" i="7" s="1"/>
  <c r="A232" i="7"/>
  <c r="U232" i="7" s="1"/>
  <c r="U231" i="7"/>
  <c r="Y231" i="7" s="1"/>
  <c r="A231" i="7"/>
  <c r="U230" i="7"/>
  <c r="V230" i="7" s="1"/>
  <c r="A230" i="7"/>
  <c r="U229" i="7"/>
  <c r="Y229" i="7" s="1"/>
  <c r="A229" i="7"/>
  <c r="A228" i="7"/>
  <c r="U228" i="7" s="1"/>
  <c r="A227" i="7"/>
  <c r="U227" i="7" s="1"/>
  <c r="A226" i="7"/>
  <c r="U226" i="7" s="1"/>
  <c r="A225" i="7"/>
  <c r="U225" i="7" s="1"/>
  <c r="A224" i="7"/>
  <c r="U224" i="7" s="1"/>
  <c r="A223" i="7"/>
  <c r="U223" i="7" s="1"/>
  <c r="U222" i="7"/>
  <c r="Y222" i="7" s="1"/>
  <c r="A222" i="7"/>
  <c r="Y221" i="7"/>
  <c r="U221" i="7"/>
  <c r="V221" i="7" s="1"/>
  <c r="A221" i="7"/>
  <c r="U220" i="7"/>
  <c r="Y220" i="7" s="1"/>
  <c r="A220" i="7"/>
  <c r="A219" i="7"/>
  <c r="U219" i="7" s="1"/>
  <c r="A218" i="7"/>
  <c r="U218" i="7" s="1"/>
  <c r="A217" i="7"/>
  <c r="U217" i="7" s="1"/>
  <c r="A216" i="7"/>
  <c r="U216" i="7" s="1"/>
  <c r="A215" i="7"/>
  <c r="U215" i="7" s="1"/>
  <c r="U214" i="7"/>
  <c r="Y214" i="7" s="1"/>
  <c r="A214" i="7"/>
  <c r="Y213" i="7"/>
  <c r="U213" i="7"/>
  <c r="V213" i="7" s="1"/>
  <c r="A213" i="7"/>
  <c r="U212" i="7"/>
  <c r="Y212" i="7" s="1"/>
  <c r="A212" i="7"/>
  <c r="A211" i="7"/>
  <c r="U211" i="7" s="1"/>
  <c r="A210" i="7"/>
  <c r="U210" i="7" s="1"/>
  <c r="A209" i="7"/>
  <c r="U209" i="7" s="1"/>
  <c r="A208" i="7"/>
  <c r="U208" i="7" s="1"/>
  <c r="A207" i="7"/>
  <c r="U207" i="7" s="1"/>
  <c r="A206" i="7"/>
  <c r="U206" i="7" s="1"/>
  <c r="U205" i="7"/>
  <c r="Y205" i="7" s="1"/>
  <c r="A205" i="7"/>
  <c r="U204" i="7"/>
  <c r="Y204" i="7" s="1"/>
  <c r="A204" i="7"/>
  <c r="X203" i="7"/>
  <c r="U203" i="7"/>
  <c r="V203" i="7" s="1"/>
  <c r="A203" i="7"/>
  <c r="A202" i="7"/>
  <c r="U202" i="7" s="1"/>
  <c r="A201" i="7"/>
  <c r="U201" i="7" s="1"/>
  <c r="A200" i="7"/>
  <c r="U200" i="7" s="1"/>
  <c r="A199" i="7"/>
  <c r="U199" i="7" s="1"/>
  <c r="A198" i="7"/>
  <c r="U198" i="7" s="1"/>
  <c r="A197" i="7"/>
  <c r="U197" i="7" s="1"/>
  <c r="A196" i="7"/>
  <c r="U196" i="7" s="1"/>
  <c r="U195" i="7"/>
  <c r="Y195" i="7" s="1"/>
  <c r="A195" i="7"/>
  <c r="Y194" i="7"/>
  <c r="U194" i="7"/>
  <c r="V194" i="7" s="1"/>
  <c r="A194" i="7"/>
  <c r="U193" i="7"/>
  <c r="Y193" i="7" s="1"/>
  <c r="A193" i="7"/>
  <c r="A192" i="7"/>
  <c r="U192" i="7" s="1"/>
  <c r="A191" i="7"/>
  <c r="U191" i="7" s="1"/>
  <c r="A190" i="7"/>
  <c r="U190" i="7" s="1"/>
  <c r="A189" i="7"/>
  <c r="U189" i="7" s="1"/>
  <c r="A188" i="7"/>
  <c r="U188" i="7" s="1"/>
  <c r="U187" i="7"/>
  <c r="Y187" i="7" s="1"/>
  <c r="A187" i="7"/>
  <c r="Y186" i="7"/>
  <c r="U186" i="7"/>
  <c r="V186" i="7" s="1"/>
  <c r="A186" i="7"/>
  <c r="U185" i="7"/>
  <c r="Y185" i="7" s="1"/>
  <c r="A185" i="7"/>
  <c r="A184" i="7"/>
  <c r="U184" i="7" s="1"/>
  <c r="A183" i="7"/>
  <c r="U183" i="7" s="1"/>
  <c r="A182" i="7"/>
  <c r="U182" i="7" s="1"/>
  <c r="A181" i="7"/>
  <c r="U181" i="7" s="1"/>
  <c r="A180" i="7"/>
  <c r="U180" i="7" s="1"/>
  <c r="A179" i="7"/>
  <c r="U179" i="7" s="1"/>
  <c r="A178" i="7"/>
  <c r="U178" i="7" s="1"/>
  <c r="U177" i="7"/>
  <c r="Y177" i="7" s="1"/>
  <c r="A177" i="7"/>
  <c r="U176" i="7"/>
  <c r="V176" i="7" s="1"/>
  <c r="A176" i="7"/>
  <c r="U175" i="7"/>
  <c r="Y175" i="7" s="1"/>
  <c r="A175" i="7"/>
  <c r="A174" i="7"/>
  <c r="U174" i="7" s="1"/>
  <c r="A173" i="7"/>
  <c r="U173" i="7" s="1"/>
  <c r="A172" i="7"/>
  <c r="U172" i="7" s="1"/>
  <c r="A171" i="7"/>
  <c r="U171" i="7" s="1"/>
  <c r="A170" i="7"/>
  <c r="U170" i="7" s="1"/>
  <c r="U169" i="7"/>
  <c r="Y169" i="7" s="1"/>
  <c r="A169" i="7"/>
  <c r="U168" i="7"/>
  <c r="Y168" i="7" s="1"/>
  <c r="A168" i="7"/>
  <c r="X167" i="7"/>
  <c r="U167" i="7"/>
  <c r="V167" i="7" s="1"/>
  <c r="A167" i="7"/>
  <c r="A166" i="7"/>
  <c r="U166" i="7" s="1"/>
  <c r="A165" i="7"/>
  <c r="U165" i="7" s="1"/>
  <c r="A164" i="7"/>
  <c r="U164" i="7" s="1"/>
  <c r="A163" i="7"/>
  <c r="U163" i="7" s="1"/>
  <c r="A162" i="7"/>
  <c r="U162" i="7" s="1"/>
  <c r="A161" i="7"/>
  <c r="U161" i="7" s="1"/>
  <c r="U160" i="7"/>
  <c r="Y160" i="7" s="1"/>
  <c r="A160" i="7"/>
  <c r="U159" i="7"/>
  <c r="Y159" i="7" s="1"/>
  <c r="A159" i="7"/>
  <c r="X158" i="7"/>
  <c r="U158" i="7"/>
  <c r="V158" i="7" s="1"/>
  <c r="A158" i="7"/>
  <c r="A157" i="7"/>
  <c r="U157" i="7" s="1"/>
  <c r="A156" i="7"/>
  <c r="U156" i="7" s="1"/>
  <c r="A155" i="7"/>
  <c r="U155" i="7" s="1"/>
  <c r="A154" i="7"/>
  <c r="U154" i="7" s="1"/>
  <c r="A153" i="7"/>
  <c r="U153" i="7" s="1"/>
  <c r="A152" i="7"/>
  <c r="U152" i="7" s="1"/>
  <c r="U151" i="7"/>
  <c r="Y151" i="7" s="1"/>
  <c r="A151" i="7"/>
  <c r="U150" i="7"/>
  <c r="Y150" i="7" s="1"/>
  <c r="A150" i="7"/>
  <c r="X149" i="7"/>
  <c r="U149" i="7"/>
  <c r="V149" i="7" s="1"/>
  <c r="A149" i="7"/>
  <c r="A148" i="7"/>
  <c r="U148" i="7" s="1"/>
  <c r="A147" i="7"/>
  <c r="U147" i="7" s="1"/>
  <c r="A146" i="7"/>
  <c r="U146" i="7" s="1"/>
  <c r="A145" i="7"/>
  <c r="U145" i="7" s="1"/>
  <c r="A144" i="7"/>
  <c r="U144" i="7" s="1"/>
  <c r="A143" i="7"/>
  <c r="U143" i="7" s="1"/>
  <c r="U142" i="7"/>
  <c r="Y142" i="7" s="1"/>
  <c r="A142" i="7"/>
  <c r="U141" i="7"/>
  <c r="Y141" i="7" s="1"/>
  <c r="A141" i="7"/>
  <c r="X140" i="7"/>
  <c r="U140" i="7"/>
  <c r="V140" i="7" s="1"/>
  <c r="A140" i="7"/>
  <c r="A139" i="7"/>
  <c r="U139" i="7" s="1"/>
  <c r="A138" i="7"/>
  <c r="U138" i="7" s="1"/>
  <c r="A137" i="7"/>
  <c r="U137" i="7" s="1"/>
  <c r="A136" i="7"/>
  <c r="U136" i="7" s="1"/>
  <c r="A135" i="7"/>
  <c r="U135" i="7" s="1"/>
  <c r="A134" i="7"/>
  <c r="U134" i="7" s="1"/>
  <c r="U133" i="7"/>
  <c r="Y133" i="7" s="1"/>
  <c r="A133" i="7"/>
  <c r="U132" i="7"/>
  <c r="Y132" i="7" s="1"/>
  <c r="A132" i="7"/>
  <c r="X131" i="7"/>
  <c r="U131" i="7"/>
  <c r="V131" i="7" s="1"/>
  <c r="A131" i="7"/>
  <c r="A130" i="7"/>
  <c r="U130" i="7" s="1"/>
  <c r="A129" i="7"/>
  <c r="U129" i="7" s="1"/>
  <c r="A128" i="7"/>
  <c r="U128" i="7" s="1"/>
  <c r="A127" i="7"/>
  <c r="U127" i="7" s="1"/>
  <c r="A126" i="7"/>
  <c r="U126" i="7" s="1"/>
  <c r="A125" i="7"/>
  <c r="U125" i="7" s="1"/>
  <c r="U124" i="7"/>
  <c r="Y124" i="7" s="1"/>
  <c r="A124" i="7"/>
  <c r="U123" i="7"/>
  <c r="Y123" i="7" s="1"/>
  <c r="A123" i="7"/>
  <c r="X122" i="7"/>
  <c r="U122" i="7"/>
  <c r="V122" i="7" s="1"/>
  <c r="A122" i="7"/>
  <c r="A121" i="7"/>
  <c r="U121" i="7" s="1"/>
  <c r="A120" i="7"/>
  <c r="U120" i="7" s="1"/>
  <c r="A119" i="7"/>
  <c r="U119" i="7" s="1"/>
  <c r="A118" i="7"/>
  <c r="U118" i="7" s="1"/>
  <c r="A117" i="7"/>
  <c r="U117" i="7" s="1"/>
  <c r="A116" i="7"/>
  <c r="U116" i="7" s="1"/>
  <c r="U115" i="7"/>
  <c r="Y115" i="7" s="1"/>
  <c r="A115" i="7"/>
  <c r="U114" i="7"/>
  <c r="Y114" i="7" s="1"/>
  <c r="A114" i="7"/>
  <c r="X113" i="7"/>
  <c r="U113" i="7"/>
  <c r="V113" i="7" s="1"/>
  <c r="A113" i="7"/>
  <c r="A112" i="7"/>
  <c r="U112" i="7" s="1"/>
  <c r="A111" i="7"/>
  <c r="U111" i="7" s="1"/>
  <c r="A110" i="7"/>
  <c r="U110" i="7" s="1"/>
  <c r="A109" i="7"/>
  <c r="U109" i="7" s="1"/>
  <c r="A108" i="7"/>
  <c r="U108" i="7" s="1"/>
  <c r="U107" i="7"/>
  <c r="Y107" i="7" s="1"/>
  <c r="A107" i="7"/>
  <c r="U106" i="7"/>
  <c r="Y106" i="7" s="1"/>
  <c r="A106" i="7"/>
  <c r="X105" i="7"/>
  <c r="U105" i="7"/>
  <c r="V105" i="7" s="1"/>
  <c r="A105" i="7"/>
  <c r="A104" i="7"/>
  <c r="U104" i="7" s="1"/>
  <c r="A103" i="7"/>
  <c r="U103" i="7" s="1"/>
  <c r="A102" i="7"/>
  <c r="U102" i="7" s="1"/>
  <c r="A101" i="7"/>
  <c r="U101" i="7" s="1"/>
  <c r="A100" i="7"/>
  <c r="U100" i="7" s="1"/>
  <c r="U99" i="7"/>
  <c r="Y99" i="7" s="1"/>
  <c r="A99" i="7"/>
  <c r="U98" i="7"/>
  <c r="Y98" i="7" s="1"/>
  <c r="A98" i="7"/>
  <c r="X97" i="7"/>
  <c r="U97" i="7"/>
  <c r="V97" i="7" s="1"/>
  <c r="A97" i="7"/>
  <c r="A96" i="7"/>
  <c r="U96" i="7" s="1"/>
  <c r="A95" i="7"/>
  <c r="U95" i="7" s="1"/>
  <c r="A94" i="7"/>
  <c r="U94" i="7" s="1"/>
  <c r="A93" i="7"/>
  <c r="U93" i="7" s="1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U74" i="7" s="1"/>
  <c r="A73" i="7"/>
  <c r="U73" i="7" s="1"/>
  <c r="A72" i="7"/>
  <c r="U72" i="7" s="1"/>
  <c r="A71" i="7"/>
  <c r="U71" i="7" s="1"/>
  <c r="U70" i="7"/>
  <c r="V70" i="7" s="1"/>
  <c r="A70" i="7"/>
  <c r="U69" i="7"/>
  <c r="Y69" i="7" s="1"/>
  <c r="A69" i="7"/>
  <c r="Y68" i="7"/>
  <c r="X68" i="7"/>
  <c r="U68" i="7"/>
  <c r="V68" i="7" s="1"/>
  <c r="A68" i="7"/>
  <c r="A67" i="7"/>
  <c r="U67" i="7" s="1"/>
  <c r="A66" i="7"/>
  <c r="U66" i="7" s="1"/>
  <c r="A65" i="7"/>
  <c r="U65" i="7" s="1"/>
  <c r="A64" i="7"/>
  <c r="U64" i="7" s="1"/>
  <c r="A63" i="7"/>
  <c r="U63" i="7" s="1"/>
  <c r="U62" i="7"/>
  <c r="V62" i="7" s="1"/>
  <c r="A62" i="7"/>
  <c r="U61" i="7"/>
  <c r="Y61" i="7" s="1"/>
  <c r="A61" i="7"/>
  <c r="Y60" i="7"/>
  <c r="X60" i="7"/>
  <c r="U60" i="7"/>
  <c r="V60" i="7" s="1"/>
  <c r="A60" i="7"/>
  <c r="A59" i="7"/>
  <c r="U59" i="7" s="1"/>
  <c r="A58" i="7"/>
  <c r="U58" i="7" s="1"/>
  <c r="A57" i="7"/>
  <c r="U57" i="7" s="1"/>
  <c r="A56" i="7"/>
  <c r="U56" i="7" s="1"/>
  <c r="A55" i="7"/>
  <c r="U55" i="7" s="1"/>
  <c r="U54" i="7"/>
  <c r="Y54" i="7" s="1"/>
  <c r="A54" i="7"/>
  <c r="Y53" i="7"/>
  <c r="U53" i="7"/>
  <c r="X53" i="7" s="1"/>
  <c r="A53" i="7"/>
  <c r="Y52" i="7"/>
  <c r="X52" i="7"/>
  <c r="U52" i="7"/>
  <c r="V52" i="7" s="1"/>
  <c r="A52" i="7"/>
  <c r="A51" i="7"/>
  <c r="U51" i="7" s="1"/>
  <c r="A50" i="7"/>
  <c r="U50" i="7" s="1"/>
  <c r="A49" i="7"/>
  <c r="U49" i="7" s="1"/>
  <c r="A48" i="7"/>
  <c r="U48" i="7" s="1"/>
  <c r="Y47" i="7"/>
  <c r="V47" i="7"/>
  <c r="U47" i="7"/>
  <c r="X47" i="7" s="1"/>
  <c r="A47" i="7"/>
  <c r="U46" i="7"/>
  <c r="Y46" i="7" s="1"/>
  <c r="A46" i="7"/>
  <c r="Y45" i="7"/>
  <c r="U45" i="7"/>
  <c r="X45" i="7" s="1"/>
  <c r="A45" i="7"/>
  <c r="Y44" i="7"/>
  <c r="X44" i="7"/>
  <c r="U44" i="7"/>
  <c r="V44" i="7" s="1"/>
  <c r="A44" i="7"/>
  <c r="A43" i="7"/>
  <c r="U43" i="7" s="1"/>
  <c r="A42" i="7"/>
  <c r="U42" i="7" s="1"/>
  <c r="A41" i="7"/>
  <c r="U41" i="7" s="1"/>
  <c r="A40" i="7"/>
  <c r="U40" i="7" s="1"/>
  <c r="Y39" i="7"/>
  <c r="U39" i="7"/>
  <c r="X39" i="7" s="1"/>
  <c r="A39" i="7"/>
  <c r="A38" i="7"/>
  <c r="U38" i="7" s="1"/>
  <c r="A37" i="7"/>
  <c r="U37" i="7" s="1"/>
  <c r="A36" i="7"/>
  <c r="U36" i="7" s="1"/>
  <c r="A35" i="7"/>
  <c r="U35" i="7" s="1"/>
  <c r="U34" i="7"/>
  <c r="Y34" i="7" s="1"/>
  <c r="A34" i="7"/>
  <c r="U33" i="7"/>
  <c r="Y33" i="7" s="1"/>
  <c r="A33" i="7"/>
  <c r="X32" i="7"/>
  <c r="U32" i="7"/>
  <c r="V32" i="7" s="1"/>
  <c r="A32" i="7"/>
  <c r="A31" i="7"/>
  <c r="U31" i="7" s="1"/>
  <c r="A30" i="7"/>
  <c r="U30" i="7" s="1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J43" i="6"/>
  <c r="BE43" i="6"/>
  <c r="BJ42" i="6"/>
  <c r="BE42" i="6"/>
  <c r="BJ41" i="6"/>
  <c r="BE41" i="6"/>
  <c r="BJ40" i="6"/>
  <c r="BE40" i="6"/>
  <c r="BJ39" i="6"/>
  <c r="BE39" i="6"/>
  <c r="BJ38" i="6"/>
  <c r="BE38" i="6"/>
  <c r="BJ37" i="6"/>
  <c r="BE37" i="6"/>
  <c r="BJ36" i="6"/>
  <c r="BE36" i="6"/>
  <c r="BJ35" i="6"/>
  <c r="BE35" i="6"/>
  <c r="BJ34" i="6"/>
  <c r="BE34" i="6"/>
  <c r="BJ33" i="6"/>
  <c r="BE33" i="6"/>
  <c r="BJ32" i="6"/>
  <c r="BE32" i="6"/>
  <c r="BJ31" i="6"/>
  <c r="BE31" i="6"/>
  <c r="BJ30" i="6"/>
  <c r="BE30" i="6"/>
  <c r="BJ29" i="6"/>
  <c r="BE29" i="6"/>
  <c r="BJ28" i="6"/>
  <c r="BE28" i="6"/>
  <c r="BJ27" i="6"/>
  <c r="BE27" i="6"/>
  <c r="BJ26" i="6"/>
  <c r="BE26" i="6"/>
  <c r="BJ25" i="6"/>
  <c r="BE25" i="6"/>
  <c r="BJ24" i="6"/>
  <c r="BE24" i="6"/>
  <c r="BJ23" i="6"/>
  <c r="BE23" i="6"/>
  <c r="BJ22" i="6"/>
  <c r="BE22" i="6"/>
  <c r="BJ21" i="6"/>
  <c r="BE21" i="6"/>
  <c r="BJ20" i="6"/>
  <c r="BE20" i="6"/>
  <c r="BJ19" i="6"/>
  <c r="BE19" i="6"/>
  <c r="BJ18" i="6"/>
  <c r="BE18" i="6"/>
  <c r="BJ17" i="6"/>
  <c r="BE17" i="6"/>
  <c r="BJ16" i="6"/>
  <c r="BE16" i="6"/>
  <c r="BJ15" i="6"/>
  <c r="BE15" i="6"/>
  <c r="BJ14" i="6"/>
  <c r="BE14" i="6"/>
  <c r="BJ13" i="6"/>
  <c r="BE13" i="6"/>
  <c r="BJ12" i="6"/>
  <c r="BE12" i="6"/>
  <c r="BJ11" i="6"/>
  <c r="BE11" i="6"/>
  <c r="BJ10" i="6"/>
  <c r="BE10" i="6"/>
  <c r="BJ9" i="6"/>
  <c r="BE9" i="6"/>
  <c r="BJ8" i="6"/>
  <c r="BE8" i="6"/>
  <c r="BJ7" i="6"/>
  <c r="BE7" i="6"/>
  <c r="BJ6" i="6"/>
  <c r="BE6" i="6"/>
  <c r="BJ5" i="6"/>
  <c r="BE5" i="6"/>
  <c r="BJ4" i="6"/>
  <c r="BE4" i="6"/>
  <c r="BJ3" i="6"/>
  <c r="BE3" i="6"/>
  <c r="Y2527" i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" i="6"/>
  <c r="U1380" i="1"/>
  <c r="Y1380" i="1" s="1"/>
  <c r="U330" i="1"/>
  <c r="V330" i="1" l="1"/>
  <c r="Y330" i="1"/>
  <c r="Y232" i="7"/>
  <c r="X232" i="7"/>
  <c r="V232" i="7"/>
  <c r="Y228" i="7"/>
  <c r="X228" i="7"/>
  <c r="V228" i="7"/>
  <c r="X233" i="7"/>
  <c r="V233" i="7"/>
  <c r="Y233" i="7"/>
  <c r="Y234" i="7"/>
  <c r="X234" i="7"/>
  <c r="V234" i="7"/>
  <c r="Y235" i="7"/>
  <c r="X235" i="7"/>
  <c r="V235" i="7"/>
  <c r="Y236" i="7"/>
  <c r="X236" i="7"/>
  <c r="V236" i="7"/>
  <c r="X230" i="7"/>
  <c r="Y230" i="7"/>
  <c r="V229" i="7"/>
  <c r="X229" i="7"/>
  <c r="V231" i="7"/>
  <c r="X231" i="7"/>
  <c r="Y217" i="7"/>
  <c r="X217" i="7"/>
  <c r="V217" i="7"/>
  <c r="X216" i="7"/>
  <c r="V216" i="7"/>
  <c r="Y216" i="7"/>
  <c r="X218" i="7"/>
  <c r="Y218" i="7"/>
  <c r="V218" i="7"/>
  <c r="Y219" i="7"/>
  <c r="X219" i="7"/>
  <c r="V219" i="7"/>
  <c r="Y223" i="7"/>
  <c r="X223" i="7"/>
  <c r="V223" i="7"/>
  <c r="X224" i="7"/>
  <c r="V224" i="7"/>
  <c r="Y224" i="7"/>
  <c r="Y225" i="7"/>
  <c r="X225" i="7"/>
  <c r="V225" i="7"/>
  <c r="Y210" i="7"/>
  <c r="X210" i="7"/>
  <c r="V210" i="7"/>
  <c r="Y226" i="7"/>
  <c r="X226" i="7"/>
  <c r="V226" i="7"/>
  <c r="Y211" i="7"/>
  <c r="X211" i="7"/>
  <c r="V211" i="7"/>
  <c r="V215" i="7"/>
  <c r="Y215" i="7"/>
  <c r="X215" i="7"/>
  <c r="Y227" i="7"/>
  <c r="X227" i="7"/>
  <c r="V227" i="7"/>
  <c r="X213" i="7"/>
  <c r="X221" i="7"/>
  <c r="V212" i="7"/>
  <c r="V220" i="7"/>
  <c r="X212" i="7"/>
  <c r="X220" i="7"/>
  <c r="V214" i="7"/>
  <c r="V222" i="7"/>
  <c r="X214" i="7"/>
  <c r="X222" i="7"/>
  <c r="Y201" i="7"/>
  <c r="X201" i="7"/>
  <c r="V201" i="7"/>
  <c r="Y202" i="7"/>
  <c r="X202" i="7"/>
  <c r="V202" i="7"/>
  <c r="X206" i="7"/>
  <c r="V206" i="7"/>
  <c r="Y206" i="7"/>
  <c r="Y207" i="7"/>
  <c r="X207" i="7"/>
  <c r="V207" i="7"/>
  <c r="Y208" i="7"/>
  <c r="X208" i="7"/>
  <c r="V208" i="7"/>
  <c r="Y209" i="7"/>
  <c r="X209" i="7"/>
  <c r="V209" i="7"/>
  <c r="Y203" i="7"/>
  <c r="V205" i="7"/>
  <c r="X205" i="7"/>
  <c r="V204" i="7"/>
  <c r="X204" i="7"/>
  <c r="Y191" i="7"/>
  <c r="V191" i="7"/>
  <c r="X191" i="7"/>
  <c r="Y192" i="7"/>
  <c r="X192" i="7"/>
  <c r="V192" i="7"/>
  <c r="V196" i="7"/>
  <c r="Y196" i="7"/>
  <c r="X196" i="7"/>
  <c r="X197" i="7"/>
  <c r="V197" i="7"/>
  <c r="Y197" i="7"/>
  <c r="Y190" i="7"/>
  <c r="X190" i="7"/>
  <c r="V190" i="7"/>
  <c r="Y198" i="7"/>
  <c r="X198" i="7"/>
  <c r="V198" i="7"/>
  <c r="Y183" i="7"/>
  <c r="X183" i="7"/>
  <c r="V183" i="7"/>
  <c r="Y199" i="7"/>
  <c r="X199" i="7"/>
  <c r="V199" i="7"/>
  <c r="X189" i="7"/>
  <c r="V189" i="7"/>
  <c r="Y189" i="7"/>
  <c r="Y184" i="7"/>
  <c r="X184" i="7"/>
  <c r="V184" i="7"/>
  <c r="Y188" i="7"/>
  <c r="X188" i="7"/>
  <c r="V188" i="7"/>
  <c r="Y200" i="7"/>
  <c r="X200" i="7"/>
  <c r="V200" i="7"/>
  <c r="X186" i="7"/>
  <c r="X194" i="7"/>
  <c r="V185" i="7"/>
  <c r="V193" i="7"/>
  <c r="X185" i="7"/>
  <c r="X193" i="7"/>
  <c r="V187" i="7"/>
  <c r="V195" i="7"/>
  <c r="X187" i="7"/>
  <c r="X195" i="7"/>
  <c r="Y178" i="7"/>
  <c r="X178" i="7"/>
  <c r="V178" i="7"/>
  <c r="Y174" i="7"/>
  <c r="X174" i="7"/>
  <c r="V174" i="7"/>
  <c r="X179" i="7"/>
  <c r="V179" i="7"/>
  <c r="Y179" i="7"/>
  <c r="Y180" i="7"/>
  <c r="X180" i="7"/>
  <c r="V180" i="7"/>
  <c r="Y181" i="7"/>
  <c r="X181" i="7"/>
  <c r="V181" i="7"/>
  <c r="Y182" i="7"/>
  <c r="X182" i="7"/>
  <c r="V182" i="7"/>
  <c r="X176" i="7"/>
  <c r="Y176" i="7"/>
  <c r="V175" i="7"/>
  <c r="X175" i="7"/>
  <c r="V177" i="7"/>
  <c r="X177" i="7"/>
  <c r="Y166" i="7"/>
  <c r="X166" i="7"/>
  <c r="V166" i="7"/>
  <c r="X170" i="7"/>
  <c r="V170" i="7"/>
  <c r="Y170" i="7"/>
  <c r="Y171" i="7"/>
  <c r="X171" i="7"/>
  <c r="V171" i="7"/>
  <c r="Y165" i="7"/>
  <c r="X165" i="7"/>
  <c r="V165" i="7"/>
  <c r="Y172" i="7"/>
  <c r="V172" i="7"/>
  <c r="X172" i="7"/>
  <c r="Y173" i="7"/>
  <c r="X173" i="7"/>
  <c r="V173" i="7"/>
  <c r="Y167" i="7"/>
  <c r="V169" i="7"/>
  <c r="X169" i="7"/>
  <c r="V168" i="7"/>
  <c r="X168" i="7"/>
  <c r="Y156" i="7"/>
  <c r="X156" i="7"/>
  <c r="V156" i="7"/>
  <c r="Y157" i="7"/>
  <c r="X157" i="7"/>
  <c r="V157" i="7"/>
  <c r="X161" i="7"/>
  <c r="V161" i="7"/>
  <c r="Y161" i="7"/>
  <c r="Y162" i="7"/>
  <c r="X162" i="7"/>
  <c r="V162" i="7"/>
  <c r="Y163" i="7"/>
  <c r="X163" i="7"/>
  <c r="V163" i="7"/>
  <c r="Y164" i="7"/>
  <c r="X164" i="7"/>
  <c r="V164" i="7"/>
  <c r="Y158" i="7"/>
  <c r="V160" i="7"/>
  <c r="X160" i="7"/>
  <c r="V159" i="7"/>
  <c r="X159" i="7"/>
  <c r="Y147" i="7"/>
  <c r="X147" i="7"/>
  <c r="V147" i="7"/>
  <c r="Y148" i="7"/>
  <c r="X148" i="7"/>
  <c r="V148" i="7"/>
  <c r="X152" i="7"/>
  <c r="V152" i="7"/>
  <c r="Y152" i="7"/>
  <c r="Y153" i="7"/>
  <c r="X153" i="7"/>
  <c r="V153" i="7"/>
  <c r="Y154" i="7"/>
  <c r="X154" i="7"/>
  <c r="V154" i="7"/>
  <c r="Y155" i="7"/>
  <c r="X155" i="7"/>
  <c r="V155" i="7"/>
  <c r="Y149" i="7"/>
  <c r="V151" i="7"/>
  <c r="X151" i="7"/>
  <c r="V150" i="7"/>
  <c r="X150" i="7"/>
  <c r="Y146" i="7"/>
  <c r="X146" i="7"/>
  <c r="V146" i="7"/>
  <c r="Y138" i="7"/>
  <c r="X138" i="7"/>
  <c r="V138" i="7"/>
  <c r="Y139" i="7"/>
  <c r="X139" i="7"/>
  <c r="V139" i="7"/>
  <c r="X143" i="7"/>
  <c r="V143" i="7"/>
  <c r="Y143" i="7"/>
  <c r="Y144" i="7"/>
  <c r="X144" i="7"/>
  <c r="V144" i="7"/>
  <c r="Y145" i="7"/>
  <c r="X145" i="7"/>
  <c r="V145" i="7"/>
  <c r="Y140" i="7"/>
  <c r="V142" i="7"/>
  <c r="X142" i="7"/>
  <c r="V141" i="7"/>
  <c r="X141" i="7"/>
  <c r="Y129" i="7"/>
  <c r="X129" i="7"/>
  <c r="V129" i="7"/>
  <c r="Y130" i="7"/>
  <c r="X130" i="7"/>
  <c r="V130" i="7"/>
  <c r="X134" i="7"/>
  <c r="V134" i="7"/>
  <c r="Y134" i="7"/>
  <c r="Y135" i="7"/>
  <c r="X135" i="7"/>
  <c r="V135" i="7"/>
  <c r="Y136" i="7"/>
  <c r="V136" i="7"/>
  <c r="X136" i="7"/>
  <c r="Y137" i="7"/>
  <c r="X137" i="7"/>
  <c r="V137" i="7"/>
  <c r="Y131" i="7"/>
  <c r="V133" i="7"/>
  <c r="X133" i="7"/>
  <c r="V132" i="7"/>
  <c r="X132" i="7"/>
  <c r="Y120" i="7"/>
  <c r="X120" i="7"/>
  <c r="V120" i="7"/>
  <c r="Y121" i="7"/>
  <c r="X121" i="7"/>
  <c r="V121" i="7"/>
  <c r="X125" i="7"/>
  <c r="V125" i="7"/>
  <c r="Y125" i="7"/>
  <c r="Y126" i="7"/>
  <c r="X126" i="7"/>
  <c r="V126" i="7"/>
  <c r="Y127" i="7"/>
  <c r="X127" i="7"/>
  <c r="V127" i="7"/>
  <c r="Y128" i="7"/>
  <c r="X128" i="7"/>
  <c r="V128" i="7"/>
  <c r="Y122" i="7"/>
  <c r="V124" i="7"/>
  <c r="X124" i="7"/>
  <c r="V123" i="7"/>
  <c r="X123" i="7"/>
  <c r="X108" i="7"/>
  <c r="V108" i="7"/>
  <c r="Y108" i="7"/>
  <c r="Y93" i="7"/>
  <c r="X93" i="7"/>
  <c r="V93" i="7"/>
  <c r="Y109" i="7"/>
  <c r="X109" i="7"/>
  <c r="V109" i="7"/>
  <c r="Y104" i="7"/>
  <c r="X104" i="7"/>
  <c r="V104" i="7"/>
  <c r="V94" i="7"/>
  <c r="Y94" i="7"/>
  <c r="X94" i="7"/>
  <c r="V110" i="7"/>
  <c r="Y110" i="7"/>
  <c r="X110" i="7"/>
  <c r="Y95" i="7"/>
  <c r="X95" i="7"/>
  <c r="V95" i="7"/>
  <c r="Y96" i="7"/>
  <c r="X96" i="7"/>
  <c r="V96" i="7"/>
  <c r="X100" i="7"/>
  <c r="V100" i="7"/>
  <c r="Y100" i="7"/>
  <c r="Y112" i="7"/>
  <c r="X112" i="7"/>
  <c r="V112" i="7"/>
  <c r="X116" i="7"/>
  <c r="V116" i="7"/>
  <c r="Y116" i="7"/>
  <c r="Y111" i="7"/>
  <c r="X111" i="7"/>
  <c r="V111" i="7"/>
  <c r="Y101" i="7"/>
  <c r="X101" i="7"/>
  <c r="V101" i="7"/>
  <c r="Y117" i="7"/>
  <c r="X117" i="7"/>
  <c r="V117" i="7"/>
  <c r="V102" i="7"/>
  <c r="Y102" i="7"/>
  <c r="X102" i="7"/>
  <c r="Y118" i="7"/>
  <c r="X118" i="7"/>
  <c r="V118" i="7"/>
  <c r="Y103" i="7"/>
  <c r="X103" i="7"/>
  <c r="V103" i="7"/>
  <c r="Y119" i="7"/>
  <c r="X119" i="7"/>
  <c r="V119" i="7"/>
  <c r="Y97" i="7"/>
  <c r="V99" i="7"/>
  <c r="Y105" i="7"/>
  <c r="V107" i="7"/>
  <c r="Y113" i="7"/>
  <c r="V115" i="7"/>
  <c r="X99" i="7"/>
  <c r="X107" i="7"/>
  <c r="X115" i="7"/>
  <c r="V98" i="7"/>
  <c r="V106" i="7"/>
  <c r="V114" i="7"/>
  <c r="X98" i="7"/>
  <c r="X106" i="7"/>
  <c r="X114" i="7"/>
  <c r="Y66" i="7"/>
  <c r="X66" i="7"/>
  <c r="V66" i="7"/>
  <c r="Y67" i="7"/>
  <c r="X67" i="7"/>
  <c r="V67" i="7"/>
  <c r="X71" i="7"/>
  <c r="V71" i="7"/>
  <c r="Y71" i="7"/>
  <c r="Y72" i="7"/>
  <c r="X72" i="7"/>
  <c r="V72" i="7"/>
  <c r="Y73" i="7"/>
  <c r="X73" i="7"/>
  <c r="V73" i="7"/>
  <c r="Y74" i="7"/>
  <c r="X74" i="7"/>
  <c r="V74" i="7"/>
  <c r="X70" i="7"/>
  <c r="Y70" i="7"/>
  <c r="V69" i="7"/>
  <c r="X69" i="7"/>
  <c r="Y56" i="7"/>
  <c r="X56" i="7"/>
  <c r="V56" i="7"/>
  <c r="Y40" i="7"/>
  <c r="X40" i="7"/>
  <c r="V40" i="7"/>
  <c r="V57" i="7"/>
  <c r="X57" i="7"/>
  <c r="Y57" i="7"/>
  <c r="V41" i="7"/>
  <c r="X41" i="7"/>
  <c r="Y41" i="7"/>
  <c r="Y48" i="7"/>
  <c r="X48" i="7"/>
  <c r="V48" i="7"/>
  <c r="Y58" i="7"/>
  <c r="X58" i="7"/>
  <c r="V58" i="7"/>
  <c r="Y42" i="7"/>
  <c r="X42" i="7"/>
  <c r="V42" i="7"/>
  <c r="V49" i="7"/>
  <c r="X49" i="7"/>
  <c r="Y49" i="7"/>
  <c r="Y59" i="7"/>
  <c r="X59" i="7"/>
  <c r="V59" i="7"/>
  <c r="Y43" i="7"/>
  <c r="X43" i="7"/>
  <c r="V43" i="7"/>
  <c r="Y50" i="7"/>
  <c r="X50" i="7"/>
  <c r="V50" i="7"/>
  <c r="X63" i="7"/>
  <c r="V63" i="7"/>
  <c r="Y63" i="7"/>
  <c r="Y65" i="7"/>
  <c r="X65" i="7"/>
  <c r="V65" i="7"/>
  <c r="Y51" i="7"/>
  <c r="X51" i="7"/>
  <c r="V51" i="7"/>
  <c r="Y64" i="7"/>
  <c r="X64" i="7"/>
  <c r="V64" i="7"/>
  <c r="X55" i="7"/>
  <c r="V55" i="7"/>
  <c r="Y55" i="7"/>
  <c r="V54" i="7"/>
  <c r="X46" i="7"/>
  <c r="X54" i="7"/>
  <c r="X62" i="7"/>
  <c r="V46" i="7"/>
  <c r="Y62" i="7"/>
  <c r="V45" i="7"/>
  <c r="V53" i="7"/>
  <c r="V61" i="7"/>
  <c r="X61" i="7"/>
  <c r="V39" i="7"/>
  <c r="Y30" i="7"/>
  <c r="X30" i="7"/>
  <c r="V30" i="7"/>
  <c r="Y31" i="7"/>
  <c r="X31" i="7"/>
  <c r="V31" i="7"/>
  <c r="X35" i="7"/>
  <c r="V35" i="7"/>
  <c r="Y35" i="7"/>
  <c r="Y36" i="7"/>
  <c r="X36" i="7"/>
  <c r="V36" i="7"/>
  <c r="Y37" i="7"/>
  <c r="X37" i="7"/>
  <c r="V37" i="7"/>
  <c r="Y38" i="7"/>
  <c r="X38" i="7"/>
  <c r="V38" i="7"/>
  <c r="Y32" i="7"/>
  <c r="V34" i="7"/>
  <c r="X34" i="7"/>
  <c r="V33" i="7"/>
  <c r="X33" i="7"/>
  <c r="V1380" i="1"/>
  <c r="X1380" i="1"/>
  <c r="X330" i="1"/>
  <c r="X568" i="4" l="1"/>
  <c r="W568" i="4"/>
  <c r="V568" i="4"/>
  <c r="U568" i="4"/>
  <c r="T568" i="4"/>
  <c r="S568" i="4"/>
  <c r="R568" i="4"/>
  <c r="Y568" i="4" s="1"/>
  <c r="G568" i="4"/>
  <c r="Q568" i="4"/>
  <c r="P568" i="4"/>
  <c r="O568" i="4"/>
  <c r="N568" i="4"/>
  <c r="M568" i="4"/>
  <c r="L568" i="4"/>
  <c r="K568" i="4"/>
  <c r="J568" i="4"/>
  <c r="I568" i="4"/>
  <c r="H568" i="4"/>
  <c r="F568" i="4"/>
  <c r="E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Y564" i="4"/>
  <c r="Y563" i="4"/>
  <c r="Y562" i="4"/>
  <c r="Y561" i="4"/>
  <c r="Y560" i="4"/>
  <c r="Y559" i="4"/>
  <c r="Y558" i="4"/>
  <c r="Y557" i="4"/>
  <c r="Y556" i="4"/>
  <c r="Y555" i="4"/>
  <c r="Y554" i="4"/>
  <c r="Y553" i="4"/>
  <c r="Y552" i="4"/>
  <c r="Y551" i="4"/>
  <c r="Y550" i="4"/>
  <c r="Y549" i="4"/>
  <c r="Y548" i="4"/>
  <c r="Y547" i="4"/>
  <c r="Y546" i="4"/>
  <c r="Y545" i="4"/>
  <c r="Y544" i="4"/>
  <c r="Y543" i="4"/>
  <c r="Y542" i="4"/>
  <c r="Y541" i="4"/>
  <c r="Y540" i="4"/>
  <c r="Y539" i="4"/>
  <c r="Y538" i="4"/>
  <c r="Y537" i="4"/>
  <c r="Y536" i="4"/>
  <c r="Y535" i="4"/>
  <c r="Y534" i="4"/>
  <c r="Y533" i="4"/>
  <c r="Y532" i="4"/>
  <c r="Y531" i="4"/>
  <c r="Y530" i="4"/>
  <c r="Y529" i="4"/>
  <c r="Y528" i="4"/>
  <c r="Y527" i="4"/>
  <c r="Y526" i="4"/>
  <c r="Y525" i="4"/>
  <c r="Y524" i="4"/>
  <c r="Y523" i="4"/>
  <c r="Y522" i="4"/>
  <c r="Y521" i="4"/>
  <c r="Y520" i="4"/>
  <c r="Y519" i="4"/>
  <c r="Y518" i="4"/>
  <c r="Y517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567" i="4"/>
  <c r="Y566" i="4"/>
  <c r="Y565" i="4"/>
  <c r="X567" i="4"/>
  <c r="W567" i="4"/>
  <c r="V567" i="4"/>
  <c r="U567" i="4"/>
  <c r="T567" i="4"/>
  <c r="S567" i="4"/>
  <c r="R567" i="4"/>
  <c r="X566" i="4"/>
  <c r="W566" i="4"/>
  <c r="V566" i="4"/>
  <c r="U566" i="4"/>
  <c r="T566" i="4"/>
  <c r="S566" i="4"/>
  <c r="R566" i="4"/>
  <c r="X565" i="4"/>
  <c r="W565" i="4"/>
  <c r="V565" i="4"/>
  <c r="U565" i="4"/>
  <c r="T565" i="4"/>
  <c r="S565" i="4"/>
  <c r="R565" i="4"/>
  <c r="X564" i="4"/>
  <c r="W564" i="4"/>
  <c r="V564" i="4"/>
  <c r="U564" i="4"/>
  <c r="T564" i="4"/>
  <c r="S564" i="4"/>
  <c r="R564" i="4"/>
  <c r="X563" i="4"/>
  <c r="W563" i="4"/>
  <c r="V563" i="4"/>
  <c r="U563" i="4"/>
  <c r="T563" i="4"/>
  <c r="S563" i="4"/>
  <c r="R563" i="4"/>
  <c r="X562" i="4"/>
  <c r="W562" i="4"/>
  <c r="V562" i="4"/>
  <c r="U562" i="4"/>
  <c r="T562" i="4"/>
  <c r="S562" i="4"/>
  <c r="R562" i="4"/>
  <c r="X561" i="4"/>
  <c r="W561" i="4"/>
  <c r="V561" i="4"/>
  <c r="U561" i="4"/>
  <c r="T561" i="4"/>
  <c r="S561" i="4"/>
  <c r="R561" i="4"/>
  <c r="X560" i="4"/>
  <c r="W560" i="4"/>
  <c r="V560" i="4"/>
  <c r="U560" i="4"/>
  <c r="T560" i="4"/>
  <c r="S560" i="4"/>
  <c r="R560" i="4"/>
  <c r="X559" i="4"/>
  <c r="W559" i="4"/>
  <c r="V559" i="4"/>
  <c r="U559" i="4"/>
  <c r="T559" i="4"/>
  <c r="S559" i="4"/>
  <c r="R559" i="4"/>
  <c r="X558" i="4"/>
  <c r="W558" i="4"/>
  <c r="V558" i="4"/>
  <c r="U558" i="4"/>
  <c r="T558" i="4"/>
  <c r="S558" i="4"/>
  <c r="R558" i="4"/>
  <c r="X557" i="4"/>
  <c r="W557" i="4"/>
  <c r="V557" i="4"/>
  <c r="U557" i="4"/>
  <c r="T557" i="4"/>
  <c r="S557" i="4"/>
  <c r="R557" i="4"/>
  <c r="X556" i="4"/>
  <c r="W556" i="4"/>
  <c r="V556" i="4"/>
  <c r="U556" i="4"/>
  <c r="T556" i="4"/>
  <c r="S556" i="4"/>
  <c r="R556" i="4"/>
  <c r="X555" i="4"/>
  <c r="W555" i="4"/>
  <c r="V555" i="4"/>
  <c r="U555" i="4"/>
  <c r="T555" i="4"/>
  <c r="S555" i="4"/>
  <c r="R555" i="4"/>
  <c r="X554" i="4"/>
  <c r="W554" i="4"/>
  <c r="V554" i="4"/>
  <c r="U554" i="4"/>
  <c r="T554" i="4"/>
  <c r="S554" i="4"/>
  <c r="R554" i="4"/>
  <c r="X553" i="4"/>
  <c r="W553" i="4"/>
  <c r="V553" i="4"/>
  <c r="U553" i="4"/>
  <c r="T553" i="4"/>
  <c r="S553" i="4"/>
  <c r="R553" i="4"/>
  <c r="X552" i="4"/>
  <c r="W552" i="4"/>
  <c r="V552" i="4"/>
  <c r="U552" i="4"/>
  <c r="T552" i="4"/>
  <c r="S552" i="4"/>
  <c r="R552" i="4"/>
  <c r="X551" i="4"/>
  <c r="W551" i="4"/>
  <c r="V551" i="4"/>
  <c r="U551" i="4"/>
  <c r="T551" i="4"/>
  <c r="S551" i="4"/>
  <c r="R551" i="4"/>
  <c r="X550" i="4"/>
  <c r="W550" i="4"/>
  <c r="V550" i="4"/>
  <c r="U550" i="4"/>
  <c r="T550" i="4"/>
  <c r="S550" i="4"/>
  <c r="R550" i="4"/>
  <c r="X549" i="4"/>
  <c r="W549" i="4"/>
  <c r="V549" i="4"/>
  <c r="U549" i="4"/>
  <c r="T549" i="4"/>
  <c r="S549" i="4"/>
  <c r="R549" i="4"/>
  <c r="X548" i="4"/>
  <c r="W548" i="4"/>
  <c r="V548" i="4"/>
  <c r="U548" i="4"/>
  <c r="T548" i="4"/>
  <c r="S548" i="4"/>
  <c r="R548" i="4"/>
  <c r="X547" i="4"/>
  <c r="W547" i="4"/>
  <c r="V547" i="4"/>
  <c r="U547" i="4"/>
  <c r="T547" i="4"/>
  <c r="S547" i="4"/>
  <c r="R547" i="4"/>
  <c r="X546" i="4"/>
  <c r="W546" i="4"/>
  <c r="V546" i="4"/>
  <c r="U546" i="4"/>
  <c r="T546" i="4"/>
  <c r="S546" i="4"/>
  <c r="R546" i="4"/>
  <c r="X545" i="4"/>
  <c r="W545" i="4"/>
  <c r="V545" i="4"/>
  <c r="U545" i="4"/>
  <c r="T545" i="4"/>
  <c r="S545" i="4"/>
  <c r="R545" i="4"/>
  <c r="X544" i="4"/>
  <c r="W544" i="4"/>
  <c r="V544" i="4"/>
  <c r="U544" i="4"/>
  <c r="T544" i="4"/>
  <c r="S544" i="4"/>
  <c r="R544" i="4"/>
  <c r="X543" i="4"/>
  <c r="W543" i="4"/>
  <c r="V543" i="4"/>
  <c r="U543" i="4"/>
  <c r="T543" i="4"/>
  <c r="S543" i="4"/>
  <c r="R543" i="4"/>
  <c r="X542" i="4"/>
  <c r="W542" i="4"/>
  <c r="V542" i="4"/>
  <c r="U542" i="4"/>
  <c r="T542" i="4"/>
  <c r="S542" i="4"/>
  <c r="R542" i="4"/>
  <c r="X541" i="4"/>
  <c r="W541" i="4"/>
  <c r="V541" i="4"/>
  <c r="U541" i="4"/>
  <c r="T541" i="4"/>
  <c r="S541" i="4"/>
  <c r="R541" i="4"/>
  <c r="X540" i="4"/>
  <c r="W540" i="4"/>
  <c r="V540" i="4"/>
  <c r="U540" i="4"/>
  <c r="T540" i="4"/>
  <c r="S540" i="4"/>
  <c r="R540" i="4"/>
  <c r="X539" i="4"/>
  <c r="W539" i="4"/>
  <c r="V539" i="4"/>
  <c r="U539" i="4"/>
  <c r="T539" i="4"/>
  <c r="S539" i="4"/>
  <c r="R539" i="4"/>
  <c r="X538" i="4"/>
  <c r="W538" i="4"/>
  <c r="V538" i="4"/>
  <c r="U538" i="4"/>
  <c r="T538" i="4"/>
  <c r="S538" i="4"/>
  <c r="R538" i="4"/>
  <c r="X537" i="4"/>
  <c r="W537" i="4"/>
  <c r="V537" i="4"/>
  <c r="U537" i="4"/>
  <c r="T537" i="4"/>
  <c r="S537" i="4"/>
  <c r="R537" i="4"/>
  <c r="X536" i="4"/>
  <c r="W536" i="4"/>
  <c r="V536" i="4"/>
  <c r="U536" i="4"/>
  <c r="T536" i="4"/>
  <c r="S536" i="4"/>
  <c r="R536" i="4"/>
  <c r="X535" i="4"/>
  <c r="W535" i="4"/>
  <c r="V535" i="4"/>
  <c r="U535" i="4"/>
  <c r="T535" i="4"/>
  <c r="S535" i="4"/>
  <c r="R535" i="4"/>
  <c r="X534" i="4"/>
  <c r="W534" i="4"/>
  <c r="V534" i="4"/>
  <c r="U534" i="4"/>
  <c r="T534" i="4"/>
  <c r="S534" i="4"/>
  <c r="R534" i="4"/>
  <c r="X533" i="4"/>
  <c r="W533" i="4"/>
  <c r="V533" i="4"/>
  <c r="U533" i="4"/>
  <c r="T533" i="4"/>
  <c r="S533" i="4"/>
  <c r="R533" i="4"/>
  <c r="X532" i="4"/>
  <c r="W532" i="4"/>
  <c r="V532" i="4"/>
  <c r="U532" i="4"/>
  <c r="T532" i="4"/>
  <c r="S532" i="4"/>
  <c r="R532" i="4"/>
  <c r="X531" i="4"/>
  <c r="W531" i="4"/>
  <c r="V531" i="4"/>
  <c r="U531" i="4"/>
  <c r="T531" i="4"/>
  <c r="S531" i="4"/>
  <c r="R531" i="4"/>
  <c r="X530" i="4"/>
  <c r="W530" i="4"/>
  <c r="V530" i="4"/>
  <c r="U530" i="4"/>
  <c r="T530" i="4"/>
  <c r="S530" i="4"/>
  <c r="R530" i="4"/>
  <c r="X529" i="4"/>
  <c r="W529" i="4"/>
  <c r="V529" i="4"/>
  <c r="U529" i="4"/>
  <c r="T529" i="4"/>
  <c r="S529" i="4"/>
  <c r="R529" i="4"/>
  <c r="X528" i="4"/>
  <c r="W528" i="4"/>
  <c r="V528" i="4"/>
  <c r="U528" i="4"/>
  <c r="T528" i="4"/>
  <c r="S528" i="4"/>
  <c r="R528" i="4"/>
  <c r="X527" i="4"/>
  <c r="W527" i="4"/>
  <c r="V527" i="4"/>
  <c r="U527" i="4"/>
  <c r="T527" i="4"/>
  <c r="S527" i="4"/>
  <c r="R527" i="4"/>
  <c r="X526" i="4"/>
  <c r="W526" i="4"/>
  <c r="V526" i="4"/>
  <c r="U526" i="4"/>
  <c r="T526" i="4"/>
  <c r="S526" i="4"/>
  <c r="R526" i="4"/>
  <c r="X525" i="4"/>
  <c r="W525" i="4"/>
  <c r="V525" i="4"/>
  <c r="U525" i="4"/>
  <c r="T525" i="4"/>
  <c r="S525" i="4"/>
  <c r="R525" i="4"/>
  <c r="X524" i="4"/>
  <c r="W524" i="4"/>
  <c r="V524" i="4"/>
  <c r="U524" i="4"/>
  <c r="T524" i="4"/>
  <c r="S524" i="4"/>
  <c r="R524" i="4"/>
  <c r="X523" i="4"/>
  <c r="W523" i="4"/>
  <c r="V523" i="4"/>
  <c r="U523" i="4"/>
  <c r="T523" i="4"/>
  <c r="S523" i="4"/>
  <c r="R523" i="4"/>
  <c r="X522" i="4"/>
  <c r="W522" i="4"/>
  <c r="V522" i="4"/>
  <c r="U522" i="4"/>
  <c r="T522" i="4"/>
  <c r="S522" i="4"/>
  <c r="R522" i="4"/>
  <c r="X521" i="4"/>
  <c r="W521" i="4"/>
  <c r="V521" i="4"/>
  <c r="U521" i="4"/>
  <c r="T521" i="4"/>
  <c r="S521" i="4"/>
  <c r="R521" i="4"/>
  <c r="X520" i="4"/>
  <c r="W520" i="4"/>
  <c r="V520" i="4"/>
  <c r="U520" i="4"/>
  <c r="T520" i="4"/>
  <c r="S520" i="4"/>
  <c r="R520" i="4"/>
  <c r="X519" i="4"/>
  <c r="W519" i="4"/>
  <c r="V519" i="4"/>
  <c r="U519" i="4"/>
  <c r="T519" i="4"/>
  <c r="S519" i="4"/>
  <c r="R519" i="4"/>
  <c r="X518" i="4"/>
  <c r="W518" i="4"/>
  <c r="V518" i="4"/>
  <c r="U518" i="4"/>
  <c r="T518" i="4"/>
  <c r="S518" i="4"/>
  <c r="R518" i="4"/>
  <c r="X517" i="4"/>
  <c r="W517" i="4"/>
  <c r="V517" i="4"/>
  <c r="U517" i="4"/>
  <c r="T517" i="4"/>
  <c r="S517" i="4"/>
  <c r="R517" i="4"/>
  <c r="X516" i="4"/>
  <c r="W516" i="4"/>
  <c r="V516" i="4"/>
  <c r="U516" i="4"/>
  <c r="T516" i="4"/>
  <c r="S516" i="4"/>
  <c r="R516" i="4"/>
  <c r="X515" i="4"/>
  <c r="W515" i="4"/>
  <c r="V515" i="4"/>
  <c r="U515" i="4"/>
  <c r="T515" i="4"/>
  <c r="S515" i="4"/>
  <c r="R515" i="4"/>
  <c r="X514" i="4"/>
  <c r="W514" i="4"/>
  <c r="V514" i="4"/>
  <c r="U514" i="4"/>
  <c r="T514" i="4"/>
  <c r="S514" i="4"/>
  <c r="R514" i="4"/>
  <c r="X513" i="4"/>
  <c r="W513" i="4"/>
  <c r="V513" i="4"/>
  <c r="U513" i="4"/>
  <c r="T513" i="4"/>
  <c r="S513" i="4"/>
  <c r="R513" i="4"/>
  <c r="X512" i="4"/>
  <c r="W512" i="4"/>
  <c r="V512" i="4"/>
  <c r="U512" i="4"/>
  <c r="T512" i="4"/>
  <c r="S512" i="4"/>
  <c r="R512" i="4"/>
  <c r="X511" i="4"/>
  <c r="W511" i="4"/>
  <c r="V511" i="4"/>
  <c r="U511" i="4"/>
  <c r="T511" i="4"/>
  <c r="S511" i="4"/>
  <c r="R511" i="4"/>
  <c r="X510" i="4"/>
  <c r="W510" i="4"/>
  <c r="V510" i="4"/>
  <c r="U510" i="4"/>
  <c r="T510" i="4"/>
  <c r="S510" i="4"/>
  <c r="R510" i="4"/>
  <c r="X509" i="4"/>
  <c r="W509" i="4"/>
  <c r="V509" i="4"/>
  <c r="U509" i="4"/>
  <c r="T509" i="4"/>
  <c r="S509" i="4"/>
  <c r="R509" i="4"/>
  <c r="X508" i="4"/>
  <c r="W508" i="4"/>
  <c r="V508" i="4"/>
  <c r="U508" i="4"/>
  <c r="T508" i="4"/>
  <c r="S508" i="4"/>
  <c r="R508" i="4"/>
  <c r="X507" i="4"/>
  <c r="W507" i="4"/>
  <c r="V507" i="4"/>
  <c r="U507" i="4"/>
  <c r="T507" i="4"/>
  <c r="S507" i="4"/>
  <c r="R507" i="4"/>
  <c r="X506" i="4"/>
  <c r="W506" i="4"/>
  <c r="V506" i="4"/>
  <c r="U506" i="4"/>
  <c r="T506" i="4"/>
  <c r="S506" i="4"/>
  <c r="R506" i="4"/>
  <c r="X505" i="4"/>
  <c r="W505" i="4"/>
  <c r="V505" i="4"/>
  <c r="U505" i="4"/>
  <c r="T505" i="4"/>
  <c r="S505" i="4"/>
  <c r="R505" i="4"/>
  <c r="X504" i="4"/>
  <c r="W504" i="4"/>
  <c r="V504" i="4"/>
  <c r="U504" i="4"/>
  <c r="T504" i="4"/>
  <c r="S504" i="4"/>
  <c r="R504" i="4"/>
  <c r="X503" i="4"/>
  <c r="W503" i="4"/>
  <c r="V503" i="4"/>
  <c r="U503" i="4"/>
  <c r="T503" i="4"/>
  <c r="S503" i="4"/>
  <c r="R503" i="4"/>
  <c r="X502" i="4"/>
  <c r="W502" i="4"/>
  <c r="V502" i="4"/>
  <c r="U502" i="4"/>
  <c r="T502" i="4"/>
  <c r="S502" i="4"/>
  <c r="R502" i="4"/>
  <c r="X501" i="4"/>
  <c r="W501" i="4"/>
  <c r="V501" i="4"/>
  <c r="U501" i="4"/>
  <c r="T501" i="4"/>
  <c r="S501" i="4"/>
  <c r="R501" i="4"/>
  <c r="X500" i="4"/>
  <c r="W500" i="4"/>
  <c r="V500" i="4"/>
  <c r="U500" i="4"/>
  <c r="T500" i="4"/>
  <c r="S500" i="4"/>
  <c r="R500" i="4"/>
  <c r="X499" i="4"/>
  <c r="W499" i="4"/>
  <c r="V499" i="4"/>
  <c r="U499" i="4"/>
  <c r="T499" i="4"/>
  <c r="S499" i="4"/>
  <c r="R499" i="4"/>
  <c r="X498" i="4"/>
  <c r="W498" i="4"/>
  <c r="V498" i="4"/>
  <c r="U498" i="4"/>
  <c r="T498" i="4"/>
  <c r="S498" i="4"/>
  <c r="R498" i="4"/>
  <c r="X497" i="4"/>
  <c r="W497" i="4"/>
  <c r="V497" i="4"/>
  <c r="U497" i="4"/>
  <c r="T497" i="4"/>
  <c r="S497" i="4"/>
  <c r="R497" i="4"/>
  <c r="X496" i="4"/>
  <c r="W496" i="4"/>
  <c r="V496" i="4"/>
  <c r="U496" i="4"/>
  <c r="T496" i="4"/>
  <c r="S496" i="4"/>
  <c r="R496" i="4"/>
  <c r="X495" i="4"/>
  <c r="W495" i="4"/>
  <c r="V495" i="4"/>
  <c r="U495" i="4"/>
  <c r="T495" i="4"/>
  <c r="S495" i="4"/>
  <c r="R495" i="4"/>
  <c r="X494" i="4"/>
  <c r="W494" i="4"/>
  <c r="V494" i="4"/>
  <c r="U494" i="4"/>
  <c r="T494" i="4"/>
  <c r="S494" i="4"/>
  <c r="R494" i="4"/>
  <c r="X493" i="4"/>
  <c r="W493" i="4"/>
  <c r="V493" i="4"/>
  <c r="U493" i="4"/>
  <c r="T493" i="4"/>
  <c r="S493" i="4"/>
  <c r="R493" i="4"/>
  <c r="X492" i="4"/>
  <c r="W492" i="4"/>
  <c r="V492" i="4"/>
  <c r="U492" i="4"/>
  <c r="T492" i="4"/>
  <c r="S492" i="4"/>
  <c r="R492" i="4"/>
  <c r="X491" i="4"/>
  <c r="W491" i="4"/>
  <c r="V491" i="4"/>
  <c r="U491" i="4"/>
  <c r="T491" i="4"/>
  <c r="S491" i="4"/>
  <c r="R491" i="4"/>
  <c r="X490" i="4"/>
  <c r="W490" i="4"/>
  <c r="V490" i="4"/>
  <c r="U490" i="4"/>
  <c r="T490" i="4"/>
  <c r="S490" i="4"/>
  <c r="R490" i="4"/>
  <c r="X489" i="4"/>
  <c r="W489" i="4"/>
  <c r="V489" i="4"/>
  <c r="U489" i="4"/>
  <c r="T489" i="4"/>
  <c r="S489" i="4"/>
  <c r="R489" i="4"/>
  <c r="X488" i="4"/>
  <c r="W488" i="4"/>
  <c r="V488" i="4"/>
  <c r="U488" i="4"/>
  <c r="T488" i="4"/>
  <c r="S488" i="4"/>
  <c r="R488" i="4"/>
  <c r="X487" i="4"/>
  <c r="W487" i="4"/>
  <c r="V487" i="4"/>
  <c r="U487" i="4"/>
  <c r="T487" i="4"/>
  <c r="S487" i="4"/>
  <c r="R487" i="4"/>
  <c r="X486" i="4"/>
  <c r="W486" i="4"/>
  <c r="V486" i="4"/>
  <c r="U486" i="4"/>
  <c r="T486" i="4"/>
  <c r="S486" i="4"/>
  <c r="R486" i="4"/>
  <c r="X485" i="4"/>
  <c r="W485" i="4"/>
  <c r="V485" i="4"/>
  <c r="U485" i="4"/>
  <c r="T485" i="4"/>
  <c r="S485" i="4"/>
  <c r="R485" i="4"/>
  <c r="X484" i="4"/>
  <c r="W484" i="4"/>
  <c r="V484" i="4"/>
  <c r="U484" i="4"/>
  <c r="T484" i="4"/>
  <c r="S484" i="4"/>
  <c r="R484" i="4"/>
  <c r="X483" i="4"/>
  <c r="W483" i="4"/>
  <c r="V483" i="4"/>
  <c r="U483" i="4"/>
  <c r="T483" i="4"/>
  <c r="S483" i="4"/>
  <c r="R483" i="4"/>
  <c r="X482" i="4"/>
  <c r="W482" i="4"/>
  <c r="V482" i="4"/>
  <c r="U482" i="4"/>
  <c r="T482" i="4"/>
  <c r="S482" i="4"/>
  <c r="R482" i="4"/>
  <c r="X481" i="4"/>
  <c r="W481" i="4"/>
  <c r="V481" i="4"/>
  <c r="U481" i="4"/>
  <c r="T481" i="4"/>
  <c r="S481" i="4"/>
  <c r="R481" i="4"/>
  <c r="X480" i="4"/>
  <c r="W480" i="4"/>
  <c r="V480" i="4"/>
  <c r="U480" i="4"/>
  <c r="T480" i="4"/>
  <c r="S480" i="4"/>
  <c r="R480" i="4"/>
  <c r="X479" i="4"/>
  <c r="W479" i="4"/>
  <c r="V479" i="4"/>
  <c r="U479" i="4"/>
  <c r="T479" i="4"/>
  <c r="S479" i="4"/>
  <c r="R479" i="4"/>
  <c r="X478" i="4"/>
  <c r="W478" i="4"/>
  <c r="V478" i="4"/>
  <c r="U478" i="4"/>
  <c r="T478" i="4"/>
  <c r="S478" i="4"/>
  <c r="R478" i="4"/>
  <c r="X477" i="4"/>
  <c r="W477" i="4"/>
  <c r="V477" i="4"/>
  <c r="U477" i="4"/>
  <c r="T477" i="4"/>
  <c r="S477" i="4"/>
  <c r="R477" i="4"/>
  <c r="X476" i="4"/>
  <c r="W476" i="4"/>
  <c r="V476" i="4"/>
  <c r="U476" i="4"/>
  <c r="T476" i="4"/>
  <c r="S476" i="4"/>
  <c r="R476" i="4"/>
  <c r="X475" i="4"/>
  <c r="W475" i="4"/>
  <c r="V475" i="4"/>
  <c r="U475" i="4"/>
  <c r="T475" i="4"/>
  <c r="S475" i="4"/>
  <c r="R475" i="4"/>
  <c r="X474" i="4"/>
  <c r="W474" i="4"/>
  <c r="V474" i="4"/>
  <c r="U474" i="4"/>
  <c r="T474" i="4"/>
  <c r="S474" i="4"/>
  <c r="R474" i="4"/>
  <c r="X473" i="4"/>
  <c r="W473" i="4"/>
  <c r="V473" i="4"/>
  <c r="U473" i="4"/>
  <c r="T473" i="4"/>
  <c r="S473" i="4"/>
  <c r="R473" i="4"/>
  <c r="X472" i="4"/>
  <c r="W472" i="4"/>
  <c r="V472" i="4"/>
  <c r="U472" i="4"/>
  <c r="T472" i="4"/>
  <c r="S472" i="4"/>
  <c r="R472" i="4"/>
  <c r="X471" i="4"/>
  <c r="W471" i="4"/>
  <c r="V471" i="4"/>
  <c r="U471" i="4"/>
  <c r="T471" i="4"/>
  <c r="S471" i="4"/>
  <c r="R471" i="4"/>
  <c r="X470" i="4"/>
  <c r="W470" i="4"/>
  <c r="V470" i="4"/>
  <c r="U470" i="4"/>
  <c r="T470" i="4"/>
  <c r="S470" i="4"/>
  <c r="R470" i="4"/>
  <c r="X469" i="4"/>
  <c r="W469" i="4"/>
  <c r="V469" i="4"/>
  <c r="U469" i="4"/>
  <c r="T469" i="4"/>
  <c r="S469" i="4"/>
  <c r="R469" i="4"/>
  <c r="X468" i="4"/>
  <c r="W468" i="4"/>
  <c r="V468" i="4"/>
  <c r="U468" i="4"/>
  <c r="T468" i="4"/>
  <c r="S468" i="4"/>
  <c r="R468" i="4"/>
  <c r="X467" i="4"/>
  <c r="W467" i="4"/>
  <c r="V467" i="4"/>
  <c r="U467" i="4"/>
  <c r="T467" i="4"/>
  <c r="S467" i="4"/>
  <c r="R467" i="4"/>
  <c r="X466" i="4"/>
  <c r="W466" i="4"/>
  <c r="V466" i="4"/>
  <c r="U466" i="4"/>
  <c r="T466" i="4"/>
  <c r="S466" i="4"/>
  <c r="R466" i="4"/>
  <c r="X465" i="4"/>
  <c r="W465" i="4"/>
  <c r="V465" i="4"/>
  <c r="U465" i="4"/>
  <c r="T465" i="4"/>
  <c r="S465" i="4"/>
  <c r="R465" i="4"/>
  <c r="X464" i="4"/>
  <c r="W464" i="4"/>
  <c r="V464" i="4"/>
  <c r="U464" i="4"/>
  <c r="T464" i="4"/>
  <c r="S464" i="4"/>
  <c r="R464" i="4"/>
  <c r="X463" i="4"/>
  <c r="W463" i="4"/>
  <c r="V463" i="4"/>
  <c r="U463" i="4"/>
  <c r="T463" i="4"/>
  <c r="S463" i="4"/>
  <c r="R463" i="4"/>
  <c r="X462" i="4"/>
  <c r="W462" i="4"/>
  <c r="V462" i="4"/>
  <c r="U462" i="4"/>
  <c r="T462" i="4"/>
  <c r="S462" i="4"/>
  <c r="R462" i="4"/>
  <c r="X461" i="4"/>
  <c r="W461" i="4"/>
  <c r="V461" i="4"/>
  <c r="U461" i="4"/>
  <c r="T461" i="4"/>
  <c r="S461" i="4"/>
  <c r="R461" i="4"/>
  <c r="X460" i="4"/>
  <c r="W460" i="4"/>
  <c r="V460" i="4"/>
  <c r="U460" i="4"/>
  <c r="T460" i="4"/>
  <c r="S460" i="4"/>
  <c r="R460" i="4"/>
  <c r="X459" i="4"/>
  <c r="W459" i="4"/>
  <c r="V459" i="4"/>
  <c r="U459" i="4"/>
  <c r="T459" i="4"/>
  <c r="S459" i="4"/>
  <c r="R459" i="4"/>
  <c r="X458" i="4"/>
  <c r="W458" i="4"/>
  <c r="V458" i="4"/>
  <c r="U458" i="4"/>
  <c r="T458" i="4"/>
  <c r="S458" i="4"/>
  <c r="R458" i="4"/>
  <c r="X457" i="4"/>
  <c r="W457" i="4"/>
  <c r="V457" i="4"/>
  <c r="U457" i="4"/>
  <c r="T457" i="4"/>
  <c r="S457" i="4"/>
  <c r="R457" i="4"/>
  <c r="X456" i="4"/>
  <c r="W456" i="4"/>
  <c r="V456" i="4"/>
  <c r="U456" i="4"/>
  <c r="T456" i="4"/>
  <c r="S456" i="4"/>
  <c r="R456" i="4"/>
  <c r="X455" i="4"/>
  <c r="W455" i="4"/>
  <c r="V455" i="4"/>
  <c r="U455" i="4"/>
  <c r="T455" i="4"/>
  <c r="S455" i="4"/>
  <c r="R455" i="4"/>
  <c r="X454" i="4"/>
  <c r="W454" i="4"/>
  <c r="V454" i="4"/>
  <c r="U454" i="4"/>
  <c r="T454" i="4"/>
  <c r="S454" i="4"/>
  <c r="R454" i="4"/>
  <c r="X453" i="4"/>
  <c r="W453" i="4"/>
  <c r="V453" i="4"/>
  <c r="U453" i="4"/>
  <c r="T453" i="4"/>
  <c r="S453" i="4"/>
  <c r="R453" i="4"/>
  <c r="X452" i="4"/>
  <c r="W452" i="4"/>
  <c r="V452" i="4"/>
  <c r="U452" i="4"/>
  <c r="T452" i="4"/>
  <c r="S452" i="4"/>
  <c r="R452" i="4"/>
  <c r="X451" i="4"/>
  <c r="W451" i="4"/>
  <c r="V451" i="4"/>
  <c r="U451" i="4"/>
  <c r="T451" i="4"/>
  <c r="S451" i="4"/>
  <c r="R451" i="4"/>
  <c r="X450" i="4"/>
  <c r="W450" i="4"/>
  <c r="V450" i="4"/>
  <c r="U450" i="4"/>
  <c r="T450" i="4"/>
  <c r="S450" i="4"/>
  <c r="R450" i="4"/>
  <c r="X449" i="4"/>
  <c r="W449" i="4"/>
  <c r="V449" i="4"/>
  <c r="U449" i="4"/>
  <c r="T449" i="4"/>
  <c r="S449" i="4"/>
  <c r="R449" i="4"/>
  <c r="X448" i="4"/>
  <c r="W448" i="4"/>
  <c r="V448" i="4"/>
  <c r="U448" i="4"/>
  <c r="T448" i="4"/>
  <c r="S448" i="4"/>
  <c r="R448" i="4"/>
  <c r="X447" i="4"/>
  <c r="W447" i="4"/>
  <c r="V447" i="4"/>
  <c r="U447" i="4"/>
  <c r="T447" i="4"/>
  <c r="S447" i="4"/>
  <c r="R447" i="4"/>
  <c r="X446" i="4"/>
  <c r="W446" i="4"/>
  <c r="V446" i="4"/>
  <c r="U446" i="4"/>
  <c r="T446" i="4"/>
  <c r="S446" i="4"/>
  <c r="R446" i="4"/>
  <c r="X445" i="4"/>
  <c r="W445" i="4"/>
  <c r="V445" i="4"/>
  <c r="U445" i="4"/>
  <c r="T445" i="4"/>
  <c r="S445" i="4"/>
  <c r="R445" i="4"/>
  <c r="X444" i="4"/>
  <c r="W444" i="4"/>
  <c r="V444" i="4"/>
  <c r="U444" i="4"/>
  <c r="T444" i="4"/>
  <c r="S444" i="4"/>
  <c r="R444" i="4"/>
  <c r="X443" i="4"/>
  <c r="W443" i="4"/>
  <c r="V443" i="4"/>
  <c r="U443" i="4"/>
  <c r="T443" i="4"/>
  <c r="S443" i="4"/>
  <c r="R443" i="4"/>
  <c r="X442" i="4"/>
  <c r="W442" i="4"/>
  <c r="V442" i="4"/>
  <c r="U442" i="4"/>
  <c r="T442" i="4"/>
  <c r="S442" i="4"/>
  <c r="R442" i="4"/>
  <c r="X441" i="4"/>
  <c r="W441" i="4"/>
  <c r="V441" i="4"/>
  <c r="U441" i="4"/>
  <c r="T441" i="4"/>
  <c r="S441" i="4"/>
  <c r="R441" i="4"/>
  <c r="X440" i="4"/>
  <c r="W440" i="4"/>
  <c r="V440" i="4"/>
  <c r="U440" i="4"/>
  <c r="T440" i="4"/>
  <c r="S440" i="4"/>
  <c r="R440" i="4"/>
  <c r="X439" i="4"/>
  <c r="W439" i="4"/>
  <c r="V439" i="4"/>
  <c r="U439" i="4"/>
  <c r="T439" i="4"/>
  <c r="S439" i="4"/>
  <c r="R439" i="4"/>
  <c r="X438" i="4"/>
  <c r="W438" i="4"/>
  <c r="V438" i="4"/>
  <c r="U438" i="4"/>
  <c r="T438" i="4"/>
  <c r="S438" i="4"/>
  <c r="R438" i="4"/>
  <c r="X437" i="4"/>
  <c r="W437" i="4"/>
  <c r="V437" i="4"/>
  <c r="U437" i="4"/>
  <c r="T437" i="4"/>
  <c r="S437" i="4"/>
  <c r="R437" i="4"/>
  <c r="X436" i="4"/>
  <c r="W436" i="4"/>
  <c r="V436" i="4"/>
  <c r="U436" i="4"/>
  <c r="T436" i="4"/>
  <c r="S436" i="4"/>
  <c r="R436" i="4"/>
  <c r="X435" i="4"/>
  <c r="W435" i="4"/>
  <c r="V435" i="4"/>
  <c r="U435" i="4"/>
  <c r="T435" i="4"/>
  <c r="S435" i="4"/>
  <c r="R435" i="4"/>
  <c r="X434" i="4"/>
  <c r="W434" i="4"/>
  <c r="V434" i="4"/>
  <c r="U434" i="4"/>
  <c r="T434" i="4"/>
  <c r="S434" i="4"/>
  <c r="R434" i="4"/>
  <c r="X433" i="4"/>
  <c r="W433" i="4"/>
  <c r="V433" i="4"/>
  <c r="U433" i="4"/>
  <c r="T433" i="4"/>
  <c r="S433" i="4"/>
  <c r="R433" i="4"/>
  <c r="X432" i="4"/>
  <c r="W432" i="4"/>
  <c r="V432" i="4"/>
  <c r="U432" i="4"/>
  <c r="T432" i="4"/>
  <c r="S432" i="4"/>
  <c r="R432" i="4"/>
  <c r="X431" i="4"/>
  <c r="W431" i="4"/>
  <c r="V431" i="4"/>
  <c r="U431" i="4"/>
  <c r="T431" i="4"/>
  <c r="S431" i="4"/>
  <c r="R431" i="4"/>
  <c r="X430" i="4"/>
  <c r="W430" i="4"/>
  <c r="V430" i="4"/>
  <c r="U430" i="4"/>
  <c r="T430" i="4"/>
  <c r="S430" i="4"/>
  <c r="R430" i="4"/>
  <c r="X429" i="4"/>
  <c r="W429" i="4"/>
  <c r="V429" i="4"/>
  <c r="U429" i="4"/>
  <c r="T429" i="4"/>
  <c r="S429" i="4"/>
  <c r="R429" i="4"/>
  <c r="X428" i="4"/>
  <c r="W428" i="4"/>
  <c r="V428" i="4"/>
  <c r="U428" i="4"/>
  <c r="T428" i="4"/>
  <c r="S428" i="4"/>
  <c r="R428" i="4"/>
  <c r="X427" i="4"/>
  <c r="W427" i="4"/>
  <c r="V427" i="4"/>
  <c r="U427" i="4"/>
  <c r="T427" i="4"/>
  <c r="S427" i="4"/>
  <c r="R427" i="4"/>
  <c r="X426" i="4"/>
  <c r="W426" i="4"/>
  <c r="V426" i="4"/>
  <c r="U426" i="4"/>
  <c r="T426" i="4"/>
  <c r="S426" i="4"/>
  <c r="R426" i="4"/>
  <c r="X425" i="4"/>
  <c r="W425" i="4"/>
  <c r="V425" i="4"/>
  <c r="U425" i="4"/>
  <c r="T425" i="4"/>
  <c r="S425" i="4"/>
  <c r="R425" i="4"/>
  <c r="X424" i="4"/>
  <c r="W424" i="4"/>
  <c r="V424" i="4"/>
  <c r="U424" i="4"/>
  <c r="T424" i="4"/>
  <c r="S424" i="4"/>
  <c r="R424" i="4"/>
  <c r="X423" i="4"/>
  <c r="W423" i="4"/>
  <c r="V423" i="4"/>
  <c r="U423" i="4"/>
  <c r="T423" i="4"/>
  <c r="S423" i="4"/>
  <c r="R423" i="4"/>
  <c r="X422" i="4"/>
  <c r="W422" i="4"/>
  <c r="V422" i="4"/>
  <c r="U422" i="4"/>
  <c r="T422" i="4"/>
  <c r="S422" i="4"/>
  <c r="R422" i="4"/>
  <c r="X421" i="4"/>
  <c r="W421" i="4"/>
  <c r="V421" i="4"/>
  <c r="U421" i="4"/>
  <c r="T421" i="4"/>
  <c r="S421" i="4"/>
  <c r="R421" i="4"/>
  <c r="X420" i="4"/>
  <c r="W420" i="4"/>
  <c r="V420" i="4"/>
  <c r="U420" i="4"/>
  <c r="T420" i="4"/>
  <c r="S420" i="4"/>
  <c r="R420" i="4"/>
  <c r="X419" i="4"/>
  <c r="W419" i="4"/>
  <c r="V419" i="4"/>
  <c r="U419" i="4"/>
  <c r="T419" i="4"/>
  <c r="S419" i="4"/>
  <c r="R419" i="4"/>
  <c r="X418" i="4"/>
  <c r="W418" i="4"/>
  <c r="V418" i="4"/>
  <c r="U418" i="4"/>
  <c r="T418" i="4"/>
  <c r="S418" i="4"/>
  <c r="R418" i="4"/>
  <c r="X417" i="4"/>
  <c r="W417" i="4"/>
  <c r="V417" i="4"/>
  <c r="U417" i="4"/>
  <c r="T417" i="4"/>
  <c r="S417" i="4"/>
  <c r="R417" i="4"/>
  <c r="X416" i="4"/>
  <c r="W416" i="4"/>
  <c r="V416" i="4"/>
  <c r="U416" i="4"/>
  <c r="T416" i="4"/>
  <c r="S416" i="4"/>
  <c r="R416" i="4"/>
  <c r="X415" i="4"/>
  <c r="W415" i="4"/>
  <c r="V415" i="4"/>
  <c r="U415" i="4"/>
  <c r="T415" i="4"/>
  <c r="S415" i="4"/>
  <c r="R415" i="4"/>
  <c r="X414" i="4"/>
  <c r="W414" i="4"/>
  <c r="V414" i="4"/>
  <c r="U414" i="4"/>
  <c r="T414" i="4"/>
  <c r="S414" i="4"/>
  <c r="R414" i="4"/>
  <c r="X413" i="4"/>
  <c r="W413" i="4"/>
  <c r="V413" i="4"/>
  <c r="U413" i="4"/>
  <c r="T413" i="4"/>
  <c r="S413" i="4"/>
  <c r="R413" i="4"/>
  <c r="X412" i="4"/>
  <c r="W412" i="4"/>
  <c r="V412" i="4"/>
  <c r="U412" i="4"/>
  <c r="T412" i="4"/>
  <c r="S412" i="4"/>
  <c r="R412" i="4"/>
  <c r="X411" i="4"/>
  <c r="W411" i="4"/>
  <c r="V411" i="4"/>
  <c r="U411" i="4"/>
  <c r="T411" i="4"/>
  <c r="S411" i="4"/>
  <c r="R411" i="4"/>
  <c r="X410" i="4"/>
  <c r="W410" i="4"/>
  <c r="V410" i="4"/>
  <c r="U410" i="4"/>
  <c r="T410" i="4"/>
  <c r="S410" i="4"/>
  <c r="R410" i="4"/>
  <c r="X409" i="4"/>
  <c r="W409" i="4"/>
  <c r="V409" i="4"/>
  <c r="U409" i="4"/>
  <c r="T409" i="4"/>
  <c r="S409" i="4"/>
  <c r="R409" i="4"/>
  <c r="X408" i="4"/>
  <c r="W408" i="4"/>
  <c r="V408" i="4"/>
  <c r="U408" i="4"/>
  <c r="T408" i="4"/>
  <c r="S408" i="4"/>
  <c r="R408" i="4"/>
  <c r="X407" i="4"/>
  <c r="W407" i="4"/>
  <c r="V407" i="4"/>
  <c r="U407" i="4"/>
  <c r="T407" i="4"/>
  <c r="S407" i="4"/>
  <c r="R407" i="4"/>
  <c r="X406" i="4"/>
  <c r="W406" i="4"/>
  <c r="V406" i="4"/>
  <c r="U406" i="4"/>
  <c r="T406" i="4"/>
  <c r="S406" i="4"/>
  <c r="R406" i="4"/>
  <c r="X405" i="4"/>
  <c r="W405" i="4"/>
  <c r="V405" i="4"/>
  <c r="U405" i="4"/>
  <c r="T405" i="4"/>
  <c r="S405" i="4"/>
  <c r="R405" i="4"/>
  <c r="X404" i="4"/>
  <c r="W404" i="4"/>
  <c r="V404" i="4"/>
  <c r="U404" i="4"/>
  <c r="T404" i="4"/>
  <c r="S404" i="4"/>
  <c r="R404" i="4"/>
  <c r="X403" i="4"/>
  <c r="W403" i="4"/>
  <c r="V403" i="4"/>
  <c r="U403" i="4"/>
  <c r="T403" i="4"/>
  <c r="S403" i="4"/>
  <c r="R403" i="4"/>
  <c r="X402" i="4"/>
  <c r="W402" i="4"/>
  <c r="V402" i="4"/>
  <c r="U402" i="4"/>
  <c r="T402" i="4"/>
  <c r="S402" i="4"/>
  <c r="R402" i="4"/>
  <c r="X401" i="4"/>
  <c r="W401" i="4"/>
  <c r="V401" i="4"/>
  <c r="U401" i="4"/>
  <c r="T401" i="4"/>
  <c r="S401" i="4"/>
  <c r="R401" i="4"/>
  <c r="X400" i="4"/>
  <c r="W400" i="4"/>
  <c r="V400" i="4"/>
  <c r="U400" i="4"/>
  <c r="T400" i="4"/>
  <c r="S400" i="4"/>
  <c r="R400" i="4"/>
  <c r="X399" i="4"/>
  <c r="W399" i="4"/>
  <c r="V399" i="4"/>
  <c r="U399" i="4"/>
  <c r="T399" i="4"/>
  <c r="S399" i="4"/>
  <c r="R399" i="4"/>
  <c r="X398" i="4"/>
  <c r="W398" i="4"/>
  <c r="V398" i="4"/>
  <c r="U398" i="4"/>
  <c r="T398" i="4"/>
  <c r="S398" i="4"/>
  <c r="R398" i="4"/>
  <c r="X397" i="4"/>
  <c r="W397" i="4"/>
  <c r="V397" i="4"/>
  <c r="U397" i="4"/>
  <c r="T397" i="4"/>
  <c r="S397" i="4"/>
  <c r="R397" i="4"/>
  <c r="X396" i="4"/>
  <c r="W396" i="4"/>
  <c r="V396" i="4"/>
  <c r="U396" i="4"/>
  <c r="T396" i="4"/>
  <c r="S396" i="4"/>
  <c r="R396" i="4"/>
  <c r="X395" i="4"/>
  <c r="W395" i="4"/>
  <c r="V395" i="4"/>
  <c r="U395" i="4"/>
  <c r="T395" i="4"/>
  <c r="S395" i="4"/>
  <c r="R395" i="4"/>
  <c r="X394" i="4"/>
  <c r="W394" i="4"/>
  <c r="V394" i="4"/>
  <c r="U394" i="4"/>
  <c r="T394" i="4"/>
  <c r="S394" i="4"/>
  <c r="R394" i="4"/>
  <c r="X393" i="4"/>
  <c r="W393" i="4"/>
  <c r="V393" i="4"/>
  <c r="U393" i="4"/>
  <c r="T393" i="4"/>
  <c r="S393" i="4"/>
  <c r="R393" i="4"/>
  <c r="X392" i="4"/>
  <c r="W392" i="4"/>
  <c r="V392" i="4"/>
  <c r="U392" i="4"/>
  <c r="T392" i="4"/>
  <c r="S392" i="4"/>
  <c r="R392" i="4"/>
  <c r="X391" i="4"/>
  <c r="W391" i="4"/>
  <c r="V391" i="4"/>
  <c r="U391" i="4"/>
  <c r="T391" i="4"/>
  <c r="S391" i="4"/>
  <c r="R391" i="4"/>
  <c r="X390" i="4"/>
  <c r="W390" i="4"/>
  <c r="V390" i="4"/>
  <c r="U390" i="4"/>
  <c r="T390" i="4"/>
  <c r="S390" i="4"/>
  <c r="R390" i="4"/>
  <c r="X389" i="4"/>
  <c r="W389" i="4"/>
  <c r="V389" i="4"/>
  <c r="U389" i="4"/>
  <c r="T389" i="4"/>
  <c r="S389" i="4"/>
  <c r="R389" i="4"/>
  <c r="X388" i="4"/>
  <c r="W388" i="4"/>
  <c r="V388" i="4"/>
  <c r="U388" i="4"/>
  <c r="T388" i="4"/>
  <c r="S388" i="4"/>
  <c r="R388" i="4"/>
  <c r="X387" i="4"/>
  <c r="W387" i="4"/>
  <c r="V387" i="4"/>
  <c r="U387" i="4"/>
  <c r="T387" i="4"/>
  <c r="S387" i="4"/>
  <c r="R387" i="4"/>
  <c r="X386" i="4"/>
  <c r="W386" i="4"/>
  <c r="V386" i="4"/>
  <c r="U386" i="4"/>
  <c r="T386" i="4"/>
  <c r="S386" i="4"/>
  <c r="R386" i="4"/>
  <c r="X385" i="4"/>
  <c r="W385" i="4"/>
  <c r="V385" i="4"/>
  <c r="U385" i="4"/>
  <c r="T385" i="4"/>
  <c r="S385" i="4"/>
  <c r="R385" i="4"/>
  <c r="X384" i="4"/>
  <c r="W384" i="4"/>
  <c r="V384" i="4"/>
  <c r="U384" i="4"/>
  <c r="T384" i="4"/>
  <c r="S384" i="4"/>
  <c r="R384" i="4"/>
  <c r="X383" i="4"/>
  <c r="W383" i="4"/>
  <c r="V383" i="4"/>
  <c r="U383" i="4"/>
  <c r="T383" i="4"/>
  <c r="S383" i="4"/>
  <c r="R383" i="4"/>
  <c r="X382" i="4"/>
  <c r="W382" i="4"/>
  <c r="V382" i="4"/>
  <c r="U382" i="4"/>
  <c r="T382" i="4"/>
  <c r="S382" i="4"/>
  <c r="R382" i="4"/>
  <c r="X381" i="4"/>
  <c r="W381" i="4"/>
  <c r="V381" i="4"/>
  <c r="U381" i="4"/>
  <c r="T381" i="4"/>
  <c r="S381" i="4"/>
  <c r="R381" i="4"/>
  <c r="X380" i="4"/>
  <c r="W380" i="4"/>
  <c r="V380" i="4"/>
  <c r="U380" i="4"/>
  <c r="T380" i="4"/>
  <c r="S380" i="4"/>
  <c r="R380" i="4"/>
  <c r="X379" i="4"/>
  <c r="W379" i="4"/>
  <c r="V379" i="4"/>
  <c r="U379" i="4"/>
  <c r="T379" i="4"/>
  <c r="S379" i="4"/>
  <c r="R379" i="4"/>
  <c r="X378" i="4"/>
  <c r="W378" i="4"/>
  <c r="V378" i="4"/>
  <c r="U378" i="4"/>
  <c r="T378" i="4"/>
  <c r="S378" i="4"/>
  <c r="R378" i="4"/>
  <c r="X377" i="4"/>
  <c r="W377" i="4"/>
  <c r="V377" i="4"/>
  <c r="U377" i="4"/>
  <c r="T377" i="4"/>
  <c r="S377" i="4"/>
  <c r="R377" i="4"/>
  <c r="X376" i="4"/>
  <c r="W376" i="4"/>
  <c r="V376" i="4"/>
  <c r="U376" i="4"/>
  <c r="T376" i="4"/>
  <c r="S376" i="4"/>
  <c r="R376" i="4"/>
  <c r="X375" i="4"/>
  <c r="W375" i="4"/>
  <c r="V375" i="4"/>
  <c r="U375" i="4"/>
  <c r="T375" i="4"/>
  <c r="S375" i="4"/>
  <c r="R375" i="4"/>
  <c r="X374" i="4"/>
  <c r="W374" i="4"/>
  <c r="V374" i="4"/>
  <c r="U374" i="4"/>
  <c r="T374" i="4"/>
  <c r="S374" i="4"/>
  <c r="R374" i="4"/>
  <c r="X373" i="4"/>
  <c r="W373" i="4"/>
  <c r="V373" i="4"/>
  <c r="U373" i="4"/>
  <c r="T373" i="4"/>
  <c r="S373" i="4"/>
  <c r="R373" i="4"/>
  <c r="X372" i="4"/>
  <c r="W372" i="4"/>
  <c r="V372" i="4"/>
  <c r="U372" i="4"/>
  <c r="T372" i="4"/>
  <c r="S372" i="4"/>
  <c r="R372" i="4"/>
  <c r="X371" i="4"/>
  <c r="W371" i="4"/>
  <c r="V371" i="4"/>
  <c r="U371" i="4"/>
  <c r="T371" i="4"/>
  <c r="S371" i="4"/>
  <c r="R371" i="4"/>
  <c r="X370" i="4"/>
  <c r="W370" i="4"/>
  <c r="V370" i="4"/>
  <c r="U370" i="4"/>
  <c r="T370" i="4"/>
  <c r="S370" i="4"/>
  <c r="R370" i="4"/>
  <c r="X369" i="4"/>
  <c r="W369" i="4"/>
  <c r="V369" i="4"/>
  <c r="U369" i="4"/>
  <c r="T369" i="4"/>
  <c r="S369" i="4"/>
  <c r="R369" i="4"/>
  <c r="X368" i="4"/>
  <c r="W368" i="4"/>
  <c r="V368" i="4"/>
  <c r="U368" i="4"/>
  <c r="T368" i="4"/>
  <c r="S368" i="4"/>
  <c r="R368" i="4"/>
  <c r="X367" i="4"/>
  <c r="W367" i="4"/>
  <c r="V367" i="4"/>
  <c r="U367" i="4"/>
  <c r="T367" i="4"/>
  <c r="S367" i="4"/>
  <c r="R367" i="4"/>
  <c r="X366" i="4"/>
  <c r="W366" i="4"/>
  <c r="V366" i="4"/>
  <c r="U366" i="4"/>
  <c r="T366" i="4"/>
  <c r="S366" i="4"/>
  <c r="R366" i="4"/>
  <c r="X365" i="4"/>
  <c r="W365" i="4"/>
  <c r="V365" i="4"/>
  <c r="U365" i="4"/>
  <c r="T365" i="4"/>
  <c r="S365" i="4"/>
  <c r="R365" i="4"/>
  <c r="X364" i="4"/>
  <c r="W364" i="4"/>
  <c r="V364" i="4"/>
  <c r="U364" i="4"/>
  <c r="T364" i="4"/>
  <c r="S364" i="4"/>
  <c r="R364" i="4"/>
  <c r="X363" i="4"/>
  <c r="W363" i="4"/>
  <c r="V363" i="4"/>
  <c r="U363" i="4"/>
  <c r="T363" i="4"/>
  <c r="S363" i="4"/>
  <c r="R363" i="4"/>
  <c r="X362" i="4"/>
  <c r="W362" i="4"/>
  <c r="V362" i="4"/>
  <c r="U362" i="4"/>
  <c r="T362" i="4"/>
  <c r="S362" i="4"/>
  <c r="R362" i="4"/>
  <c r="X361" i="4"/>
  <c r="W361" i="4"/>
  <c r="V361" i="4"/>
  <c r="U361" i="4"/>
  <c r="T361" i="4"/>
  <c r="S361" i="4"/>
  <c r="R361" i="4"/>
  <c r="X360" i="4"/>
  <c r="W360" i="4"/>
  <c r="V360" i="4"/>
  <c r="U360" i="4"/>
  <c r="T360" i="4"/>
  <c r="S360" i="4"/>
  <c r="R360" i="4"/>
  <c r="X359" i="4"/>
  <c r="W359" i="4"/>
  <c r="V359" i="4"/>
  <c r="U359" i="4"/>
  <c r="T359" i="4"/>
  <c r="S359" i="4"/>
  <c r="R359" i="4"/>
  <c r="X358" i="4"/>
  <c r="W358" i="4"/>
  <c r="V358" i="4"/>
  <c r="U358" i="4"/>
  <c r="T358" i="4"/>
  <c r="S358" i="4"/>
  <c r="R358" i="4"/>
  <c r="X357" i="4"/>
  <c r="W357" i="4"/>
  <c r="V357" i="4"/>
  <c r="U357" i="4"/>
  <c r="T357" i="4"/>
  <c r="S357" i="4"/>
  <c r="R357" i="4"/>
  <c r="X356" i="4"/>
  <c r="W356" i="4"/>
  <c r="V356" i="4"/>
  <c r="U356" i="4"/>
  <c r="T356" i="4"/>
  <c r="S356" i="4"/>
  <c r="R356" i="4"/>
  <c r="X355" i="4"/>
  <c r="W355" i="4"/>
  <c r="V355" i="4"/>
  <c r="U355" i="4"/>
  <c r="T355" i="4"/>
  <c r="S355" i="4"/>
  <c r="R355" i="4"/>
  <c r="X354" i="4"/>
  <c r="W354" i="4"/>
  <c r="V354" i="4"/>
  <c r="U354" i="4"/>
  <c r="T354" i="4"/>
  <c r="S354" i="4"/>
  <c r="R354" i="4"/>
  <c r="X353" i="4"/>
  <c r="W353" i="4"/>
  <c r="V353" i="4"/>
  <c r="U353" i="4"/>
  <c r="T353" i="4"/>
  <c r="S353" i="4"/>
  <c r="R353" i="4"/>
  <c r="X352" i="4"/>
  <c r="W352" i="4"/>
  <c r="V352" i="4"/>
  <c r="U352" i="4"/>
  <c r="T352" i="4"/>
  <c r="S352" i="4"/>
  <c r="R352" i="4"/>
  <c r="X351" i="4"/>
  <c r="W351" i="4"/>
  <c r="V351" i="4"/>
  <c r="U351" i="4"/>
  <c r="T351" i="4"/>
  <c r="S351" i="4"/>
  <c r="R351" i="4"/>
  <c r="X350" i="4"/>
  <c r="W350" i="4"/>
  <c r="V350" i="4"/>
  <c r="U350" i="4"/>
  <c r="T350" i="4"/>
  <c r="S350" i="4"/>
  <c r="R350" i="4"/>
  <c r="X349" i="4"/>
  <c r="W349" i="4"/>
  <c r="V349" i="4"/>
  <c r="U349" i="4"/>
  <c r="T349" i="4"/>
  <c r="S349" i="4"/>
  <c r="R349" i="4"/>
  <c r="X348" i="4"/>
  <c r="W348" i="4"/>
  <c r="V348" i="4"/>
  <c r="U348" i="4"/>
  <c r="T348" i="4"/>
  <c r="S348" i="4"/>
  <c r="R348" i="4"/>
  <c r="X347" i="4"/>
  <c r="W347" i="4"/>
  <c r="V347" i="4"/>
  <c r="U347" i="4"/>
  <c r="T347" i="4"/>
  <c r="S347" i="4"/>
  <c r="R347" i="4"/>
  <c r="X346" i="4"/>
  <c r="W346" i="4"/>
  <c r="V346" i="4"/>
  <c r="U346" i="4"/>
  <c r="T346" i="4"/>
  <c r="S346" i="4"/>
  <c r="R346" i="4"/>
  <c r="X345" i="4"/>
  <c r="W345" i="4"/>
  <c r="V345" i="4"/>
  <c r="U345" i="4"/>
  <c r="T345" i="4"/>
  <c r="S345" i="4"/>
  <c r="R345" i="4"/>
  <c r="X344" i="4"/>
  <c r="W344" i="4"/>
  <c r="V344" i="4"/>
  <c r="U344" i="4"/>
  <c r="T344" i="4"/>
  <c r="S344" i="4"/>
  <c r="R344" i="4"/>
  <c r="X343" i="4"/>
  <c r="W343" i="4"/>
  <c r="V343" i="4"/>
  <c r="U343" i="4"/>
  <c r="T343" i="4"/>
  <c r="S343" i="4"/>
  <c r="R343" i="4"/>
  <c r="X342" i="4"/>
  <c r="W342" i="4"/>
  <c r="V342" i="4"/>
  <c r="U342" i="4"/>
  <c r="T342" i="4"/>
  <c r="S342" i="4"/>
  <c r="R342" i="4"/>
  <c r="X341" i="4"/>
  <c r="W341" i="4"/>
  <c r="V341" i="4"/>
  <c r="U341" i="4"/>
  <c r="T341" i="4"/>
  <c r="S341" i="4"/>
  <c r="R341" i="4"/>
  <c r="X340" i="4"/>
  <c r="W340" i="4"/>
  <c r="V340" i="4"/>
  <c r="U340" i="4"/>
  <c r="T340" i="4"/>
  <c r="S340" i="4"/>
  <c r="R340" i="4"/>
  <c r="X339" i="4"/>
  <c r="W339" i="4"/>
  <c r="V339" i="4"/>
  <c r="U339" i="4"/>
  <c r="T339" i="4"/>
  <c r="S339" i="4"/>
  <c r="R339" i="4"/>
  <c r="X338" i="4"/>
  <c r="W338" i="4"/>
  <c r="V338" i="4"/>
  <c r="U338" i="4"/>
  <c r="T338" i="4"/>
  <c r="S338" i="4"/>
  <c r="R338" i="4"/>
  <c r="X337" i="4"/>
  <c r="W337" i="4"/>
  <c r="V337" i="4"/>
  <c r="U337" i="4"/>
  <c r="T337" i="4"/>
  <c r="S337" i="4"/>
  <c r="R337" i="4"/>
  <c r="X336" i="4"/>
  <c r="W336" i="4"/>
  <c r="V336" i="4"/>
  <c r="U336" i="4"/>
  <c r="T336" i="4"/>
  <c r="S336" i="4"/>
  <c r="R336" i="4"/>
  <c r="X335" i="4"/>
  <c r="W335" i="4"/>
  <c r="V335" i="4"/>
  <c r="U335" i="4"/>
  <c r="T335" i="4"/>
  <c r="S335" i="4"/>
  <c r="R335" i="4"/>
  <c r="X334" i="4"/>
  <c r="W334" i="4"/>
  <c r="V334" i="4"/>
  <c r="U334" i="4"/>
  <c r="T334" i="4"/>
  <c r="S334" i="4"/>
  <c r="R334" i="4"/>
  <c r="X333" i="4"/>
  <c r="W333" i="4"/>
  <c r="V333" i="4"/>
  <c r="U333" i="4"/>
  <c r="T333" i="4"/>
  <c r="S333" i="4"/>
  <c r="R333" i="4"/>
  <c r="X332" i="4"/>
  <c r="W332" i="4"/>
  <c r="V332" i="4"/>
  <c r="U332" i="4"/>
  <c r="T332" i="4"/>
  <c r="S332" i="4"/>
  <c r="R332" i="4"/>
  <c r="X331" i="4"/>
  <c r="W331" i="4"/>
  <c r="V331" i="4"/>
  <c r="U331" i="4"/>
  <c r="T331" i="4"/>
  <c r="S331" i="4"/>
  <c r="R331" i="4"/>
  <c r="X330" i="4"/>
  <c r="W330" i="4"/>
  <c r="V330" i="4"/>
  <c r="U330" i="4"/>
  <c r="T330" i="4"/>
  <c r="S330" i="4"/>
  <c r="R330" i="4"/>
  <c r="X329" i="4"/>
  <c r="W329" i="4"/>
  <c r="V329" i="4"/>
  <c r="U329" i="4"/>
  <c r="T329" i="4"/>
  <c r="S329" i="4"/>
  <c r="R329" i="4"/>
  <c r="X328" i="4"/>
  <c r="W328" i="4"/>
  <c r="V328" i="4"/>
  <c r="U328" i="4"/>
  <c r="T328" i="4"/>
  <c r="S328" i="4"/>
  <c r="R328" i="4"/>
  <c r="X327" i="4"/>
  <c r="W327" i="4"/>
  <c r="V327" i="4"/>
  <c r="U327" i="4"/>
  <c r="T327" i="4"/>
  <c r="S327" i="4"/>
  <c r="R327" i="4"/>
  <c r="X326" i="4"/>
  <c r="W326" i="4"/>
  <c r="V326" i="4"/>
  <c r="U326" i="4"/>
  <c r="T326" i="4"/>
  <c r="S326" i="4"/>
  <c r="R326" i="4"/>
  <c r="X325" i="4"/>
  <c r="W325" i="4"/>
  <c r="V325" i="4"/>
  <c r="U325" i="4"/>
  <c r="T325" i="4"/>
  <c r="S325" i="4"/>
  <c r="R325" i="4"/>
  <c r="X324" i="4"/>
  <c r="W324" i="4"/>
  <c r="V324" i="4"/>
  <c r="U324" i="4"/>
  <c r="T324" i="4"/>
  <c r="S324" i="4"/>
  <c r="R324" i="4"/>
  <c r="X323" i="4"/>
  <c r="W323" i="4"/>
  <c r="V323" i="4"/>
  <c r="U323" i="4"/>
  <c r="T323" i="4"/>
  <c r="S323" i="4"/>
  <c r="R323" i="4"/>
  <c r="X322" i="4"/>
  <c r="W322" i="4"/>
  <c r="V322" i="4"/>
  <c r="U322" i="4"/>
  <c r="T322" i="4"/>
  <c r="S322" i="4"/>
  <c r="R322" i="4"/>
  <c r="X321" i="4"/>
  <c r="W321" i="4"/>
  <c r="V321" i="4"/>
  <c r="U321" i="4"/>
  <c r="T321" i="4"/>
  <c r="S321" i="4"/>
  <c r="R321" i="4"/>
  <c r="X320" i="4"/>
  <c r="W320" i="4"/>
  <c r="V320" i="4"/>
  <c r="U320" i="4"/>
  <c r="T320" i="4"/>
  <c r="S320" i="4"/>
  <c r="R320" i="4"/>
  <c r="X319" i="4"/>
  <c r="W319" i="4"/>
  <c r="V319" i="4"/>
  <c r="U319" i="4"/>
  <c r="T319" i="4"/>
  <c r="S319" i="4"/>
  <c r="R319" i="4"/>
  <c r="X318" i="4"/>
  <c r="W318" i="4"/>
  <c r="V318" i="4"/>
  <c r="U318" i="4"/>
  <c r="T318" i="4"/>
  <c r="S318" i="4"/>
  <c r="R318" i="4"/>
  <c r="X317" i="4"/>
  <c r="W317" i="4"/>
  <c r="V317" i="4"/>
  <c r="U317" i="4"/>
  <c r="T317" i="4"/>
  <c r="S317" i="4"/>
  <c r="R317" i="4"/>
  <c r="X316" i="4"/>
  <c r="W316" i="4"/>
  <c r="V316" i="4"/>
  <c r="U316" i="4"/>
  <c r="T316" i="4"/>
  <c r="S316" i="4"/>
  <c r="R316" i="4"/>
  <c r="X315" i="4"/>
  <c r="W315" i="4"/>
  <c r="V315" i="4"/>
  <c r="U315" i="4"/>
  <c r="T315" i="4"/>
  <c r="S315" i="4"/>
  <c r="R315" i="4"/>
  <c r="X314" i="4"/>
  <c r="W314" i="4"/>
  <c r="V314" i="4"/>
  <c r="U314" i="4"/>
  <c r="T314" i="4"/>
  <c r="S314" i="4"/>
  <c r="R314" i="4"/>
  <c r="X313" i="4"/>
  <c r="W313" i="4"/>
  <c r="V313" i="4"/>
  <c r="U313" i="4"/>
  <c r="T313" i="4"/>
  <c r="S313" i="4"/>
  <c r="R313" i="4"/>
  <c r="X312" i="4"/>
  <c r="W312" i="4"/>
  <c r="V312" i="4"/>
  <c r="U312" i="4"/>
  <c r="T312" i="4"/>
  <c r="S312" i="4"/>
  <c r="R312" i="4"/>
  <c r="X311" i="4"/>
  <c r="W311" i="4"/>
  <c r="V311" i="4"/>
  <c r="U311" i="4"/>
  <c r="T311" i="4"/>
  <c r="S311" i="4"/>
  <c r="R311" i="4"/>
  <c r="X310" i="4"/>
  <c r="W310" i="4"/>
  <c r="V310" i="4"/>
  <c r="U310" i="4"/>
  <c r="T310" i="4"/>
  <c r="S310" i="4"/>
  <c r="R310" i="4"/>
  <c r="X309" i="4"/>
  <c r="W309" i="4"/>
  <c r="V309" i="4"/>
  <c r="U309" i="4"/>
  <c r="T309" i="4"/>
  <c r="S309" i="4"/>
  <c r="R309" i="4"/>
  <c r="X308" i="4"/>
  <c r="W308" i="4"/>
  <c r="V308" i="4"/>
  <c r="U308" i="4"/>
  <c r="T308" i="4"/>
  <c r="S308" i="4"/>
  <c r="R308" i="4"/>
  <c r="X307" i="4"/>
  <c r="W307" i="4"/>
  <c r="V307" i="4"/>
  <c r="U307" i="4"/>
  <c r="T307" i="4"/>
  <c r="S307" i="4"/>
  <c r="R307" i="4"/>
  <c r="X306" i="4"/>
  <c r="W306" i="4"/>
  <c r="V306" i="4"/>
  <c r="U306" i="4"/>
  <c r="T306" i="4"/>
  <c r="S306" i="4"/>
  <c r="R306" i="4"/>
  <c r="X305" i="4"/>
  <c r="W305" i="4"/>
  <c r="V305" i="4"/>
  <c r="U305" i="4"/>
  <c r="T305" i="4"/>
  <c r="S305" i="4"/>
  <c r="R305" i="4"/>
  <c r="X304" i="4"/>
  <c r="W304" i="4"/>
  <c r="V304" i="4"/>
  <c r="U304" i="4"/>
  <c r="T304" i="4"/>
  <c r="S304" i="4"/>
  <c r="R304" i="4"/>
  <c r="X303" i="4"/>
  <c r="W303" i="4"/>
  <c r="V303" i="4"/>
  <c r="U303" i="4"/>
  <c r="T303" i="4"/>
  <c r="S303" i="4"/>
  <c r="R303" i="4"/>
  <c r="X302" i="4"/>
  <c r="W302" i="4"/>
  <c r="V302" i="4"/>
  <c r="U302" i="4"/>
  <c r="T302" i="4"/>
  <c r="S302" i="4"/>
  <c r="R302" i="4"/>
  <c r="X301" i="4"/>
  <c r="W301" i="4"/>
  <c r="V301" i="4"/>
  <c r="U301" i="4"/>
  <c r="T301" i="4"/>
  <c r="S301" i="4"/>
  <c r="R301" i="4"/>
  <c r="X300" i="4"/>
  <c r="W300" i="4"/>
  <c r="V300" i="4"/>
  <c r="U300" i="4"/>
  <c r="T300" i="4"/>
  <c r="S300" i="4"/>
  <c r="R300" i="4"/>
  <c r="X299" i="4"/>
  <c r="W299" i="4"/>
  <c r="V299" i="4"/>
  <c r="U299" i="4"/>
  <c r="T299" i="4"/>
  <c r="S299" i="4"/>
  <c r="R299" i="4"/>
  <c r="X298" i="4"/>
  <c r="W298" i="4"/>
  <c r="V298" i="4"/>
  <c r="U298" i="4"/>
  <c r="T298" i="4"/>
  <c r="S298" i="4"/>
  <c r="R298" i="4"/>
  <c r="X297" i="4"/>
  <c r="W297" i="4"/>
  <c r="V297" i="4"/>
  <c r="U297" i="4"/>
  <c r="T297" i="4"/>
  <c r="S297" i="4"/>
  <c r="R297" i="4"/>
  <c r="X296" i="4"/>
  <c r="W296" i="4"/>
  <c r="V296" i="4"/>
  <c r="U296" i="4"/>
  <c r="T296" i="4"/>
  <c r="S296" i="4"/>
  <c r="R296" i="4"/>
  <c r="X295" i="4"/>
  <c r="W295" i="4"/>
  <c r="V295" i="4"/>
  <c r="U295" i="4"/>
  <c r="T295" i="4"/>
  <c r="S295" i="4"/>
  <c r="R295" i="4"/>
  <c r="X294" i="4"/>
  <c r="W294" i="4"/>
  <c r="V294" i="4"/>
  <c r="U294" i="4"/>
  <c r="T294" i="4"/>
  <c r="S294" i="4"/>
  <c r="R294" i="4"/>
  <c r="X293" i="4"/>
  <c r="W293" i="4"/>
  <c r="V293" i="4"/>
  <c r="U293" i="4"/>
  <c r="T293" i="4"/>
  <c r="S293" i="4"/>
  <c r="R293" i="4"/>
  <c r="X292" i="4"/>
  <c r="W292" i="4"/>
  <c r="V292" i="4"/>
  <c r="U292" i="4"/>
  <c r="T292" i="4"/>
  <c r="S292" i="4"/>
  <c r="R292" i="4"/>
  <c r="X291" i="4"/>
  <c r="W291" i="4"/>
  <c r="V291" i="4"/>
  <c r="U291" i="4"/>
  <c r="T291" i="4"/>
  <c r="S291" i="4"/>
  <c r="R291" i="4"/>
  <c r="X290" i="4"/>
  <c r="W290" i="4"/>
  <c r="V290" i="4"/>
  <c r="U290" i="4"/>
  <c r="T290" i="4"/>
  <c r="S290" i="4"/>
  <c r="R290" i="4"/>
  <c r="X289" i="4"/>
  <c r="W289" i="4"/>
  <c r="V289" i="4"/>
  <c r="U289" i="4"/>
  <c r="T289" i="4"/>
  <c r="S289" i="4"/>
  <c r="R289" i="4"/>
  <c r="X288" i="4"/>
  <c r="W288" i="4"/>
  <c r="V288" i="4"/>
  <c r="U288" i="4"/>
  <c r="T288" i="4"/>
  <c r="S288" i="4"/>
  <c r="R288" i="4"/>
  <c r="X287" i="4"/>
  <c r="W287" i="4"/>
  <c r="V287" i="4"/>
  <c r="U287" i="4"/>
  <c r="T287" i="4"/>
  <c r="S287" i="4"/>
  <c r="R287" i="4"/>
  <c r="X286" i="4"/>
  <c r="W286" i="4"/>
  <c r="V286" i="4"/>
  <c r="U286" i="4"/>
  <c r="T286" i="4"/>
  <c r="S286" i="4"/>
  <c r="R286" i="4"/>
  <c r="X285" i="4"/>
  <c r="W285" i="4"/>
  <c r="V285" i="4"/>
  <c r="U285" i="4"/>
  <c r="T285" i="4"/>
  <c r="S285" i="4"/>
  <c r="R285" i="4"/>
  <c r="X284" i="4"/>
  <c r="W284" i="4"/>
  <c r="V284" i="4"/>
  <c r="U284" i="4"/>
  <c r="T284" i="4"/>
  <c r="S284" i="4"/>
  <c r="R284" i="4"/>
  <c r="X283" i="4"/>
  <c r="W283" i="4"/>
  <c r="V283" i="4"/>
  <c r="U283" i="4"/>
  <c r="T283" i="4"/>
  <c r="S283" i="4"/>
  <c r="R283" i="4"/>
  <c r="X282" i="4"/>
  <c r="W282" i="4"/>
  <c r="V282" i="4"/>
  <c r="U282" i="4"/>
  <c r="T282" i="4"/>
  <c r="S282" i="4"/>
  <c r="R282" i="4"/>
  <c r="X281" i="4"/>
  <c r="W281" i="4"/>
  <c r="V281" i="4"/>
  <c r="U281" i="4"/>
  <c r="T281" i="4"/>
  <c r="S281" i="4"/>
  <c r="R281" i="4"/>
  <c r="X280" i="4"/>
  <c r="W280" i="4"/>
  <c r="V280" i="4"/>
  <c r="U280" i="4"/>
  <c r="T280" i="4"/>
  <c r="S280" i="4"/>
  <c r="R280" i="4"/>
  <c r="X279" i="4"/>
  <c r="W279" i="4"/>
  <c r="V279" i="4"/>
  <c r="U279" i="4"/>
  <c r="T279" i="4"/>
  <c r="S279" i="4"/>
  <c r="R279" i="4"/>
  <c r="X278" i="4"/>
  <c r="W278" i="4"/>
  <c r="V278" i="4"/>
  <c r="U278" i="4"/>
  <c r="T278" i="4"/>
  <c r="S278" i="4"/>
  <c r="R278" i="4"/>
  <c r="X277" i="4"/>
  <c r="W277" i="4"/>
  <c r="V277" i="4"/>
  <c r="U277" i="4"/>
  <c r="T277" i="4"/>
  <c r="S277" i="4"/>
  <c r="R277" i="4"/>
  <c r="X276" i="4"/>
  <c r="W276" i="4"/>
  <c r="V276" i="4"/>
  <c r="U276" i="4"/>
  <c r="T276" i="4"/>
  <c r="S276" i="4"/>
  <c r="R276" i="4"/>
  <c r="X275" i="4"/>
  <c r="W275" i="4"/>
  <c r="V275" i="4"/>
  <c r="U275" i="4"/>
  <c r="T275" i="4"/>
  <c r="S275" i="4"/>
  <c r="R275" i="4"/>
  <c r="X274" i="4"/>
  <c r="W274" i="4"/>
  <c r="V274" i="4"/>
  <c r="U274" i="4"/>
  <c r="T274" i="4"/>
  <c r="S274" i="4"/>
  <c r="R274" i="4"/>
  <c r="X273" i="4"/>
  <c r="W273" i="4"/>
  <c r="V273" i="4"/>
  <c r="U273" i="4"/>
  <c r="T273" i="4"/>
  <c r="S273" i="4"/>
  <c r="R273" i="4"/>
  <c r="X272" i="4"/>
  <c r="W272" i="4"/>
  <c r="V272" i="4"/>
  <c r="U272" i="4"/>
  <c r="T272" i="4"/>
  <c r="S272" i="4"/>
  <c r="R272" i="4"/>
  <c r="X271" i="4"/>
  <c r="W271" i="4"/>
  <c r="V271" i="4"/>
  <c r="U271" i="4"/>
  <c r="T271" i="4"/>
  <c r="S271" i="4"/>
  <c r="R271" i="4"/>
  <c r="X270" i="4"/>
  <c r="W270" i="4"/>
  <c r="V270" i="4"/>
  <c r="U270" i="4"/>
  <c r="T270" i="4"/>
  <c r="S270" i="4"/>
  <c r="R270" i="4"/>
  <c r="X269" i="4"/>
  <c r="W269" i="4"/>
  <c r="V269" i="4"/>
  <c r="U269" i="4"/>
  <c r="T269" i="4"/>
  <c r="S269" i="4"/>
  <c r="R269" i="4"/>
  <c r="X268" i="4"/>
  <c r="W268" i="4"/>
  <c r="V268" i="4"/>
  <c r="U268" i="4"/>
  <c r="T268" i="4"/>
  <c r="S268" i="4"/>
  <c r="R268" i="4"/>
  <c r="X267" i="4"/>
  <c r="W267" i="4"/>
  <c r="V267" i="4"/>
  <c r="U267" i="4"/>
  <c r="T267" i="4"/>
  <c r="S267" i="4"/>
  <c r="R267" i="4"/>
  <c r="X266" i="4"/>
  <c r="W266" i="4"/>
  <c r="V266" i="4"/>
  <c r="U266" i="4"/>
  <c r="T266" i="4"/>
  <c r="S266" i="4"/>
  <c r="R266" i="4"/>
  <c r="X265" i="4"/>
  <c r="W265" i="4"/>
  <c r="V265" i="4"/>
  <c r="U265" i="4"/>
  <c r="T265" i="4"/>
  <c r="S265" i="4"/>
  <c r="R265" i="4"/>
  <c r="X264" i="4"/>
  <c r="W264" i="4"/>
  <c r="V264" i="4"/>
  <c r="U264" i="4"/>
  <c r="T264" i="4"/>
  <c r="S264" i="4"/>
  <c r="R264" i="4"/>
  <c r="X263" i="4"/>
  <c r="W263" i="4"/>
  <c r="V263" i="4"/>
  <c r="U263" i="4"/>
  <c r="T263" i="4"/>
  <c r="S263" i="4"/>
  <c r="R263" i="4"/>
  <c r="X262" i="4"/>
  <c r="W262" i="4"/>
  <c r="V262" i="4"/>
  <c r="U262" i="4"/>
  <c r="T262" i="4"/>
  <c r="S262" i="4"/>
  <c r="R262" i="4"/>
  <c r="X261" i="4"/>
  <c r="W261" i="4"/>
  <c r="V261" i="4"/>
  <c r="U261" i="4"/>
  <c r="T261" i="4"/>
  <c r="S261" i="4"/>
  <c r="R261" i="4"/>
  <c r="X260" i="4"/>
  <c r="W260" i="4"/>
  <c r="V260" i="4"/>
  <c r="U260" i="4"/>
  <c r="T260" i="4"/>
  <c r="S260" i="4"/>
  <c r="R260" i="4"/>
  <c r="X259" i="4"/>
  <c r="W259" i="4"/>
  <c r="V259" i="4"/>
  <c r="U259" i="4"/>
  <c r="T259" i="4"/>
  <c r="S259" i="4"/>
  <c r="R259" i="4"/>
  <c r="X258" i="4"/>
  <c r="W258" i="4"/>
  <c r="V258" i="4"/>
  <c r="U258" i="4"/>
  <c r="T258" i="4"/>
  <c r="S258" i="4"/>
  <c r="R258" i="4"/>
  <c r="X257" i="4"/>
  <c r="W257" i="4"/>
  <c r="V257" i="4"/>
  <c r="U257" i="4"/>
  <c r="T257" i="4"/>
  <c r="S257" i="4"/>
  <c r="R257" i="4"/>
  <c r="X256" i="4"/>
  <c r="W256" i="4"/>
  <c r="V256" i="4"/>
  <c r="U256" i="4"/>
  <c r="T256" i="4"/>
  <c r="S256" i="4"/>
  <c r="R256" i="4"/>
  <c r="X255" i="4"/>
  <c r="W255" i="4"/>
  <c r="V255" i="4"/>
  <c r="U255" i="4"/>
  <c r="T255" i="4"/>
  <c r="S255" i="4"/>
  <c r="R255" i="4"/>
  <c r="X254" i="4"/>
  <c r="W254" i="4"/>
  <c r="V254" i="4"/>
  <c r="U254" i="4"/>
  <c r="T254" i="4"/>
  <c r="S254" i="4"/>
  <c r="R254" i="4"/>
  <c r="X253" i="4"/>
  <c r="W253" i="4"/>
  <c r="V253" i="4"/>
  <c r="U253" i="4"/>
  <c r="T253" i="4"/>
  <c r="S253" i="4"/>
  <c r="R253" i="4"/>
  <c r="X252" i="4"/>
  <c r="W252" i="4"/>
  <c r="V252" i="4"/>
  <c r="U252" i="4"/>
  <c r="T252" i="4"/>
  <c r="S252" i="4"/>
  <c r="R252" i="4"/>
  <c r="X251" i="4"/>
  <c r="W251" i="4"/>
  <c r="V251" i="4"/>
  <c r="U251" i="4"/>
  <c r="T251" i="4"/>
  <c r="S251" i="4"/>
  <c r="R251" i="4"/>
  <c r="X250" i="4"/>
  <c r="W250" i="4"/>
  <c r="V250" i="4"/>
  <c r="U250" i="4"/>
  <c r="T250" i="4"/>
  <c r="S250" i="4"/>
  <c r="R250" i="4"/>
  <c r="X249" i="4"/>
  <c r="W249" i="4"/>
  <c r="V249" i="4"/>
  <c r="U249" i="4"/>
  <c r="T249" i="4"/>
  <c r="S249" i="4"/>
  <c r="R249" i="4"/>
  <c r="X248" i="4"/>
  <c r="W248" i="4"/>
  <c r="V248" i="4"/>
  <c r="U248" i="4"/>
  <c r="T248" i="4"/>
  <c r="S248" i="4"/>
  <c r="R248" i="4"/>
  <c r="X247" i="4"/>
  <c r="W247" i="4"/>
  <c r="V247" i="4"/>
  <c r="U247" i="4"/>
  <c r="T247" i="4"/>
  <c r="S247" i="4"/>
  <c r="R247" i="4"/>
  <c r="X246" i="4"/>
  <c r="W246" i="4"/>
  <c r="V246" i="4"/>
  <c r="U246" i="4"/>
  <c r="T246" i="4"/>
  <c r="S246" i="4"/>
  <c r="R246" i="4"/>
  <c r="X245" i="4"/>
  <c r="W245" i="4"/>
  <c r="V245" i="4"/>
  <c r="U245" i="4"/>
  <c r="T245" i="4"/>
  <c r="S245" i="4"/>
  <c r="R245" i="4"/>
  <c r="X244" i="4"/>
  <c r="W244" i="4"/>
  <c r="V244" i="4"/>
  <c r="U244" i="4"/>
  <c r="T244" i="4"/>
  <c r="S244" i="4"/>
  <c r="R244" i="4"/>
  <c r="X243" i="4"/>
  <c r="W243" i="4"/>
  <c r="V243" i="4"/>
  <c r="U243" i="4"/>
  <c r="T243" i="4"/>
  <c r="S243" i="4"/>
  <c r="R243" i="4"/>
  <c r="X242" i="4"/>
  <c r="W242" i="4"/>
  <c r="V242" i="4"/>
  <c r="U242" i="4"/>
  <c r="T242" i="4"/>
  <c r="S242" i="4"/>
  <c r="R242" i="4"/>
  <c r="X241" i="4"/>
  <c r="W241" i="4"/>
  <c r="V241" i="4"/>
  <c r="U241" i="4"/>
  <c r="T241" i="4"/>
  <c r="S241" i="4"/>
  <c r="R241" i="4"/>
  <c r="X240" i="4"/>
  <c r="W240" i="4"/>
  <c r="V240" i="4"/>
  <c r="U240" i="4"/>
  <c r="T240" i="4"/>
  <c r="S240" i="4"/>
  <c r="R240" i="4"/>
  <c r="X239" i="4"/>
  <c r="W239" i="4"/>
  <c r="V239" i="4"/>
  <c r="U239" i="4"/>
  <c r="T239" i="4"/>
  <c r="S239" i="4"/>
  <c r="R239" i="4"/>
  <c r="X238" i="4"/>
  <c r="W238" i="4"/>
  <c r="V238" i="4"/>
  <c r="U238" i="4"/>
  <c r="T238" i="4"/>
  <c r="S238" i="4"/>
  <c r="R238" i="4"/>
  <c r="X237" i="4"/>
  <c r="W237" i="4"/>
  <c r="V237" i="4"/>
  <c r="U237" i="4"/>
  <c r="T237" i="4"/>
  <c r="S237" i="4"/>
  <c r="R237" i="4"/>
  <c r="X236" i="4"/>
  <c r="W236" i="4"/>
  <c r="V236" i="4"/>
  <c r="U236" i="4"/>
  <c r="T236" i="4"/>
  <c r="S236" i="4"/>
  <c r="R236" i="4"/>
  <c r="X235" i="4"/>
  <c r="W235" i="4"/>
  <c r="V235" i="4"/>
  <c r="U235" i="4"/>
  <c r="T235" i="4"/>
  <c r="S235" i="4"/>
  <c r="R235" i="4"/>
  <c r="X234" i="4"/>
  <c r="W234" i="4"/>
  <c r="V234" i="4"/>
  <c r="U234" i="4"/>
  <c r="T234" i="4"/>
  <c r="S234" i="4"/>
  <c r="R234" i="4"/>
  <c r="X233" i="4"/>
  <c r="W233" i="4"/>
  <c r="V233" i="4"/>
  <c r="U233" i="4"/>
  <c r="T233" i="4"/>
  <c r="S233" i="4"/>
  <c r="R233" i="4"/>
  <c r="X232" i="4"/>
  <c r="W232" i="4"/>
  <c r="V232" i="4"/>
  <c r="U232" i="4"/>
  <c r="T232" i="4"/>
  <c r="S232" i="4"/>
  <c r="R232" i="4"/>
  <c r="X231" i="4"/>
  <c r="W231" i="4"/>
  <c r="V231" i="4"/>
  <c r="U231" i="4"/>
  <c r="T231" i="4"/>
  <c r="S231" i="4"/>
  <c r="R231" i="4"/>
  <c r="X230" i="4"/>
  <c r="W230" i="4"/>
  <c r="V230" i="4"/>
  <c r="U230" i="4"/>
  <c r="T230" i="4"/>
  <c r="S230" i="4"/>
  <c r="R230" i="4"/>
  <c r="X229" i="4"/>
  <c r="W229" i="4"/>
  <c r="V229" i="4"/>
  <c r="U229" i="4"/>
  <c r="T229" i="4"/>
  <c r="S229" i="4"/>
  <c r="R229" i="4"/>
  <c r="X228" i="4"/>
  <c r="W228" i="4"/>
  <c r="V228" i="4"/>
  <c r="U228" i="4"/>
  <c r="T228" i="4"/>
  <c r="S228" i="4"/>
  <c r="R228" i="4"/>
  <c r="X227" i="4"/>
  <c r="W227" i="4"/>
  <c r="V227" i="4"/>
  <c r="U227" i="4"/>
  <c r="T227" i="4"/>
  <c r="S227" i="4"/>
  <c r="R227" i="4"/>
  <c r="X226" i="4"/>
  <c r="W226" i="4"/>
  <c r="V226" i="4"/>
  <c r="U226" i="4"/>
  <c r="T226" i="4"/>
  <c r="S226" i="4"/>
  <c r="R226" i="4"/>
  <c r="X225" i="4"/>
  <c r="W225" i="4"/>
  <c r="V225" i="4"/>
  <c r="U225" i="4"/>
  <c r="T225" i="4"/>
  <c r="S225" i="4"/>
  <c r="R225" i="4"/>
  <c r="X224" i="4"/>
  <c r="W224" i="4"/>
  <c r="V224" i="4"/>
  <c r="U224" i="4"/>
  <c r="T224" i="4"/>
  <c r="S224" i="4"/>
  <c r="R224" i="4"/>
  <c r="X223" i="4"/>
  <c r="W223" i="4"/>
  <c r="V223" i="4"/>
  <c r="U223" i="4"/>
  <c r="T223" i="4"/>
  <c r="S223" i="4"/>
  <c r="R223" i="4"/>
  <c r="X222" i="4"/>
  <c r="W222" i="4"/>
  <c r="V222" i="4"/>
  <c r="U222" i="4"/>
  <c r="T222" i="4"/>
  <c r="S222" i="4"/>
  <c r="R222" i="4"/>
  <c r="X221" i="4"/>
  <c r="W221" i="4"/>
  <c r="V221" i="4"/>
  <c r="U221" i="4"/>
  <c r="T221" i="4"/>
  <c r="S221" i="4"/>
  <c r="R221" i="4"/>
  <c r="X220" i="4"/>
  <c r="W220" i="4"/>
  <c r="V220" i="4"/>
  <c r="U220" i="4"/>
  <c r="T220" i="4"/>
  <c r="S220" i="4"/>
  <c r="R220" i="4"/>
  <c r="X219" i="4"/>
  <c r="W219" i="4"/>
  <c r="V219" i="4"/>
  <c r="U219" i="4"/>
  <c r="T219" i="4"/>
  <c r="S219" i="4"/>
  <c r="R219" i="4"/>
  <c r="X218" i="4"/>
  <c r="W218" i="4"/>
  <c r="V218" i="4"/>
  <c r="U218" i="4"/>
  <c r="T218" i="4"/>
  <c r="S218" i="4"/>
  <c r="R218" i="4"/>
  <c r="X217" i="4"/>
  <c r="W217" i="4"/>
  <c r="V217" i="4"/>
  <c r="U217" i="4"/>
  <c r="T217" i="4"/>
  <c r="S217" i="4"/>
  <c r="R217" i="4"/>
  <c r="X216" i="4"/>
  <c r="W216" i="4"/>
  <c r="V216" i="4"/>
  <c r="U216" i="4"/>
  <c r="T216" i="4"/>
  <c r="S216" i="4"/>
  <c r="R216" i="4"/>
  <c r="X215" i="4"/>
  <c r="W215" i="4"/>
  <c r="V215" i="4"/>
  <c r="U215" i="4"/>
  <c r="T215" i="4"/>
  <c r="S215" i="4"/>
  <c r="R215" i="4"/>
  <c r="X214" i="4"/>
  <c r="W214" i="4"/>
  <c r="V214" i="4"/>
  <c r="U214" i="4"/>
  <c r="T214" i="4"/>
  <c r="S214" i="4"/>
  <c r="R214" i="4"/>
  <c r="X213" i="4"/>
  <c r="W213" i="4"/>
  <c r="V213" i="4"/>
  <c r="U213" i="4"/>
  <c r="T213" i="4"/>
  <c r="S213" i="4"/>
  <c r="R213" i="4"/>
  <c r="X212" i="4"/>
  <c r="W212" i="4"/>
  <c r="V212" i="4"/>
  <c r="U212" i="4"/>
  <c r="T212" i="4"/>
  <c r="S212" i="4"/>
  <c r="R212" i="4"/>
  <c r="X211" i="4"/>
  <c r="W211" i="4"/>
  <c r="V211" i="4"/>
  <c r="U211" i="4"/>
  <c r="T211" i="4"/>
  <c r="S211" i="4"/>
  <c r="R211" i="4"/>
  <c r="X210" i="4"/>
  <c r="W210" i="4"/>
  <c r="V210" i="4"/>
  <c r="U210" i="4"/>
  <c r="T210" i="4"/>
  <c r="S210" i="4"/>
  <c r="R210" i="4"/>
  <c r="X209" i="4"/>
  <c r="W209" i="4"/>
  <c r="V209" i="4"/>
  <c r="U209" i="4"/>
  <c r="T209" i="4"/>
  <c r="S209" i="4"/>
  <c r="R209" i="4"/>
  <c r="X208" i="4"/>
  <c r="W208" i="4"/>
  <c r="V208" i="4"/>
  <c r="U208" i="4"/>
  <c r="T208" i="4"/>
  <c r="S208" i="4"/>
  <c r="R208" i="4"/>
  <c r="X207" i="4"/>
  <c r="W207" i="4"/>
  <c r="V207" i="4"/>
  <c r="U207" i="4"/>
  <c r="T207" i="4"/>
  <c r="S207" i="4"/>
  <c r="R207" i="4"/>
  <c r="X206" i="4"/>
  <c r="W206" i="4"/>
  <c r="V206" i="4"/>
  <c r="U206" i="4"/>
  <c r="T206" i="4"/>
  <c r="S206" i="4"/>
  <c r="R206" i="4"/>
  <c r="X205" i="4"/>
  <c r="W205" i="4"/>
  <c r="V205" i="4"/>
  <c r="U205" i="4"/>
  <c r="T205" i="4"/>
  <c r="S205" i="4"/>
  <c r="R205" i="4"/>
  <c r="X204" i="4"/>
  <c r="W204" i="4"/>
  <c r="V204" i="4"/>
  <c r="U204" i="4"/>
  <c r="T204" i="4"/>
  <c r="S204" i="4"/>
  <c r="R204" i="4"/>
  <c r="X203" i="4"/>
  <c r="W203" i="4"/>
  <c r="V203" i="4"/>
  <c r="U203" i="4"/>
  <c r="T203" i="4"/>
  <c r="S203" i="4"/>
  <c r="R203" i="4"/>
  <c r="X202" i="4"/>
  <c r="W202" i="4"/>
  <c r="V202" i="4"/>
  <c r="U202" i="4"/>
  <c r="T202" i="4"/>
  <c r="S202" i="4"/>
  <c r="R202" i="4"/>
  <c r="X201" i="4"/>
  <c r="W201" i="4"/>
  <c r="V201" i="4"/>
  <c r="U201" i="4"/>
  <c r="T201" i="4"/>
  <c r="S201" i="4"/>
  <c r="R201" i="4"/>
  <c r="X200" i="4"/>
  <c r="W200" i="4"/>
  <c r="V200" i="4"/>
  <c r="U200" i="4"/>
  <c r="T200" i="4"/>
  <c r="S200" i="4"/>
  <c r="R200" i="4"/>
  <c r="X199" i="4"/>
  <c r="W199" i="4"/>
  <c r="V199" i="4"/>
  <c r="U199" i="4"/>
  <c r="T199" i="4"/>
  <c r="S199" i="4"/>
  <c r="R199" i="4"/>
  <c r="X198" i="4"/>
  <c r="W198" i="4"/>
  <c r="V198" i="4"/>
  <c r="U198" i="4"/>
  <c r="T198" i="4"/>
  <c r="S198" i="4"/>
  <c r="R198" i="4"/>
  <c r="X197" i="4"/>
  <c r="W197" i="4"/>
  <c r="V197" i="4"/>
  <c r="U197" i="4"/>
  <c r="T197" i="4"/>
  <c r="S197" i="4"/>
  <c r="R197" i="4"/>
  <c r="X196" i="4"/>
  <c r="W196" i="4"/>
  <c r="V196" i="4"/>
  <c r="U196" i="4"/>
  <c r="T196" i="4"/>
  <c r="S196" i="4"/>
  <c r="R196" i="4"/>
  <c r="X195" i="4"/>
  <c r="W195" i="4"/>
  <c r="V195" i="4"/>
  <c r="U195" i="4"/>
  <c r="T195" i="4"/>
  <c r="S195" i="4"/>
  <c r="R195" i="4"/>
  <c r="X194" i="4"/>
  <c r="W194" i="4"/>
  <c r="V194" i="4"/>
  <c r="U194" i="4"/>
  <c r="T194" i="4"/>
  <c r="S194" i="4"/>
  <c r="R194" i="4"/>
  <c r="X193" i="4"/>
  <c r="W193" i="4"/>
  <c r="V193" i="4"/>
  <c r="U193" i="4"/>
  <c r="T193" i="4"/>
  <c r="S193" i="4"/>
  <c r="R193" i="4"/>
  <c r="X192" i="4"/>
  <c r="W192" i="4"/>
  <c r="V192" i="4"/>
  <c r="U192" i="4"/>
  <c r="T192" i="4"/>
  <c r="S192" i="4"/>
  <c r="R192" i="4"/>
  <c r="X191" i="4"/>
  <c r="W191" i="4"/>
  <c r="V191" i="4"/>
  <c r="U191" i="4"/>
  <c r="T191" i="4"/>
  <c r="S191" i="4"/>
  <c r="R191" i="4"/>
  <c r="X190" i="4"/>
  <c r="W190" i="4"/>
  <c r="V190" i="4"/>
  <c r="U190" i="4"/>
  <c r="T190" i="4"/>
  <c r="S190" i="4"/>
  <c r="R190" i="4"/>
  <c r="X189" i="4"/>
  <c r="W189" i="4"/>
  <c r="V189" i="4"/>
  <c r="U189" i="4"/>
  <c r="T189" i="4"/>
  <c r="S189" i="4"/>
  <c r="R189" i="4"/>
  <c r="X188" i="4"/>
  <c r="W188" i="4"/>
  <c r="V188" i="4"/>
  <c r="U188" i="4"/>
  <c r="T188" i="4"/>
  <c r="S188" i="4"/>
  <c r="R188" i="4"/>
  <c r="X187" i="4"/>
  <c r="W187" i="4"/>
  <c r="V187" i="4"/>
  <c r="U187" i="4"/>
  <c r="T187" i="4"/>
  <c r="S187" i="4"/>
  <c r="R187" i="4"/>
  <c r="X186" i="4"/>
  <c r="W186" i="4"/>
  <c r="V186" i="4"/>
  <c r="U186" i="4"/>
  <c r="T186" i="4"/>
  <c r="S186" i="4"/>
  <c r="R186" i="4"/>
  <c r="X185" i="4"/>
  <c r="W185" i="4"/>
  <c r="V185" i="4"/>
  <c r="U185" i="4"/>
  <c r="T185" i="4"/>
  <c r="S185" i="4"/>
  <c r="R185" i="4"/>
  <c r="X184" i="4"/>
  <c r="W184" i="4"/>
  <c r="V184" i="4"/>
  <c r="U184" i="4"/>
  <c r="T184" i="4"/>
  <c r="S184" i="4"/>
  <c r="R184" i="4"/>
  <c r="X183" i="4"/>
  <c r="W183" i="4"/>
  <c r="V183" i="4"/>
  <c r="U183" i="4"/>
  <c r="T183" i="4"/>
  <c r="S183" i="4"/>
  <c r="R183" i="4"/>
  <c r="X182" i="4"/>
  <c r="W182" i="4"/>
  <c r="V182" i="4"/>
  <c r="U182" i="4"/>
  <c r="T182" i="4"/>
  <c r="S182" i="4"/>
  <c r="R182" i="4"/>
  <c r="X181" i="4"/>
  <c r="W181" i="4"/>
  <c r="V181" i="4"/>
  <c r="U181" i="4"/>
  <c r="T181" i="4"/>
  <c r="S181" i="4"/>
  <c r="R181" i="4"/>
  <c r="X180" i="4"/>
  <c r="W180" i="4"/>
  <c r="V180" i="4"/>
  <c r="U180" i="4"/>
  <c r="T180" i="4"/>
  <c r="S180" i="4"/>
  <c r="R180" i="4"/>
  <c r="X179" i="4"/>
  <c r="W179" i="4"/>
  <c r="V179" i="4"/>
  <c r="U179" i="4"/>
  <c r="T179" i="4"/>
  <c r="S179" i="4"/>
  <c r="R179" i="4"/>
  <c r="X178" i="4"/>
  <c r="W178" i="4"/>
  <c r="V178" i="4"/>
  <c r="U178" i="4"/>
  <c r="T178" i="4"/>
  <c r="S178" i="4"/>
  <c r="R178" i="4"/>
  <c r="X177" i="4"/>
  <c r="W177" i="4"/>
  <c r="V177" i="4"/>
  <c r="U177" i="4"/>
  <c r="T177" i="4"/>
  <c r="S177" i="4"/>
  <c r="R177" i="4"/>
  <c r="X176" i="4"/>
  <c r="W176" i="4"/>
  <c r="V176" i="4"/>
  <c r="U176" i="4"/>
  <c r="T176" i="4"/>
  <c r="S176" i="4"/>
  <c r="R176" i="4"/>
  <c r="X175" i="4"/>
  <c r="W175" i="4"/>
  <c r="V175" i="4"/>
  <c r="U175" i="4"/>
  <c r="T175" i="4"/>
  <c r="S175" i="4"/>
  <c r="R175" i="4"/>
  <c r="X174" i="4"/>
  <c r="W174" i="4"/>
  <c r="V174" i="4"/>
  <c r="U174" i="4"/>
  <c r="T174" i="4"/>
  <c r="S174" i="4"/>
  <c r="R174" i="4"/>
  <c r="X173" i="4"/>
  <c r="W173" i="4"/>
  <c r="V173" i="4"/>
  <c r="U173" i="4"/>
  <c r="T173" i="4"/>
  <c r="S173" i="4"/>
  <c r="R173" i="4"/>
  <c r="X172" i="4"/>
  <c r="W172" i="4"/>
  <c r="V172" i="4"/>
  <c r="U172" i="4"/>
  <c r="T172" i="4"/>
  <c r="S172" i="4"/>
  <c r="R172" i="4"/>
  <c r="X171" i="4"/>
  <c r="W171" i="4"/>
  <c r="V171" i="4"/>
  <c r="U171" i="4"/>
  <c r="T171" i="4"/>
  <c r="S171" i="4"/>
  <c r="R171" i="4"/>
  <c r="X170" i="4"/>
  <c r="W170" i="4"/>
  <c r="V170" i="4"/>
  <c r="U170" i="4"/>
  <c r="T170" i="4"/>
  <c r="S170" i="4"/>
  <c r="R170" i="4"/>
  <c r="X169" i="4"/>
  <c r="W169" i="4"/>
  <c r="V169" i="4"/>
  <c r="U169" i="4"/>
  <c r="T169" i="4"/>
  <c r="S169" i="4"/>
  <c r="R169" i="4"/>
  <c r="X168" i="4"/>
  <c r="W168" i="4"/>
  <c r="V168" i="4"/>
  <c r="U168" i="4"/>
  <c r="T168" i="4"/>
  <c r="S168" i="4"/>
  <c r="R168" i="4"/>
  <c r="X167" i="4"/>
  <c r="W167" i="4"/>
  <c r="V167" i="4"/>
  <c r="U167" i="4"/>
  <c r="T167" i="4"/>
  <c r="S167" i="4"/>
  <c r="R167" i="4"/>
  <c r="X166" i="4"/>
  <c r="W166" i="4"/>
  <c r="V166" i="4"/>
  <c r="U166" i="4"/>
  <c r="T166" i="4"/>
  <c r="S166" i="4"/>
  <c r="R166" i="4"/>
  <c r="X165" i="4"/>
  <c r="W165" i="4"/>
  <c r="V165" i="4"/>
  <c r="U165" i="4"/>
  <c r="T165" i="4"/>
  <c r="S165" i="4"/>
  <c r="R165" i="4"/>
  <c r="X164" i="4"/>
  <c r="W164" i="4"/>
  <c r="V164" i="4"/>
  <c r="U164" i="4"/>
  <c r="T164" i="4"/>
  <c r="S164" i="4"/>
  <c r="R164" i="4"/>
  <c r="X163" i="4"/>
  <c r="W163" i="4"/>
  <c r="V163" i="4"/>
  <c r="U163" i="4"/>
  <c r="T163" i="4"/>
  <c r="S163" i="4"/>
  <c r="R163" i="4"/>
  <c r="X162" i="4"/>
  <c r="W162" i="4"/>
  <c r="V162" i="4"/>
  <c r="U162" i="4"/>
  <c r="T162" i="4"/>
  <c r="S162" i="4"/>
  <c r="R162" i="4"/>
  <c r="X161" i="4"/>
  <c r="W161" i="4"/>
  <c r="V161" i="4"/>
  <c r="U161" i="4"/>
  <c r="T161" i="4"/>
  <c r="S161" i="4"/>
  <c r="R161" i="4"/>
  <c r="X160" i="4"/>
  <c r="W160" i="4"/>
  <c r="V160" i="4"/>
  <c r="U160" i="4"/>
  <c r="T160" i="4"/>
  <c r="S160" i="4"/>
  <c r="R160" i="4"/>
  <c r="X159" i="4"/>
  <c r="W159" i="4"/>
  <c r="V159" i="4"/>
  <c r="U159" i="4"/>
  <c r="T159" i="4"/>
  <c r="S159" i="4"/>
  <c r="R159" i="4"/>
  <c r="X158" i="4"/>
  <c r="W158" i="4"/>
  <c r="V158" i="4"/>
  <c r="U158" i="4"/>
  <c r="T158" i="4"/>
  <c r="S158" i="4"/>
  <c r="R158" i="4"/>
  <c r="X157" i="4"/>
  <c r="W157" i="4"/>
  <c r="V157" i="4"/>
  <c r="U157" i="4"/>
  <c r="T157" i="4"/>
  <c r="S157" i="4"/>
  <c r="R157" i="4"/>
  <c r="X156" i="4"/>
  <c r="W156" i="4"/>
  <c r="V156" i="4"/>
  <c r="U156" i="4"/>
  <c r="T156" i="4"/>
  <c r="S156" i="4"/>
  <c r="R156" i="4"/>
  <c r="X155" i="4"/>
  <c r="W155" i="4"/>
  <c r="V155" i="4"/>
  <c r="U155" i="4"/>
  <c r="T155" i="4"/>
  <c r="S155" i="4"/>
  <c r="R155" i="4"/>
  <c r="X154" i="4"/>
  <c r="W154" i="4"/>
  <c r="V154" i="4"/>
  <c r="U154" i="4"/>
  <c r="T154" i="4"/>
  <c r="S154" i="4"/>
  <c r="R154" i="4"/>
  <c r="X153" i="4"/>
  <c r="W153" i="4"/>
  <c r="V153" i="4"/>
  <c r="U153" i="4"/>
  <c r="T153" i="4"/>
  <c r="S153" i="4"/>
  <c r="R153" i="4"/>
  <c r="X152" i="4"/>
  <c r="W152" i="4"/>
  <c r="V152" i="4"/>
  <c r="U152" i="4"/>
  <c r="T152" i="4"/>
  <c r="S152" i="4"/>
  <c r="R152" i="4"/>
  <c r="X151" i="4"/>
  <c r="W151" i="4"/>
  <c r="V151" i="4"/>
  <c r="U151" i="4"/>
  <c r="T151" i="4"/>
  <c r="S151" i="4"/>
  <c r="R151" i="4"/>
  <c r="X150" i="4"/>
  <c r="W150" i="4"/>
  <c r="V150" i="4"/>
  <c r="U150" i="4"/>
  <c r="T150" i="4"/>
  <c r="S150" i="4"/>
  <c r="R150" i="4"/>
  <c r="X149" i="4"/>
  <c r="W149" i="4"/>
  <c r="V149" i="4"/>
  <c r="U149" i="4"/>
  <c r="T149" i="4"/>
  <c r="S149" i="4"/>
  <c r="R149" i="4"/>
  <c r="X148" i="4"/>
  <c r="W148" i="4"/>
  <c r="V148" i="4"/>
  <c r="U148" i="4"/>
  <c r="T148" i="4"/>
  <c r="S148" i="4"/>
  <c r="R148" i="4"/>
  <c r="X147" i="4"/>
  <c r="W147" i="4"/>
  <c r="V147" i="4"/>
  <c r="U147" i="4"/>
  <c r="T147" i="4"/>
  <c r="S147" i="4"/>
  <c r="R147" i="4"/>
  <c r="X146" i="4"/>
  <c r="W146" i="4"/>
  <c r="V146" i="4"/>
  <c r="U146" i="4"/>
  <c r="T146" i="4"/>
  <c r="S146" i="4"/>
  <c r="R146" i="4"/>
  <c r="X145" i="4"/>
  <c r="W145" i="4"/>
  <c r="V145" i="4"/>
  <c r="U145" i="4"/>
  <c r="T145" i="4"/>
  <c r="S145" i="4"/>
  <c r="R145" i="4"/>
  <c r="X144" i="4"/>
  <c r="W144" i="4"/>
  <c r="V144" i="4"/>
  <c r="U144" i="4"/>
  <c r="T144" i="4"/>
  <c r="S144" i="4"/>
  <c r="R144" i="4"/>
  <c r="X143" i="4"/>
  <c r="W143" i="4"/>
  <c r="V143" i="4"/>
  <c r="U143" i="4"/>
  <c r="T143" i="4"/>
  <c r="S143" i="4"/>
  <c r="R143" i="4"/>
  <c r="X142" i="4"/>
  <c r="W142" i="4"/>
  <c r="V142" i="4"/>
  <c r="U142" i="4"/>
  <c r="T142" i="4"/>
  <c r="S142" i="4"/>
  <c r="R142" i="4"/>
  <c r="X141" i="4"/>
  <c r="W141" i="4"/>
  <c r="V141" i="4"/>
  <c r="U141" i="4"/>
  <c r="T141" i="4"/>
  <c r="S141" i="4"/>
  <c r="R141" i="4"/>
  <c r="X140" i="4"/>
  <c r="W140" i="4"/>
  <c r="V140" i="4"/>
  <c r="U140" i="4"/>
  <c r="T140" i="4"/>
  <c r="S140" i="4"/>
  <c r="R140" i="4"/>
  <c r="X139" i="4"/>
  <c r="W139" i="4"/>
  <c r="V139" i="4"/>
  <c r="U139" i="4"/>
  <c r="T139" i="4"/>
  <c r="S139" i="4"/>
  <c r="R139" i="4"/>
  <c r="X138" i="4"/>
  <c r="W138" i="4"/>
  <c r="V138" i="4"/>
  <c r="U138" i="4"/>
  <c r="T138" i="4"/>
  <c r="S138" i="4"/>
  <c r="R138" i="4"/>
  <c r="X137" i="4"/>
  <c r="W137" i="4"/>
  <c r="V137" i="4"/>
  <c r="U137" i="4"/>
  <c r="T137" i="4"/>
  <c r="S137" i="4"/>
  <c r="R137" i="4"/>
  <c r="X136" i="4"/>
  <c r="W136" i="4"/>
  <c r="V136" i="4"/>
  <c r="U136" i="4"/>
  <c r="T136" i="4"/>
  <c r="S136" i="4"/>
  <c r="R136" i="4"/>
  <c r="X135" i="4"/>
  <c r="W135" i="4"/>
  <c r="V135" i="4"/>
  <c r="U135" i="4"/>
  <c r="T135" i="4"/>
  <c r="S135" i="4"/>
  <c r="R135" i="4"/>
  <c r="X134" i="4"/>
  <c r="W134" i="4"/>
  <c r="V134" i="4"/>
  <c r="U134" i="4"/>
  <c r="T134" i="4"/>
  <c r="S134" i="4"/>
  <c r="R134" i="4"/>
  <c r="X133" i="4"/>
  <c r="W133" i="4"/>
  <c r="V133" i="4"/>
  <c r="U133" i="4"/>
  <c r="T133" i="4"/>
  <c r="S133" i="4"/>
  <c r="R133" i="4"/>
  <c r="X132" i="4"/>
  <c r="W132" i="4"/>
  <c r="V132" i="4"/>
  <c r="U132" i="4"/>
  <c r="T132" i="4"/>
  <c r="S132" i="4"/>
  <c r="R132" i="4"/>
  <c r="X131" i="4"/>
  <c r="W131" i="4"/>
  <c r="V131" i="4"/>
  <c r="U131" i="4"/>
  <c r="T131" i="4"/>
  <c r="S131" i="4"/>
  <c r="R131" i="4"/>
  <c r="X130" i="4"/>
  <c r="W130" i="4"/>
  <c r="V130" i="4"/>
  <c r="U130" i="4"/>
  <c r="T130" i="4"/>
  <c r="S130" i="4"/>
  <c r="R130" i="4"/>
  <c r="X129" i="4"/>
  <c r="W129" i="4"/>
  <c r="V129" i="4"/>
  <c r="U129" i="4"/>
  <c r="T129" i="4"/>
  <c r="S129" i="4"/>
  <c r="R129" i="4"/>
  <c r="X128" i="4"/>
  <c r="W128" i="4"/>
  <c r="V128" i="4"/>
  <c r="U128" i="4"/>
  <c r="T128" i="4"/>
  <c r="S128" i="4"/>
  <c r="R128" i="4"/>
  <c r="X127" i="4"/>
  <c r="W127" i="4"/>
  <c r="V127" i="4"/>
  <c r="U127" i="4"/>
  <c r="T127" i="4"/>
  <c r="S127" i="4"/>
  <c r="R127" i="4"/>
  <c r="X126" i="4"/>
  <c r="W126" i="4"/>
  <c r="V126" i="4"/>
  <c r="U126" i="4"/>
  <c r="T126" i="4"/>
  <c r="S126" i="4"/>
  <c r="R126" i="4"/>
  <c r="X125" i="4"/>
  <c r="W125" i="4"/>
  <c r="V125" i="4"/>
  <c r="U125" i="4"/>
  <c r="T125" i="4"/>
  <c r="S125" i="4"/>
  <c r="R125" i="4"/>
  <c r="X124" i="4"/>
  <c r="W124" i="4"/>
  <c r="V124" i="4"/>
  <c r="U124" i="4"/>
  <c r="T124" i="4"/>
  <c r="S124" i="4"/>
  <c r="R124" i="4"/>
  <c r="X123" i="4"/>
  <c r="W123" i="4"/>
  <c r="V123" i="4"/>
  <c r="U123" i="4"/>
  <c r="T123" i="4"/>
  <c r="S123" i="4"/>
  <c r="R123" i="4"/>
  <c r="X122" i="4"/>
  <c r="W122" i="4"/>
  <c r="V122" i="4"/>
  <c r="U122" i="4"/>
  <c r="T122" i="4"/>
  <c r="S122" i="4"/>
  <c r="R122" i="4"/>
  <c r="X121" i="4"/>
  <c r="W121" i="4"/>
  <c r="V121" i="4"/>
  <c r="U121" i="4"/>
  <c r="T121" i="4"/>
  <c r="S121" i="4"/>
  <c r="R121" i="4"/>
  <c r="X120" i="4"/>
  <c r="W120" i="4"/>
  <c r="V120" i="4"/>
  <c r="U120" i="4"/>
  <c r="T120" i="4"/>
  <c r="S120" i="4"/>
  <c r="R120" i="4"/>
  <c r="X119" i="4"/>
  <c r="W119" i="4"/>
  <c r="V119" i="4"/>
  <c r="U119" i="4"/>
  <c r="T119" i="4"/>
  <c r="S119" i="4"/>
  <c r="R119" i="4"/>
  <c r="X118" i="4"/>
  <c r="W118" i="4"/>
  <c r="V118" i="4"/>
  <c r="U118" i="4"/>
  <c r="T118" i="4"/>
  <c r="S118" i="4"/>
  <c r="R118" i="4"/>
  <c r="X117" i="4"/>
  <c r="W117" i="4"/>
  <c r="V117" i="4"/>
  <c r="U117" i="4"/>
  <c r="T117" i="4"/>
  <c r="S117" i="4"/>
  <c r="R117" i="4"/>
  <c r="X116" i="4"/>
  <c r="W116" i="4"/>
  <c r="V116" i="4"/>
  <c r="U116" i="4"/>
  <c r="T116" i="4"/>
  <c r="S116" i="4"/>
  <c r="R116" i="4"/>
  <c r="X115" i="4"/>
  <c r="W115" i="4"/>
  <c r="V115" i="4"/>
  <c r="U115" i="4"/>
  <c r="T115" i="4"/>
  <c r="S115" i="4"/>
  <c r="R115" i="4"/>
  <c r="X114" i="4"/>
  <c r="W114" i="4"/>
  <c r="V114" i="4"/>
  <c r="U114" i="4"/>
  <c r="T114" i="4"/>
  <c r="S114" i="4"/>
  <c r="R114" i="4"/>
  <c r="X113" i="4"/>
  <c r="W113" i="4"/>
  <c r="V113" i="4"/>
  <c r="U113" i="4"/>
  <c r="T113" i="4"/>
  <c r="S113" i="4"/>
  <c r="R113" i="4"/>
  <c r="X112" i="4"/>
  <c r="W112" i="4"/>
  <c r="V112" i="4"/>
  <c r="U112" i="4"/>
  <c r="T112" i="4"/>
  <c r="S112" i="4"/>
  <c r="R112" i="4"/>
  <c r="X111" i="4"/>
  <c r="W111" i="4"/>
  <c r="V111" i="4"/>
  <c r="U111" i="4"/>
  <c r="T111" i="4"/>
  <c r="S111" i="4"/>
  <c r="R111" i="4"/>
  <c r="X110" i="4"/>
  <c r="W110" i="4"/>
  <c r="V110" i="4"/>
  <c r="U110" i="4"/>
  <c r="T110" i="4"/>
  <c r="S110" i="4"/>
  <c r="R110" i="4"/>
  <c r="X109" i="4"/>
  <c r="W109" i="4"/>
  <c r="V109" i="4"/>
  <c r="U109" i="4"/>
  <c r="T109" i="4"/>
  <c r="S109" i="4"/>
  <c r="R109" i="4"/>
  <c r="X108" i="4"/>
  <c r="W108" i="4"/>
  <c r="V108" i="4"/>
  <c r="U108" i="4"/>
  <c r="T108" i="4"/>
  <c r="S108" i="4"/>
  <c r="R108" i="4"/>
  <c r="X107" i="4"/>
  <c r="W107" i="4"/>
  <c r="V107" i="4"/>
  <c r="U107" i="4"/>
  <c r="T107" i="4"/>
  <c r="S107" i="4"/>
  <c r="R107" i="4"/>
  <c r="X106" i="4"/>
  <c r="W106" i="4"/>
  <c r="V106" i="4"/>
  <c r="U106" i="4"/>
  <c r="T106" i="4"/>
  <c r="S106" i="4"/>
  <c r="R106" i="4"/>
  <c r="X105" i="4"/>
  <c r="W105" i="4"/>
  <c r="V105" i="4"/>
  <c r="U105" i="4"/>
  <c r="T105" i="4"/>
  <c r="S105" i="4"/>
  <c r="R105" i="4"/>
  <c r="X104" i="4"/>
  <c r="W104" i="4"/>
  <c r="V104" i="4"/>
  <c r="U104" i="4"/>
  <c r="T104" i="4"/>
  <c r="S104" i="4"/>
  <c r="R104" i="4"/>
  <c r="X103" i="4"/>
  <c r="W103" i="4"/>
  <c r="V103" i="4"/>
  <c r="U103" i="4"/>
  <c r="T103" i="4"/>
  <c r="S103" i="4"/>
  <c r="R103" i="4"/>
  <c r="X102" i="4"/>
  <c r="W102" i="4"/>
  <c r="V102" i="4"/>
  <c r="U102" i="4"/>
  <c r="T102" i="4"/>
  <c r="S102" i="4"/>
  <c r="R102" i="4"/>
  <c r="X101" i="4"/>
  <c r="W101" i="4"/>
  <c r="V101" i="4"/>
  <c r="U101" i="4"/>
  <c r="T101" i="4"/>
  <c r="S101" i="4"/>
  <c r="R101" i="4"/>
  <c r="X100" i="4"/>
  <c r="W100" i="4"/>
  <c r="V100" i="4"/>
  <c r="U100" i="4"/>
  <c r="T100" i="4"/>
  <c r="S100" i="4"/>
  <c r="R100" i="4"/>
  <c r="X99" i="4"/>
  <c r="W99" i="4"/>
  <c r="V99" i="4"/>
  <c r="U99" i="4"/>
  <c r="T99" i="4"/>
  <c r="S99" i="4"/>
  <c r="R99" i="4"/>
  <c r="X98" i="4"/>
  <c r="W98" i="4"/>
  <c r="V98" i="4"/>
  <c r="U98" i="4"/>
  <c r="T98" i="4"/>
  <c r="S98" i="4"/>
  <c r="R98" i="4"/>
  <c r="X97" i="4"/>
  <c r="W97" i="4"/>
  <c r="V97" i="4"/>
  <c r="U97" i="4"/>
  <c r="T97" i="4"/>
  <c r="S97" i="4"/>
  <c r="R97" i="4"/>
  <c r="X96" i="4"/>
  <c r="W96" i="4"/>
  <c r="V96" i="4"/>
  <c r="U96" i="4"/>
  <c r="T96" i="4"/>
  <c r="S96" i="4"/>
  <c r="R96" i="4"/>
  <c r="X95" i="4"/>
  <c r="W95" i="4"/>
  <c r="V95" i="4"/>
  <c r="U95" i="4"/>
  <c r="T95" i="4"/>
  <c r="S95" i="4"/>
  <c r="R95" i="4"/>
  <c r="X94" i="4"/>
  <c r="W94" i="4"/>
  <c r="V94" i="4"/>
  <c r="U94" i="4"/>
  <c r="T94" i="4"/>
  <c r="S94" i="4"/>
  <c r="R94" i="4"/>
  <c r="X93" i="4"/>
  <c r="W93" i="4"/>
  <c r="V93" i="4"/>
  <c r="U93" i="4"/>
  <c r="T93" i="4"/>
  <c r="S93" i="4"/>
  <c r="R93" i="4"/>
  <c r="X92" i="4"/>
  <c r="W92" i="4"/>
  <c r="V92" i="4"/>
  <c r="U92" i="4"/>
  <c r="T92" i="4"/>
  <c r="S92" i="4"/>
  <c r="R92" i="4"/>
  <c r="X91" i="4"/>
  <c r="W91" i="4"/>
  <c r="V91" i="4"/>
  <c r="U91" i="4"/>
  <c r="T91" i="4"/>
  <c r="S91" i="4"/>
  <c r="R91" i="4"/>
  <c r="X90" i="4"/>
  <c r="W90" i="4"/>
  <c r="V90" i="4"/>
  <c r="U90" i="4"/>
  <c r="T90" i="4"/>
  <c r="S90" i="4"/>
  <c r="R90" i="4"/>
  <c r="X89" i="4"/>
  <c r="W89" i="4"/>
  <c r="V89" i="4"/>
  <c r="U89" i="4"/>
  <c r="T89" i="4"/>
  <c r="S89" i="4"/>
  <c r="R89" i="4"/>
  <c r="X88" i="4"/>
  <c r="W88" i="4"/>
  <c r="V88" i="4"/>
  <c r="U88" i="4"/>
  <c r="T88" i="4"/>
  <c r="S88" i="4"/>
  <c r="R88" i="4"/>
  <c r="X87" i="4"/>
  <c r="W87" i="4"/>
  <c r="V87" i="4"/>
  <c r="U87" i="4"/>
  <c r="T87" i="4"/>
  <c r="S87" i="4"/>
  <c r="R87" i="4"/>
  <c r="X86" i="4"/>
  <c r="W86" i="4"/>
  <c r="V86" i="4"/>
  <c r="U86" i="4"/>
  <c r="T86" i="4"/>
  <c r="S86" i="4"/>
  <c r="R86" i="4"/>
  <c r="X85" i="4"/>
  <c r="W85" i="4"/>
  <c r="V85" i="4"/>
  <c r="U85" i="4"/>
  <c r="T85" i="4"/>
  <c r="S85" i="4"/>
  <c r="R85" i="4"/>
  <c r="X84" i="4"/>
  <c r="W84" i="4"/>
  <c r="V84" i="4"/>
  <c r="U84" i="4"/>
  <c r="T84" i="4"/>
  <c r="S84" i="4"/>
  <c r="R84" i="4"/>
  <c r="X83" i="4"/>
  <c r="W83" i="4"/>
  <c r="V83" i="4"/>
  <c r="U83" i="4"/>
  <c r="T83" i="4"/>
  <c r="S83" i="4"/>
  <c r="R83" i="4"/>
  <c r="X82" i="4"/>
  <c r="W82" i="4"/>
  <c r="V82" i="4"/>
  <c r="U82" i="4"/>
  <c r="T82" i="4"/>
  <c r="S82" i="4"/>
  <c r="R82" i="4"/>
  <c r="X81" i="4"/>
  <c r="W81" i="4"/>
  <c r="V81" i="4"/>
  <c r="U81" i="4"/>
  <c r="T81" i="4"/>
  <c r="S81" i="4"/>
  <c r="R81" i="4"/>
  <c r="X80" i="4"/>
  <c r="W80" i="4"/>
  <c r="V80" i="4"/>
  <c r="U80" i="4"/>
  <c r="T80" i="4"/>
  <c r="S80" i="4"/>
  <c r="R80" i="4"/>
  <c r="X79" i="4"/>
  <c r="W79" i="4"/>
  <c r="V79" i="4"/>
  <c r="U79" i="4"/>
  <c r="T79" i="4"/>
  <c r="S79" i="4"/>
  <c r="R79" i="4"/>
  <c r="X78" i="4"/>
  <c r="W78" i="4"/>
  <c r="V78" i="4"/>
  <c r="U78" i="4"/>
  <c r="T78" i="4"/>
  <c r="S78" i="4"/>
  <c r="R78" i="4"/>
  <c r="X77" i="4"/>
  <c r="W77" i="4"/>
  <c r="V77" i="4"/>
  <c r="U77" i="4"/>
  <c r="T77" i="4"/>
  <c r="S77" i="4"/>
  <c r="R77" i="4"/>
  <c r="X76" i="4"/>
  <c r="W76" i="4"/>
  <c r="V76" i="4"/>
  <c r="U76" i="4"/>
  <c r="T76" i="4"/>
  <c r="S76" i="4"/>
  <c r="R76" i="4"/>
  <c r="X75" i="4"/>
  <c r="W75" i="4"/>
  <c r="V75" i="4"/>
  <c r="U75" i="4"/>
  <c r="T75" i="4"/>
  <c r="S75" i="4"/>
  <c r="R75" i="4"/>
  <c r="X74" i="4"/>
  <c r="W74" i="4"/>
  <c r="V74" i="4"/>
  <c r="U74" i="4"/>
  <c r="T74" i="4"/>
  <c r="S74" i="4"/>
  <c r="R74" i="4"/>
  <c r="X73" i="4"/>
  <c r="W73" i="4"/>
  <c r="V73" i="4"/>
  <c r="U73" i="4"/>
  <c r="T73" i="4"/>
  <c r="S73" i="4"/>
  <c r="R73" i="4"/>
  <c r="X72" i="4"/>
  <c r="W72" i="4"/>
  <c r="V72" i="4"/>
  <c r="U72" i="4"/>
  <c r="T72" i="4"/>
  <c r="S72" i="4"/>
  <c r="R72" i="4"/>
  <c r="X71" i="4"/>
  <c r="W71" i="4"/>
  <c r="V71" i="4"/>
  <c r="U71" i="4"/>
  <c r="T71" i="4"/>
  <c r="S71" i="4"/>
  <c r="R71" i="4"/>
  <c r="X70" i="4"/>
  <c r="W70" i="4"/>
  <c r="V70" i="4"/>
  <c r="U70" i="4"/>
  <c r="T70" i="4"/>
  <c r="S70" i="4"/>
  <c r="R70" i="4"/>
  <c r="X69" i="4"/>
  <c r="W69" i="4"/>
  <c r="V69" i="4"/>
  <c r="U69" i="4"/>
  <c r="T69" i="4"/>
  <c r="S69" i="4"/>
  <c r="R69" i="4"/>
  <c r="X68" i="4"/>
  <c r="W68" i="4"/>
  <c r="V68" i="4"/>
  <c r="U68" i="4"/>
  <c r="T68" i="4"/>
  <c r="S68" i="4"/>
  <c r="R68" i="4"/>
  <c r="X67" i="4"/>
  <c r="W67" i="4"/>
  <c r="V67" i="4"/>
  <c r="U67" i="4"/>
  <c r="T67" i="4"/>
  <c r="S67" i="4"/>
  <c r="R67" i="4"/>
  <c r="X66" i="4"/>
  <c r="W66" i="4"/>
  <c r="V66" i="4"/>
  <c r="U66" i="4"/>
  <c r="T66" i="4"/>
  <c r="S66" i="4"/>
  <c r="R66" i="4"/>
  <c r="X65" i="4"/>
  <c r="W65" i="4"/>
  <c r="V65" i="4"/>
  <c r="U65" i="4"/>
  <c r="T65" i="4"/>
  <c r="S65" i="4"/>
  <c r="R65" i="4"/>
  <c r="X64" i="4"/>
  <c r="W64" i="4"/>
  <c r="V64" i="4"/>
  <c r="U64" i="4"/>
  <c r="T64" i="4"/>
  <c r="S64" i="4"/>
  <c r="R64" i="4"/>
  <c r="X63" i="4"/>
  <c r="W63" i="4"/>
  <c r="V63" i="4"/>
  <c r="U63" i="4"/>
  <c r="T63" i="4"/>
  <c r="S63" i="4"/>
  <c r="R63" i="4"/>
  <c r="X62" i="4"/>
  <c r="W62" i="4"/>
  <c r="V62" i="4"/>
  <c r="U62" i="4"/>
  <c r="T62" i="4"/>
  <c r="S62" i="4"/>
  <c r="R62" i="4"/>
  <c r="X61" i="4"/>
  <c r="W61" i="4"/>
  <c r="V61" i="4"/>
  <c r="U61" i="4"/>
  <c r="T61" i="4"/>
  <c r="S61" i="4"/>
  <c r="R61" i="4"/>
  <c r="X60" i="4"/>
  <c r="W60" i="4"/>
  <c r="V60" i="4"/>
  <c r="U60" i="4"/>
  <c r="T60" i="4"/>
  <c r="S60" i="4"/>
  <c r="R60" i="4"/>
  <c r="X59" i="4"/>
  <c r="W59" i="4"/>
  <c r="V59" i="4"/>
  <c r="U59" i="4"/>
  <c r="T59" i="4"/>
  <c r="S59" i="4"/>
  <c r="R59" i="4"/>
  <c r="X58" i="4"/>
  <c r="W58" i="4"/>
  <c r="V58" i="4"/>
  <c r="U58" i="4"/>
  <c r="T58" i="4"/>
  <c r="S58" i="4"/>
  <c r="R58" i="4"/>
  <c r="X57" i="4"/>
  <c r="W57" i="4"/>
  <c r="V57" i="4"/>
  <c r="U57" i="4"/>
  <c r="T57" i="4"/>
  <c r="S57" i="4"/>
  <c r="R57" i="4"/>
  <c r="X56" i="4"/>
  <c r="W56" i="4"/>
  <c r="V56" i="4"/>
  <c r="U56" i="4"/>
  <c r="T56" i="4"/>
  <c r="S56" i="4"/>
  <c r="R56" i="4"/>
  <c r="X55" i="4"/>
  <c r="W55" i="4"/>
  <c r="V55" i="4"/>
  <c r="U55" i="4"/>
  <c r="T55" i="4"/>
  <c r="S55" i="4"/>
  <c r="R55" i="4"/>
  <c r="X54" i="4"/>
  <c r="W54" i="4"/>
  <c r="V54" i="4"/>
  <c r="U54" i="4"/>
  <c r="T54" i="4"/>
  <c r="S54" i="4"/>
  <c r="R54" i="4"/>
  <c r="X53" i="4"/>
  <c r="W53" i="4"/>
  <c r="V53" i="4"/>
  <c r="U53" i="4"/>
  <c r="T53" i="4"/>
  <c r="S53" i="4"/>
  <c r="R53" i="4"/>
  <c r="X52" i="4"/>
  <c r="W52" i="4"/>
  <c r="V52" i="4"/>
  <c r="U52" i="4"/>
  <c r="T52" i="4"/>
  <c r="S52" i="4"/>
  <c r="R52" i="4"/>
  <c r="X51" i="4"/>
  <c r="W51" i="4"/>
  <c r="V51" i="4"/>
  <c r="U51" i="4"/>
  <c r="T51" i="4"/>
  <c r="S51" i="4"/>
  <c r="R51" i="4"/>
  <c r="X50" i="4"/>
  <c r="W50" i="4"/>
  <c r="V50" i="4"/>
  <c r="U50" i="4"/>
  <c r="T50" i="4"/>
  <c r="S50" i="4"/>
  <c r="R50" i="4"/>
  <c r="X49" i="4"/>
  <c r="W49" i="4"/>
  <c r="V49" i="4"/>
  <c r="U49" i="4"/>
  <c r="T49" i="4"/>
  <c r="S49" i="4"/>
  <c r="R49" i="4"/>
  <c r="X48" i="4"/>
  <c r="W48" i="4"/>
  <c r="V48" i="4"/>
  <c r="U48" i="4"/>
  <c r="T48" i="4"/>
  <c r="S48" i="4"/>
  <c r="R48" i="4"/>
  <c r="X47" i="4"/>
  <c r="W47" i="4"/>
  <c r="V47" i="4"/>
  <c r="U47" i="4"/>
  <c r="T47" i="4"/>
  <c r="S47" i="4"/>
  <c r="R47" i="4"/>
  <c r="X46" i="4"/>
  <c r="W46" i="4"/>
  <c r="V46" i="4"/>
  <c r="U46" i="4"/>
  <c r="T46" i="4"/>
  <c r="S46" i="4"/>
  <c r="R46" i="4"/>
  <c r="X45" i="4"/>
  <c r="W45" i="4"/>
  <c r="V45" i="4"/>
  <c r="U45" i="4"/>
  <c r="T45" i="4"/>
  <c r="S45" i="4"/>
  <c r="R45" i="4"/>
  <c r="X44" i="4"/>
  <c r="W44" i="4"/>
  <c r="V44" i="4"/>
  <c r="U44" i="4"/>
  <c r="T44" i="4"/>
  <c r="S44" i="4"/>
  <c r="R44" i="4"/>
  <c r="X43" i="4"/>
  <c r="W43" i="4"/>
  <c r="V43" i="4"/>
  <c r="U43" i="4"/>
  <c r="T43" i="4"/>
  <c r="S43" i="4"/>
  <c r="R43" i="4"/>
  <c r="X42" i="4"/>
  <c r="W42" i="4"/>
  <c r="V42" i="4"/>
  <c r="U42" i="4"/>
  <c r="T42" i="4"/>
  <c r="S42" i="4"/>
  <c r="R42" i="4"/>
  <c r="X41" i="4"/>
  <c r="W41" i="4"/>
  <c r="V41" i="4"/>
  <c r="U41" i="4"/>
  <c r="T41" i="4"/>
  <c r="S41" i="4"/>
  <c r="R41" i="4"/>
  <c r="X40" i="4"/>
  <c r="W40" i="4"/>
  <c r="V40" i="4"/>
  <c r="U40" i="4"/>
  <c r="T40" i="4"/>
  <c r="S40" i="4"/>
  <c r="R40" i="4"/>
  <c r="X39" i="4"/>
  <c r="W39" i="4"/>
  <c r="V39" i="4"/>
  <c r="U39" i="4"/>
  <c r="T39" i="4"/>
  <c r="S39" i="4"/>
  <c r="R39" i="4"/>
  <c r="X38" i="4"/>
  <c r="W38" i="4"/>
  <c r="V38" i="4"/>
  <c r="U38" i="4"/>
  <c r="T38" i="4"/>
  <c r="S38" i="4"/>
  <c r="R38" i="4"/>
  <c r="X37" i="4"/>
  <c r="W37" i="4"/>
  <c r="V37" i="4"/>
  <c r="U37" i="4"/>
  <c r="T37" i="4"/>
  <c r="S37" i="4"/>
  <c r="R37" i="4"/>
  <c r="X36" i="4"/>
  <c r="W36" i="4"/>
  <c r="V36" i="4"/>
  <c r="U36" i="4"/>
  <c r="T36" i="4"/>
  <c r="S36" i="4"/>
  <c r="R36" i="4"/>
  <c r="X35" i="4"/>
  <c r="W35" i="4"/>
  <c r="V35" i="4"/>
  <c r="U35" i="4"/>
  <c r="T35" i="4"/>
  <c r="S35" i="4"/>
  <c r="R35" i="4"/>
  <c r="X34" i="4"/>
  <c r="W34" i="4"/>
  <c r="V34" i="4"/>
  <c r="U34" i="4"/>
  <c r="T34" i="4"/>
  <c r="S34" i="4"/>
  <c r="R34" i="4"/>
  <c r="X33" i="4"/>
  <c r="W33" i="4"/>
  <c r="V33" i="4"/>
  <c r="U33" i="4"/>
  <c r="T33" i="4"/>
  <c r="S33" i="4"/>
  <c r="R33" i="4"/>
  <c r="X32" i="4"/>
  <c r="W32" i="4"/>
  <c r="V32" i="4"/>
  <c r="U32" i="4"/>
  <c r="T32" i="4"/>
  <c r="S32" i="4"/>
  <c r="R32" i="4"/>
  <c r="X31" i="4"/>
  <c r="W31" i="4"/>
  <c r="V31" i="4"/>
  <c r="U31" i="4"/>
  <c r="T31" i="4"/>
  <c r="S31" i="4"/>
  <c r="R31" i="4"/>
  <c r="X30" i="4"/>
  <c r="W30" i="4"/>
  <c r="V30" i="4"/>
  <c r="U30" i="4"/>
  <c r="T30" i="4"/>
  <c r="S30" i="4"/>
  <c r="R30" i="4"/>
  <c r="X29" i="4"/>
  <c r="W29" i="4"/>
  <c r="V29" i="4"/>
  <c r="U29" i="4"/>
  <c r="T29" i="4"/>
  <c r="S29" i="4"/>
  <c r="R29" i="4"/>
  <c r="X28" i="4"/>
  <c r="W28" i="4"/>
  <c r="V28" i="4"/>
  <c r="U28" i="4"/>
  <c r="T28" i="4"/>
  <c r="S28" i="4"/>
  <c r="R28" i="4"/>
  <c r="X27" i="4"/>
  <c r="W27" i="4"/>
  <c r="V27" i="4"/>
  <c r="U27" i="4"/>
  <c r="T27" i="4"/>
  <c r="S27" i="4"/>
  <c r="R27" i="4"/>
  <c r="X26" i="4"/>
  <c r="W26" i="4"/>
  <c r="V26" i="4"/>
  <c r="U26" i="4"/>
  <c r="T26" i="4"/>
  <c r="S26" i="4"/>
  <c r="R26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R23" i="4"/>
  <c r="X22" i="4"/>
  <c r="W22" i="4"/>
  <c r="V22" i="4"/>
  <c r="U22" i="4"/>
  <c r="T22" i="4"/>
  <c r="S22" i="4"/>
  <c r="R22" i="4"/>
  <c r="X21" i="4"/>
  <c r="W21" i="4"/>
  <c r="V21" i="4"/>
  <c r="U21" i="4"/>
  <c r="T21" i="4"/>
  <c r="S21" i="4"/>
  <c r="R21" i="4"/>
  <c r="X20" i="4"/>
  <c r="W20" i="4"/>
  <c r="V20" i="4"/>
  <c r="U20" i="4"/>
  <c r="T20" i="4"/>
  <c r="S20" i="4"/>
  <c r="R20" i="4"/>
  <c r="X19" i="4"/>
  <c r="W19" i="4"/>
  <c r="V19" i="4"/>
  <c r="U19" i="4"/>
  <c r="T19" i="4"/>
  <c r="S19" i="4"/>
  <c r="R19" i="4"/>
  <c r="X18" i="4"/>
  <c r="W18" i="4"/>
  <c r="V18" i="4"/>
  <c r="U18" i="4"/>
  <c r="T18" i="4"/>
  <c r="S18" i="4"/>
  <c r="R18" i="4"/>
  <c r="X17" i="4"/>
  <c r="W17" i="4"/>
  <c r="V17" i="4"/>
  <c r="U17" i="4"/>
  <c r="T17" i="4"/>
  <c r="S17" i="4"/>
  <c r="R17" i="4"/>
  <c r="X16" i="4"/>
  <c r="W16" i="4"/>
  <c r="V16" i="4"/>
  <c r="U16" i="4"/>
  <c r="T16" i="4"/>
  <c r="S16" i="4"/>
  <c r="R16" i="4"/>
  <c r="X15" i="4"/>
  <c r="W15" i="4"/>
  <c r="V15" i="4"/>
  <c r="U15" i="4"/>
  <c r="T15" i="4"/>
  <c r="S15" i="4"/>
  <c r="R15" i="4"/>
  <c r="X14" i="4"/>
  <c r="W14" i="4"/>
  <c r="V14" i="4"/>
  <c r="U14" i="4"/>
  <c r="T14" i="4"/>
  <c r="S14" i="4"/>
  <c r="R14" i="4"/>
  <c r="X13" i="4"/>
  <c r="W13" i="4"/>
  <c r="V13" i="4"/>
  <c r="U13" i="4"/>
  <c r="T13" i="4"/>
  <c r="S13" i="4"/>
  <c r="R13" i="4"/>
  <c r="X12" i="4"/>
  <c r="W12" i="4"/>
  <c r="V12" i="4"/>
  <c r="U12" i="4"/>
  <c r="T12" i="4"/>
  <c r="S12" i="4"/>
  <c r="R12" i="4"/>
  <c r="X11" i="4"/>
  <c r="W11" i="4"/>
  <c r="V11" i="4"/>
  <c r="U11" i="4"/>
  <c r="T11" i="4"/>
  <c r="S11" i="4"/>
  <c r="R11" i="4"/>
  <c r="X10" i="4"/>
  <c r="W10" i="4"/>
  <c r="V10" i="4"/>
  <c r="U10" i="4"/>
  <c r="T10" i="4"/>
  <c r="S10" i="4"/>
  <c r="R10" i="4"/>
  <c r="X9" i="4"/>
  <c r="W9" i="4"/>
  <c r="V9" i="4"/>
  <c r="U9" i="4"/>
  <c r="T9" i="4"/>
  <c r="S9" i="4"/>
  <c r="R9" i="4"/>
  <c r="X8" i="4"/>
  <c r="W8" i="4"/>
  <c r="V8" i="4"/>
  <c r="U8" i="4"/>
  <c r="T8" i="4"/>
  <c r="S8" i="4"/>
  <c r="R8" i="4"/>
  <c r="X7" i="4"/>
  <c r="W7" i="4"/>
  <c r="V7" i="4"/>
  <c r="U7" i="4"/>
  <c r="T7" i="4"/>
  <c r="S7" i="4"/>
  <c r="R7" i="4"/>
  <c r="X6" i="4"/>
  <c r="W6" i="4"/>
  <c r="V6" i="4"/>
  <c r="U6" i="4"/>
  <c r="T6" i="4"/>
  <c r="S6" i="4"/>
  <c r="R6" i="4"/>
  <c r="X5" i="4"/>
  <c r="W5" i="4"/>
  <c r="V5" i="4"/>
  <c r="U5" i="4"/>
  <c r="T5" i="4"/>
  <c r="S5" i="4"/>
  <c r="R5" i="4"/>
  <c r="X4" i="4"/>
  <c r="W4" i="4"/>
  <c r="V4" i="4"/>
  <c r="U4" i="4"/>
  <c r="T4" i="4"/>
  <c r="S4" i="4"/>
  <c r="R4" i="4"/>
  <c r="X3" i="4"/>
  <c r="W3" i="4"/>
  <c r="V3" i="4"/>
  <c r="U3" i="4"/>
  <c r="T3" i="4"/>
  <c r="S3" i="4"/>
  <c r="R3" i="4"/>
  <c r="X2" i="4"/>
  <c r="W2" i="4"/>
  <c r="V2" i="4"/>
  <c r="U2" i="4"/>
  <c r="T2" i="4"/>
  <c r="S2" i="4"/>
  <c r="R2" i="4"/>
  <c r="A567" i="4"/>
  <c r="A566" i="4"/>
  <c r="A565" i="4"/>
  <c r="A564" i="4"/>
  <c r="A563" i="4"/>
  <c r="A562" i="4"/>
  <c r="A561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D204" i="3" l="1"/>
  <c r="A785" i="1"/>
  <c r="U785" i="1" s="1"/>
  <c r="Y785" i="1" s="1"/>
  <c r="A2449" i="1"/>
  <c r="U2449" i="1" s="1"/>
  <c r="Y2449" i="1" s="1"/>
  <c r="A2366" i="1"/>
  <c r="U2366" i="1" s="1"/>
  <c r="Y2366" i="1" s="1"/>
  <c r="A2292" i="1"/>
  <c r="U2292" i="1" s="1"/>
  <c r="Y2292" i="1" s="1"/>
  <c r="A2240" i="1"/>
  <c r="U2240" i="1" s="1"/>
  <c r="Y2240" i="1" s="1"/>
  <c r="A2223" i="1"/>
  <c r="U2223" i="1" s="1"/>
  <c r="Y2223" i="1" s="1"/>
  <c r="A2153" i="1"/>
  <c r="U2153" i="1" s="1"/>
  <c r="Y2153" i="1" s="1"/>
  <c r="A2086" i="1"/>
  <c r="U2086" i="1" s="1"/>
  <c r="Y2086" i="1" s="1"/>
  <c r="A2023" i="1"/>
  <c r="U2023" i="1" s="1"/>
  <c r="Y2023" i="1" s="1"/>
  <c r="A1961" i="1"/>
  <c r="U1961" i="1" s="1"/>
  <c r="Y1961" i="1" s="1"/>
  <c r="A1902" i="1"/>
  <c r="U1902" i="1" s="1"/>
  <c r="Y1902" i="1" s="1"/>
  <c r="A1847" i="1"/>
  <c r="U1847" i="1" s="1"/>
  <c r="Y1847" i="1" s="1"/>
  <c r="A1784" i="1"/>
  <c r="U1784" i="1" s="1"/>
  <c r="Y1784" i="1" s="1"/>
  <c r="A1721" i="1"/>
  <c r="U1721" i="1" s="1"/>
  <c r="Y1721" i="1" s="1"/>
  <c r="A1668" i="1"/>
  <c r="U1668" i="1" s="1"/>
  <c r="Y1668" i="1" s="1"/>
  <c r="A1615" i="1"/>
  <c r="U1615" i="1" s="1"/>
  <c r="Y1615" i="1" s="1"/>
  <c r="A1550" i="1"/>
  <c r="U1550" i="1" s="1"/>
  <c r="Y1550" i="1" s="1"/>
  <c r="A1485" i="1"/>
  <c r="U1485" i="1" s="1"/>
  <c r="Y1485" i="1" s="1"/>
  <c r="A1431" i="1"/>
  <c r="U1431" i="1" s="1"/>
  <c r="Y1431" i="1" s="1"/>
  <c r="A1375" i="1"/>
  <c r="U1375" i="1" s="1"/>
  <c r="Y1375" i="1" s="1"/>
  <c r="A1311" i="1"/>
  <c r="U1311" i="1" s="1"/>
  <c r="Y1311" i="1" s="1"/>
  <c r="A1249" i="1"/>
  <c r="U1249" i="1" s="1"/>
  <c r="Y1249" i="1" s="1"/>
  <c r="A1197" i="1"/>
  <c r="U1197" i="1" s="1"/>
  <c r="Y1197" i="1" s="1"/>
  <c r="A1143" i="1"/>
  <c r="U1143" i="1" s="1"/>
  <c r="Y1143" i="1" s="1"/>
  <c r="A1082" i="1"/>
  <c r="U1082" i="1" s="1"/>
  <c r="Y1082" i="1" s="1"/>
  <c r="A1019" i="1"/>
  <c r="U1019" i="1" s="1"/>
  <c r="Y1019" i="1" s="1"/>
  <c r="A964" i="1"/>
  <c r="U964" i="1" s="1"/>
  <c r="Y964" i="1" s="1"/>
  <c r="A908" i="1"/>
  <c r="U908" i="1" s="1"/>
  <c r="Y908" i="1" s="1"/>
  <c r="A845" i="1"/>
  <c r="U845" i="1" s="1"/>
  <c r="Y845" i="1" s="1"/>
  <c r="A780" i="1"/>
  <c r="U780" i="1" s="1"/>
  <c r="Y780" i="1" s="1"/>
  <c r="A722" i="1"/>
  <c r="U722" i="1" s="1"/>
  <c r="Y722" i="1" s="1"/>
  <c r="A667" i="1"/>
  <c r="U667" i="1" s="1"/>
  <c r="Y667" i="1" s="1"/>
  <c r="A606" i="1"/>
  <c r="U606" i="1" s="1"/>
  <c r="Y606" i="1" s="1"/>
  <c r="A541" i="1"/>
  <c r="U541" i="1" s="1"/>
  <c r="Y541" i="1" s="1"/>
  <c r="A485" i="1"/>
  <c r="U485" i="1" s="1"/>
  <c r="Y485" i="1" s="1"/>
  <c r="A481" i="1"/>
  <c r="U481" i="1" s="1"/>
  <c r="Y481" i="1" s="1"/>
  <c r="A425" i="1"/>
  <c r="U425" i="1" s="1"/>
  <c r="Y425" i="1" s="1"/>
  <c r="A367" i="1"/>
  <c r="U367" i="1" s="1"/>
  <c r="Y367" i="1" s="1"/>
  <c r="A356" i="1"/>
  <c r="U356" i="1" s="1"/>
  <c r="Y356" i="1" s="1"/>
  <c r="A352" i="1"/>
  <c r="U352" i="1" s="1"/>
  <c r="Y352" i="1" s="1"/>
  <c r="A351" i="1"/>
  <c r="U351" i="1" s="1"/>
  <c r="Y351" i="1" s="1"/>
  <c r="A338" i="1"/>
  <c r="U338" i="1" s="1"/>
  <c r="Y338" i="1" s="1"/>
  <c r="A325" i="1"/>
  <c r="U325" i="1" s="1"/>
  <c r="Y325" i="1" s="1"/>
  <c r="A323" i="1"/>
  <c r="U323" i="1" s="1"/>
  <c r="Y323" i="1" s="1"/>
  <c r="A256" i="1"/>
  <c r="U256" i="1" s="1"/>
  <c r="Y256" i="1" s="1"/>
  <c r="A253" i="1"/>
  <c r="U253" i="1" s="1"/>
  <c r="Y253" i="1" s="1"/>
  <c r="A251" i="1"/>
  <c r="U251" i="1" s="1"/>
  <c r="Y251" i="1" s="1"/>
  <c r="A241" i="1"/>
  <c r="U241" i="1" s="1"/>
  <c r="Y241" i="1" s="1"/>
  <c r="A240" i="1"/>
  <c r="U240" i="1" s="1"/>
  <c r="Y240" i="1" s="1"/>
  <c r="A187" i="1"/>
  <c r="U187" i="1" s="1"/>
  <c r="Y187" i="1" s="1"/>
  <c r="A130" i="1"/>
  <c r="U130" i="1" s="1"/>
  <c r="Y130" i="1" s="1"/>
  <c r="A66" i="1"/>
  <c r="U66" i="1" s="1"/>
  <c r="Y66" i="1" s="1"/>
  <c r="A9" i="1"/>
  <c r="U9" i="1" s="1"/>
  <c r="Y9" i="1" s="1"/>
  <c r="C132" i="3"/>
  <c r="C48" i="3"/>
  <c r="C44" i="3"/>
  <c r="C565" i="3"/>
  <c r="D565" i="3" s="1"/>
  <c r="A2508" i="1" s="1"/>
  <c r="U2508" i="1" s="1"/>
  <c r="Y2508" i="1" s="1"/>
  <c r="C564" i="3"/>
  <c r="D564" i="3" s="1"/>
  <c r="A2481" i="1" s="1"/>
  <c r="U2481" i="1" s="1"/>
  <c r="Y2481" i="1" s="1"/>
  <c r="C563" i="3"/>
  <c r="D563" i="3" s="1"/>
  <c r="A2472" i="1" s="1"/>
  <c r="U2472" i="1" s="1"/>
  <c r="Y2472" i="1" s="1"/>
  <c r="C562" i="3"/>
  <c r="D562" i="3" s="1"/>
  <c r="A2471" i="1" s="1"/>
  <c r="U2471" i="1" s="1"/>
  <c r="Y2471" i="1" s="1"/>
  <c r="C561" i="3"/>
  <c r="D561" i="3" s="1"/>
  <c r="A2470" i="1" s="1"/>
  <c r="U2470" i="1" s="1"/>
  <c r="Y2470" i="1" s="1"/>
  <c r="C560" i="3"/>
  <c r="D560" i="3" s="1"/>
  <c r="A2469" i="1" s="1"/>
  <c r="U2469" i="1" s="1"/>
  <c r="Y2469" i="1" s="1"/>
  <c r="C559" i="3"/>
  <c r="D559" i="3" s="1"/>
  <c r="A2468" i="1" s="1"/>
  <c r="U2468" i="1" s="1"/>
  <c r="Y2468" i="1" s="1"/>
  <c r="C558" i="3"/>
  <c r="D558" i="3" s="1"/>
  <c r="A2467" i="1" s="1"/>
  <c r="U2467" i="1" s="1"/>
  <c r="Y2467" i="1" s="1"/>
  <c r="C557" i="3"/>
  <c r="D557" i="3" s="1"/>
  <c r="A2466" i="1" s="1"/>
  <c r="U2466" i="1" s="1"/>
  <c r="Y2466" i="1" s="1"/>
  <c r="C556" i="3"/>
  <c r="D556" i="3" s="1"/>
  <c r="A2465" i="1" s="1"/>
  <c r="U2465" i="1" s="1"/>
  <c r="Y2465" i="1" s="1"/>
  <c r="C555" i="3"/>
  <c r="D555" i="3" s="1"/>
  <c r="A2464" i="1" s="1"/>
  <c r="U2464" i="1" s="1"/>
  <c r="Y2464" i="1" s="1"/>
  <c r="C554" i="3"/>
  <c r="D554" i="3" s="1"/>
  <c r="A2463" i="1" s="1"/>
  <c r="U2463" i="1" s="1"/>
  <c r="Y2463" i="1" s="1"/>
  <c r="C553" i="3"/>
  <c r="D553" i="3" s="1"/>
  <c r="A2462" i="1" s="1"/>
  <c r="U2462" i="1" s="1"/>
  <c r="Y2462" i="1" s="1"/>
  <c r="C552" i="3"/>
  <c r="D552" i="3" s="1"/>
  <c r="A2461" i="1" s="1"/>
  <c r="U2461" i="1" s="1"/>
  <c r="Y2461" i="1" s="1"/>
  <c r="C551" i="3"/>
  <c r="D551" i="3" s="1"/>
  <c r="A2460" i="1" s="1"/>
  <c r="U2460" i="1" s="1"/>
  <c r="Y2460" i="1" s="1"/>
  <c r="C550" i="3"/>
  <c r="D550" i="3" s="1"/>
  <c r="A2459" i="1" s="1"/>
  <c r="U2459" i="1" s="1"/>
  <c r="Y2459" i="1" s="1"/>
  <c r="C549" i="3"/>
  <c r="D549" i="3" s="1"/>
  <c r="A2458" i="1" s="1"/>
  <c r="U2458" i="1" s="1"/>
  <c r="Y2458" i="1" s="1"/>
  <c r="C548" i="3"/>
  <c r="D548" i="3" s="1"/>
  <c r="A2457" i="1" s="1"/>
  <c r="U2457" i="1" s="1"/>
  <c r="Y2457" i="1" s="1"/>
  <c r="C547" i="3"/>
  <c r="D547" i="3" s="1"/>
  <c r="A2456" i="1" s="1"/>
  <c r="U2456" i="1" s="1"/>
  <c r="Y2456" i="1" s="1"/>
  <c r="C546" i="3"/>
  <c r="D546" i="3" s="1"/>
  <c r="A2455" i="1" s="1"/>
  <c r="U2455" i="1" s="1"/>
  <c r="Y2455" i="1" s="1"/>
  <c r="C545" i="3"/>
  <c r="D545" i="3" s="1"/>
  <c r="A2454" i="1" s="1"/>
  <c r="U2454" i="1" s="1"/>
  <c r="Y2454" i="1" s="1"/>
  <c r="C544" i="3"/>
  <c r="D544" i="3" s="1"/>
  <c r="A2453" i="1" s="1"/>
  <c r="U2453" i="1" s="1"/>
  <c r="Y2453" i="1" s="1"/>
  <c r="C543" i="3"/>
  <c r="D543" i="3" s="1"/>
  <c r="A2452" i="1" s="1"/>
  <c r="U2452" i="1" s="1"/>
  <c r="Y2452" i="1" s="1"/>
  <c r="C542" i="3"/>
  <c r="D542" i="3" s="1"/>
  <c r="A2451" i="1" s="1"/>
  <c r="U2451" i="1" s="1"/>
  <c r="Y2451" i="1" s="1"/>
  <c r="C541" i="3"/>
  <c r="D541" i="3" s="1"/>
  <c r="A2450" i="1" s="1"/>
  <c r="U2450" i="1" s="1"/>
  <c r="Y2450" i="1" s="1"/>
  <c r="C540" i="3"/>
  <c r="D540" i="3" s="1"/>
  <c r="A2430" i="1" s="1"/>
  <c r="U2430" i="1" s="1"/>
  <c r="Y2430" i="1" s="1"/>
  <c r="C539" i="3"/>
  <c r="D539" i="3" s="1"/>
  <c r="A2403" i="1" s="1"/>
  <c r="U2403" i="1" s="1"/>
  <c r="Y2403" i="1" s="1"/>
  <c r="C538" i="3"/>
  <c r="D538" i="3" s="1"/>
  <c r="A2394" i="1" s="1"/>
  <c r="U2394" i="1" s="1"/>
  <c r="Y2394" i="1" s="1"/>
  <c r="C537" i="3"/>
  <c r="D537" i="3" s="1"/>
  <c r="A2393" i="1" s="1"/>
  <c r="U2393" i="1" s="1"/>
  <c r="Y2393" i="1" s="1"/>
  <c r="C536" i="3"/>
  <c r="D536" i="3" s="1"/>
  <c r="A2392" i="1" s="1"/>
  <c r="U2392" i="1" s="1"/>
  <c r="Y2392" i="1" s="1"/>
  <c r="C535" i="3"/>
  <c r="D535" i="3" s="1"/>
  <c r="A2391" i="1" s="1"/>
  <c r="U2391" i="1" s="1"/>
  <c r="Y2391" i="1" s="1"/>
  <c r="C534" i="3"/>
  <c r="D534" i="3" s="1"/>
  <c r="A2390" i="1" s="1"/>
  <c r="U2390" i="1" s="1"/>
  <c r="Y2390" i="1" s="1"/>
  <c r="C533" i="3"/>
  <c r="D533" i="3" s="1"/>
  <c r="A2389" i="1" s="1"/>
  <c r="U2389" i="1" s="1"/>
  <c r="Y2389" i="1" s="1"/>
  <c r="C532" i="3"/>
  <c r="D532" i="3" s="1"/>
  <c r="A2388" i="1" s="1"/>
  <c r="U2388" i="1" s="1"/>
  <c r="Y2388" i="1" s="1"/>
  <c r="C531" i="3"/>
  <c r="D531" i="3" s="1"/>
  <c r="A2387" i="1" s="1"/>
  <c r="U2387" i="1" s="1"/>
  <c r="Y2387" i="1" s="1"/>
  <c r="C530" i="3"/>
  <c r="D530" i="3" s="1"/>
  <c r="A2386" i="1" s="1"/>
  <c r="U2386" i="1" s="1"/>
  <c r="Y2386" i="1" s="1"/>
  <c r="C529" i="3"/>
  <c r="D529" i="3" s="1"/>
  <c r="A2385" i="1" s="1"/>
  <c r="U2385" i="1" s="1"/>
  <c r="Y2385" i="1" s="1"/>
  <c r="C528" i="3"/>
  <c r="D528" i="3" s="1"/>
  <c r="A2384" i="1" s="1"/>
  <c r="U2384" i="1" s="1"/>
  <c r="Y2384" i="1" s="1"/>
  <c r="C527" i="3"/>
  <c r="D527" i="3" s="1"/>
  <c r="A2383" i="1" s="1"/>
  <c r="U2383" i="1" s="1"/>
  <c r="Y2383" i="1" s="1"/>
  <c r="C526" i="3"/>
  <c r="D526" i="3" s="1"/>
  <c r="A2382" i="1" s="1"/>
  <c r="U2382" i="1" s="1"/>
  <c r="Y2382" i="1" s="1"/>
  <c r="C525" i="3"/>
  <c r="D525" i="3" s="1"/>
  <c r="A2381" i="1" s="1"/>
  <c r="U2381" i="1" s="1"/>
  <c r="Y2381" i="1" s="1"/>
  <c r="C524" i="3"/>
  <c r="D524" i="3" s="1"/>
  <c r="A2380" i="1" s="1"/>
  <c r="U2380" i="1" s="1"/>
  <c r="Y2380" i="1" s="1"/>
  <c r="C523" i="3"/>
  <c r="D523" i="3" s="1"/>
  <c r="A2379" i="1" s="1"/>
  <c r="U2379" i="1" s="1"/>
  <c r="Y2379" i="1" s="1"/>
  <c r="C522" i="3"/>
  <c r="D522" i="3" s="1"/>
  <c r="A2378" i="1" s="1"/>
  <c r="U2378" i="1" s="1"/>
  <c r="Y2378" i="1" s="1"/>
  <c r="C521" i="3"/>
  <c r="D521" i="3" s="1"/>
  <c r="A2377" i="1" s="1"/>
  <c r="U2377" i="1" s="1"/>
  <c r="Y2377" i="1" s="1"/>
  <c r="C520" i="3"/>
  <c r="D520" i="3" s="1"/>
  <c r="A2376" i="1" s="1"/>
  <c r="U2376" i="1" s="1"/>
  <c r="Y2376" i="1" s="1"/>
  <c r="C519" i="3"/>
  <c r="D519" i="3" s="1"/>
  <c r="A2375" i="1" s="1"/>
  <c r="U2375" i="1" s="1"/>
  <c r="Y2375" i="1" s="1"/>
  <c r="C518" i="3"/>
  <c r="D518" i="3" s="1"/>
  <c r="A2374" i="1" s="1"/>
  <c r="U2374" i="1" s="1"/>
  <c r="Y2374" i="1" s="1"/>
  <c r="C517" i="3"/>
  <c r="D517" i="3" s="1"/>
  <c r="A2373" i="1" s="1"/>
  <c r="U2373" i="1" s="1"/>
  <c r="Y2373" i="1" s="1"/>
  <c r="C516" i="3"/>
  <c r="D516" i="3" s="1"/>
  <c r="A2372" i="1" s="1"/>
  <c r="U2372" i="1" s="1"/>
  <c r="Y2372" i="1" s="1"/>
  <c r="C515" i="3"/>
  <c r="D515" i="3" s="1"/>
  <c r="A2371" i="1" s="1"/>
  <c r="U2371" i="1" s="1"/>
  <c r="Y2371" i="1" s="1"/>
  <c r="C514" i="3"/>
  <c r="D514" i="3" s="1"/>
  <c r="A2370" i="1" s="1"/>
  <c r="U2370" i="1" s="1"/>
  <c r="Y2370" i="1" s="1"/>
  <c r="C513" i="3"/>
  <c r="D513" i="3" s="1"/>
  <c r="A2369" i="1" s="1"/>
  <c r="U2369" i="1" s="1"/>
  <c r="Y2369" i="1" s="1"/>
  <c r="C512" i="3"/>
  <c r="D512" i="3" s="1"/>
  <c r="A2368" i="1" s="1"/>
  <c r="U2368" i="1" s="1"/>
  <c r="Y2368" i="1" s="1"/>
  <c r="C511" i="3"/>
  <c r="D511" i="3" s="1"/>
  <c r="A2367" i="1" s="1"/>
  <c r="U2367" i="1" s="1"/>
  <c r="Y2367" i="1" s="1"/>
  <c r="C510" i="3"/>
  <c r="D510" i="3" s="1"/>
  <c r="A2329" i="1" s="1"/>
  <c r="U2329" i="1" s="1"/>
  <c r="Y2329" i="1" s="1"/>
  <c r="C509" i="3"/>
  <c r="D509" i="3" s="1"/>
  <c r="A2320" i="1" s="1"/>
  <c r="U2320" i="1" s="1"/>
  <c r="Y2320" i="1" s="1"/>
  <c r="C508" i="3"/>
  <c r="D508" i="3" s="1"/>
  <c r="A2319" i="1" s="1"/>
  <c r="U2319" i="1" s="1"/>
  <c r="Y2319" i="1" s="1"/>
  <c r="C507" i="3"/>
  <c r="D507" i="3" s="1"/>
  <c r="A2318" i="1" s="1"/>
  <c r="U2318" i="1" s="1"/>
  <c r="Y2318" i="1" s="1"/>
  <c r="C506" i="3"/>
  <c r="D506" i="3" s="1"/>
  <c r="A2317" i="1" s="1"/>
  <c r="U2317" i="1" s="1"/>
  <c r="Y2317" i="1" s="1"/>
  <c r="C505" i="3"/>
  <c r="D505" i="3" s="1"/>
  <c r="A2316" i="1" s="1"/>
  <c r="U2316" i="1" s="1"/>
  <c r="Y2316" i="1" s="1"/>
  <c r="C504" i="3"/>
  <c r="D504" i="3" s="1"/>
  <c r="A2315" i="1" s="1"/>
  <c r="U2315" i="1" s="1"/>
  <c r="Y2315" i="1" s="1"/>
  <c r="C503" i="3"/>
  <c r="D503" i="3" s="1"/>
  <c r="A2314" i="1" s="1"/>
  <c r="U2314" i="1" s="1"/>
  <c r="Y2314" i="1" s="1"/>
  <c r="C502" i="3"/>
  <c r="D502" i="3" s="1"/>
  <c r="A2313" i="1" s="1"/>
  <c r="U2313" i="1" s="1"/>
  <c r="Y2313" i="1" s="1"/>
  <c r="C501" i="3"/>
  <c r="D501" i="3" s="1"/>
  <c r="A2312" i="1" s="1"/>
  <c r="U2312" i="1" s="1"/>
  <c r="Y2312" i="1" s="1"/>
  <c r="C500" i="3"/>
  <c r="D500" i="3" s="1"/>
  <c r="A2311" i="1" s="1"/>
  <c r="U2311" i="1" s="1"/>
  <c r="Y2311" i="1" s="1"/>
  <c r="C499" i="3"/>
  <c r="D499" i="3" s="1"/>
  <c r="A2310" i="1" s="1"/>
  <c r="U2310" i="1" s="1"/>
  <c r="Y2310" i="1" s="1"/>
  <c r="C498" i="3"/>
  <c r="D498" i="3" s="1"/>
  <c r="A2309" i="1" s="1"/>
  <c r="U2309" i="1" s="1"/>
  <c r="Y2309" i="1" s="1"/>
  <c r="C497" i="3"/>
  <c r="D497" i="3" s="1"/>
  <c r="A2308" i="1" s="1"/>
  <c r="U2308" i="1" s="1"/>
  <c r="Y2308" i="1" s="1"/>
  <c r="D496" i="3"/>
  <c r="A2307" i="1" s="1"/>
  <c r="U2307" i="1" s="1"/>
  <c r="Y2307" i="1" s="1"/>
  <c r="C495" i="3"/>
  <c r="D495" i="3" s="1"/>
  <c r="A2306" i="1" s="1"/>
  <c r="U2306" i="1" s="1"/>
  <c r="Y2306" i="1" s="1"/>
  <c r="C494" i="3"/>
  <c r="D494" i="3" s="1"/>
  <c r="A2305" i="1" s="1"/>
  <c r="U2305" i="1" s="1"/>
  <c r="Y2305" i="1" s="1"/>
  <c r="C493" i="3"/>
  <c r="D493" i="3" s="1"/>
  <c r="A2304" i="1" s="1"/>
  <c r="U2304" i="1" s="1"/>
  <c r="Y2304" i="1" s="1"/>
  <c r="C492" i="3"/>
  <c r="D492" i="3" s="1"/>
  <c r="A2303" i="1" s="1"/>
  <c r="U2303" i="1" s="1"/>
  <c r="Y2303" i="1" s="1"/>
  <c r="C491" i="3"/>
  <c r="D491" i="3" s="1"/>
  <c r="A2302" i="1" s="1"/>
  <c r="U2302" i="1" s="1"/>
  <c r="Y2302" i="1" s="1"/>
  <c r="C490" i="3"/>
  <c r="D490" i="3" s="1"/>
  <c r="A2301" i="1" s="1"/>
  <c r="U2301" i="1" s="1"/>
  <c r="Y2301" i="1" s="1"/>
  <c r="C489" i="3"/>
  <c r="D489" i="3" s="1"/>
  <c r="A2300" i="1" s="1"/>
  <c r="U2300" i="1" s="1"/>
  <c r="Y2300" i="1" s="1"/>
  <c r="C488" i="3"/>
  <c r="D488" i="3" s="1"/>
  <c r="A2299" i="1" s="1"/>
  <c r="U2299" i="1" s="1"/>
  <c r="Y2299" i="1" s="1"/>
  <c r="C487" i="3"/>
  <c r="D487" i="3" s="1"/>
  <c r="A2298" i="1" s="1"/>
  <c r="U2298" i="1" s="1"/>
  <c r="Y2298" i="1" s="1"/>
  <c r="C486" i="3"/>
  <c r="D486" i="3" s="1"/>
  <c r="A2297" i="1" s="1"/>
  <c r="U2297" i="1" s="1"/>
  <c r="Y2297" i="1" s="1"/>
  <c r="C485" i="3"/>
  <c r="D485" i="3" s="1"/>
  <c r="A2296" i="1" s="1"/>
  <c r="U2296" i="1" s="1"/>
  <c r="Y2296" i="1" s="1"/>
  <c r="C484" i="3"/>
  <c r="D484" i="3" s="1"/>
  <c r="A2295" i="1" s="1"/>
  <c r="U2295" i="1" s="1"/>
  <c r="Y2295" i="1" s="1"/>
  <c r="C483" i="3"/>
  <c r="D483" i="3" s="1"/>
  <c r="A2294" i="1" s="1"/>
  <c r="U2294" i="1" s="1"/>
  <c r="Y2294" i="1" s="1"/>
  <c r="C482" i="3"/>
  <c r="D482" i="3" s="1"/>
  <c r="A2293" i="1" s="1"/>
  <c r="U2293" i="1" s="1"/>
  <c r="Y2293" i="1" s="1"/>
  <c r="C481" i="3"/>
  <c r="D481" i="3" s="1"/>
  <c r="C480" i="3"/>
  <c r="D480" i="3" s="1"/>
  <c r="C479" i="3"/>
  <c r="D479" i="3" s="1"/>
  <c r="A2255" i="1" s="1"/>
  <c r="U2255" i="1" s="1"/>
  <c r="Y2255" i="1" s="1"/>
  <c r="C478" i="3"/>
  <c r="D478" i="3" s="1"/>
  <c r="A2246" i="1" s="1"/>
  <c r="U2246" i="1" s="1"/>
  <c r="Y2246" i="1" s="1"/>
  <c r="C477" i="3"/>
  <c r="D477" i="3" s="1"/>
  <c r="A2245" i="1" s="1"/>
  <c r="U2245" i="1" s="1"/>
  <c r="Y2245" i="1" s="1"/>
  <c r="C476" i="3"/>
  <c r="D476" i="3" s="1"/>
  <c r="A2244" i="1" s="1"/>
  <c r="U2244" i="1" s="1"/>
  <c r="Y2244" i="1" s="1"/>
  <c r="C475" i="3"/>
  <c r="D475" i="3" s="1"/>
  <c r="A2243" i="1" s="1"/>
  <c r="U2243" i="1" s="1"/>
  <c r="Y2243" i="1" s="1"/>
  <c r="C474" i="3"/>
  <c r="D474" i="3" s="1"/>
  <c r="A2242" i="1" s="1"/>
  <c r="U2242" i="1" s="1"/>
  <c r="Y2242" i="1" s="1"/>
  <c r="C473" i="3"/>
  <c r="D473" i="3" s="1"/>
  <c r="A2241" i="1" s="1"/>
  <c r="U2241" i="1" s="1"/>
  <c r="Y2241" i="1" s="1"/>
  <c r="C472" i="3"/>
  <c r="C471" i="3"/>
  <c r="D471" i="3" s="1"/>
  <c r="A2239" i="1" s="1"/>
  <c r="U2239" i="1" s="1"/>
  <c r="Y2239" i="1" s="1"/>
  <c r="C470" i="3"/>
  <c r="D470" i="3" s="1"/>
  <c r="A2238" i="1" s="1"/>
  <c r="U2238" i="1" s="1"/>
  <c r="Y2238" i="1" s="1"/>
  <c r="C469" i="3"/>
  <c r="D469" i="3" s="1"/>
  <c r="A2237" i="1" s="1"/>
  <c r="U2237" i="1" s="1"/>
  <c r="Y2237" i="1" s="1"/>
  <c r="C468" i="3"/>
  <c r="D468" i="3" s="1"/>
  <c r="A2236" i="1" s="1"/>
  <c r="U2236" i="1" s="1"/>
  <c r="Y2236" i="1" s="1"/>
  <c r="C467" i="3"/>
  <c r="D467" i="3" s="1"/>
  <c r="A2235" i="1" s="1"/>
  <c r="U2235" i="1" s="1"/>
  <c r="Y2235" i="1" s="1"/>
  <c r="C466" i="3"/>
  <c r="D466" i="3" s="1"/>
  <c r="A2234" i="1" s="1"/>
  <c r="U2234" i="1" s="1"/>
  <c r="Y2234" i="1" s="1"/>
  <c r="C465" i="3"/>
  <c r="D465" i="3" s="1"/>
  <c r="A2233" i="1" s="1"/>
  <c r="U2233" i="1" s="1"/>
  <c r="Y2233" i="1" s="1"/>
  <c r="C464" i="3"/>
  <c r="D464" i="3" s="1"/>
  <c r="A2232" i="1" s="1"/>
  <c r="U2232" i="1" s="1"/>
  <c r="Y2232" i="1" s="1"/>
  <c r="C463" i="3"/>
  <c r="D463" i="3" s="1"/>
  <c r="A2231" i="1" s="1"/>
  <c r="U2231" i="1" s="1"/>
  <c r="Y2231" i="1" s="1"/>
  <c r="C462" i="3"/>
  <c r="D462" i="3" s="1"/>
  <c r="A2230" i="1" s="1"/>
  <c r="U2230" i="1" s="1"/>
  <c r="Y2230" i="1" s="1"/>
  <c r="C461" i="3"/>
  <c r="D461" i="3" s="1"/>
  <c r="A2229" i="1" s="1"/>
  <c r="U2229" i="1" s="1"/>
  <c r="Y2229" i="1" s="1"/>
  <c r="C460" i="3"/>
  <c r="D460" i="3" s="1"/>
  <c r="A2228" i="1" s="1"/>
  <c r="U2228" i="1" s="1"/>
  <c r="Y2228" i="1" s="1"/>
  <c r="C459" i="3"/>
  <c r="D459" i="3" s="1"/>
  <c r="A2227" i="1" s="1"/>
  <c r="U2227" i="1" s="1"/>
  <c r="Y2227" i="1" s="1"/>
  <c r="C458" i="3"/>
  <c r="D458" i="3" s="1"/>
  <c r="A2226" i="1" s="1"/>
  <c r="U2226" i="1" s="1"/>
  <c r="Y2226" i="1" s="1"/>
  <c r="C457" i="3"/>
  <c r="D457" i="3" s="1"/>
  <c r="A2225" i="1" s="1"/>
  <c r="U2225" i="1" s="1"/>
  <c r="Y2225" i="1" s="1"/>
  <c r="C456" i="3"/>
  <c r="D456" i="3" s="1"/>
  <c r="A2224" i="1" s="1"/>
  <c r="U2224" i="1" s="1"/>
  <c r="Y2224" i="1" s="1"/>
  <c r="C455" i="3"/>
  <c r="D455" i="3" s="1"/>
  <c r="A2177" i="1" s="1"/>
  <c r="U2177" i="1" s="1"/>
  <c r="Y2177" i="1" s="1"/>
  <c r="C454" i="3"/>
  <c r="D454" i="3" s="1"/>
  <c r="A2168" i="1" s="1"/>
  <c r="U2168" i="1" s="1"/>
  <c r="Y2168" i="1" s="1"/>
  <c r="C453" i="3"/>
  <c r="D453" i="3" s="1"/>
  <c r="A2167" i="1" s="1"/>
  <c r="U2167" i="1" s="1"/>
  <c r="Y2167" i="1" s="1"/>
  <c r="C452" i="3"/>
  <c r="D452" i="3" s="1"/>
  <c r="A2166" i="1" s="1"/>
  <c r="U2166" i="1" s="1"/>
  <c r="Y2166" i="1" s="1"/>
  <c r="C451" i="3"/>
  <c r="D451" i="3" s="1"/>
  <c r="A2165" i="1" s="1"/>
  <c r="U2165" i="1" s="1"/>
  <c r="Y2165" i="1" s="1"/>
  <c r="C450" i="3"/>
  <c r="D450" i="3" s="1"/>
  <c r="A2164" i="1" s="1"/>
  <c r="U2164" i="1" s="1"/>
  <c r="Y2164" i="1" s="1"/>
  <c r="C449" i="3"/>
  <c r="D449" i="3" s="1"/>
  <c r="A2163" i="1" s="1"/>
  <c r="U2163" i="1" s="1"/>
  <c r="Y2163" i="1" s="1"/>
  <c r="C448" i="3"/>
  <c r="D448" i="3" s="1"/>
  <c r="A2162" i="1" s="1"/>
  <c r="U2162" i="1" s="1"/>
  <c r="Y2162" i="1" s="1"/>
  <c r="C447" i="3"/>
  <c r="D447" i="3" s="1"/>
  <c r="A2161" i="1" s="1"/>
  <c r="U2161" i="1" s="1"/>
  <c r="Y2161" i="1" s="1"/>
  <c r="C446" i="3"/>
  <c r="D446" i="3" s="1"/>
  <c r="A2160" i="1" s="1"/>
  <c r="U2160" i="1" s="1"/>
  <c r="Y2160" i="1" s="1"/>
  <c r="C445" i="3"/>
  <c r="D445" i="3" s="1"/>
  <c r="A2159" i="1" s="1"/>
  <c r="U2159" i="1" s="1"/>
  <c r="Y2159" i="1" s="1"/>
  <c r="C444" i="3"/>
  <c r="D444" i="3" s="1"/>
  <c r="A2158" i="1" s="1"/>
  <c r="U2158" i="1" s="1"/>
  <c r="Y2158" i="1" s="1"/>
  <c r="C443" i="3"/>
  <c r="D443" i="3" s="1"/>
  <c r="A2157" i="1" s="1"/>
  <c r="U2157" i="1" s="1"/>
  <c r="Y2157" i="1" s="1"/>
  <c r="C442" i="3"/>
  <c r="D442" i="3" s="1"/>
  <c r="A2156" i="1" s="1"/>
  <c r="U2156" i="1" s="1"/>
  <c r="Y2156" i="1" s="1"/>
  <c r="C441" i="3"/>
  <c r="D441" i="3" s="1"/>
  <c r="A2155" i="1" s="1"/>
  <c r="U2155" i="1" s="1"/>
  <c r="Y2155" i="1" s="1"/>
  <c r="C440" i="3"/>
  <c r="D440" i="3" s="1"/>
  <c r="A2154" i="1" s="1"/>
  <c r="U2154" i="1" s="1"/>
  <c r="Y2154" i="1" s="1"/>
  <c r="C439" i="3"/>
  <c r="D439" i="3" s="1"/>
  <c r="C438" i="3"/>
  <c r="D438" i="3" s="1"/>
  <c r="A2125" i="1" s="1"/>
  <c r="U2125" i="1" s="1"/>
  <c r="Y2125" i="1" s="1"/>
  <c r="C437" i="3"/>
  <c r="D437" i="3" s="1"/>
  <c r="A2107" i="1" s="1"/>
  <c r="U2107" i="1" s="1"/>
  <c r="Y2107" i="1" s="1"/>
  <c r="C436" i="3"/>
  <c r="D436" i="3" s="1"/>
  <c r="A2098" i="1" s="1"/>
  <c r="U2098" i="1" s="1"/>
  <c r="Y2098" i="1" s="1"/>
  <c r="C435" i="3"/>
  <c r="D435" i="3" s="1"/>
  <c r="A2097" i="1" s="1"/>
  <c r="U2097" i="1" s="1"/>
  <c r="Y2097" i="1" s="1"/>
  <c r="C434" i="3"/>
  <c r="D434" i="3" s="1"/>
  <c r="A2096" i="1" s="1"/>
  <c r="U2096" i="1" s="1"/>
  <c r="Y2096" i="1" s="1"/>
  <c r="C433" i="3"/>
  <c r="D433" i="3" s="1"/>
  <c r="A2095" i="1" s="1"/>
  <c r="U2095" i="1" s="1"/>
  <c r="Y2095" i="1" s="1"/>
  <c r="D432" i="3"/>
  <c r="A2094" i="1" s="1"/>
  <c r="U2094" i="1" s="1"/>
  <c r="Y2094" i="1" s="1"/>
  <c r="C431" i="3"/>
  <c r="D431" i="3" s="1"/>
  <c r="A2093" i="1" s="1"/>
  <c r="U2093" i="1" s="1"/>
  <c r="Y2093" i="1" s="1"/>
  <c r="C430" i="3"/>
  <c r="D430" i="3" s="1"/>
  <c r="A2092" i="1" s="1"/>
  <c r="U2092" i="1" s="1"/>
  <c r="Y2092" i="1" s="1"/>
  <c r="C429" i="3"/>
  <c r="D429" i="3" s="1"/>
  <c r="A2091" i="1" s="1"/>
  <c r="U2091" i="1" s="1"/>
  <c r="Y2091" i="1" s="1"/>
  <c r="C428" i="3"/>
  <c r="D428" i="3" s="1"/>
  <c r="A2090" i="1" s="1"/>
  <c r="U2090" i="1" s="1"/>
  <c r="Y2090" i="1" s="1"/>
  <c r="C427" i="3"/>
  <c r="D427" i="3" s="1"/>
  <c r="A2089" i="1" s="1"/>
  <c r="U2089" i="1" s="1"/>
  <c r="Y2089" i="1" s="1"/>
  <c r="C426" i="3"/>
  <c r="D426" i="3" s="1"/>
  <c r="A2088" i="1" s="1"/>
  <c r="U2088" i="1" s="1"/>
  <c r="Y2088" i="1" s="1"/>
  <c r="C425" i="3"/>
  <c r="D425" i="3" s="1"/>
  <c r="A2087" i="1" s="1"/>
  <c r="U2087" i="1" s="1"/>
  <c r="Y2087" i="1" s="1"/>
  <c r="C424" i="3"/>
  <c r="D424" i="3" s="1"/>
  <c r="A2049" i="1" s="1"/>
  <c r="U2049" i="1" s="1"/>
  <c r="Y2049" i="1" s="1"/>
  <c r="C423" i="3"/>
  <c r="D423" i="3" s="1"/>
  <c r="A2040" i="1" s="1"/>
  <c r="U2040" i="1" s="1"/>
  <c r="Y2040" i="1" s="1"/>
  <c r="C422" i="3"/>
  <c r="D422" i="3" s="1"/>
  <c r="A2031" i="1" s="1"/>
  <c r="U2031" i="1" s="1"/>
  <c r="Y2031" i="1" s="1"/>
  <c r="C421" i="3"/>
  <c r="D421" i="3" s="1"/>
  <c r="A2030" i="1" s="1"/>
  <c r="U2030" i="1" s="1"/>
  <c r="Y2030" i="1" s="1"/>
  <c r="C420" i="3"/>
  <c r="D420" i="3" s="1"/>
  <c r="A2029" i="1" s="1"/>
  <c r="U2029" i="1" s="1"/>
  <c r="Y2029" i="1" s="1"/>
  <c r="C419" i="3"/>
  <c r="D419" i="3" s="1"/>
  <c r="A2028" i="1" s="1"/>
  <c r="U2028" i="1" s="1"/>
  <c r="Y2028" i="1" s="1"/>
  <c r="C418" i="3"/>
  <c r="D418" i="3" s="1"/>
  <c r="A2027" i="1" s="1"/>
  <c r="U2027" i="1" s="1"/>
  <c r="Y2027" i="1" s="1"/>
  <c r="C417" i="3"/>
  <c r="D417" i="3" s="1"/>
  <c r="A2026" i="1" s="1"/>
  <c r="U2026" i="1" s="1"/>
  <c r="Y2026" i="1" s="1"/>
  <c r="C416" i="3"/>
  <c r="D416" i="3" s="1"/>
  <c r="A2025" i="1" s="1"/>
  <c r="U2025" i="1" s="1"/>
  <c r="Y2025" i="1" s="1"/>
  <c r="C415" i="3"/>
  <c r="D415" i="3" s="1"/>
  <c r="A2024" i="1" s="1"/>
  <c r="U2024" i="1" s="1"/>
  <c r="Y2024" i="1" s="1"/>
  <c r="C414" i="3"/>
  <c r="D414" i="3" s="1"/>
  <c r="C413" i="3"/>
  <c r="D413" i="3" s="1"/>
  <c r="C412" i="3"/>
  <c r="D412" i="3" s="1"/>
  <c r="A1977" i="1" s="1"/>
  <c r="U1977" i="1" s="1"/>
  <c r="Y1977" i="1" s="1"/>
  <c r="C411" i="3"/>
  <c r="D411" i="3" s="1"/>
  <c r="A1968" i="1" s="1"/>
  <c r="U1968" i="1" s="1"/>
  <c r="Y1968" i="1" s="1"/>
  <c r="C410" i="3"/>
  <c r="D410" i="3" s="1"/>
  <c r="A1967" i="1" s="1"/>
  <c r="U1967" i="1" s="1"/>
  <c r="Y1967" i="1" s="1"/>
  <c r="C409" i="3"/>
  <c r="D409" i="3" s="1"/>
  <c r="A1966" i="1" s="1"/>
  <c r="U1966" i="1" s="1"/>
  <c r="Y1966" i="1" s="1"/>
  <c r="C408" i="3"/>
  <c r="D408" i="3" s="1"/>
  <c r="A1965" i="1" s="1"/>
  <c r="U1965" i="1" s="1"/>
  <c r="Y1965" i="1" s="1"/>
  <c r="C407" i="3"/>
  <c r="D407" i="3" s="1"/>
  <c r="A1964" i="1" s="1"/>
  <c r="U1964" i="1" s="1"/>
  <c r="Y1964" i="1" s="1"/>
  <c r="C406" i="3"/>
  <c r="D406" i="3" s="1"/>
  <c r="A1963" i="1" s="1"/>
  <c r="U1963" i="1" s="1"/>
  <c r="Y1963" i="1" s="1"/>
  <c r="C405" i="3"/>
  <c r="D405" i="3" s="1"/>
  <c r="A1924" i="1" s="1"/>
  <c r="U1924" i="1" s="1"/>
  <c r="Y1924" i="1" s="1"/>
  <c r="C404" i="3"/>
  <c r="D404" i="3" s="1"/>
  <c r="A1915" i="1" s="1"/>
  <c r="U1915" i="1" s="1"/>
  <c r="Y1915" i="1" s="1"/>
  <c r="C403" i="3"/>
  <c r="D403" i="3" s="1"/>
  <c r="A1914" i="1" s="1"/>
  <c r="U1914" i="1" s="1"/>
  <c r="Y1914" i="1" s="1"/>
  <c r="C402" i="3"/>
  <c r="D402" i="3" s="1"/>
  <c r="A1913" i="1" s="1"/>
  <c r="U1913" i="1" s="1"/>
  <c r="Y1913" i="1" s="1"/>
  <c r="C401" i="3"/>
  <c r="D401" i="3" s="1"/>
  <c r="A1912" i="1" s="1"/>
  <c r="U1912" i="1" s="1"/>
  <c r="Y1912" i="1" s="1"/>
  <c r="C400" i="3"/>
  <c r="D400" i="3" s="1"/>
  <c r="A1911" i="1" s="1"/>
  <c r="U1911" i="1" s="1"/>
  <c r="Y1911" i="1" s="1"/>
  <c r="C399" i="3"/>
  <c r="D399" i="3" s="1"/>
  <c r="A1910" i="1" s="1"/>
  <c r="U1910" i="1" s="1"/>
  <c r="Y1910" i="1" s="1"/>
  <c r="C398" i="3"/>
  <c r="D398" i="3" s="1"/>
  <c r="A1909" i="1" s="1"/>
  <c r="U1909" i="1" s="1"/>
  <c r="Y1909" i="1" s="1"/>
  <c r="C397" i="3"/>
  <c r="D397" i="3" s="1"/>
  <c r="A1908" i="1" s="1"/>
  <c r="U1908" i="1" s="1"/>
  <c r="Y1908" i="1" s="1"/>
  <c r="C396" i="3"/>
  <c r="D396" i="3" s="1"/>
  <c r="A1907" i="1" s="1"/>
  <c r="U1907" i="1" s="1"/>
  <c r="Y1907" i="1" s="1"/>
  <c r="C395" i="3"/>
  <c r="D395" i="3" s="1"/>
  <c r="A1906" i="1" s="1"/>
  <c r="U1906" i="1" s="1"/>
  <c r="Y1906" i="1" s="1"/>
  <c r="C394" i="3"/>
  <c r="D394" i="3" s="1"/>
  <c r="A1905" i="1" s="1"/>
  <c r="U1905" i="1" s="1"/>
  <c r="Y1905" i="1" s="1"/>
  <c r="C393" i="3"/>
  <c r="D393" i="3" s="1"/>
  <c r="A1904" i="1" s="1"/>
  <c r="U1904" i="1" s="1"/>
  <c r="Y1904" i="1" s="1"/>
  <c r="C392" i="3"/>
  <c r="D392" i="3" s="1"/>
  <c r="A1903" i="1" s="1"/>
  <c r="U1903" i="1" s="1"/>
  <c r="Y1903" i="1" s="1"/>
  <c r="C391" i="3"/>
  <c r="D391" i="3" s="1"/>
  <c r="A1865" i="1" s="1"/>
  <c r="U1865" i="1" s="1"/>
  <c r="Y1865" i="1" s="1"/>
  <c r="C390" i="3"/>
  <c r="D390" i="3" s="1"/>
  <c r="A1856" i="1" s="1"/>
  <c r="U1856" i="1" s="1"/>
  <c r="Y1856" i="1" s="1"/>
  <c r="C389" i="3"/>
  <c r="D389" i="3" s="1"/>
  <c r="A1855" i="1" s="1"/>
  <c r="U1855" i="1" s="1"/>
  <c r="Y1855" i="1" s="1"/>
  <c r="C388" i="3"/>
  <c r="D388" i="3" s="1"/>
  <c r="A1854" i="1" s="1"/>
  <c r="U1854" i="1" s="1"/>
  <c r="Y1854" i="1" s="1"/>
  <c r="C387" i="3"/>
  <c r="D387" i="3" s="1"/>
  <c r="A1853" i="1" s="1"/>
  <c r="U1853" i="1" s="1"/>
  <c r="Y1853" i="1" s="1"/>
  <c r="C386" i="3"/>
  <c r="D386" i="3" s="1"/>
  <c r="A1852" i="1" s="1"/>
  <c r="U1852" i="1" s="1"/>
  <c r="Y1852" i="1" s="1"/>
  <c r="C385" i="3"/>
  <c r="D385" i="3" s="1"/>
  <c r="A1851" i="1" s="1"/>
  <c r="U1851" i="1" s="1"/>
  <c r="Y1851" i="1" s="1"/>
  <c r="C384" i="3"/>
  <c r="D384" i="3" s="1"/>
  <c r="A1850" i="1" s="1"/>
  <c r="U1850" i="1" s="1"/>
  <c r="Y1850" i="1" s="1"/>
  <c r="C383" i="3"/>
  <c r="D383" i="3" s="1"/>
  <c r="A1849" i="1" s="1"/>
  <c r="U1849" i="1" s="1"/>
  <c r="Y1849" i="1" s="1"/>
  <c r="C382" i="3"/>
  <c r="D382" i="3" s="1"/>
  <c r="A1848" i="1" s="1"/>
  <c r="U1848" i="1" s="1"/>
  <c r="Y1848" i="1" s="1"/>
  <c r="C381" i="3"/>
  <c r="D381" i="3" s="1"/>
  <c r="A1828" i="1" s="1"/>
  <c r="U1828" i="1" s="1"/>
  <c r="Y1828" i="1" s="1"/>
  <c r="C380" i="3"/>
  <c r="D380" i="3" s="1"/>
  <c r="A1819" i="1" s="1"/>
  <c r="U1819" i="1" s="1"/>
  <c r="Y1819" i="1" s="1"/>
  <c r="C379" i="3"/>
  <c r="D379" i="3" s="1"/>
  <c r="A1801" i="1" s="1"/>
  <c r="U1801" i="1" s="1"/>
  <c r="Y1801" i="1" s="1"/>
  <c r="C378" i="3"/>
  <c r="D378" i="3" s="1"/>
  <c r="A1792" i="1" s="1"/>
  <c r="U1792" i="1" s="1"/>
  <c r="Y1792" i="1" s="1"/>
  <c r="C377" i="3"/>
  <c r="D377" i="3" s="1"/>
  <c r="A1791" i="1" s="1"/>
  <c r="U1791" i="1" s="1"/>
  <c r="Y1791" i="1" s="1"/>
  <c r="C376" i="3"/>
  <c r="D376" i="3" s="1"/>
  <c r="A1790" i="1" s="1"/>
  <c r="U1790" i="1" s="1"/>
  <c r="Y1790" i="1" s="1"/>
  <c r="C375" i="3"/>
  <c r="D375" i="3" s="1"/>
  <c r="A1789" i="1" s="1"/>
  <c r="U1789" i="1" s="1"/>
  <c r="Y1789" i="1" s="1"/>
  <c r="C374" i="3"/>
  <c r="D374" i="3" s="1"/>
  <c r="A1788" i="1" s="1"/>
  <c r="U1788" i="1" s="1"/>
  <c r="Y1788" i="1" s="1"/>
  <c r="C373" i="3"/>
  <c r="D373" i="3" s="1"/>
  <c r="A1787" i="1" s="1"/>
  <c r="U1787" i="1" s="1"/>
  <c r="Y1787" i="1" s="1"/>
  <c r="C372" i="3"/>
  <c r="D372" i="3" s="1"/>
  <c r="A1786" i="1" s="1"/>
  <c r="U1786" i="1" s="1"/>
  <c r="Y1786" i="1" s="1"/>
  <c r="C371" i="3"/>
  <c r="D371" i="3" s="1"/>
  <c r="A1785" i="1" s="1"/>
  <c r="U1785" i="1" s="1"/>
  <c r="Y1785" i="1" s="1"/>
  <c r="C370" i="3"/>
  <c r="D370" i="3" s="1"/>
  <c r="A1765" i="1" s="1"/>
  <c r="U1765" i="1" s="1"/>
  <c r="Y1765" i="1" s="1"/>
  <c r="C369" i="3"/>
  <c r="D369" i="3" s="1"/>
  <c r="A1738" i="1" s="1"/>
  <c r="U1738" i="1" s="1"/>
  <c r="Y1738" i="1" s="1"/>
  <c r="C368" i="3"/>
  <c r="D368" i="3" s="1"/>
  <c r="A1729" i="1" s="1"/>
  <c r="U1729" i="1" s="1"/>
  <c r="Y1729" i="1" s="1"/>
  <c r="C367" i="3"/>
  <c r="D367" i="3" s="1"/>
  <c r="A1728" i="1" s="1"/>
  <c r="U1728" i="1" s="1"/>
  <c r="Y1728" i="1" s="1"/>
  <c r="C366" i="3"/>
  <c r="D366" i="3" s="1"/>
  <c r="A1727" i="1" s="1"/>
  <c r="U1727" i="1" s="1"/>
  <c r="Y1727" i="1" s="1"/>
  <c r="C365" i="3"/>
  <c r="D365" i="3" s="1"/>
  <c r="A1726" i="1" s="1"/>
  <c r="U1726" i="1" s="1"/>
  <c r="Y1726" i="1" s="1"/>
  <c r="C364" i="3"/>
  <c r="D364" i="3" s="1"/>
  <c r="A1725" i="1" s="1"/>
  <c r="U1725" i="1" s="1"/>
  <c r="Y1725" i="1" s="1"/>
  <c r="C363" i="3"/>
  <c r="D363" i="3" s="1"/>
  <c r="A1724" i="1" s="1"/>
  <c r="U1724" i="1" s="1"/>
  <c r="Y1724" i="1" s="1"/>
  <c r="C362" i="3"/>
  <c r="D362" i="3" s="1"/>
  <c r="A1723" i="1" s="1"/>
  <c r="U1723" i="1" s="1"/>
  <c r="Y1723" i="1" s="1"/>
  <c r="C361" i="3"/>
  <c r="D361" i="3" s="1"/>
  <c r="A1722" i="1" s="1"/>
  <c r="U1722" i="1" s="1"/>
  <c r="Y1722" i="1" s="1"/>
  <c r="C360" i="3"/>
  <c r="D360" i="3" s="1"/>
  <c r="C359" i="3"/>
  <c r="D359" i="3" s="1"/>
  <c r="A1684" i="1" s="1"/>
  <c r="U1684" i="1" s="1"/>
  <c r="Y1684" i="1" s="1"/>
  <c r="C358" i="3"/>
  <c r="D358" i="3" s="1"/>
  <c r="A1675" i="1" s="1"/>
  <c r="U1675" i="1" s="1"/>
  <c r="Y1675" i="1" s="1"/>
  <c r="C357" i="3"/>
  <c r="D357" i="3" s="1"/>
  <c r="A1674" i="1" s="1"/>
  <c r="U1674" i="1" s="1"/>
  <c r="Y1674" i="1" s="1"/>
  <c r="C356" i="3"/>
  <c r="D356" i="3" s="1"/>
  <c r="A1673" i="1" s="1"/>
  <c r="U1673" i="1" s="1"/>
  <c r="Y1673" i="1" s="1"/>
  <c r="C355" i="3"/>
  <c r="D355" i="3" s="1"/>
  <c r="A1672" i="1" s="1"/>
  <c r="U1672" i="1" s="1"/>
  <c r="Y1672" i="1" s="1"/>
  <c r="C354" i="3"/>
  <c r="D354" i="3" s="1"/>
  <c r="A1671" i="1" s="1"/>
  <c r="U1671" i="1" s="1"/>
  <c r="Y1671" i="1" s="1"/>
  <c r="C353" i="3"/>
  <c r="D353" i="3" s="1"/>
  <c r="A1670" i="1" s="1"/>
  <c r="U1670" i="1" s="1"/>
  <c r="Y1670" i="1" s="1"/>
  <c r="C352" i="3"/>
  <c r="D352" i="3" s="1"/>
  <c r="A1669" i="1" s="1"/>
  <c r="U1669" i="1" s="1"/>
  <c r="Y1669" i="1" s="1"/>
  <c r="C351" i="3"/>
  <c r="D351" i="3" s="1"/>
  <c r="A1631" i="1" s="1"/>
  <c r="U1631" i="1" s="1"/>
  <c r="Y1631" i="1" s="1"/>
  <c r="C350" i="3"/>
  <c r="D350" i="3" s="1"/>
  <c r="A1622" i="1" s="1"/>
  <c r="U1622" i="1" s="1"/>
  <c r="Y1622" i="1" s="1"/>
  <c r="C349" i="3"/>
  <c r="D349" i="3" s="1"/>
  <c r="A1621" i="1" s="1"/>
  <c r="U1621" i="1" s="1"/>
  <c r="Y1621" i="1" s="1"/>
  <c r="C348" i="3"/>
  <c r="D348" i="3" s="1"/>
  <c r="A1620" i="1" s="1"/>
  <c r="U1620" i="1" s="1"/>
  <c r="Y1620" i="1" s="1"/>
  <c r="C347" i="3"/>
  <c r="D347" i="3" s="1"/>
  <c r="A1619" i="1" s="1"/>
  <c r="U1619" i="1" s="1"/>
  <c r="Y1619" i="1" s="1"/>
  <c r="C346" i="3"/>
  <c r="D346" i="3" s="1"/>
  <c r="A1618" i="1" s="1"/>
  <c r="U1618" i="1" s="1"/>
  <c r="Y1618" i="1" s="1"/>
  <c r="C345" i="3"/>
  <c r="D345" i="3" s="1"/>
  <c r="A1617" i="1" s="1"/>
  <c r="U1617" i="1" s="1"/>
  <c r="Y1617" i="1" s="1"/>
  <c r="C344" i="3"/>
  <c r="D344" i="3" s="1"/>
  <c r="A1616" i="1" s="1"/>
  <c r="U1616" i="1" s="1"/>
  <c r="Y1616" i="1" s="1"/>
  <c r="C343" i="3"/>
  <c r="D343" i="3" s="1"/>
  <c r="A1569" i="1" s="1"/>
  <c r="U1569" i="1" s="1"/>
  <c r="Y1569" i="1" s="1"/>
  <c r="C342" i="3"/>
  <c r="D342" i="3" s="1"/>
  <c r="A1560" i="1" s="1"/>
  <c r="U1560" i="1" s="1"/>
  <c r="Y1560" i="1" s="1"/>
  <c r="C341" i="3"/>
  <c r="D341" i="3" s="1"/>
  <c r="A1559" i="1" s="1"/>
  <c r="U1559" i="1" s="1"/>
  <c r="Y1559" i="1" s="1"/>
  <c r="C340" i="3"/>
  <c r="D340" i="3" s="1"/>
  <c r="A1558" i="1" s="1"/>
  <c r="U1558" i="1" s="1"/>
  <c r="Y1558" i="1" s="1"/>
  <c r="C339" i="3"/>
  <c r="D339" i="3" s="1"/>
  <c r="A1557" i="1" s="1"/>
  <c r="U1557" i="1" s="1"/>
  <c r="Y1557" i="1" s="1"/>
  <c r="C338" i="3"/>
  <c r="D338" i="3" s="1"/>
  <c r="A1556" i="1" s="1"/>
  <c r="U1556" i="1" s="1"/>
  <c r="Y1556" i="1" s="1"/>
  <c r="C337" i="3"/>
  <c r="D337" i="3" s="1"/>
  <c r="A1555" i="1" s="1"/>
  <c r="U1555" i="1" s="1"/>
  <c r="Y1555" i="1" s="1"/>
  <c r="C336" i="3"/>
  <c r="D336" i="3" s="1"/>
  <c r="A1554" i="1" s="1"/>
  <c r="U1554" i="1" s="1"/>
  <c r="Y1554" i="1" s="1"/>
  <c r="C335" i="3"/>
  <c r="D335" i="3" s="1"/>
  <c r="A1553" i="1" s="1"/>
  <c r="U1553" i="1" s="1"/>
  <c r="Y1553" i="1" s="1"/>
  <c r="C334" i="3"/>
  <c r="D334" i="3" s="1"/>
  <c r="A1552" i="1" s="1"/>
  <c r="U1552" i="1" s="1"/>
  <c r="Y1552" i="1" s="1"/>
  <c r="C333" i="3"/>
  <c r="D333" i="3" s="1"/>
  <c r="A1551" i="1" s="1"/>
  <c r="U1551" i="1" s="1"/>
  <c r="Y1551" i="1" s="1"/>
  <c r="C332" i="3"/>
  <c r="D332" i="3" s="1"/>
  <c r="C331" i="3"/>
  <c r="D331" i="3" s="1"/>
  <c r="A1504" i="1" s="1"/>
  <c r="U1504" i="1" s="1"/>
  <c r="Y1504" i="1" s="1"/>
  <c r="C330" i="3"/>
  <c r="D330" i="3" s="1"/>
  <c r="A1495" i="1" s="1"/>
  <c r="U1495" i="1" s="1"/>
  <c r="Y1495" i="1" s="1"/>
  <c r="C329" i="3"/>
  <c r="D329" i="3" s="1"/>
  <c r="A1494" i="1" s="1"/>
  <c r="U1494" i="1" s="1"/>
  <c r="Y1494" i="1" s="1"/>
  <c r="C328" i="3"/>
  <c r="D328" i="3" s="1"/>
  <c r="A1493" i="1" s="1"/>
  <c r="U1493" i="1" s="1"/>
  <c r="Y1493" i="1" s="1"/>
  <c r="C327" i="3"/>
  <c r="D327" i="3" s="1"/>
  <c r="A1492" i="1" s="1"/>
  <c r="U1492" i="1" s="1"/>
  <c r="Y1492" i="1" s="1"/>
  <c r="C326" i="3"/>
  <c r="D326" i="3" s="1"/>
  <c r="A1491" i="1" s="1"/>
  <c r="U1491" i="1" s="1"/>
  <c r="Y1491" i="1" s="1"/>
  <c r="C325" i="3"/>
  <c r="D325" i="3" s="1"/>
  <c r="A1490" i="1" s="1"/>
  <c r="U1490" i="1" s="1"/>
  <c r="Y1490" i="1" s="1"/>
  <c r="C324" i="3"/>
  <c r="D324" i="3" s="1"/>
  <c r="A1489" i="1" s="1"/>
  <c r="U1489" i="1" s="1"/>
  <c r="Y1489" i="1" s="1"/>
  <c r="C323" i="3"/>
  <c r="D323" i="3" s="1"/>
  <c r="A1488" i="1" s="1"/>
  <c r="U1488" i="1" s="1"/>
  <c r="Y1488" i="1" s="1"/>
  <c r="C322" i="3"/>
  <c r="D322" i="3" s="1"/>
  <c r="A1487" i="1" s="1"/>
  <c r="U1487" i="1" s="1"/>
  <c r="Y1487" i="1" s="1"/>
  <c r="C321" i="3"/>
  <c r="D321" i="3" s="1"/>
  <c r="A1486" i="1" s="1"/>
  <c r="U1486" i="1" s="1"/>
  <c r="Y1486" i="1" s="1"/>
  <c r="C320" i="3"/>
  <c r="D320" i="3" s="1"/>
  <c r="A1448" i="1" s="1"/>
  <c r="U1448" i="1" s="1"/>
  <c r="Y1448" i="1" s="1"/>
  <c r="C319" i="3"/>
  <c r="D319" i="3" s="1"/>
  <c r="A1439" i="1" s="1"/>
  <c r="U1439" i="1" s="1"/>
  <c r="Y1439" i="1" s="1"/>
  <c r="C318" i="3"/>
  <c r="D318" i="3" s="1"/>
  <c r="A1438" i="1" s="1"/>
  <c r="U1438" i="1" s="1"/>
  <c r="Y1438" i="1" s="1"/>
  <c r="C317" i="3"/>
  <c r="D317" i="3" s="1"/>
  <c r="A1437" i="1" s="1"/>
  <c r="U1437" i="1" s="1"/>
  <c r="Y1437" i="1" s="1"/>
  <c r="C316" i="3"/>
  <c r="D316" i="3" s="1"/>
  <c r="A1436" i="1" s="1"/>
  <c r="U1436" i="1" s="1"/>
  <c r="Y1436" i="1" s="1"/>
  <c r="C315" i="3"/>
  <c r="D315" i="3" s="1"/>
  <c r="A1435" i="1" s="1"/>
  <c r="U1435" i="1" s="1"/>
  <c r="Y1435" i="1" s="1"/>
  <c r="C314" i="3"/>
  <c r="D314" i="3" s="1"/>
  <c r="A1434" i="1" s="1"/>
  <c r="U1434" i="1" s="1"/>
  <c r="Y1434" i="1" s="1"/>
  <c r="C313" i="3"/>
  <c r="D313" i="3" s="1"/>
  <c r="A1433" i="1" s="1"/>
  <c r="U1433" i="1" s="1"/>
  <c r="Y1433" i="1" s="1"/>
  <c r="C312" i="3"/>
  <c r="D312" i="3" s="1"/>
  <c r="A1432" i="1" s="1"/>
  <c r="U1432" i="1" s="1"/>
  <c r="Y1432" i="1" s="1"/>
  <c r="C311" i="3"/>
  <c r="D311" i="3" s="1"/>
  <c r="C310" i="3"/>
  <c r="D310" i="3" s="1"/>
  <c r="A1394" i="1" s="1"/>
  <c r="U1394" i="1" s="1"/>
  <c r="Y1394" i="1" s="1"/>
  <c r="C309" i="3"/>
  <c r="D309" i="3" s="1"/>
  <c r="A1385" i="1" s="1"/>
  <c r="U1385" i="1" s="1"/>
  <c r="Y1385" i="1" s="1"/>
  <c r="C308" i="3"/>
  <c r="D308" i="3" s="1"/>
  <c r="A1384" i="1" s="1"/>
  <c r="U1384" i="1" s="1"/>
  <c r="Y1384" i="1" s="1"/>
  <c r="C307" i="3"/>
  <c r="D307" i="3" s="1"/>
  <c r="A1383" i="1" s="1"/>
  <c r="U1383" i="1" s="1"/>
  <c r="Y1383" i="1" s="1"/>
  <c r="C306" i="3"/>
  <c r="D306" i="3" s="1"/>
  <c r="A1382" i="1" s="1"/>
  <c r="U1382" i="1" s="1"/>
  <c r="Y1382" i="1" s="1"/>
  <c r="C305" i="3"/>
  <c r="D305" i="3" s="1"/>
  <c r="A1381" i="1" s="1"/>
  <c r="U1381" i="1" s="1"/>
  <c r="Y1381" i="1" s="1"/>
  <c r="C304" i="3"/>
  <c r="D304" i="3" s="1"/>
  <c r="A1379" i="1" s="1"/>
  <c r="U1379" i="1" s="1"/>
  <c r="Y1379" i="1" s="1"/>
  <c r="C303" i="3"/>
  <c r="D303" i="3" s="1"/>
  <c r="A1378" i="1" s="1"/>
  <c r="U1378" i="1" s="1"/>
  <c r="Y1378" i="1" s="1"/>
  <c r="C302" i="3"/>
  <c r="D302" i="3" s="1"/>
  <c r="A1377" i="1" s="1"/>
  <c r="U1377" i="1" s="1"/>
  <c r="Y1377" i="1" s="1"/>
  <c r="C301" i="3"/>
  <c r="D301" i="3" s="1"/>
  <c r="A1376" i="1" s="1"/>
  <c r="U1376" i="1" s="1"/>
  <c r="Y1376" i="1" s="1"/>
  <c r="C300" i="3"/>
  <c r="D300" i="3" s="1"/>
  <c r="A1329" i="1" s="1"/>
  <c r="U1329" i="1" s="1"/>
  <c r="Y1329" i="1" s="1"/>
  <c r="C299" i="3"/>
  <c r="D299" i="3" s="1"/>
  <c r="A1320" i="1" s="1"/>
  <c r="U1320" i="1" s="1"/>
  <c r="Y1320" i="1" s="1"/>
  <c r="C298" i="3"/>
  <c r="D298" i="3" s="1"/>
  <c r="A1319" i="1" s="1"/>
  <c r="U1319" i="1" s="1"/>
  <c r="Y1319" i="1" s="1"/>
  <c r="C297" i="3"/>
  <c r="D297" i="3" s="1"/>
  <c r="A1318" i="1" s="1"/>
  <c r="U1318" i="1" s="1"/>
  <c r="Y1318" i="1" s="1"/>
  <c r="C296" i="3"/>
  <c r="D296" i="3" s="1"/>
  <c r="A1317" i="1" s="1"/>
  <c r="U1317" i="1" s="1"/>
  <c r="Y1317" i="1" s="1"/>
  <c r="C295" i="3"/>
  <c r="D295" i="3" s="1"/>
  <c r="A1316" i="1" s="1"/>
  <c r="U1316" i="1" s="1"/>
  <c r="Y1316" i="1" s="1"/>
  <c r="C294" i="3"/>
  <c r="D294" i="3" s="1"/>
  <c r="A1315" i="1" s="1"/>
  <c r="U1315" i="1" s="1"/>
  <c r="Y1315" i="1" s="1"/>
  <c r="C293" i="3"/>
  <c r="D293" i="3" s="1"/>
  <c r="A1314" i="1" s="1"/>
  <c r="U1314" i="1" s="1"/>
  <c r="Y1314" i="1" s="1"/>
  <c r="C292" i="3"/>
  <c r="D292" i="3" s="1"/>
  <c r="A1313" i="1" s="1"/>
  <c r="U1313" i="1" s="1"/>
  <c r="Y1313" i="1" s="1"/>
  <c r="C291" i="3"/>
  <c r="D291" i="3" s="1"/>
  <c r="A1312" i="1" s="1"/>
  <c r="U1312" i="1" s="1"/>
  <c r="Y1312" i="1" s="1"/>
  <c r="C290" i="3"/>
  <c r="D290" i="3" s="1"/>
  <c r="C289" i="3"/>
  <c r="D289" i="3" s="1"/>
  <c r="A1265" i="1" s="1"/>
  <c r="U1265" i="1" s="1"/>
  <c r="Y1265" i="1" s="1"/>
  <c r="C288" i="3"/>
  <c r="D288" i="3" s="1"/>
  <c r="A1256" i="1" s="1"/>
  <c r="U1256" i="1" s="1"/>
  <c r="Y1256" i="1" s="1"/>
  <c r="C287" i="3"/>
  <c r="D287" i="3" s="1"/>
  <c r="A1255" i="1" s="1"/>
  <c r="U1255" i="1" s="1"/>
  <c r="Y1255" i="1" s="1"/>
  <c r="C286" i="3"/>
  <c r="D286" i="3" s="1"/>
  <c r="A1254" i="1" s="1"/>
  <c r="U1254" i="1" s="1"/>
  <c r="Y1254" i="1" s="1"/>
  <c r="C285" i="3"/>
  <c r="D285" i="3" s="1"/>
  <c r="A1253" i="1" s="1"/>
  <c r="U1253" i="1" s="1"/>
  <c r="Y1253" i="1" s="1"/>
  <c r="C284" i="3"/>
  <c r="D284" i="3" s="1"/>
  <c r="A1252" i="1" s="1"/>
  <c r="U1252" i="1" s="1"/>
  <c r="Y1252" i="1" s="1"/>
  <c r="C283" i="3"/>
  <c r="D283" i="3" s="1"/>
  <c r="A1251" i="1" s="1"/>
  <c r="U1251" i="1" s="1"/>
  <c r="Y1251" i="1" s="1"/>
  <c r="C282" i="3"/>
  <c r="D282" i="3" s="1"/>
  <c r="A1250" i="1" s="1"/>
  <c r="U1250" i="1" s="1"/>
  <c r="Y1250" i="1" s="1"/>
  <c r="C281" i="3"/>
  <c r="D281" i="3" s="1"/>
  <c r="A1212" i="1" s="1"/>
  <c r="U1212" i="1" s="1"/>
  <c r="Y1212" i="1" s="1"/>
  <c r="C280" i="3"/>
  <c r="D280" i="3" s="1"/>
  <c r="A1203" i="1" s="1"/>
  <c r="U1203" i="1" s="1"/>
  <c r="Y1203" i="1" s="1"/>
  <c r="C279" i="3"/>
  <c r="D279" i="3" s="1"/>
  <c r="A1202" i="1" s="1"/>
  <c r="U1202" i="1" s="1"/>
  <c r="Y1202" i="1" s="1"/>
  <c r="C278" i="3"/>
  <c r="D278" i="3" s="1"/>
  <c r="A1201" i="1" s="1"/>
  <c r="U1201" i="1" s="1"/>
  <c r="Y1201" i="1" s="1"/>
  <c r="C277" i="3"/>
  <c r="D277" i="3" s="1"/>
  <c r="A1200" i="1" s="1"/>
  <c r="U1200" i="1" s="1"/>
  <c r="Y1200" i="1" s="1"/>
  <c r="C276" i="3"/>
  <c r="D276" i="3" s="1"/>
  <c r="A1199" i="1" s="1"/>
  <c r="U1199" i="1" s="1"/>
  <c r="Y1199" i="1" s="1"/>
  <c r="C275" i="3"/>
  <c r="D275" i="3" s="1"/>
  <c r="A1198" i="1" s="1"/>
  <c r="U1198" i="1" s="1"/>
  <c r="Y1198" i="1" s="1"/>
  <c r="C274" i="3"/>
  <c r="D274" i="3" s="1"/>
  <c r="C273" i="3"/>
  <c r="D273" i="3" s="1"/>
  <c r="A1160" i="1" s="1"/>
  <c r="U1160" i="1" s="1"/>
  <c r="Y1160" i="1" s="1"/>
  <c r="C272" i="3"/>
  <c r="D272" i="3" s="1"/>
  <c r="A1151" i="1" s="1"/>
  <c r="U1151" i="1" s="1"/>
  <c r="Y1151" i="1" s="1"/>
  <c r="C271" i="3"/>
  <c r="D271" i="3" s="1"/>
  <c r="A1150" i="1" s="1"/>
  <c r="U1150" i="1" s="1"/>
  <c r="Y1150" i="1" s="1"/>
  <c r="C270" i="3"/>
  <c r="D270" i="3" s="1"/>
  <c r="A1149" i="1" s="1"/>
  <c r="U1149" i="1" s="1"/>
  <c r="Y1149" i="1" s="1"/>
  <c r="C269" i="3"/>
  <c r="D269" i="3" s="1"/>
  <c r="A1148" i="1" s="1"/>
  <c r="U1148" i="1" s="1"/>
  <c r="Y1148" i="1" s="1"/>
  <c r="C268" i="3"/>
  <c r="D268" i="3" s="1"/>
  <c r="A1147" i="1" s="1"/>
  <c r="U1147" i="1" s="1"/>
  <c r="Y1147" i="1" s="1"/>
  <c r="C267" i="3"/>
  <c r="D267" i="3" s="1"/>
  <c r="A1146" i="1" s="1"/>
  <c r="U1146" i="1" s="1"/>
  <c r="Y1146" i="1" s="1"/>
  <c r="C266" i="3"/>
  <c r="D266" i="3" s="1"/>
  <c r="A1145" i="1" s="1"/>
  <c r="U1145" i="1" s="1"/>
  <c r="Y1145" i="1" s="1"/>
  <c r="C265" i="3"/>
  <c r="D265" i="3" s="1"/>
  <c r="A1144" i="1" s="1"/>
  <c r="U1144" i="1" s="1"/>
  <c r="Y1144" i="1" s="1"/>
  <c r="C264" i="3"/>
  <c r="D264" i="3" s="1"/>
  <c r="A1115" i="1" s="1"/>
  <c r="U1115" i="1" s="1"/>
  <c r="Y1115" i="1" s="1"/>
  <c r="C263" i="3"/>
  <c r="D263" i="3" s="1"/>
  <c r="A1097" i="1" s="1"/>
  <c r="U1097" i="1" s="1"/>
  <c r="Y1097" i="1" s="1"/>
  <c r="C262" i="3"/>
  <c r="D262" i="3" s="1"/>
  <c r="A1088" i="1" s="1"/>
  <c r="U1088" i="1" s="1"/>
  <c r="Y1088" i="1" s="1"/>
  <c r="C261" i="3"/>
  <c r="D261" i="3" s="1"/>
  <c r="A1087" i="1" s="1"/>
  <c r="U1087" i="1" s="1"/>
  <c r="Y1087" i="1" s="1"/>
  <c r="C260" i="3"/>
  <c r="D260" i="3" s="1"/>
  <c r="A1086" i="1" s="1"/>
  <c r="U1086" i="1" s="1"/>
  <c r="Y1086" i="1" s="1"/>
  <c r="C259" i="3"/>
  <c r="D259" i="3" s="1"/>
  <c r="A1085" i="1" s="1"/>
  <c r="U1085" i="1" s="1"/>
  <c r="Y1085" i="1" s="1"/>
  <c r="C258" i="3"/>
  <c r="D258" i="3" s="1"/>
  <c r="A1084" i="1" s="1"/>
  <c r="U1084" i="1" s="1"/>
  <c r="Y1084" i="1" s="1"/>
  <c r="C257" i="3"/>
  <c r="D257" i="3" s="1"/>
  <c r="A1083" i="1" s="1"/>
  <c r="U1083" i="1" s="1"/>
  <c r="Y1083" i="1" s="1"/>
  <c r="C256" i="3"/>
  <c r="D256" i="3" s="1"/>
  <c r="C255" i="3"/>
  <c r="D255" i="3" s="1"/>
  <c r="A1036" i="1" s="1"/>
  <c r="U1036" i="1" s="1"/>
  <c r="Y1036" i="1" s="1"/>
  <c r="C254" i="3"/>
  <c r="D254" i="3" s="1"/>
  <c r="A1027" i="1" s="1"/>
  <c r="U1027" i="1" s="1"/>
  <c r="Y1027" i="1" s="1"/>
  <c r="C253" i="3"/>
  <c r="D253" i="3" s="1"/>
  <c r="A1026" i="1" s="1"/>
  <c r="U1026" i="1" s="1"/>
  <c r="Y1026" i="1" s="1"/>
  <c r="C252" i="3"/>
  <c r="D252" i="3" s="1"/>
  <c r="A1025" i="1" s="1"/>
  <c r="U1025" i="1" s="1"/>
  <c r="Y1025" i="1" s="1"/>
  <c r="C251" i="3"/>
  <c r="D251" i="3" s="1"/>
  <c r="A1024" i="1" s="1"/>
  <c r="U1024" i="1" s="1"/>
  <c r="Y1024" i="1" s="1"/>
  <c r="C250" i="3"/>
  <c r="D250" i="3" s="1"/>
  <c r="A1023" i="1" s="1"/>
  <c r="U1023" i="1" s="1"/>
  <c r="Y1023" i="1" s="1"/>
  <c r="C249" i="3"/>
  <c r="D249" i="3" s="1"/>
  <c r="A1022" i="1" s="1"/>
  <c r="U1022" i="1" s="1"/>
  <c r="Y1022" i="1" s="1"/>
  <c r="C248" i="3"/>
  <c r="D248" i="3" s="1"/>
  <c r="A1021" i="1" s="1"/>
  <c r="U1021" i="1" s="1"/>
  <c r="Y1021" i="1" s="1"/>
  <c r="C247" i="3"/>
  <c r="D247" i="3" s="1"/>
  <c r="A1020" i="1" s="1"/>
  <c r="U1020" i="1" s="1"/>
  <c r="Y1020" i="1" s="1"/>
  <c r="C246" i="3"/>
  <c r="D246" i="3" s="1"/>
  <c r="A982" i="1" s="1"/>
  <c r="U982" i="1" s="1"/>
  <c r="Y982" i="1" s="1"/>
  <c r="C245" i="3"/>
  <c r="D245" i="3" s="1"/>
  <c r="A973" i="1" s="1"/>
  <c r="U973" i="1" s="1"/>
  <c r="Y973" i="1" s="1"/>
  <c r="C244" i="3"/>
  <c r="D244" i="3" s="1"/>
  <c r="A972" i="1" s="1"/>
  <c r="U972" i="1" s="1"/>
  <c r="Y972" i="1" s="1"/>
  <c r="C243" i="3"/>
  <c r="D243" i="3" s="1"/>
  <c r="A971" i="1" s="1"/>
  <c r="U971" i="1" s="1"/>
  <c r="Y971" i="1" s="1"/>
  <c r="C242" i="3"/>
  <c r="D242" i="3" s="1"/>
  <c r="A970" i="1" s="1"/>
  <c r="U970" i="1" s="1"/>
  <c r="Y970" i="1" s="1"/>
  <c r="C241" i="3"/>
  <c r="D241" i="3" s="1"/>
  <c r="A969" i="1" s="1"/>
  <c r="U969" i="1" s="1"/>
  <c r="Y969" i="1" s="1"/>
  <c r="C240" i="3"/>
  <c r="D240" i="3" s="1"/>
  <c r="A968" i="1" s="1"/>
  <c r="U968" i="1" s="1"/>
  <c r="Y968" i="1" s="1"/>
  <c r="C239" i="3"/>
  <c r="D239" i="3" s="1"/>
  <c r="C238" i="3"/>
  <c r="D238" i="3" s="1"/>
  <c r="A966" i="1" s="1"/>
  <c r="U966" i="1" s="1"/>
  <c r="Y966" i="1" s="1"/>
  <c r="C237" i="3"/>
  <c r="D237" i="3" s="1"/>
  <c r="A965" i="1" s="1"/>
  <c r="U965" i="1" s="1"/>
  <c r="Y965" i="1" s="1"/>
  <c r="C236" i="3"/>
  <c r="D236" i="3" s="1"/>
  <c r="A927" i="1" s="1"/>
  <c r="U927" i="1" s="1"/>
  <c r="Y927" i="1" s="1"/>
  <c r="C235" i="3"/>
  <c r="D235" i="3" s="1"/>
  <c r="A918" i="1" s="1"/>
  <c r="U918" i="1" s="1"/>
  <c r="Y918" i="1" s="1"/>
  <c r="C234" i="3"/>
  <c r="D234" i="3" s="1"/>
  <c r="A917" i="1" s="1"/>
  <c r="U917" i="1" s="1"/>
  <c r="Y917" i="1" s="1"/>
  <c r="C233" i="3"/>
  <c r="D233" i="3" s="1"/>
  <c r="A916" i="1" s="1"/>
  <c r="U916" i="1" s="1"/>
  <c r="Y916" i="1" s="1"/>
  <c r="C232" i="3"/>
  <c r="D232" i="3" s="1"/>
  <c r="A915" i="1" s="1"/>
  <c r="U915" i="1" s="1"/>
  <c r="Y915" i="1" s="1"/>
  <c r="C231" i="3"/>
  <c r="D231" i="3" s="1"/>
  <c r="A914" i="1" s="1"/>
  <c r="U914" i="1" s="1"/>
  <c r="Y914" i="1" s="1"/>
  <c r="C230" i="3"/>
  <c r="D230" i="3" s="1"/>
  <c r="A913" i="1" s="1"/>
  <c r="U913" i="1" s="1"/>
  <c r="Y913" i="1" s="1"/>
  <c r="C229" i="3"/>
  <c r="D229" i="3" s="1"/>
  <c r="A912" i="1" s="1"/>
  <c r="U912" i="1" s="1"/>
  <c r="Y912" i="1" s="1"/>
  <c r="C228" i="3"/>
  <c r="D228" i="3" s="1"/>
  <c r="A911" i="1" s="1"/>
  <c r="U911" i="1" s="1"/>
  <c r="Y911" i="1" s="1"/>
  <c r="C227" i="3"/>
  <c r="D227" i="3" s="1"/>
  <c r="A910" i="1" s="1"/>
  <c r="U910" i="1" s="1"/>
  <c r="Y910" i="1" s="1"/>
  <c r="C226" i="3"/>
  <c r="D226" i="3" s="1"/>
  <c r="A909" i="1" s="1"/>
  <c r="U909" i="1" s="1"/>
  <c r="Y909" i="1" s="1"/>
  <c r="C225" i="3"/>
  <c r="D225" i="3" s="1"/>
  <c r="A878" i="1" s="1"/>
  <c r="U878" i="1" s="1"/>
  <c r="Y878" i="1" s="1"/>
  <c r="C224" i="3"/>
  <c r="D224" i="3" s="1"/>
  <c r="A873" i="1" s="1"/>
  <c r="U873" i="1" s="1"/>
  <c r="Y873" i="1" s="1"/>
  <c r="C223" i="3"/>
  <c r="D223" i="3" s="1"/>
  <c r="A872" i="1" s="1"/>
  <c r="U872" i="1" s="1"/>
  <c r="Y872" i="1" s="1"/>
  <c r="C222" i="3"/>
  <c r="D222" i="3" s="1"/>
  <c r="A862" i="1" s="1"/>
  <c r="U862" i="1" s="1"/>
  <c r="Y862" i="1" s="1"/>
  <c r="C221" i="3"/>
  <c r="D221" i="3" s="1"/>
  <c r="A853" i="1" s="1"/>
  <c r="U853" i="1" s="1"/>
  <c r="Y853" i="1" s="1"/>
  <c r="C220" i="3"/>
  <c r="D220" i="3" s="1"/>
  <c r="A852" i="1" s="1"/>
  <c r="U852" i="1" s="1"/>
  <c r="Y852" i="1" s="1"/>
  <c r="C219" i="3"/>
  <c r="D219" i="3" s="1"/>
  <c r="A851" i="1" s="1"/>
  <c r="U851" i="1" s="1"/>
  <c r="Y851" i="1" s="1"/>
  <c r="C218" i="3"/>
  <c r="D218" i="3" s="1"/>
  <c r="A850" i="1" s="1"/>
  <c r="U850" i="1" s="1"/>
  <c r="Y850" i="1" s="1"/>
  <c r="C217" i="3"/>
  <c r="D217" i="3" s="1"/>
  <c r="A849" i="1" s="1"/>
  <c r="U849" i="1" s="1"/>
  <c r="Y849" i="1" s="1"/>
  <c r="C216" i="3"/>
  <c r="D216" i="3" s="1"/>
  <c r="A848" i="1" s="1"/>
  <c r="U848" i="1" s="1"/>
  <c r="Y848" i="1" s="1"/>
  <c r="C215" i="3"/>
  <c r="D215" i="3" s="1"/>
  <c r="A847" i="1" s="1"/>
  <c r="U847" i="1" s="1"/>
  <c r="Y847" i="1" s="1"/>
  <c r="C214" i="3"/>
  <c r="D214" i="3" s="1"/>
  <c r="A846" i="1" s="1"/>
  <c r="U846" i="1" s="1"/>
  <c r="Y846" i="1" s="1"/>
  <c r="C213" i="3"/>
  <c r="D213" i="3" s="1"/>
  <c r="C212" i="3"/>
  <c r="D212" i="3" s="1"/>
  <c r="C211" i="3"/>
  <c r="D211" i="3" s="1"/>
  <c r="C210" i="3"/>
  <c r="D210" i="3" s="1"/>
  <c r="A799" i="1" s="1"/>
  <c r="U799" i="1" s="1"/>
  <c r="Y799" i="1" s="1"/>
  <c r="C209" i="3"/>
  <c r="D209" i="3" s="1"/>
  <c r="A790" i="1" s="1"/>
  <c r="U790" i="1" s="1"/>
  <c r="Y790" i="1" s="1"/>
  <c r="C208" i="3"/>
  <c r="D208" i="3" s="1"/>
  <c r="A789" i="1" s="1"/>
  <c r="U789" i="1" s="1"/>
  <c r="Y789" i="1" s="1"/>
  <c r="C207" i="3"/>
  <c r="D207" i="3" s="1"/>
  <c r="A788" i="1" s="1"/>
  <c r="U788" i="1" s="1"/>
  <c r="Y788" i="1" s="1"/>
  <c r="C206" i="3"/>
  <c r="D206" i="3" s="1"/>
  <c r="A787" i="1" s="1"/>
  <c r="U787" i="1" s="1"/>
  <c r="Y787" i="1" s="1"/>
  <c r="C205" i="3"/>
  <c r="D205" i="3" s="1"/>
  <c r="A786" i="1" s="1"/>
  <c r="U786" i="1" s="1"/>
  <c r="Y786" i="1" s="1"/>
  <c r="C204" i="3"/>
  <c r="C203" i="3"/>
  <c r="D203" i="3" s="1"/>
  <c r="A784" i="1" s="1"/>
  <c r="U784" i="1" s="1"/>
  <c r="Y784" i="1" s="1"/>
  <c r="C202" i="3"/>
  <c r="D202" i="3" s="1"/>
  <c r="A783" i="1" s="1"/>
  <c r="U783" i="1" s="1"/>
  <c r="Y783" i="1" s="1"/>
  <c r="C201" i="3"/>
  <c r="D201" i="3" s="1"/>
  <c r="A782" i="1" s="1"/>
  <c r="U782" i="1" s="1"/>
  <c r="Y782" i="1" s="1"/>
  <c r="C200" i="3"/>
  <c r="D200" i="3" s="1"/>
  <c r="A781" i="1" s="1"/>
  <c r="U781" i="1" s="1"/>
  <c r="Y781" i="1" s="1"/>
  <c r="C199" i="3"/>
  <c r="D199" i="3" s="1"/>
  <c r="A761" i="1" s="1"/>
  <c r="U761" i="1" s="1"/>
  <c r="Y761" i="1" s="1"/>
  <c r="C198" i="3"/>
  <c r="D198" i="3" s="1"/>
  <c r="A743" i="1" s="1"/>
  <c r="U743" i="1" s="1"/>
  <c r="Y743" i="1" s="1"/>
  <c r="C197" i="3"/>
  <c r="D197" i="3" s="1"/>
  <c r="A734" i="1" s="1"/>
  <c r="U734" i="1" s="1"/>
  <c r="Y734" i="1" s="1"/>
  <c r="C196" i="3"/>
  <c r="D196" i="3" s="1"/>
  <c r="A733" i="1" s="1"/>
  <c r="U733" i="1" s="1"/>
  <c r="Y733" i="1" s="1"/>
  <c r="C195" i="3"/>
  <c r="D195" i="3" s="1"/>
  <c r="A732" i="1" s="1"/>
  <c r="U732" i="1" s="1"/>
  <c r="Y732" i="1" s="1"/>
  <c r="C194" i="3"/>
  <c r="D194" i="3" s="1"/>
  <c r="A731" i="1" s="1"/>
  <c r="U731" i="1" s="1"/>
  <c r="Y731" i="1" s="1"/>
  <c r="C193" i="3"/>
  <c r="D193" i="3" s="1"/>
  <c r="A730" i="1" s="1"/>
  <c r="U730" i="1" s="1"/>
  <c r="Y730" i="1" s="1"/>
  <c r="C192" i="3"/>
  <c r="D192" i="3" s="1"/>
  <c r="A729" i="1" s="1"/>
  <c r="U729" i="1" s="1"/>
  <c r="Y729" i="1" s="1"/>
  <c r="C191" i="3"/>
  <c r="D191" i="3" s="1"/>
  <c r="A728" i="1" s="1"/>
  <c r="U728" i="1" s="1"/>
  <c r="Y728" i="1" s="1"/>
  <c r="C190" i="3"/>
  <c r="D190" i="3" s="1"/>
  <c r="A727" i="1" s="1"/>
  <c r="U727" i="1" s="1"/>
  <c r="Y727" i="1" s="1"/>
  <c r="C189" i="3"/>
  <c r="D189" i="3" s="1"/>
  <c r="A726" i="1" s="1"/>
  <c r="U726" i="1" s="1"/>
  <c r="Y726" i="1" s="1"/>
  <c r="C188" i="3"/>
  <c r="D188" i="3" s="1"/>
  <c r="A725" i="1" s="1"/>
  <c r="U725" i="1" s="1"/>
  <c r="Y725" i="1" s="1"/>
  <c r="C187" i="3"/>
  <c r="D187" i="3" s="1"/>
  <c r="A724" i="1" s="1"/>
  <c r="U724" i="1" s="1"/>
  <c r="Y724" i="1" s="1"/>
  <c r="C186" i="3"/>
  <c r="D186" i="3" s="1"/>
  <c r="A723" i="1" s="1"/>
  <c r="U723" i="1" s="1"/>
  <c r="Y723" i="1" s="1"/>
  <c r="C185" i="3"/>
  <c r="D185" i="3" s="1"/>
  <c r="A685" i="1" s="1"/>
  <c r="U685" i="1" s="1"/>
  <c r="Y685" i="1" s="1"/>
  <c r="C184" i="3"/>
  <c r="D184" i="3" s="1"/>
  <c r="A676" i="1" s="1"/>
  <c r="U676" i="1" s="1"/>
  <c r="Y676" i="1" s="1"/>
  <c r="C183" i="3"/>
  <c r="D183" i="3" s="1"/>
  <c r="A675" i="1" s="1"/>
  <c r="U675" i="1" s="1"/>
  <c r="Y675" i="1" s="1"/>
  <c r="C182" i="3"/>
  <c r="D182" i="3" s="1"/>
  <c r="A674" i="1" s="1"/>
  <c r="U674" i="1" s="1"/>
  <c r="Y674" i="1" s="1"/>
  <c r="C181" i="3"/>
  <c r="D181" i="3" s="1"/>
  <c r="A673" i="1" s="1"/>
  <c r="U673" i="1" s="1"/>
  <c r="Y673" i="1" s="1"/>
  <c r="C180" i="3"/>
  <c r="D180" i="3" s="1"/>
  <c r="A672" i="1" s="1"/>
  <c r="U672" i="1" s="1"/>
  <c r="Y672" i="1" s="1"/>
  <c r="C179" i="3"/>
  <c r="D179" i="3" s="1"/>
  <c r="A671" i="1" s="1"/>
  <c r="U671" i="1" s="1"/>
  <c r="Y671" i="1" s="1"/>
  <c r="C178" i="3"/>
  <c r="D178" i="3" s="1"/>
  <c r="A670" i="1" s="1"/>
  <c r="U670" i="1" s="1"/>
  <c r="Y670" i="1" s="1"/>
  <c r="C177" i="3"/>
  <c r="D177" i="3" s="1"/>
  <c r="A669" i="1" s="1"/>
  <c r="U669" i="1" s="1"/>
  <c r="Y669" i="1" s="1"/>
  <c r="C176" i="3"/>
  <c r="D176" i="3" s="1"/>
  <c r="A668" i="1" s="1"/>
  <c r="U668" i="1" s="1"/>
  <c r="Y668" i="1" s="1"/>
  <c r="C175" i="3"/>
  <c r="D175" i="3" s="1"/>
  <c r="A621" i="1" s="1"/>
  <c r="U621" i="1" s="1"/>
  <c r="Y621" i="1" s="1"/>
  <c r="C174" i="3"/>
  <c r="D174" i="3" s="1"/>
  <c r="A612" i="1" s="1"/>
  <c r="U612" i="1" s="1"/>
  <c r="Y612" i="1" s="1"/>
  <c r="C173" i="3"/>
  <c r="D173" i="3" s="1"/>
  <c r="A611" i="1" s="1"/>
  <c r="U611" i="1" s="1"/>
  <c r="Y611" i="1" s="1"/>
  <c r="C172" i="3"/>
  <c r="D172" i="3" s="1"/>
  <c r="A610" i="1" s="1"/>
  <c r="U610" i="1" s="1"/>
  <c r="Y610" i="1" s="1"/>
  <c r="C171" i="3"/>
  <c r="D171" i="3" s="1"/>
  <c r="A609" i="1" s="1"/>
  <c r="U609" i="1" s="1"/>
  <c r="Y609" i="1" s="1"/>
  <c r="C170" i="3"/>
  <c r="D170" i="3" s="1"/>
  <c r="A608" i="1" s="1"/>
  <c r="U608" i="1" s="1"/>
  <c r="Y608" i="1" s="1"/>
  <c r="C169" i="3"/>
  <c r="D169" i="3" s="1"/>
  <c r="A607" i="1" s="1"/>
  <c r="U607" i="1" s="1"/>
  <c r="Y607" i="1" s="1"/>
  <c r="C168" i="3"/>
  <c r="D168" i="3" s="1"/>
  <c r="A648" i="1" s="1"/>
  <c r="U648" i="1" s="1"/>
  <c r="Y648" i="1" s="1"/>
  <c r="C167" i="3"/>
  <c r="D167" i="3" s="1"/>
  <c r="C166" i="3"/>
  <c r="D166" i="3" s="1"/>
  <c r="A560" i="1" s="1"/>
  <c r="U560" i="1" s="1"/>
  <c r="Y560" i="1" s="1"/>
  <c r="C165" i="3"/>
  <c r="D165" i="3" s="1"/>
  <c r="A551" i="1" s="1"/>
  <c r="U551" i="1" s="1"/>
  <c r="Y551" i="1" s="1"/>
  <c r="C164" i="3"/>
  <c r="D164" i="3" s="1"/>
  <c r="A550" i="1" s="1"/>
  <c r="U550" i="1" s="1"/>
  <c r="Y550" i="1" s="1"/>
  <c r="C163" i="3"/>
  <c r="D163" i="3" s="1"/>
  <c r="A549" i="1" s="1"/>
  <c r="U549" i="1" s="1"/>
  <c r="Y549" i="1" s="1"/>
  <c r="C162" i="3"/>
  <c r="D162" i="3" s="1"/>
  <c r="A548" i="1" s="1"/>
  <c r="U548" i="1" s="1"/>
  <c r="Y548" i="1" s="1"/>
  <c r="C161" i="3"/>
  <c r="D161" i="3" s="1"/>
  <c r="A547" i="1" s="1"/>
  <c r="U547" i="1" s="1"/>
  <c r="Y547" i="1" s="1"/>
  <c r="C160" i="3"/>
  <c r="D160" i="3" s="1"/>
  <c r="A546" i="1" s="1"/>
  <c r="U546" i="1" s="1"/>
  <c r="Y546" i="1" s="1"/>
  <c r="C159" i="3"/>
  <c r="D159" i="3" s="1"/>
  <c r="A545" i="1" s="1"/>
  <c r="U545" i="1" s="1"/>
  <c r="Y545" i="1" s="1"/>
  <c r="C158" i="3"/>
  <c r="D158" i="3" s="1"/>
  <c r="A544" i="1" s="1"/>
  <c r="U544" i="1" s="1"/>
  <c r="Y544" i="1" s="1"/>
  <c r="C157" i="3"/>
  <c r="D157" i="3" s="1"/>
  <c r="A543" i="1" s="1"/>
  <c r="U543" i="1" s="1"/>
  <c r="Y543" i="1" s="1"/>
  <c r="C156" i="3"/>
  <c r="D156" i="3" s="1"/>
  <c r="A542" i="1" s="1"/>
  <c r="U542" i="1" s="1"/>
  <c r="Y542" i="1" s="1"/>
  <c r="C155" i="3"/>
  <c r="D155" i="3" s="1"/>
  <c r="A504" i="1" s="1"/>
  <c r="U504" i="1" s="1"/>
  <c r="Y504" i="1" s="1"/>
  <c r="C154" i="3"/>
  <c r="D154" i="3" s="1"/>
  <c r="A495" i="1" s="1"/>
  <c r="U495" i="1" s="1"/>
  <c r="Y495" i="1" s="1"/>
  <c r="C153" i="3"/>
  <c r="D153" i="3" s="1"/>
  <c r="A494" i="1" s="1"/>
  <c r="U494" i="1" s="1"/>
  <c r="Y494" i="1" s="1"/>
  <c r="C152" i="3"/>
  <c r="D152" i="3" s="1"/>
  <c r="A493" i="1" s="1"/>
  <c r="U493" i="1" s="1"/>
  <c r="Y493" i="1" s="1"/>
  <c r="C151" i="3"/>
  <c r="D151" i="3" s="1"/>
  <c r="A492" i="1" s="1"/>
  <c r="U492" i="1" s="1"/>
  <c r="Y492" i="1" s="1"/>
  <c r="C150" i="3"/>
  <c r="D150" i="3" s="1"/>
  <c r="A491" i="1" s="1"/>
  <c r="U491" i="1" s="1"/>
  <c r="Y491" i="1" s="1"/>
  <c r="C149" i="3"/>
  <c r="D149" i="3" s="1"/>
  <c r="A490" i="1" s="1"/>
  <c r="U490" i="1" s="1"/>
  <c r="Y490" i="1" s="1"/>
  <c r="C148" i="3"/>
  <c r="D148" i="3" s="1"/>
  <c r="A489" i="1" s="1"/>
  <c r="U489" i="1" s="1"/>
  <c r="Y489" i="1" s="1"/>
  <c r="C147" i="3"/>
  <c r="D147" i="3" s="1"/>
  <c r="A488" i="1" s="1"/>
  <c r="U488" i="1" s="1"/>
  <c r="Y488" i="1" s="1"/>
  <c r="C146" i="3"/>
  <c r="D146" i="3" s="1"/>
  <c r="A487" i="1" s="1"/>
  <c r="U487" i="1" s="1"/>
  <c r="Y487" i="1" s="1"/>
  <c r="C145" i="3"/>
  <c r="D145" i="3" s="1"/>
  <c r="A486" i="1" s="1"/>
  <c r="U486" i="1" s="1"/>
  <c r="Y486" i="1" s="1"/>
  <c r="C144" i="3"/>
  <c r="C143" i="3"/>
  <c r="D143" i="3" s="1"/>
  <c r="A484" i="1" s="1"/>
  <c r="U484" i="1" s="1"/>
  <c r="Y484" i="1" s="1"/>
  <c r="C142" i="3"/>
  <c r="D142" i="3" s="1"/>
  <c r="A483" i="1" s="1"/>
  <c r="U483" i="1" s="1"/>
  <c r="Y483" i="1" s="1"/>
  <c r="C141" i="3"/>
  <c r="D141" i="3" s="1"/>
  <c r="A482" i="1" s="1"/>
  <c r="U482" i="1" s="1"/>
  <c r="Y482" i="1" s="1"/>
  <c r="C140" i="3"/>
  <c r="D140" i="3" s="1"/>
  <c r="C139" i="3"/>
  <c r="D139" i="3" s="1"/>
  <c r="A444" i="1" s="1"/>
  <c r="U444" i="1" s="1"/>
  <c r="Y444" i="1" s="1"/>
  <c r="C138" i="3"/>
  <c r="D138" i="3" s="1"/>
  <c r="A435" i="1" s="1"/>
  <c r="U435" i="1" s="1"/>
  <c r="Y435" i="1" s="1"/>
  <c r="C137" i="3"/>
  <c r="D137" i="3" s="1"/>
  <c r="A434" i="1" s="1"/>
  <c r="U434" i="1" s="1"/>
  <c r="Y434" i="1" s="1"/>
  <c r="C136" i="3"/>
  <c r="D136" i="3" s="1"/>
  <c r="A433" i="1" s="1"/>
  <c r="U433" i="1" s="1"/>
  <c r="Y433" i="1" s="1"/>
  <c r="C135" i="3"/>
  <c r="D135" i="3" s="1"/>
  <c r="A432" i="1" s="1"/>
  <c r="U432" i="1" s="1"/>
  <c r="Y432" i="1" s="1"/>
  <c r="C134" i="3"/>
  <c r="D134" i="3" s="1"/>
  <c r="A431" i="1" s="1"/>
  <c r="U431" i="1" s="1"/>
  <c r="Y431" i="1" s="1"/>
  <c r="C133" i="3"/>
  <c r="D133" i="3" s="1"/>
  <c r="A430" i="1" s="1"/>
  <c r="U430" i="1" s="1"/>
  <c r="Y430" i="1" s="1"/>
  <c r="D132" i="3"/>
  <c r="A429" i="1" s="1"/>
  <c r="U429" i="1" s="1"/>
  <c r="Y429" i="1" s="1"/>
  <c r="C131" i="3"/>
  <c r="D131" i="3" s="1"/>
  <c r="A428" i="1" s="1"/>
  <c r="U428" i="1" s="1"/>
  <c r="Y428" i="1" s="1"/>
  <c r="C130" i="3"/>
  <c r="D130" i="3" s="1"/>
  <c r="A427" i="1" s="1"/>
  <c r="U427" i="1" s="1"/>
  <c r="Y427" i="1" s="1"/>
  <c r="C129" i="3"/>
  <c r="D129" i="3" s="1"/>
  <c r="A426" i="1" s="1"/>
  <c r="U426" i="1" s="1"/>
  <c r="Y426" i="1" s="1"/>
  <c r="C128" i="3"/>
  <c r="D128" i="3" s="1"/>
  <c r="A406" i="1" s="1"/>
  <c r="U406" i="1" s="1"/>
  <c r="Y406" i="1" s="1"/>
  <c r="C127" i="3"/>
  <c r="D127" i="3" s="1"/>
  <c r="A397" i="1" s="1"/>
  <c r="U397" i="1" s="1"/>
  <c r="Y397" i="1" s="1"/>
  <c r="C126" i="3"/>
  <c r="D126" i="3" s="1"/>
  <c r="C125" i="3"/>
  <c r="D125" i="3" s="1"/>
  <c r="A379" i="1" s="1"/>
  <c r="U379" i="1" s="1"/>
  <c r="Y379" i="1" s="1"/>
  <c r="C124" i="3"/>
  <c r="D124" i="3" s="1"/>
  <c r="A370" i="1" s="1"/>
  <c r="U370" i="1" s="1"/>
  <c r="Y370" i="1" s="1"/>
  <c r="C123" i="3"/>
  <c r="D123" i="3" s="1"/>
  <c r="A369" i="1" s="1"/>
  <c r="U369" i="1" s="1"/>
  <c r="Y369" i="1" s="1"/>
  <c r="C122" i="3"/>
  <c r="D122" i="3" s="1"/>
  <c r="A368" i="1" s="1"/>
  <c r="U368" i="1" s="1"/>
  <c r="Y368" i="1" s="1"/>
  <c r="C121" i="3"/>
  <c r="C120" i="3"/>
  <c r="D120" i="3" s="1"/>
  <c r="A366" i="1" s="1"/>
  <c r="U366" i="1" s="1"/>
  <c r="Y366" i="1" s="1"/>
  <c r="C119" i="3"/>
  <c r="D119" i="3" s="1"/>
  <c r="A365" i="1" s="1"/>
  <c r="U365" i="1" s="1"/>
  <c r="Y365" i="1" s="1"/>
  <c r="C118" i="3"/>
  <c r="D118" i="3" s="1"/>
  <c r="A364" i="1" s="1"/>
  <c r="U364" i="1" s="1"/>
  <c r="Y364" i="1" s="1"/>
  <c r="C117" i="3"/>
  <c r="D117" i="3" s="1"/>
  <c r="A363" i="1" s="1"/>
  <c r="U363" i="1" s="1"/>
  <c r="Y363" i="1" s="1"/>
  <c r="C116" i="3"/>
  <c r="D116" i="3" s="1"/>
  <c r="A362" i="1" s="1"/>
  <c r="U362" i="1" s="1"/>
  <c r="Y362" i="1" s="1"/>
  <c r="C115" i="3"/>
  <c r="D115" i="3" s="1"/>
  <c r="A361" i="1" s="1"/>
  <c r="U361" i="1" s="1"/>
  <c r="Y361" i="1" s="1"/>
  <c r="C114" i="3"/>
  <c r="D114" i="3" s="1"/>
  <c r="A360" i="1" s="1"/>
  <c r="U360" i="1" s="1"/>
  <c r="Y360" i="1" s="1"/>
  <c r="C113" i="3"/>
  <c r="D113" i="3" s="1"/>
  <c r="A359" i="1" s="1"/>
  <c r="U359" i="1" s="1"/>
  <c r="Y359" i="1" s="1"/>
  <c r="C112" i="3"/>
  <c r="D112" i="3" s="1"/>
  <c r="A358" i="1" s="1"/>
  <c r="U358" i="1" s="1"/>
  <c r="Y358" i="1" s="1"/>
  <c r="C111" i="3"/>
  <c r="D111" i="3" s="1"/>
  <c r="A357" i="1" s="1"/>
  <c r="U357" i="1" s="1"/>
  <c r="Y357" i="1" s="1"/>
  <c r="C110" i="3"/>
  <c r="C109" i="3"/>
  <c r="D109" i="3" s="1"/>
  <c r="A355" i="1" s="1"/>
  <c r="U355" i="1" s="1"/>
  <c r="Y355" i="1" s="1"/>
  <c r="C108" i="3"/>
  <c r="D108" i="3" s="1"/>
  <c r="A354" i="1" s="1"/>
  <c r="U354" i="1" s="1"/>
  <c r="Y354" i="1" s="1"/>
  <c r="C107" i="3"/>
  <c r="D107" i="3" s="1"/>
  <c r="A353" i="1" s="1"/>
  <c r="U353" i="1" s="1"/>
  <c r="Y353" i="1" s="1"/>
  <c r="C106" i="3"/>
  <c r="C105" i="3"/>
  <c r="C104" i="3"/>
  <c r="D104" i="3" s="1"/>
  <c r="A350" i="1" s="1"/>
  <c r="U350" i="1" s="1"/>
  <c r="Y350" i="1" s="1"/>
  <c r="C103" i="3"/>
  <c r="D103" i="3" s="1"/>
  <c r="A349" i="1" s="1"/>
  <c r="U349" i="1" s="1"/>
  <c r="Y349" i="1" s="1"/>
  <c r="C102" i="3"/>
  <c r="D102" i="3" s="1"/>
  <c r="A348" i="1" s="1"/>
  <c r="U348" i="1" s="1"/>
  <c r="Y348" i="1" s="1"/>
  <c r="C101" i="3"/>
  <c r="D101" i="3" s="1"/>
  <c r="A347" i="1" s="1"/>
  <c r="U347" i="1" s="1"/>
  <c r="Y347" i="1" s="1"/>
  <c r="C100" i="3"/>
  <c r="D100" i="3" s="1"/>
  <c r="A346" i="1" s="1"/>
  <c r="U346" i="1" s="1"/>
  <c r="Y346" i="1" s="1"/>
  <c r="C99" i="3"/>
  <c r="D99" i="3" s="1"/>
  <c r="A345" i="1" s="1"/>
  <c r="U345" i="1" s="1"/>
  <c r="Y345" i="1" s="1"/>
  <c r="C98" i="3"/>
  <c r="D98" i="3" s="1"/>
  <c r="A344" i="1" s="1"/>
  <c r="U344" i="1" s="1"/>
  <c r="Y344" i="1" s="1"/>
  <c r="C97" i="3"/>
  <c r="D97" i="3" s="1"/>
  <c r="A343" i="1" s="1"/>
  <c r="U343" i="1" s="1"/>
  <c r="Y343" i="1" s="1"/>
  <c r="C96" i="3"/>
  <c r="D96" i="3" s="1"/>
  <c r="A342" i="1" s="1"/>
  <c r="U342" i="1" s="1"/>
  <c r="Y342" i="1" s="1"/>
  <c r="C95" i="3"/>
  <c r="D95" i="3" s="1"/>
  <c r="A341" i="1" s="1"/>
  <c r="U341" i="1" s="1"/>
  <c r="Y341" i="1" s="1"/>
  <c r="C94" i="3"/>
  <c r="D94" i="3" s="1"/>
  <c r="A340" i="1" s="1"/>
  <c r="U340" i="1" s="1"/>
  <c r="Y340" i="1" s="1"/>
  <c r="C93" i="3"/>
  <c r="D93" i="3" s="1"/>
  <c r="A339" i="1" s="1"/>
  <c r="U339" i="1" s="1"/>
  <c r="Y339" i="1" s="1"/>
  <c r="C92" i="3"/>
  <c r="C91" i="3"/>
  <c r="D91" i="3" s="1"/>
  <c r="A337" i="1" s="1"/>
  <c r="U337" i="1" s="1"/>
  <c r="Y337" i="1" s="1"/>
  <c r="C90" i="3"/>
  <c r="D90" i="3" s="1"/>
  <c r="A336" i="1" s="1"/>
  <c r="U336" i="1" s="1"/>
  <c r="Y336" i="1" s="1"/>
  <c r="C89" i="3"/>
  <c r="D89" i="3" s="1"/>
  <c r="A335" i="1" s="1"/>
  <c r="U335" i="1" s="1"/>
  <c r="Y335" i="1" s="1"/>
  <c r="C88" i="3"/>
  <c r="D88" i="3" s="1"/>
  <c r="A334" i="1" s="1"/>
  <c r="U334" i="1" s="1"/>
  <c r="Y334" i="1" s="1"/>
  <c r="C87" i="3"/>
  <c r="D87" i="3" s="1"/>
  <c r="A333" i="1" s="1"/>
  <c r="U333" i="1" s="1"/>
  <c r="Y333" i="1" s="1"/>
  <c r="C86" i="3"/>
  <c r="D86" i="3" s="1"/>
  <c r="A332" i="1" s="1"/>
  <c r="U332" i="1" s="1"/>
  <c r="Y332" i="1" s="1"/>
  <c r="C85" i="3"/>
  <c r="D85" i="3" s="1"/>
  <c r="A331" i="1" s="1"/>
  <c r="U331" i="1" s="1"/>
  <c r="Y331" i="1" s="1"/>
  <c r="C84" i="3"/>
  <c r="D84" i="3" s="1"/>
  <c r="C83" i="3"/>
  <c r="D83" i="3" s="1"/>
  <c r="A329" i="1" s="1"/>
  <c r="U329" i="1" s="1"/>
  <c r="Y329" i="1" s="1"/>
  <c r="C82" i="3"/>
  <c r="D82" i="3" s="1"/>
  <c r="A328" i="1" s="1"/>
  <c r="U328" i="1" s="1"/>
  <c r="Y328" i="1" s="1"/>
  <c r="C81" i="3"/>
  <c r="D81" i="3" s="1"/>
  <c r="A327" i="1" s="1"/>
  <c r="U327" i="1" s="1"/>
  <c r="Y327" i="1" s="1"/>
  <c r="C80" i="3"/>
  <c r="D80" i="3" s="1"/>
  <c r="A326" i="1" s="1"/>
  <c r="U326" i="1" s="1"/>
  <c r="Y326" i="1" s="1"/>
  <c r="C79" i="3"/>
  <c r="C78" i="3"/>
  <c r="D78" i="3" s="1"/>
  <c r="A324" i="1" s="1"/>
  <c r="U324" i="1" s="1"/>
  <c r="Y324" i="1" s="1"/>
  <c r="C77" i="3"/>
  <c r="D77" i="3" s="1"/>
  <c r="A304" i="1" s="1"/>
  <c r="U304" i="1" s="1"/>
  <c r="Y304" i="1" s="1"/>
  <c r="C76" i="3"/>
  <c r="D76" i="3" s="1"/>
  <c r="A295" i="1" s="1"/>
  <c r="U295" i="1" s="1"/>
  <c r="Y295" i="1" s="1"/>
  <c r="C75" i="3"/>
  <c r="D75" i="3" s="1"/>
  <c r="A268" i="1" s="1"/>
  <c r="U268" i="1" s="1"/>
  <c r="Y268" i="1" s="1"/>
  <c r="C74" i="3"/>
  <c r="D74" i="3" s="1"/>
  <c r="A259" i="1" s="1"/>
  <c r="U259" i="1" s="1"/>
  <c r="Y259" i="1" s="1"/>
  <c r="C73" i="3"/>
  <c r="D73" i="3" s="1"/>
  <c r="A258" i="1" s="1"/>
  <c r="U258" i="1" s="1"/>
  <c r="Y258" i="1" s="1"/>
  <c r="C72" i="3"/>
  <c r="D72" i="3" s="1"/>
  <c r="A257" i="1" s="1"/>
  <c r="U257" i="1" s="1"/>
  <c r="Y257" i="1" s="1"/>
  <c r="C71" i="3"/>
  <c r="C70" i="3"/>
  <c r="D70" i="3" s="1"/>
  <c r="A255" i="1" s="1"/>
  <c r="U255" i="1" s="1"/>
  <c r="Y255" i="1" s="1"/>
  <c r="C69" i="3"/>
  <c r="D69" i="3" s="1"/>
  <c r="A254" i="1" s="1"/>
  <c r="U254" i="1" s="1"/>
  <c r="Y254" i="1" s="1"/>
  <c r="C68" i="3"/>
  <c r="C67" i="3"/>
  <c r="D67" i="3" s="1"/>
  <c r="A252" i="1" s="1"/>
  <c r="U252" i="1" s="1"/>
  <c r="Y252" i="1" s="1"/>
  <c r="C66" i="3"/>
  <c r="C65" i="3"/>
  <c r="D65" i="3" s="1"/>
  <c r="A250" i="1" s="1"/>
  <c r="U250" i="1" s="1"/>
  <c r="Y250" i="1" s="1"/>
  <c r="C64" i="3"/>
  <c r="D64" i="3" s="1"/>
  <c r="A249" i="1" s="1"/>
  <c r="U249" i="1" s="1"/>
  <c r="Y249" i="1" s="1"/>
  <c r="C63" i="3"/>
  <c r="D63" i="3" s="1"/>
  <c r="A248" i="1" s="1"/>
  <c r="U248" i="1" s="1"/>
  <c r="Y248" i="1" s="1"/>
  <c r="C62" i="3"/>
  <c r="D62" i="3" s="1"/>
  <c r="A247" i="1" s="1"/>
  <c r="U247" i="1" s="1"/>
  <c r="Y247" i="1" s="1"/>
  <c r="C61" i="3"/>
  <c r="D61" i="3" s="1"/>
  <c r="A246" i="1" s="1"/>
  <c r="U246" i="1" s="1"/>
  <c r="Y246" i="1" s="1"/>
  <c r="C60" i="3"/>
  <c r="D60" i="3" s="1"/>
  <c r="A245" i="1" s="1"/>
  <c r="U245" i="1" s="1"/>
  <c r="Y245" i="1" s="1"/>
  <c r="C59" i="3"/>
  <c r="D59" i="3" s="1"/>
  <c r="A244" i="1" s="1"/>
  <c r="U244" i="1" s="1"/>
  <c r="Y244" i="1" s="1"/>
  <c r="C58" i="3"/>
  <c r="D58" i="3" s="1"/>
  <c r="A243" i="1" s="1"/>
  <c r="U243" i="1" s="1"/>
  <c r="Y243" i="1" s="1"/>
  <c r="C57" i="3"/>
  <c r="D57" i="3" s="1"/>
  <c r="A242" i="1" s="1"/>
  <c r="U242" i="1" s="1"/>
  <c r="Y242" i="1" s="1"/>
  <c r="C56" i="3"/>
  <c r="C55" i="3"/>
  <c r="D55" i="3" s="1"/>
  <c r="A203" i="1" s="1"/>
  <c r="U203" i="1" s="1"/>
  <c r="Y203" i="1" s="1"/>
  <c r="C54" i="3"/>
  <c r="D54" i="3" s="1"/>
  <c r="A194" i="1" s="1"/>
  <c r="U194" i="1" s="1"/>
  <c r="Y194" i="1" s="1"/>
  <c r="C53" i="3"/>
  <c r="D53" i="3" s="1"/>
  <c r="A193" i="1" s="1"/>
  <c r="U193" i="1" s="1"/>
  <c r="Y193" i="1" s="1"/>
  <c r="D52" i="3"/>
  <c r="A192" i="1" s="1"/>
  <c r="U192" i="1" s="1"/>
  <c r="Y192" i="1" s="1"/>
  <c r="C51" i="3"/>
  <c r="D51" i="3" s="1"/>
  <c r="A191" i="1" s="1"/>
  <c r="U191" i="1" s="1"/>
  <c r="Y191" i="1" s="1"/>
  <c r="C50" i="3"/>
  <c r="D50" i="3" s="1"/>
  <c r="A190" i="1" s="1"/>
  <c r="U190" i="1" s="1"/>
  <c r="Y190" i="1" s="1"/>
  <c r="C49" i="3"/>
  <c r="D49" i="3" s="1"/>
  <c r="A189" i="1" s="1"/>
  <c r="U189" i="1" s="1"/>
  <c r="Y189" i="1" s="1"/>
  <c r="D48" i="3"/>
  <c r="A188" i="1" s="1"/>
  <c r="U188" i="1" s="1"/>
  <c r="Y188" i="1" s="1"/>
  <c r="C47" i="3"/>
  <c r="D47" i="3" s="1"/>
  <c r="A150" i="1" s="1"/>
  <c r="U150" i="1" s="1"/>
  <c r="Y150" i="1" s="1"/>
  <c r="C46" i="3"/>
  <c r="D46" i="3" s="1"/>
  <c r="A141" i="1" s="1"/>
  <c r="U141" i="1" s="1"/>
  <c r="Y141" i="1" s="1"/>
  <c r="C45" i="3"/>
  <c r="D45" i="3" s="1"/>
  <c r="A140" i="1" s="1"/>
  <c r="U140" i="1" s="1"/>
  <c r="Y140" i="1" s="1"/>
  <c r="D44" i="3"/>
  <c r="A139" i="1" s="1"/>
  <c r="U139" i="1" s="1"/>
  <c r="Y139" i="1" s="1"/>
  <c r="C43" i="3"/>
  <c r="D43" i="3" s="1"/>
  <c r="A138" i="1" s="1"/>
  <c r="U138" i="1" s="1"/>
  <c r="Y138" i="1" s="1"/>
  <c r="C42" i="3"/>
  <c r="D42" i="3" s="1"/>
  <c r="A137" i="1" s="1"/>
  <c r="U137" i="1" s="1"/>
  <c r="Y137" i="1" s="1"/>
  <c r="C41" i="3"/>
  <c r="D41" i="3" s="1"/>
  <c r="A136" i="1" s="1"/>
  <c r="U136" i="1" s="1"/>
  <c r="Y136" i="1" s="1"/>
  <c r="C40" i="3"/>
  <c r="D40" i="3" s="1"/>
  <c r="A135" i="1" s="1"/>
  <c r="U135" i="1" s="1"/>
  <c r="Y135" i="1" s="1"/>
  <c r="C39" i="3"/>
  <c r="D39" i="3" s="1"/>
  <c r="A134" i="1" s="1"/>
  <c r="U134" i="1" s="1"/>
  <c r="Y134" i="1" s="1"/>
  <c r="C38" i="3"/>
  <c r="D38" i="3" s="1"/>
  <c r="A133" i="1" s="1"/>
  <c r="U133" i="1" s="1"/>
  <c r="Y133" i="1" s="1"/>
  <c r="C37" i="3"/>
  <c r="D37" i="3" s="1"/>
  <c r="A132" i="1" s="1"/>
  <c r="U132" i="1" s="1"/>
  <c r="Y132" i="1" s="1"/>
  <c r="C36" i="3"/>
  <c r="D36" i="3" s="1"/>
  <c r="A131" i="1" s="1"/>
  <c r="U131" i="1" s="1"/>
  <c r="Y131" i="1" s="1"/>
  <c r="C35" i="3"/>
  <c r="D35" i="3" s="1"/>
  <c r="A84" i="1" s="1"/>
  <c r="U84" i="1" s="1"/>
  <c r="Y84" i="1" s="1"/>
  <c r="C34" i="3"/>
  <c r="D34" i="3" s="1"/>
  <c r="A75" i="1" s="1"/>
  <c r="U75" i="1" s="1"/>
  <c r="Y75" i="1" s="1"/>
  <c r="C33" i="3"/>
  <c r="D33" i="3" s="1"/>
  <c r="A74" i="1" s="1"/>
  <c r="U74" i="1" s="1"/>
  <c r="Y74" i="1" s="1"/>
  <c r="D32" i="3"/>
  <c r="A73" i="1" s="1"/>
  <c r="U73" i="1" s="1"/>
  <c r="Y73" i="1" s="1"/>
  <c r="C31" i="3"/>
  <c r="D31" i="3" s="1"/>
  <c r="A72" i="1" s="1"/>
  <c r="U72" i="1" s="1"/>
  <c r="Y72" i="1" s="1"/>
  <c r="C30" i="3"/>
  <c r="D30" i="3" s="1"/>
  <c r="A71" i="1" s="1"/>
  <c r="U71" i="1" s="1"/>
  <c r="Y71" i="1" s="1"/>
  <c r="C29" i="3"/>
  <c r="D29" i="3" s="1"/>
  <c r="A70" i="1" s="1"/>
  <c r="U70" i="1" s="1"/>
  <c r="Y70" i="1" s="1"/>
  <c r="D28" i="3"/>
  <c r="A69" i="1" s="1"/>
  <c r="U69" i="1" s="1"/>
  <c r="Y69" i="1" s="1"/>
  <c r="C27" i="3"/>
  <c r="D27" i="3" s="1"/>
  <c r="A68" i="1" s="1"/>
  <c r="U68" i="1" s="1"/>
  <c r="Y68" i="1" s="1"/>
  <c r="C26" i="3"/>
  <c r="D26" i="3" s="1"/>
  <c r="A67" i="1" s="1"/>
  <c r="U67" i="1" s="1"/>
  <c r="Y67" i="1" s="1"/>
  <c r="C25" i="3"/>
  <c r="D25" i="3" s="1"/>
  <c r="C24" i="3"/>
  <c r="D24" i="3" s="1"/>
  <c r="A771" i="1" s="1"/>
  <c r="U771" i="1" s="1"/>
  <c r="Y771" i="1" s="1"/>
  <c r="C23" i="3"/>
  <c r="D23" i="3" s="1"/>
  <c r="A111" i="1" s="1"/>
  <c r="U111" i="1" s="1"/>
  <c r="Y111" i="1" s="1"/>
  <c r="C22" i="3"/>
  <c r="D22" i="3" s="1"/>
  <c r="A168" i="1" s="1"/>
  <c r="U168" i="1" s="1"/>
  <c r="Y168" i="1" s="1"/>
  <c r="C21" i="3"/>
  <c r="D21" i="3" s="1"/>
  <c r="C20" i="3"/>
  <c r="D20" i="3" s="1"/>
  <c r="A20" i="1" s="1"/>
  <c r="U20" i="1" s="1"/>
  <c r="Y20" i="1" s="1"/>
  <c r="C19" i="3"/>
  <c r="D19" i="3" s="1"/>
  <c r="A999" i="1" s="1"/>
  <c r="U999" i="1" s="1"/>
  <c r="Y999" i="1" s="1"/>
  <c r="C18" i="3"/>
  <c r="D18" i="3" s="1"/>
  <c r="C17" i="3"/>
  <c r="D17" i="3" s="1"/>
  <c r="A156" i="1" s="1"/>
  <c r="U156" i="1" s="1"/>
  <c r="Y156" i="1" s="1"/>
  <c r="C16" i="3"/>
  <c r="D16" i="3" s="1"/>
  <c r="A309" i="1" s="1"/>
  <c r="U309" i="1" s="1"/>
  <c r="Y309" i="1" s="1"/>
  <c r="C15" i="3"/>
  <c r="D15" i="3" s="1"/>
  <c r="A308" i="1" s="1"/>
  <c r="U308" i="1" s="1"/>
  <c r="Y308" i="1" s="1"/>
  <c r="C14" i="3"/>
  <c r="D14" i="3" s="1"/>
  <c r="A307" i="1" s="1"/>
  <c r="U307" i="1" s="1"/>
  <c r="Y307" i="1" s="1"/>
  <c r="C13" i="3"/>
  <c r="D13" i="3" s="1"/>
  <c r="A123" i="1" s="1"/>
  <c r="U123" i="1" s="1"/>
  <c r="Y123" i="1" s="1"/>
  <c r="C12" i="3"/>
  <c r="D12" i="3" s="1"/>
  <c r="A315" i="1" s="1"/>
  <c r="U315" i="1" s="1"/>
  <c r="Y315" i="1" s="1"/>
  <c r="C11" i="3"/>
  <c r="D11" i="3" s="1"/>
  <c r="A11" i="1" s="1"/>
  <c r="U11" i="1" s="1"/>
  <c r="Y11" i="1" s="1"/>
  <c r="C10" i="3"/>
  <c r="D10" i="3" s="1"/>
  <c r="A10" i="1" s="1"/>
  <c r="U10" i="1" s="1"/>
  <c r="Y10" i="1" s="1"/>
  <c r="C9" i="3"/>
  <c r="C8" i="3"/>
  <c r="D8" i="3" s="1"/>
  <c r="A8" i="1" s="1"/>
  <c r="U8" i="1" s="1"/>
  <c r="Y8" i="1" s="1"/>
  <c r="C7" i="3"/>
  <c r="D7" i="3" s="1"/>
  <c r="A7" i="1" s="1"/>
  <c r="U7" i="1" s="1"/>
  <c r="Y7" i="1" s="1"/>
  <c r="C6" i="3"/>
  <c r="D6" i="3" s="1"/>
  <c r="A6" i="1" s="1"/>
  <c r="U6" i="1" s="1"/>
  <c r="Y6" i="1" s="1"/>
  <c r="C5" i="3"/>
  <c r="D5" i="3" s="1"/>
  <c r="A5" i="1" s="1"/>
  <c r="U5" i="1" s="1"/>
  <c r="Y5" i="1" s="1"/>
  <c r="C4" i="3"/>
  <c r="D4" i="3" s="1"/>
  <c r="A4" i="1" s="1"/>
  <c r="U4" i="1" s="1"/>
  <c r="Y4" i="1" s="1"/>
  <c r="C3" i="3"/>
  <c r="D3" i="3" s="1"/>
  <c r="A3" i="1" s="1"/>
  <c r="U3" i="1" s="1"/>
  <c r="Y3" i="1" s="1"/>
  <c r="C2" i="3"/>
  <c r="D2" i="3" s="1"/>
  <c r="A2" i="1" s="1"/>
  <c r="X123" i="1" l="1"/>
  <c r="V123" i="1"/>
  <c r="X304" i="1"/>
  <c r="V304" i="1"/>
  <c r="X379" i="1"/>
  <c r="V379" i="1"/>
  <c r="X726" i="1"/>
  <c r="V726" i="1"/>
  <c r="X973" i="1"/>
  <c r="V973" i="1"/>
  <c r="X1376" i="1"/>
  <c r="V1376" i="1"/>
  <c r="V1674" i="1"/>
  <c r="X1674" i="1"/>
  <c r="X2030" i="1"/>
  <c r="V2030" i="1"/>
  <c r="V111" i="1"/>
  <c r="X111" i="1"/>
  <c r="X333" i="1"/>
  <c r="V333" i="1"/>
  <c r="X484" i="1"/>
  <c r="V484" i="1"/>
  <c r="X728" i="1"/>
  <c r="V728" i="1"/>
  <c r="X1255" i="1"/>
  <c r="V1255" i="1"/>
  <c r="V132" i="1"/>
  <c r="X132" i="1"/>
  <c r="X331" i="1"/>
  <c r="V331" i="1"/>
  <c r="V482" i="1"/>
  <c r="X482" i="1"/>
  <c r="X734" i="1"/>
  <c r="V734" i="1"/>
  <c r="V1026" i="1"/>
  <c r="X1026" i="1"/>
  <c r="X1437" i="1"/>
  <c r="V1437" i="1"/>
  <c r="X1855" i="1"/>
  <c r="V1855" i="1"/>
  <c r="V2159" i="1"/>
  <c r="X2159" i="1"/>
  <c r="V72" i="1"/>
  <c r="X72" i="1"/>
  <c r="X341" i="1"/>
  <c r="V341" i="1"/>
  <c r="X432" i="1"/>
  <c r="V432" i="1"/>
  <c r="X761" i="1"/>
  <c r="V761" i="1"/>
  <c r="X1020" i="1"/>
  <c r="V1020" i="1"/>
  <c r="X1316" i="1"/>
  <c r="V1316" i="1"/>
  <c r="X1569" i="1"/>
  <c r="V1569" i="1"/>
  <c r="X1849" i="1"/>
  <c r="V1849" i="1"/>
  <c r="X2040" i="1"/>
  <c r="V2040" i="1"/>
  <c r="X2239" i="1"/>
  <c r="V2239" i="1"/>
  <c r="V2314" i="1"/>
  <c r="X2314" i="1"/>
  <c r="X2391" i="1"/>
  <c r="V2391" i="1"/>
  <c r="X2460" i="1"/>
  <c r="V2460" i="1"/>
  <c r="X251" i="1"/>
  <c r="V251" i="1"/>
  <c r="X1197" i="1"/>
  <c r="V1197" i="1"/>
  <c r="X2153" i="1"/>
  <c r="V2153" i="1"/>
  <c r="X309" i="1"/>
  <c r="V309" i="1"/>
  <c r="X771" i="1"/>
  <c r="V771" i="1"/>
  <c r="X73" i="1"/>
  <c r="V73" i="1"/>
  <c r="V135" i="1"/>
  <c r="X135" i="1"/>
  <c r="X188" i="1"/>
  <c r="V188" i="1"/>
  <c r="X249" i="1"/>
  <c r="V249" i="1"/>
  <c r="V257" i="1"/>
  <c r="X257" i="1"/>
  <c r="X326" i="1"/>
  <c r="V326" i="1"/>
  <c r="X334" i="1"/>
  <c r="V334" i="1"/>
  <c r="X342" i="1"/>
  <c r="V342" i="1"/>
  <c r="X350" i="1"/>
  <c r="V350" i="1"/>
  <c r="X358" i="1"/>
  <c r="V358" i="1"/>
  <c r="X366" i="1"/>
  <c r="V366" i="1"/>
  <c r="X406" i="1"/>
  <c r="V406" i="1"/>
  <c r="X433" i="1"/>
  <c r="V433" i="1"/>
  <c r="X493" i="1"/>
  <c r="V493" i="1"/>
  <c r="V546" i="1"/>
  <c r="X546" i="1"/>
  <c r="X648" i="1"/>
  <c r="V648" i="1"/>
  <c r="X668" i="1"/>
  <c r="V668" i="1"/>
  <c r="X676" i="1"/>
  <c r="V676" i="1"/>
  <c r="X729" i="1"/>
  <c r="V729" i="1"/>
  <c r="X781" i="1"/>
  <c r="V781" i="1"/>
  <c r="X789" i="1"/>
  <c r="V789" i="1"/>
  <c r="X848" i="1"/>
  <c r="V848" i="1"/>
  <c r="X873" i="1"/>
  <c r="V873" i="1"/>
  <c r="X915" i="1"/>
  <c r="V915" i="1"/>
  <c r="X968" i="1"/>
  <c r="V968" i="1"/>
  <c r="X1021" i="1"/>
  <c r="V1021" i="1"/>
  <c r="X1115" i="1"/>
  <c r="V1115" i="1"/>
  <c r="X1151" i="1"/>
  <c r="V1151" i="1"/>
  <c r="X1203" i="1"/>
  <c r="V1203" i="1"/>
  <c r="X1256" i="1"/>
  <c r="V1256" i="1"/>
  <c r="X1317" i="1"/>
  <c r="V1317" i="1"/>
  <c r="X1379" i="1"/>
  <c r="V1379" i="1"/>
  <c r="X1432" i="1"/>
  <c r="V1432" i="1"/>
  <c r="X1448" i="1"/>
  <c r="V1448" i="1"/>
  <c r="X1493" i="1"/>
  <c r="V1493" i="1"/>
  <c r="V1554" i="1"/>
  <c r="X1554" i="1"/>
  <c r="X1616" i="1"/>
  <c r="V1616" i="1"/>
  <c r="X1669" i="1"/>
  <c r="V1669" i="1"/>
  <c r="X1729" i="1"/>
  <c r="V1729" i="1"/>
  <c r="X1790" i="1"/>
  <c r="V1790" i="1"/>
  <c r="V1850" i="1"/>
  <c r="X1850" i="1"/>
  <c r="X1903" i="1"/>
  <c r="V1903" i="1"/>
  <c r="X1911" i="1"/>
  <c r="V1911" i="1"/>
  <c r="X1965" i="1"/>
  <c r="V1965" i="1"/>
  <c r="X2025" i="1"/>
  <c r="V2025" i="1"/>
  <c r="X2049" i="1"/>
  <c r="V2049" i="1"/>
  <c r="X2094" i="1"/>
  <c r="V2094" i="1"/>
  <c r="V2154" i="1"/>
  <c r="X2154" i="1"/>
  <c r="V2162" i="1"/>
  <c r="X2162" i="1"/>
  <c r="X2224" i="1"/>
  <c r="V2224" i="1"/>
  <c r="X2232" i="1"/>
  <c r="X2299" i="1"/>
  <c r="V2299" i="1"/>
  <c r="X2307" i="1"/>
  <c r="V2307" i="1"/>
  <c r="X2315" i="1"/>
  <c r="V2315" i="1"/>
  <c r="X2368" i="1"/>
  <c r="V2368" i="1"/>
  <c r="X2376" i="1"/>
  <c r="V2376" i="1"/>
  <c r="X2384" i="1"/>
  <c r="V2384" i="1"/>
  <c r="X2392" i="1"/>
  <c r="V2392" i="1"/>
  <c r="X2453" i="1"/>
  <c r="V2453" i="1"/>
  <c r="X2461" i="1"/>
  <c r="V2461" i="1"/>
  <c r="X2469" i="1"/>
  <c r="V2469" i="1"/>
  <c r="X253" i="1"/>
  <c r="V253" i="1"/>
  <c r="V367" i="1"/>
  <c r="X367" i="1"/>
  <c r="X780" i="1"/>
  <c r="V780" i="1"/>
  <c r="X1249" i="1"/>
  <c r="V1249" i="1"/>
  <c r="X1721" i="1"/>
  <c r="V1721" i="1"/>
  <c r="V2223" i="1"/>
  <c r="X2223" i="1"/>
  <c r="X193" i="1"/>
  <c r="V193" i="1"/>
  <c r="X355" i="1"/>
  <c r="V355" i="1"/>
  <c r="V543" i="1"/>
  <c r="X543" i="1"/>
  <c r="X965" i="1"/>
  <c r="V965" i="1"/>
  <c r="V1314" i="1"/>
  <c r="X1314" i="1"/>
  <c r="X1621" i="1"/>
  <c r="V1621" i="1"/>
  <c r="X1908" i="1"/>
  <c r="V1908" i="1"/>
  <c r="X2107" i="1"/>
  <c r="V2107" i="1"/>
  <c r="X7" i="1"/>
  <c r="V7" i="1"/>
  <c r="X134" i="1"/>
  <c r="V134" i="1"/>
  <c r="X397" i="1"/>
  <c r="V397" i="1"/>
  <c r="X621" i="1"/>
  <c r="V621" i="1"/>
  <c r="V847" i="1"/>
  <c r="X847" i="1"/>
  <c r="V1202" i="1"/>
  <c r="X1202" i="1"/>
  <c r="X1553" i="1"/>
  <c r="V1553" i="1"/>
  <c r="X1789" i="1"/>
  <c r="V1789" i="1"/>
  <c r="X2024" i="1"/>
  <c r="V2024" i="1"/>
  <c r="V2231" i="1"/>
  <c r="X2231" i="1"/>
  <c r="X2255" i="1"/>
  <c r="V2255" i="1"/>
  <c r="X2367" i="1"/>
  <c r="V2367" i="1"/>
  <c r="X2452" i="1"/>
  <c r="V2452" i="1"/>
  <c r="X2468" i="1"/>
  <c r="V2468" i="1"/>
  <c r="X356" i="1"/>
  <c r="V356" i="1"/>
  <c r="V722" i="1"/>
  <c r="X722" i="1"/>
  <c r="X1668" i="1"/>
  <c r="V1668" i="1"/>
  <c r="X8" i="1"/>
  <c r="V8" i="1"/>
  <c r="X156" i="1"/>
  <c r="V156" i="1"/>
  <c r="X74" i="1"/>
  <c r="V74" i="1"/>
  <c r="X136" i="1"/>
  <c r="V136" i="1"/>
  <c r="X189" i="1"/>
  <c r="V189" i="1"/>
  <c r="V242" i="1"/>
  <c r="X242" i="1"/>
  <c r="V250" i="1"/>
  <c r="X250" i="1"/>
  <c r="V258" i="1"/>
  <c r="X258" i="1"/>
  <c r="V327" i="1"/>
  <c r="X327" i="1"/>
  <c r="V335" i="1"/>
  <c r="X335" i="1"/>
  <c r="V343" i="1"/>
  <c r="X343" i="1"/>
  <c r="V359" i="1"/>
  <c r="X359" i="1"/>
  <c r="V426" i="1"/>
  <c r="X426" i="1"/>
  <c r="V434" i="1"/>
  <c r="X434" i="1"/>
  <c r="X486" i="1"/>
  <c r="V486" i="1"/>
  <c r="X494" i="1"/>
  <c r="V494" i="1"/>
  <c r="X547" i="1"/>
  <c r="V547" i="1"/>
  <c r="V607" i="1"/>
  <c r="X607" i="1"/>
  <c r="X669" i="1"/>
  <c r="V669" i="1"/>
  <c r="X685" i="1"/>
  <c r="V685" i="1"/>
  <c r="V730" i="1"/>
  <c r="X730" i="1"/>
  <c r="X782" i="1"/>
  <c r="V782" i="1"/>
  <c r="X790" i="1"/>
  <c r="V790" i="1"/>
  <c r="X849" i="1"/>
  <c r="V849" i="1"/>
  <c r="X878" i="1"/>
  <c r="V878" i="1"/>
  <c r="X916" i="1"/>
  <c r="V916" i="1"/>
  <c r="X969" i="1"/>
  <c r="V969" i="1"/>
  <c r="X1022" i="1"/>
  <c r="V1022" i="1"/>
  <c r="X1083" i="1"/>
  <c r="V1083" i="1"/>
  <c r="X1144" i="1"/>
  <c r="V1144" i="1"/>
  <c r="X1160" i="1"/>
  <c r="V1160" i="1"/>
  <c r="X1212" i="1"/>
  <c r="V1212" i="1"/>
  <c r="X1265" i="1"/>
  <c r="V1265" i="1"/>
  <c r="X1318" i="1"/>
  <c r="V1318" i="1"/>
  <c r="X1381" i="1"/>
  <c r="V1381" i="1"/>
  <c r="X1433" i="1"/>
  <c r="V1433" i="1"/>
  <c r="X1486" i="1"/>
  <c r="V1486" i="1"/>
  <c r="X1494" i="1"/>
  <c r="V1494" i="1"/>
  <c r="X1555" i="1"/>
  <c r="V1555" i="1"/>
  <c r="X1617" i="1"/>
  <c r="V1617" i="1"/>
  <c r="X1670" i="1"/>
  <c r="V1670" i="1"/>
  <c r="V1722" i="1"/>
  <c r="X1722" i="1"/>
  <c r="V1738" i="1"/>
  <c r="X1738" i="1"/>
  <c r="X1791" i="1"/>
  <c r="V1791" i="1"/>
  <c r="X1851" i="1"/>
  <c r="V1851" i="1"/>
  <c r="X1904" i="1"/>
  <c r="V1904" i="1"/>
  <c r="X1912" i="1"/>
  <c r="V1912" i="1"/>
  <c r="X1966" i="1"/>
  <c r="V1966" i="1"/>
  <c r="V2026" i="1"/>
  <c r="X2026" i="1"/>
  <c r="X2087" i="1"/>
  <c r="V2087" i="1"/>
  <c r="V2095" i="1"/>
  <c r="X2095" i="1"/>
  <c r="X2155" i="1"/>
  <c r="V2155" i="1"/>
  <c r="X2163" i="1"/>
  <c r="V2163" i="1"/>
  <c r="X2225" i="1"/>
  <c r="V2225" i="1"/>
  <c r="X2233" i="1"/>
  <c r="V2233" i="1"/>
  <c r="X2241" i="1"/>
  <c r="V2241" i="1"/>
  <c r="X2300" i="1"/>
  <c r="V2300" i="1"/>
  <c r="X2308" i="1"/>
  <c r="V2308" i="1"/>
  <c r="X2316" i="1"/>
  <c r="V2316" i="1"/>
  <c r="X2369" i="1"/>
  <c r="V2369" i="1"/>
  <c r="X2377" i="1"/>
  <c r="V2377" i="1"/>
  <c r="X2385" i="1"/>
  <c r="V2385" i="1"/>
  <c r="X2393" i="1"/>
  <c r="V2393" i="1"/>
  <c r="X2454" i="1"/>
  <c r="V2454" i="1"/>
  <c r="X2462" i="1"/>
  <c r="V2462" i="1"/>
  <c r="X2470" i="1"/>
  <c r="V2470" i="1"/>
  <c r="X9" i="1"/>
  <c r="V9" i="1"/>
  <c r="V256" i="1"/>
  <c r="X256" i="1"/>
  <c r="X425" i="1"/>
  <c r="V425" i="1"/>
  <c r="X845" i="1"/>
  <c r="V845" i="1"/>
  <c r="X1311" i="1"/>
  <c r="V1311" i="1"/>
  <c r="X1784" i="1"/>
  <c r="V1784" i="1"/>
  <c r="X2240" i="1"/>
  <c r="V2240" i="1"/>
  <c r="X246" i="1"/>
  <c r="V246" i="1"/>
  <c r="V363" i="1"/>
  <c r="X363" i="1"/>
  <c r="V551" i="1"/>
  <c r="X551" i="1"/>
  <c r="V853" i="1"/>
  <c r="X853" i="1"/>
  <c r="X1200" i="1"/>
  <c r="V1200" i="1"/>
  <c r="V1551" i="1"/>
  <c r="X1551" i="1"/>
  <c r="X1787" i="1"/>
  <c r="V1787" i="1"/>
  <c r="X2091" i="1"/>
  <c r="V2091" i="1"/>
  <c r="X308" i="1"/>
  <c r="V308" i="1"/>
  <c r="V203" i="1"/>
  <c r="X203" i="1"/>
  <c r="X349" i="1"/>
  <c r="V349" i="1"/>
  <c r="X492" i="1"/>
  <c r="V492" i="1"/>
  <c r="X872" i="1"/>
  <c r="V872" i="1"/>
  <c r="X1097" i="1"/>
  <c r="V1097" i="1"/>
  <c r="V1378" i="1"/>
  <c r="X1378" i="1"/>
  <c r="X1631" i="1"/>
  <c r="V1631" i="1"/>
  <c r="X1910" i="1"/>
  <c r="V1910" i="1"/>
  <c r="X2161" i="1"/>
  <c r="V2161" i="1"/>
  <c r="X2298" i="1"/>
  <c r="V2298" i="1"/>
  <c r="V2375" i="1"/>
  <c r="X2375" i="1"/>
  <c r="X10" i="1"/>
  <c r="V10" i="1"/>
  <c r="V67" i="1"/>
  <c r="X67" i="1"/>
  <c r="X137" i="1"/>
  <c r="V137" i="1"/>
  <c r="V243" i="1"/>
  <c r="X243" i="1"/>
  <c r="X328" i="1"/>
  <c r="V328" i="1"/>
  <c r="X344" i="1"/>
  <c r="V344" i="1"/>
  <c r="X368" i="1"/>
  <c r="V368" i="1"/>
  <c r="V435" i="1"/>
  <c r="X435" i="1"/>
  <c r="V495" i="1"/>
  <c r="X495" i="1"/>
  <c r="X548" i="1"/>
  <c r="V548" i="1"/>
  <c r="X670" i="1"/>
  <c r="V670" i="1"/>
  <c r="X723" i="1"/>
  <c r="V723" i="1"/>
  <c r="X731" i="1"/>
  <c r="V731" i="1"/>
  <c r="V783" i="1"/>
  <c r="X783" i="1"/>
  <c r="V799" i="1"/>
  <c r="X799" i="1"/>
  <c r="V850" i="1"/>
  <c r="X850" i="1"/>
  <c r="X909" i="1"/>
  <c r="V909" i="1"/>
  <c r="X917" i="1"/>
  <c r="V917" i="1"/>
  <c r="V970" i="1"/>
  <c r="X970" i="1"/>
  <c r="V1023" i="1"/>
  <c r="X1023" i="1"/>
  <c r="X1084" i="1"/>
  <c r="V1084" i="1"/>
  <c r="X1145" i="1"/>
  <c r="V1145" i="1"/>
  <c r="V1250" i="1"/>
  <c r="X1250" i="1"/>
  <c r="X1319" i="1"/>
  <c r="V1319" i="1"/>
  <c r="X1382" i="1"/>
  <c r="V1382" i="1"/>
  <c r="V1434" i="1"/>
  <c r="X1434" i="1"/>
  <c r="X1487" i="1"/>
  <c r="V1487" i="1"/>
  <c r="X1495" i="1"/>
  <c r="V1495" i="1"/>
  <c r="V1556" i="1"/>
  <c r="X1556" i="1"/>
  <c r="V1618" i="1"/>
  <c r="X1618" i="1"/>
  <c r="X1671" i="1"/>
  <c r="V1671" i="1"/>
  <c r="X1723" i="1"/>
  <c r="V1723" i="1"/>
  <c r="X1765" i="1"/>
  <c r="V1765" i="1"/>
  <c r="X1792" i="1"/>
  <c r="V1792" i="1"/>
  <c r="X1852" i="1"/>
  <c r="V1852" i="1"/>
  <c r="X1905" i="1"/>
  <c r="V1905" i="1"/>
  <c r="X1913" i="1"/>
  <c r="V1913" i="1"/>
  <c r="X1967" i="1"/>
  <c r="V1967" i="1"/>
  <c r="X2027" i="1"/>
  <c r="V2027" i="1"/>
  <c r="V2088" i="1"/>
  <c r="X2088" i="1"/>
  <c r="X2096" i="1"/>
  <c r="V2096" i="1"/>
  <c r="X2156" i="1"/>
  <c r="V2156" i="1"/>
  <c r="X2164" i="1"/>
  <c r="V2164" i="1"/>
  <c r="V2226" i="1"/>
  <c r="X2226" i="1"/>
  <c r="V2234" i="1"/>
  <c r="X2234" i="1"/>
  <c r="X2242" i="1"/>
  <c r="X2293" i="1"/>
  <c r="V2293" i="1"/>
  <c r="X2301" i="1"/>
  <c r="V2301" i="1"/>
  <c r="V2309" i="1"/>
  <c r="X2309" i="1"/>
  <c r="X2317" i="1"/>
  <c r="V2317" i="1"/>
  <c r="V2370" i="1"/>
  <c r="X2370" i="1"/>
  <c r="V2378" i="1"/>
  <c r="X2378" i="1"/>
  <c r="V2386" i="1"/>
  <c r="X2386" i="1"/>
  <c r="V2394" i="1"/>
  <c r="X2394" i="1"/>
  <c r="X2455" i="1"/>
  <c r="V2455" i="1"/>
  <c r="V2463" i="1"/>
  <c r="X2463" i="1"/>
  <c r="X2471" i="1"/>
  <c r="V2471" i="1"/>
  <c r="V66" i="1"/>
  <c r="X66" i="1"/>
  <c r="X323" i="1"/>
  <c r="V323" i="1"/>
  <c r="X481" i="1"/>
  <c r="V481" i="1"/>
  <c r="V908" i="1"/>
  <c r="X908" i="1"/>
  <c r="X1375" i="1"/>
  <c r="V1375" i="1"/>
  <c r="X1847" i="1"/>
  <c r="V1847" i="1"/>
  <c r="X2292" i="1"/>
  <c r="V2292" i="1"/>
  <c r="V70" i="1"/>
  <c r="X70" i="1"/>
  <c r="X254" i="1"/>
  <c r="V254" i="1"/>
  <c r="X430" i="1"/>
  <c r="V430" i="1"/>
  <c r="X673" i="1"/>
  <c r="V673" i="1"/>
  <c r="X1087" i="1"/>
  <c r="V1087" i="1"/>
  <c r="V1490" i="1"/>
  <c r="X1490" i="1"/>
  <c r="X1828" i="1"/>
  <c r="V1828" i="1"/>
  <c r="X2229" i="1"/>
  <c r="V2229" i="1"/>
  <c r="X248" i="1"/>
  <c r="V248" i="1"/>
  <c r="X357" i="1"/>
  <c r="V357" i="1"/>
  <c r="X545" i="1"/>
  <c r="V545" i="1"/>
  <c r="X788" i="1"/>
  <c r="V788" i="1"/>
  <c r="X1150" i="1"/>
  <c r="V1150" i="1"/>
  <c r="X1492" i="1"/>
  <c r="V1492" i="1"/>
  <c r="X1728" i="1"/>
  <c r="V1728" i="1"/>
  <c r="X1865" i="1"/>
  <c r="V1865" i="1"/>
  <c r="X2177" i="1"/>
  <c r="V2177" i="1"/>
  <c r="X75" i="1"/>
  <c r="V75" i="1"/>
  <c r="X190" i="1"/>
  <c r="V190" i="1"/>
  <c r="X259" i="1"/>
  <c r="V259" i="1"/>
  <c r="X336" i="1"/>
  <c r="V336" i="1"/>
  <c r="X360" i="1"/>
  <c r="V360" i="1"/>
  <c r="V427" i="1"/>
  <c r="X427" i="1"/>
  <c r="V487" i="1"/>
  <c r="X487" i="1"/>
  <c r="X608" i="1"/>
  <c r="V608" i="1"/>
  <c r="X3" i="1"/>
  <c r="V3" i="1"/>
  <c r="X11" i="1"/>
  <c r="V11" i="1"/>
  <c r="X999" i="1"/>
  <c r="V999" i="1"/>
  <c r="X68" i="1"/>
  <c r="X84" i="1"/>
  <c r="V84" i="1"/>
  <c r="V138" i="1"/>
  <c r="X138" i="1"/>
  <c r="X191" i="1"/>
  <c r="V191" i="1"/>
  <c r="X244" i="1"/>
  <c r="V244" i="1"/>
  <c r="X252" i="1"/>
  <c r="V252" i="1"/>
  <c r="X268" i="1"/>
  <c r="V268" i="1"/>
  <c r="X329" i="1"/>
  <c r="V329" i="1"/>
  <c r="X337" i="1"/>
  <c r="V337" i="1"/>
  <c r="X345" i="1"/>
  <c r="V345" i="1"/>
  <c r="X353" i="1"/>
  <c r="V353" i="1"/>
  <c r="X361" i="1"/>
  <c r="V361" i="1"/>
  <c r="X369" i="1"/>
  <c r="V369" i="1"/>
  <c r="X428" i="1"/>
  <c r="V428" i="1"/>
  <c r="X444" i="1"/>
  <c r="V444" i="1"/>
  <c r="X488" i="1"/>
  <c r="V488" i="1"/>
  <c r="X504" i="1"/>
  <c r="V504" i="1"/>
  <c r="X549" i="1"/>
  <c r="V549" i="1"/>
  <c r="X609" i="1"/>
  <c r="V609" i="1"/>
  <c r="V671" i="1"/>
  <c r="X671" i="1"/>
  <c r="X724" i="1"/>
  <c r="V724" i="1"/>
  <c r="X732" i="1"/>
  <c r="V732" i="1"/>
  <c r="X784" i="1"/>
  <c r="V784" i="1"/>
  <c r="X851" i="1"/>
  <c r="V851" i="1"/>
  <c r="X910" i="1"/>
  <c r="X918" i="1"/>
  <c r="V918" i="1"/>
  <c r="X971" i="1"/>
  <c r="V971" i="1"/>
  <c r="X1024" i="1"/>
  <c r="V1024" i="1"/>
  <c r="X1085" i="1"/>
  <c r="V1085" i="1"/>
  <c r="V1146" i="1"/>
  <c r="X1146" i="1"/>
  <c r="X1198" i="1"/>
  <c r="V1198" i="1"/>
  <c r="X1251" i="1"/>
  <c r="V1251" i="1"/>
  <c r="X1312" i="1"/>
  <c r="V1312" i="1"/>
  <c r="X1320" i="1"/>
  <c r="V1320" i="1"/>
  <c r="X1383" i="1"/>
  <c r="V1383" i="1"/>
  <c r="X1435" i="1"/>
  <c r="V1435" i="1"/>
  <c r="X1488" i="1"/>
  <c r="V1488" i="1"/>
  <c r="X1504" i="1"/>
  <c r="V1504" i="1"/>
  <c r="X1557" i="1"/>
  <c r="V1557" i="1"/>
  <c r="X1619" i="1"/>
  <c r="V1619" i="1"/>
  <c r="X1672" i="1"/>
  <c r="V1672" i="1"/>
  <c r="X1724" i="1"/>
  <c r="V1724" i="1"/>
  <c r="X1785" i="1"/>
  <c r="V1785" i="1"/>
  <c r="X1801" i="1"/>
  <c r="V1801" i="1"/>
  <c r="X1853" i="1"/>
  <c r="V1853" i="1"/>
  <c r="V1906" i="1"/>
  <c r="X1906" i="1"/>
  <c r="V1914" i="1"/>
  <c r="X1914" i="1"/>
  <c r="X1968" i="1"/>
  <c r="V1968" i="1"/>
  <c r="X2028" i="1"/>
  <c r="V2028" i="1"/>
  <c r="X2089" i="1"/>
  <c r="V2089" i="1"/>
  <c r="X2097" i="1"/>
  <c r="V2097" i="1"/>
  <c r="X2157" i="1"/>
  <c r="V2157" i="1"/>
  <c r="X2165" i="1"/>
  <c r="V2165" i="1"/>
  <c r="V2227" i="1"/>
  <c r="X2227" i="1"/>
  <c r="X2235" i="1"/>
  <c r="V2235" i="1"/>
  <c r="X2243" i="1"/>
  <c r="V2243" i="1"/>
  <c r="X2294" i="1"/>
  <c r="V2294" i="1"/>
  <c r="X2302" i="1"/>
  <c r="V2302" i="1"/>
  <c r="X2310" i="1"/>
  <c r="V2310" i="1"/>
  <c r="X2318" i="1"/>
  <c r="V2318" i="1"/>
  <c r="X2371" i="1"/>
  <c r="V2371" i="1"/>
  <c r="X2379" i="1"/>
  <c r="V2379" i="1"/>
  <c r="X2387" i="1"/>
  <c r="V2387" i="1"/>
  <c r="X2403" i="1"/>
  <c r="V2403" i="1"/>
  <c r="X2456" i="1"/>
  <c r="V2456" i="1"/>
  <c r="X2464" i="1"/>
  <c r="V2464" i="1"/>
  <c r="X2472" i="1"/>
  <c r="V2472" i="1"/>
  <c r="V130" i="1"/>
  <c r="X130" i="1"/>
  <c r="X325" i="1"/>
  <c r="V325" i="1"/>
  <c r="X485" i="1"/>
  <c r="V485" i="1"/>
  <c r="X964" i="1"/>
  <c r="V964" i="1"/>
  <c r="X1431" i="1"/>
  <c r="V1431" i="1"/>
  <c r="X1902" i="1"/>
  <c r="V1902" i="1"/>
  <c r="X2366" i="1"/>
  <c r="V2366" i="1"/>
  <c r="V5" i="1"/>
  <c r="X5" i="1"/>
  <c r="V339" i="1"/>
  <c r="X339" i="1"/>
  <c r="V490" i="1"/>
  <c r="X490" i="1"/>
  <c r="V786" i="1"/>
  <c r="X786" i="1"/>
  <c r="X1148" i="1"/>
  <c r="V1148" i="1"/>
  <c r="X1385" i="1"/>
  <c r="V1385" i="1"/>
  <c r="X1726" i="1"/>
  <c r="V1726" i="1"/>
  <c r="V2167" i="1"/>
  <c r="X2167" i="1"/>
  <c r="X150" i="1"/>
  <c r="V150" i="1"/>
  <c r="X365" i="1"/>
  <c r="V365" i="1"/>
  <c r="X675" i="1"/>
  <c r="V675" i="1"/>
  <c r="V914" i="1"/>
  <c r="X914" i="1"/>
  <c r="X1036" i="1"/>
  <c r="V1036" i="1"/>
  <c r="X1439" i="1"/>
  <c r="V1439" i="1"/>
  <c r="X1684" i="1"/>
  <c r="V1684" i="1"/>
  <c r="X1964" i="1"/>
  <c r="V1964" i="1"/>
  <c r="X2093" i="1"/>
  <c r="V2093" i="1"/>
  <c r="V2306" i="1"/>
  <c r="X2306" i="1"/>
  <c r="X2383" i="1"/>
  <c r="V2383" i="1"/>
  <c r="I427" i="3"/>
  <c r="U2" i="1"/>
  <c r="X4" i="1"/>
  <c r="V4" i="1"/>
  <c r="X315" i="1"/>
  <c r="V315" i="1"/>
  <c r="X20" i="1"/>
  <c r="V20" i="1"/>
  <c r="X69" i="1"/>
  <c r="V69" i="1"/>
  <c r="X131" i="1"/>
  <c r="V131" i="1"/>
  <c r="V139" i="1"/>
  <c r="X139" i="1"/>
  <c r="X192" i="1"/>
  <c r="V192" i="1"/>
  <c r="X245" i="1"/>
  <c r="V245" i="1"/>
  <c r="V295" i="1"/>
  <c r="X295" i="1"/>
  <c r="V346" i="1"/>
  <c r="X346" i="1"/>
  <c r="V354" i="1"/>
  <c r="X354" i="1"/>
  <c r="V362" i="1"/>
  <c r="X362" i="1"/>
  <c r="V370" i="1"/>
  <c r="X370" i="1"/>
  <c r="X429" i="1"/>
  <c r="V429" i="1"/>
  <c r="X489" i="1"/>
  <c r="V489" i="1"/>
  <c r="X542" i="1"/>
  <c r="V542" i="1"/>
  <c r="X550" i="1"/>
  <c r="V550" i="1"/>
  <c r="V610" i="1"/>
  <c r="X610" i="1"/>
  <c r="X672" i="1"/>
  <c r="V672" i="1"/>
  <c r="X725" i="1"/>
  <c r="V725" i="1"/>
  <c r="X733" i="1"/>
  <c r="V733" i="1"/>
  <c r="X852" i="1"/>
  <c r="V852" i="1"/>
  <c r="V911" i="1"/>
  <c r="X911" i="1"/>
  <c r="V927" i="1"/>
  <c r="X927" i="1"/>
  <c r="X972" i="1"/>
  <c r="V972" i="1"/>
  <c r="X1025" i="1"/>
  <c r="V1025" i="1"/>
  <c r="X1086" i="1"/>
  <c r="V1086" i="1"/>
  <c r="X1147" i="1"/>
  <c r="V1147" i="1"/>
  <c r="X1199" i="1"/>
  <c r="V1199" i="1"/>
  <c r="X1252" i="1"/>
  <c r="V1252" i="1"/>
  <c r="X1313" i="1"/>
  <c r="V1313" i="1"/>
  <c r="X1329" i="1"/>
  <c r="V1329" i="1"/>
  <c r="X1384" i="1"/>
  <c r="V1384" i="1"/>
  <c r="X1436" i="1"/>
  <c r="V1436" i="1"/>
  <c r="X1489" i="1"/>
  <c r="V1489" i="1"/>
  <c r="X1558" i="1"/>
  <c r="V1558" i="1"/>
  <c r="X1620" i="1"/>
  <c r="V1620" i="1"/>
  <c r="X1673" i="1"/>
  <c r="V1673" i="1"/>
  <c r="X1725" i="1"/>
  <c r="V1725" i="1"/>
  <c r="V1786" i="1"/>
  <c r="X1786" i="1"/>
  <c r="X1819" i="1"/>
  <c r="V1819" i="1"/>
  <c r="X1854" i="1"/>
  <c r="V1854" i="1"/>
  <c r="X1907" i="1"/>
  <c r="V1907" i="1"/>
  <c r="X1915" i="1"/>
  <c r="V1915" i="1"/>
  <c r="X1977" i="1"/>
  <c r="V1977" i="1"/>
  <c r="X2029" i="1"/>
  <c r="V2029" i="1"/>
  <c r="V2090" i="1"/>
  <c r="X2090" i="1"/>
  <c r="V2098" i="1"/>
  <c r="X2098" i="1"/>
  <c r="X2158" i="1"/>
  <c r="V2158" i="1"/>
  <c r="X2166" i="1"/>
  <c r="V2166" i="1"/>
  <c r="X2228" i="1"/>
  <c r="V2228" i="1"/>
  <c r="X2236" i="1"/>
  <c r="V2236" i="1"/>
  <c r="X2244" i="1"/>
  <c r="V2244" i="1"/>
  <c r="X2295" i="1"/>
  <c r="V2295" i="1"/>
  <c r="V2303" i="1"/>
  <c r="X2303" i="1"/>
  <c r="X2311" i="1"/>
  <c r="V2311" i="1"/>
  <c r="X2319" i="1"/>
  <c r="V2319" i="1"/>
  <c r="X2372" i="1"/>
  <c r="V2372" i="1"/>
  <c r="X2380" i="1"/>
  <c r="V2380" i="1"/>
  <c r="X2388" i="1"/>
  <c r="V2388" i="1"/>
  <c r="X2430" i="1"/>
  <c r="V2430" i="1"/>
  <c r="X2457" i="1"/>
  <c r="V2457" i="1"/>
  <c r="X2465" i="1"/>
  <c r="V2465" i="1"/>
  <c r="X2481" i="1"/>
  <c r="V2481" i="1"/>
  <c r="X187" i="1"/>
  <c r="V187" i="1"/>
  <c r="V338" i="1"/>
  <c r="X338" i="1"/>
  <c r="X541" i="1"/>
  <c r="V541" i="1"/>
  <c r="X1019" i="1"/>
  <c r="V1019" i="1"/>
  <c r="X1485" i="1"/>
  <c r="V1485" i="1"/>
  <c r="X1961" i="1"/>
  <c r="V1961" i="1"/>
  <c r="X2449" i="1"/>
  <c r="V2449" i="1"/>
  <c r="V2466" i="1"/>
  <c r="X2466" i="1"/>
  <c r="X2508" i="1"/>
  <c r="V2508" i="1"/>
  <c r="X240" i="1"/>
  <c r="V240" i="1"/>
  <c r="V351" i="1"/>
  <c r="X351" i="1"/>
  <c r="X606" i="1"/>
  <c r="V606" i="1"/>
  <c r="V1082" i="1"/>
  <c r="X1082" i="1"/>
  <c r="X1550" i="1"/>
  <c r="V1550" i="1"/>
  <c r="V2023" i="1"/>
  <c r="X2023" i="1"/>
  <c r="X785" i="1"/>
  <c r="X140" i="1"/>
  <c r="V140" i="1"/>
  <c r="X347" i="1"/>
  <c r="V347" i="1"/>
  <c r="X611" i="1"/>
  <c r="V611" i="1"/>
  <c r="X912" i="1"/>
  <c r="V912" i="1"/>
  <c r="X1253" i="1"/>
  <c r="V1253" i="1"/>
  <c r="X1559" i="1"/>
  <c r="V1559" i="1"/>
  <c r="V1924" i="1"/>
  <c r="X1924" i="1"/>
  <c r="X2237" i="1"/>
  <c r="V2237" i="1"/>
  <c r="X2245" i="1"/>
  <c r="V2245" i="1"/>
  <c r="X2296" i="1"/>
  <c r="V2296" i="1"/>
  <c r="X2304" i="1"/>
  <c r="V2304" i="1"/>
  <c r="X2312" i="1"/>
  <c r="V2312" i="1"/>
  <c r="X2320" i="1"/>
  <c r="V2320" i="1"/>
  <c r="V2373" i="1"/>
  <c r="X2373" i="1"/>
  <c r="X2381" i="1"/>
  <c r="V2381" i="1"/>
  <c r="X2389" i="1"/>
  <c r="V2389" i="1"/>
  <c r="X2450" i="1"/>
  <c r="V2450" i="1"/>
  <c r="X2458" i="1"/>
  <c r="V2458" i="1"/>
  <c r="V6" i="1"/>
  <c r="X6" i="1"/>
  <c r="V307" i="1"/>
  <c r="X307" i="1"/>
  <c r="X168" i="1"/>
  <c r="V168" i="1"/>
  <c r="V71" i="1"/>
  <c r="X71" i="1"/>
  <c r="X133" i="1"/>
  <c r="V133" i="1"/>
  <c r="X141" i="1"/>
  <c r="V141" i="1"/>
  <c r="V194" i="1"/>
  <c r="X194" i="1"/>
  <c r="X247" i="1"/>
  <c r="V247" i="1"/>
  <c r="V255" i="1"/>
  <c r="X255" i="1"/>
  <c r="X324" i="1"/>
  <c r="V324" i="1"/>
  <c r="X332" i="1"/>
  <c r="V332" i="1"/>
  <c r="X340" i="1"/>
  <c r="V340" i="1"/>
  <c r="X348" i="1"/>
  <c r="V348" i="1"/>
  <c r="X364" i="1"/>
  <c r="V364" i="1"/>
  <c r="V431" i="1"/>
  <c r="X431" i="1"/>
  <c r="X483" i="1"/>
  <c r="V483" i="1"/>
  <c r="V491" i="1"/>
  <c r="X491" i="1"/>
  <c r="X544" i="1"/>
  <c r="V544" i="1"/>
  <c r="X560" i="1"/>
  <c r="V560" i="1"/>
  <c r="X612" i="1"/>
  <c r="V612" i="1"/>
  <c r="V674" i="1"/>
  <c r="X674" i="1"/>
  <c r="V727" i="1"/>
  <c r="X727" i="1"/>
  <c r="V743" i="1"/>
  <c r="X743" i="1"/>
  <c r="X787" i="1"/>
  <c r="X846" i="1"/>
  <c r="V846" i="1"/>
  <c r="X862" i="1"/>
  <c r="V862" i="1"/>
  <c r="X913" i="1"/>
  <c r="V913" i="1"/>
  <c r="X966" i="1"/>
  <c r="V966" i="1"/>
  <c r="X982" i="1"/>
  <c r="V982" i="1"/>
  <c r="X1027" i="1"/>
  <c r="V1027" i="1"/>
  <c r="X1088" i="1"/>
  <c r="V1088" i="1"/>
  <c r="X1149" i="1"/>
  <c r="V1149" i="1"/>
  <c r="X1201" i="1"/>
  <c r="V1201" i="1"/>
  <c r="X1254" i="1"/>
  <c r="V1254" i="1"/>
  <c r="X1315" i="1"/>
  <c r="V1315" i="1"/>
  <c r="X1377" i="1"/>
  <c r="V1377" i="1"/>
  <c r="V1394" i="1"/>
  <c r="X1394" i="1"/>
  <c r="X1438" i="1"/>
  <c r="V1438" i="1"/>
  <c r="X1491" i="1"/>
  <c r="V1491" i="1"/>
  <c r="X1552" i="1"/>
  <c r="V1552" i="1"/>
  <c r="X1560" i="1"/>
  <c r="V1560" i="1"/>
  <c r="X1622" i="1"/>
  <c r="V1622" i="1"/>
  <c r="V1675" i="1"/>
  <c r="X1675" i="1"/>
  <c r="X1727" i="1"/>
  <c r="V1727" i="1"/>
  <c r="X1788" i="1"/>
  <c r="V1788" i="1"/>
  <c r="X1848" i="1"/>
  <c r="V1848" i="1"/>
  <c r="X1856" i="1"/>
  <c r="V1856" i="1"/>
  <c r="X1909" i="1"/>
  <c r="V1909" i="1"/>
  <c r="X1963" i="1"/>
  <c r="V1963" i="1"/>
  <c r="V2031" i="1"/>
  <c r="X2031" i="1"/>
  <c r="X2092" i="1"/>
  <c r="V2092" i="1"/>
  <c r="X2125" i="1"/>
  <c r="V2125" i="1"/>
  <c r="X2160" i="1"/>
  <c r="V2160" i="1"/>
  <c r="X2168" i="1"/>
  <c r="V2168" i="1"/>
  <c r="X2230" i="1"/>
  <c r="V2230" i="1"/>
  <c r="X2238" i="1"/>
  <c r="V2238" i="1"/>
  <c r="X2246" i="1"/>
  <c r="V2246" i="1"/>
  <c r="X2297" i="1"/>
  <c r="V2297" i="1"/>
  <c r="X2305" i="1"/>
  <c r="V2305" i="1"/>
  <c r="X2313" i="1"/>
  <c r="V2313" i="1"/>
  <c r="X2329" i="1"/>
  <c r="V2329" i="1"/>
  <c r="X2374" i="1"/>
  <c r="V2374" i="1"/>
  <c r="X2382" i="1"/>
  <c r="V2382" i="1"/>
  <c r="X2390" i="1"/>
  <c r="V2390" i="1"/>
  <c r="X2451" i="1"/>
  <c r="V2451" i="1"/>
  <c r="X2459" i="1"/>
  <c r="V2459" i="1"/>
  <c r="X2467" i="1"/>
  <c r="V2467" i="1"/>
  <c r="X241" i="1"/>
  <c r="V241" i="1"/>
  <c r="X352" i="1"/>
  <c r="V352" i="1"/>
  <c r="X667" i="1"/>
  <c r="V667" i="1"/>
  <c r="X1143" i="1"/>
  <c r="V1143" i="1"/>
  <c r="X1615" i="1"/>
  <c r="V1615" i="1"/>
  <c r="X2086" i="1"/>
  <c r="V2086" i="1"/>
  <c r="A122" i="1"/>
  <c r="U122" i="1" s="1"/>
  <c r="Y122" i="1" s="1"/>
  <c r="I426" i="3"/>
  <c r="I450" i="3"/>
  <c r="A34" i="1"/>
  <c r="U34" i="1" s="1"/>
  <c r="Y34" i="1" s="1"/>
  <c r="A162" i="1"/>
  <c r="U162" i="1" s="1"/>
  <c r="Y162" i="1" s="1"/>
  <c r="I428" i="3"/>
  <c r="I436" i="3"/>
  <c r="A50" i="1"/>
  <c r="U50" i="1" s="1"/>
  <c r="Y50" i="1" s="1"/>
  <c r="A178" i="1"/>
  <c r="U178" i="1" s="1"/>
  <c r="Y178" i="1" s="1"/>
  <c r="I421" i="3"/>
  <c r="I429" i="3"/>
  <c r="A58" i="1"/>
  <c r="U58" i="1" s="1"/>
  <c r="Y58" i="1" s="1"/>
  <c r="I430" i="3"/>
  <c r="A98" i="1"/>
  <c r="U98" i="1" s="1"/>
  <c r="Y98" i="1" s="1"/>
  <c r="A234" i="1"/>
  <c r="U234" i="1" s="1"/>
  <c r="Y234" i="1" s="1"/>
  <c r="I424" i="3"/>
  <c r="I440" i="3"/>
  <c r="A114" i="1"/>
  <c r="U114" i="1" s="1"/>
  <c r="Y114" i="1" s="1"/>
  <c r="I425" i="3"/>
  <c r="A2262" i="1"/>
  <c r="U2262" i="1" s="1"/>
  <c r="Y2262" i="1" s="1"/>
  <c r="A2038" i="1"/>
  <c r="U2038" i="1" s="1"/>
  <c r="Y2038" i="1" s="1"/>
  <c r="A2525" i="1"/>
  <c r="U2525" i="1" s="1"/>
  <c r="Y2525" i="1" s="1"/>
  <c r="A2437" i="1"/>
  <c r="U2437" i="1" s="1"/>
  <c r="Y2437" i="1" s="1"/>
  <c r="A2253" i="1"/>
  <c r="U2253" i="1" s="1"/>
  <c r="Y2253" i="1" s="1"/>
  <c r="A2221" i="1"/>
  <c r="U2221" i="1" s="1"/>
  <c r="Y2221" i="1" s="1"/>
  <c r="A2141" i="1"/>
  <c r="U2141" i="1" s="1"/>
  <c r="Y2141" i="1" s="1"/>
  <c r="A2021" i="1"/>
  <c r="U2021" i="1" s="1"/>
  <c r="Y2021" i="1" s="1"/>
  <c r="A1949" i="1"/>
  <c r="U1949" i="1" s="1"/>
  <c r="Y1949" i="1" s="1"/>
  <c r="A2428" i="1"/>
  <c r="U2428" i="1" s="1"/>
  <c r="Y2428" i="1" s="1"/>
  <c r="A2364" i="1"/>
  <c r="U2364" i="1" s="1"/>
  <c r="Y2364" i="1" s="1"/>
  <c r="A2132" i="1"/>
  <c r="U2132" i="1" s="1"/>
  <c r="Y2132" i="1" s="1"/>
  <c r="A2084" i="1"/>
  <c r="U2084" i="1" s="1"/>
  <c r="Y2084" i="1" s="1"/>
  <c r="A2515" i="1"/>
  <c r="U2515" i="1" s="1"/>
  <c r="Y2515" i="1" s="1"/>
  <c r="A2419" i="1"/>
  <c r="U2419" i="1" s="1"/>
  <c r="Y2419" i="1" s="1"/>
  <c r="A2211" i="1"/>
  <c r="U2211" i="1" s="1"/>
  <c r="Y2211" i="1" s="1"/>
  <c r="A2123" i="1"/>
  <c r="U2123" i="1" s="1"/>
  <c r="Y2123" i="1" s="1"/>
  <c r="A2011" i="1"/>
  <c r="U2011" i="1" s="1"/>
  <c r="Y2011" i="1" s="1"/>
  <c r="A2506" i="1"/>
  <c r="U2506" i="1" s="1"/>
  <c r="Y2506" i="1" s="1"/>
  <c r="A2410" i="1"/>
  <c r="U2410" i="1" s="1"/>
  <c r="Y2410" i="1" s="1"/>
  <c r="A2354" i="1"/>
  <c r="U2354" i="1" s="1"/>
  <c r="Y2354" i="1" s="1"/>
  <c r="A2290" i="1"/>
  <c r="U2290" i="1" s="1"/>
  <c r="Y2290" i="1" s="1"/>
  <c r="A2202" i="1"/>
  <c r="U2202" i="1" s="1"/>
  <c r="Y2202" i="1" s="1"/>
  <c r="A2114" i="1"/>
  <c r="U2114" i="1" s="1"/>
  <c r="Y2114" i="1" s="1"/>
  <c r="A2074" i="1"/>
  <c r="U2074" i="1" s="1"/>
  <c r="Y2074" i="1" s="1"/>
  <c r="A2002" i="1"/>
  <c r="U2002" i="1" s="1"/>
  <c r="Y2002" i="1" s="1"/>
  <c r="A1922" i="1"/>
  <c r="U1922" i="1" s="1"/>
  <c r="Y1922" i="1" s="1"/>
  <c r="A2497" i="1"/>
  <c r="U2497" i="1" s="1"/>
  <c r="Y2497" i="1" s="1"/>
  <c r="A2401" i="1"/>
  <c r="U2401" i="1" s="1"/>
  <c r="Y2401" i="1" s="1"/>
  <c r="A2345" i="1"/>
  <c r="U2345" i="1" s="1"/>
  <c r="Y2345" i="1" s="1"/>
  <c r="A2193" i="1"/>
  <c r="U2193" i="1" s="1"/>
  <c r="Y2193" i="1" s="1"/>
  <c r="A2105" i="1"/>
  <c r="U2105" i="1" s="1"/>
  <c r="Y2105" i="1" s="1"/>
  <c r="A2065" i="1"/>
  <c r="U2065" i="1" s="1"/>
  <c r="Y2065" i="1" s="1"/>
  <c r="A2479" i="1"/>
  <c r="U2479" i="1" s="1"/>
  <c r="Y2479" i="1" s="1"/>
  <c r="A2447" i="1"/>
  <c r="U2447" i="1" s="1"/>
  <c r="Y2447" i="1" s="1"/>
  <c r="A2327" i="1"/>
  <c r="U2327" i="1" s="1"/>
  <c r="Y2327" i="1" s="1"/>
  <c r="A2271" i="1"/>
  <c r="U2271" i="1" s="1"/>
  <c r="Y2271" i="1" s="1"/>
  <c r="A2175" i="1"/>
  <c r="U2175" i="1" s="1"/>
  <c r="Y2175" i="1" s="1"/>
  <c r="A2151" i="1"/>
  <c r="U2151" i="1" s="1"/>
  <c r="Y2151" i="1" s="1"/>
  <c r="A2047" i="1"/>
  <c r="U2047" i="1" s="1"/>
  <c r="Y2047" i="1" s="1"/>
  <c r="A1975" i="1"/>
  <c r="U1975" i="1" s="1"/>
  <c r="Y1975" i="1" s="1"/>
  <c r="A2056" i="1"/>
  <c r="U2056" i="1" s="1"/>
  <c r="Y2056" i="1" s="1"/>
  <c r="A1993" i="1"/>
  <c r="U1993" i="1" s="1"/>
  <c r="Y1993" i="1" s="1"/>
  <c r="A1808" i="1"/>
  <c r="U1808" i="1" s="1"/>
  <c r="Y1808" i="1" s="1"/>
  <c r="A1736" i="1"/>
  <c r="U1736" i="1" s="1"/>
  <c r="Y1736" i="1" s="1"/>
  <c r="A1656" i="1"/>
  <c r="U1656" i="1" s="1"/>
  <c r="Y1656" i="1" s="1"/>
  <c r="A1576" i="1"/>
  <c r="U1576" i="1" s="1"/>
  <c r="Y1576" i="1" s="1"/>
  <c r="A1520" i="1"/>
  <c r="U1520" i="1" s="1"/>
  <c r="Y1520" i="1" s="1"/>
  <c r="A2336" i="1"/>
  <c r="U2336" i="1" s="1"/>
  <c r="Y2336" i="1" s="1"/>
  <c r="A2280" i="1"/>
  <c r="U2280" i="1" s="1"/>
  <c r="Y2280" i="1" s="1"/>
  <c r="A1799" i="1"/>
  <c r="U1799" i="1" s="1"/>
  <c r="Y1799" i="1" s="1"/>
  <c r="A1719" i="1"/>
  <c r="U1719" i="1" s="1"/>
  <c r="Y1719" i="1" s="1"/>
  <c r="A1647" i="1"/>
  <c r="U1647" i="1" s="1"/>
  <c r="Y1647" i="1" s="1"/>
  <c r="A1567" i="1"/>
  <c r="U1567" i="1" s="1"/>
  <c r="Y1567" i="1" s="1"/>
  <c r="A1900" i="1"/>
  <c r="U1900" i="1" s="1"/>
  <c r="Y1900" i="1" s="1"/>
  <c r="A1782" i="1"/>
  <c r="U1782" i="1" s="1"/>
  <c r="Y1782" i="1" s="1"/>
  <c r="A1638" i="1"/>
  <c r="U1638" i="1" s="1"/>
  <c r="Y1638" i="1" s="1"/>
  <c r="A1502" i="1"/>
  <c r="U1502" i="1" s="1"/>
  <c r="Y1502" i="1" s="1"/>
  <c r="A1931" i="1"/>
  <c r="U1931" i="1" s="1"/>
  <c r="Y1931" i="1" s="1"/>
  <c r="A1890" i="1"/>
  <c r="U1890" i="1" s="1"/>
  <c r="Y1890" i="1" s="1"/>
  <c r="A1881" i="1"/>
  <c r="U1881" i="1" s="1"/>
  <c r="Y1881" i="1" s="1"/>
  <c r="A1872" i="1"/>
  <c r="U1872" i="1" s="1"/>
  <c r="Y1872" i="1" s="1"/>
  <c r="A1863" i="1"/>
  <c r="U1863" i="1" s="1"/>
  <c r="Y1863" i="1" s="1"/>
  <c r="A1845" i="1"/>
  <c r="U1845" i="1" s="1"/>
  <c r="Y1845" i="1" s="1"/>
  <c r="A1709" i="1"/>
  <c r="U1709" i="1" s="1"/>
  <c r="Y1709" i="1" s="1"/>
  <c r="A1629" i="1"/>
  <c r="U1629" i="1" s="1"/>
  <c r="Y1629" i="1" s="1"/>
  <c r="A1613" i="1"/>
  <c r="U1613" i="1" s="1"/>
  <c r="Y1613" i="1" s="1"/>
  <c r="A2488" i="1"/>
  <c r="U2488" i="1" s="1"/>
  <c r="Y2488" i="1" s="1"/>
  <c r="A1984" i="1"/>
  <c r="U1984" i="1" s="1"/>
  <c r="Y1984" i="1" s="1"/>
  <c r="A1940" i="1"/>
  <c r="U1940" i="1" s="1"/>
  <c r="Y1940" i="1" s="1"/>
  <c r="A1772" i="1"/>
  <c r="U1772" i="1" s="1"/>
  <c r="Y1772" i="1" s="1"/>
  <c r="A1700" i="1"/>
  <c r="U1700" i="1" s="1"/>
  <c r="Y1700" i="1" s="1"/>
  <c r="A1548" i="1"/>
  <c r="U1548" i="1" s="1"/>
  <c r="Y1548" i="1" s="1"/>
  <c r="A1835" i="1"/>
  <c r="U1835" i="1" s="1"/>
  <c r="Y1835" i="1" s="1"/>
  <c r="A1763" i="1"/>
  <c r="U1763" i="1" s="1"/>
  <c r="Y1763" i="1" s="1"/>
  <c r="A1691" i="1"/>
  <c r="U1691" i="1" s="1"/>
  <c r="Y1691" i="1" s="1"/>
  <c r="A1603" i="1"/>
  <c r="U1603" i="1" s="1"/>
  <c r="Y1603" i="1" s="1"/>
  <c r="A1483" i="1"/>
  <c r="U1483" i="1" s="1"/>
  <c r="Y1483" i="1" s="1"/>
  <c r="A1419" i="1"/>
  <c r="U1419" i="1" s="1"/>
  <c r="Y1419" i="1" s="1"/>
  <c r="A1363" i="1"/>
  <c r="U1363" i="1" s="1"/>
  <c r="Y1363" i="1" s="1"/>
  <c r="A1817" i="1"/>
  <c r="U1817" i="1" s="1"/>
  <c r="Y1817" i="1" s="1"/>
  <c r="A1745" i="1"/>
  <c r="U1745" i="1" s="1"/>
  <c r="Y1745" i="1" s="1"/>
  <c r="A1585" i="1"/>
  <c r="U1585" i="1" s="1"/>
  <c r="Y1585" i="1" s="1"/>
  <c r="A1529" i="1"/>
  <c r="U1529" i="1" s="1"/>
  <c r="Y1529" i="1" s="1"/>
  <c r="A1327" i="1"/>
  <c r="U1327" i="1" s="1"/>
  <c r="Y1327" i="1" s="1"/>
  <c r="A1263" i="1"/>
  <c r="U1263" i="1" s="1"/>
  <c r="Y1263" i="1" s="1"/>
  <c r="A1247" i="1"/>
  <c r="U1247" i="1" s="1"/>
  <c r="Y1247" i="1" s="1"/>
  <c r="A1167" i="1"/>
  <c r="U1167" i="1" s="1"/>
  <c r="Y1167" i="1" s="1"/>
  <c r="A1095" i="1"/>
  <c r="U1095" i="1" s="1"/>
  <c r="Y1095" i="1" s="1"/>
  <c r="A2184" i="1"/>
  <c r="U2184" i="1" s="1"/>
  <c r="Y2184" i="1" s="1"/>
  <c r="A1158" i="1"/>
  <c r="U1158" i="1" s="1"/>
  <c r="Y1158" i="1" s="1"/>
  <c r="A1070" i="1"/>
  <c r="U1070" i="1" s="1"/>
  <c r="Y1070" i="1" s="1"/>
  <c r="A998" i="1"/>
  <c r="U998" i="1" s="1"/>
  <c r="Y998" i="1" s="1"/>
  <c r="A934" i="1"/>
  <c r="U934" i="1" s="1"/>
  <c r="Y934" i="1" s="1"/>
  <c r="A1666" i="1"/>
  <c r="U1666" i="1" s="1"/>
  <c r="Y1666" i="1" s="1"/>
  <c r="A1309" i="1"/>
  <c r="U1309" i="1" s="1"/>
  <c r="Y1309" i="1" s="1"/>
  <c r="A1237" i="1"/>
  <c r="U1237" i="1" s="1"/>
  <c r="Y1237" i="1" s="1"/>
  <c r="A1141" i="1"/>
  <c r="U1141" i="1" s="1"/>
  <c r="Y1141" i="1" s="1"/>
  <c r="A1061" i="1"/>
  <c r="U1061" i="1" s="1"/>
  <c r="Y1061" i="1" s="1"/>
  <c r="A989" i="1"/>
  <c r="U989" i="1" s="1"/>
  <c r="Y989" i="1" s="1"/>
  <c r="A925" i="1"/>
  <c r="U925" i="1" s="1"/>
  <c r="Y925" i="1" s="1"/>
  <c r="A869" i="1"/>
  <c r="U869" i="1" s="1"/>
  <c r="Y869" i="1" s="1"/>
  <c r="A1959" i="1"/>
  <c r="U1959" i="1" s="1"/>
  <c r="Y1959" i="1" s="1"/>
  <c r="A1826" i="1"/>
  <c r="U1826" i="1" s="1"/>
  <c r="Y1826" i="1" s="1"/>
  <c r="A1228" i="1"/>
  <c r="U1228" i="1" s="1"/>
  <c r="Y1228" i="1" s="1"/>
  <c r="A1052" i="1"/>
  <c r="U1052" i="1" s="1"/>
  <c r="Y1052" i="1" s="1"/>
  <c r="A980" i="1"/>
  <c r="U980" i="1" s="1"/>
  <c r="Y980" i="1" s="1"/>
  <c r="A1594" i="1"/>
  <c r="U1594" i="1" s="1"/>
  <c r="Y1594" i="1" s="1"/>
  <c r="A1299" i="1"/>
  <c r="U1299" i="1" s="1"/>
  <c r="Y1299" i="1" s="1"/>
  <c r="A1219" i="1"/>
  <c r="U1219" i="1" s="1"/>
  <c r="Y1219" i="1" s="1"/>
  <c r="A1195" i="1"/>
  <c r="U1195" i="1" s="1"/>
  <c r="Y1195" i="1" s="1"/>
  <c r="A1131" i="1"/>
  <c r="U1131" i="1" s="1"/>
  <c r="Y1131" i="1" s="1"/>
  <c r="A1043" i="1"/>
  <c r="U1043" i="1" s="1"/>
  <c r="Y1043" i="1" s="1"/>
  <c r="A1754" i="1"/>
  <c r="U1754" i="1" s="1"/>
  <c r="Y1754" i="1" s="1"/>
  <c r="A1511" i="1"/>
  <c r="U1511" i="1" s="1"/>
  <c r="Y1511" i="1" s="1"/>
  <c r="A1429" i="1"/>
  <c r="U1429" i="1" s="1"/>
  <c r="Y1429" i="1" s="1"/>
  <c r="A1410" i="1"/>
  <c r="U1410" i="1" s="1"/>
  <c r="Y1410" i="1" s="1"/>
  <c r="A1401" i="1"/>
  <c r="U1401" i="1" s="1"/>
  <c r="Y1401" i="1" s="1"/>
  <c r="A1392" i="1"/>
  <c r="U1392" i="1" s="1"/>
  <c r="Y1392" i="1" s="1"/>
  <c r="A1290" i="1"/>
  <c r="U1290" i="1" s="1"/>
  <c r="Y1290" i="1" s="1"/>
  <c r="A1210" i="1"/>
  <c r="U1210" i="1" s="1"/>
  <c r="Y1210" i="1" s="1"/>
  <c r="A1122" i="1"/>
  <c r="U1122" i="1" s="1"/>
  <c r="Y1122" i="1" s="1"/>
  <c r="A1034" i="1"/>
  <c r="U1034" i="1" s="1"/>
  <c r="Y1034" i="1" s="1"/>
  <c r="A1538" i="1"/>
  <c r="U1538" i="1" s="1"/>
  <c r="Y1538" i="1" s="1"/>
  <c r="A1464" i="1"/>
  <c r="U1464" i="1" s="1"/>
  <c r="Y1464" i="1" s="1"/>
  <c r="A1455" i="1"/>
  <c r="U1455" i="1" s="1"/>
  <c r="Y1455" i="1" s="1"/>
  <c r="A1446" i="1"/>
  <c r="U1446" i="1" s="1"/>
  <c r="Y1446" i="1" s="1"/>
  <c r="A1373" i="1"/>
  <c r="U1373" i="1" s="1"/>
  <c r="Y1373" i="1" s="1"/>
  <c r="A1354" i="1"/>
  <c r="U1354" i="1" s="1"/>
  <c r="Y1354" i="1" s="1"/>
  <c r="A1345" i="1"/>
  <c r="U1345" i="1" s="1"/>
  <c r="Y1345" i="1" s="1"/>
  <c r="A1281" i="1"/>
  <c r="U1281" i="1" s="1"/>
  <c r="Y1281" i="1" s="1"/>
  <c r="A1185" i="1"/>
  <c r="U1185" i="1" s="1"/>
  <c r="Y1185" i="1" s="1"/>
  <c r="A1113" i="1"/>
  <c r="U1113" i="1" s="1"/>
  <c r="Y1113" i="1" s="1"/>
  <c r="A1017" i="1"/>
  <c r="U1017" i="1" s="1"/>
  <c r="Y1017" i="1" s="1"/>
  <c r="A943" i="1"/>
  <c r="U943" i="1" s="1"/>
  <c r="Y943" i="1" s="1"/>
  <c r="A778" i="1"/>
  <c r="U778" i="1" s="1"/>
  <c r="Y778" i="1" s="1"/>
  <c r="A594" i="1"/>
  <c r="U594" i="1" s="1"/>
  <c r="Y594" i="1" s="1"/>
  <c r="A442" i="1"/>
  <c r="U442" i="1" s="1"/>
  <c r="Y442" i="1" s="1"/>
  <c r="A386" i="1"/>
  <c r="U386" i="1" s="1"/>
  <c r="Y386" i="1" s="1"/>
  <c r="A1682" i="1"/>
  <c r="U1682" i="1" s="1"/>
  <c r="Y1682" i="1" s="1"/>
  <c r="A1080" i="1"/>
  <c r="U1080" i="1" s="1"/>
  <c r="Y1080" i="1" s="1"/>
  <c r="A860" i="1"/>
  <c r="U860" i="1" s="1"/>
  <c r="Y860" i="1" s="1"/>
  <c r="A833" i="1"/>
  <c r="U833" i="1" s="1"/>
  <c r="Y833" i="1" s="1"/>
  <c r="A665" i="1"/>
  <c r="U665" i="1" s="1"/>
  <c r="Y665" i="1" s="1"/>
  <c r="A585" i="1"/>
  <c r="U585" i="1" s="1"/>
  <c r="Y585" i="1" s="1"/>
  <c r="A529" i="1"/>
  <c r="U529" i="1" s="1"/>
  <c r="Y529" i="1" s="1"/>
  <c r="A824" i="1"/>
  <c r="U824" i="1" s="1"/>
  <c r="Y824" i="1" s="1"/>
  <c r="A768" i="1"/>
  <c r="U768" i="1" s="1"/>
  <c r="Y768" i="1" s="1"/>
  <c r="A720" i="1"/>
  <c r="U720" i="1" s="1"/>
  <c r="Y720" i="1" s="1"/>
  <c r="A576" i="1"/>
  <c r="U576" i="1" s="1"/>
  <c r="Y576" i="1" s="1"/>
  <c r="A520" i="1"/>
  <c r="U520" i="1" s="1"/>
  <c r="Y520" i="1" s="1"/>
  <c r="A1473" i="1"/>
  <c r="U1473" i="1" s="1"/>
  <c r="Y1473" i="1" s="1"/>
  <c r="A1176" i="1"/>
  <c r="U1176" i="1" s="1"/>
  <c r="Y1176" i="1" s="1"/>
  <c r="A952" i="1"/>
  <c r="U952" i="1" s="1"/>
  <c r="Y952" i="1" s="1"/>
  <c r="A815" i="1"/>
  <c r="U815" i="1" s="1"/>
  <c r="Y815" i="1" s="1"/>
  <c r="A759" i="1"/>
  <c r="U759" i="1" s="1"/>
  <c r="Y759" i="1" s="1"/>
  <c r="A655" i="1"/>
  <c r="U655" i="1" s="1"/>
  <c r="Y655" i="1" s="1"/>
  <c r="A567" i="1"/>
  <c r="U567" i="1" s="1"/>
  <c r="Y567" i="1" s="1"/>
  <c r="A511" i="1"/>
  <c r="U511" i="1" s="1"/>
  <c r="Y511" i="1" s="1"/>
  <c r="A479" i="1"/>
  <c r="U479" i="1" s="1"/>
  <c r="Y479" i="1" s="1"/>
  <c r="A423" i="1"/>
  <c r="U423" i="1" s="1"/>
  <c r="Y423" i="1" s="1"/>
  <c r="A1336" i="1"/>
  <c r="U1336" i="1" s="1"/>
  <c r="Y1336" i="1" s="1"/>
  <c r="A806" i="1"/>
  <c r="U806" i="1" s="1"/>
  <c r="Y806" i="1" s="1"/>
  <c r="A750" i="1"/>
  <c r="U750" i="1" s="1"/>
  <c r="Y750" i="1" s="1"/>
  <c r="A710" i="1"/>
  <c r="U710" i="1" s="1"/>
  <c r="Y710" i="1" s="1"/>
  <c r="A646" i="1"/>
  <c r="U646" i="1" s="1"/>
  <c r="Y646" i="1" s="1"/>
  <c r="A558" i="1"/>
  <c r="U558" i="1" s="1"/>
  <c r="Y558" i="1" s="1"/>
  <c r="A502" i="1"/>
  <c r="U502" i="1" s="1"/>
  <c r="Y502" i="1" s="1"/>
  <c r="A1272" i="1"/>
  <c r="U1272" i="1" s="1"/>
  <c r="Y1272" i="1" s="1"/>
  <c r="A1104" i="1"/>
  <c r="U1104" i="1" s="1"/>
  <c r="Y1104" i="1" s="1"/>
  <c r="A1007" i="1"/>
  <c r="U1007" i="1" s="1"/>
  <c r="Y1007" i="1" s="1"/>
  <c r="A797" i="1"/>
  <c r="U797" i="1" s="1"/>
  <c r="Y797" i="1" s="1"/>
  <c r="A741" i="1"/>
  <c r="U741" i="1" s="1"/>
  <c r="Y741" i="1" s="1"/>
  <c r="A701" i="1"/>
  <c r="U701" i="1" s="1"/>
  <c r="Y701" i="1" s="1"/>
  <c r="A637" i="1"/>
  <c r="U637" i="1" s="1"/>
  <c r="Y637" i="1" s="1"/>
  <c r="A469" i="1"/>
  <c r="U469" i="1" s="1"/>
  <c r="Y469" i="1" s="1"/>
  <c r="A962" i="1"/>
  <c r="U962" i="1" s="1"/>
  <c r="Y962" i="1" s="1"/>
  <c r="A887" i="1"/>
  <c r="U887" i="1" s="1"/>
  <c r="Y887" i="1" s="1"/>
  <c r="A692" i="1"/>
  <c r="U692" i="1" s="1"/>
  <c r="Y692" i="1" s="1"/>
  <c r="A628" i="1"/>
  <c r="U628" i="1" s="1"/>
  <c r="Y628" i="1" s="1"/>
  <c r="A604" i="1"/>
  <c r="U604" i="1" s="1"/>
  <c r="Y604" i="1" s="1"/>
  <c r="A460" i="1"/>
  <c r="U460" i="1" s="1"/>
  <c r="Y460" i="1" s="1"/>
  <c r="A404" i="1"/>
  <c r="U404" i="1" s="1"/>
  <c r="Y404" i="1" s="1"/>
  <c r="A1347" i="1"/>
  <c r="U1347" i="1" s="1"/>
  <c r="Y1347" i="1" s="1"/>
  <c r="A1230" i="1"/>
  <c r="U1230" i="1" s="1"/>
  <c r="Y1230" i="1" s="1"/>
  <c r="A1283" i="1"/>
  <c r="U1283" i="1" s="1"/>
  <c r="Y1283" i="1" s="1"/>
  <c r="A1178" i="1"/>
  <c r="U1178" i="1" s="1"/>
  <c r="Y1178" i="1" s="1"/>
  <c r="A1292" i="1"/>
  <c r="U1292" i="1" s="1"/>
  <c r="Y1292" i="1" s="1"/>
  <c r="A1356" i="1"/>
  <c r="U1356" i="1" s="1"/>
  <c r="Y1356" i="1" s="1"/>
  <c r="A17" i="1"/>
  <c r="U17" i="1" s="1"/>
  <c r="Y17" i="1" s="1"/>
  <c r="A25" i="1"/>
  <c r="U25" i="1" s="1"/>
  <c r="Y25" i="1" s="1"/>
  <c r="A33" i="1"/>
  <c r="U33" i="1" s="1"/>
  <c r="Y33" i="1" s="1"/>
  <c r="A41" i="1"/>
  <c r="U41" i="1" s="1"/>
  <c r="Y41" i="1" s="1"/>
  <c r="A49" i="1"/>
  <c r="U49" i="1" s="1"/>
  <c r="Y49" i="1" s="1"/>
  <c r="A57" i="1"/>
  <c r="U57" i="1" s="1"/>
  <c r="Y57" i="1" s="1"/>
  <c r="A65" i="1"/>
  <c r="U65" i="1" s="1"/>
  <c r="Y65" i="1" s="1"/>
  <c r="A81" i="1"/>
  <c r="U81" i="1" s="1"/>
  <c r="Y81" i="1" s="1"/>
  <c r="A89" i="1"/>
  <c r="U89" i="1" s="1"/>
  <c r="Y89" i="1" s="1"/>
  <c r="A97" i="1"/>
  <c r="U97" i="1" s="1"/>
  <c r="Y97" i="1" s="1"/>
  <c r="A105" i="1"/>
  <c r="U105" i="1" s="1"/>
  <c r="Y105" i="1" s="1"/>
  <c r="A113" i="1"/>
  <c r="U113" i="1" s="1"/>
  <c r="Y113" i="1" s="1"/>
  <c r="A121" i="1"/>
  <c r="U121" i="1" s="1"/>
  <c r="Y121" i="1" s="1"/>
  <c r="A129" i="1"/>
  <c r="U129" i="1" s="1"/>
  <c r="Y129" i="1" s="1"/>
  <c r="A145" i="1"/>
  <c r="U145" i="1" s="1"/>
  <c r="Y145" i="1" s="1"/>
  <c r="A153" i="1"/>
  <c r="U153" i="1" s="1"/>
  <c r="Y153" i="1" s="1"/>
  <c r="A161" i="1"/>
  <c r="U161" i="1" s="1"/>
  <c r="Y161" i="1" s="1"/>
  <c r="A169" i="1"/>
  <c r="U169" i="1" s="1"/>
  <c r="Y169" i="1" s="1"/>
  <c r="A177" i="1"/>
  <c r="U177" i="1" s="1"/>
  <c r="Y177" i="1" s="1"/>
  <c r="A185" i="1"/>
  <c r="U185" i="1" s="1"/>
  <c r="Y185" i="1" s="1"/>
  <c r="A201" i="1"/>
  <c r="U201" i="1" s="1"/>
  <c r="Y201" i="1" s="1"/>
  <c r="A209" i="1"/>
  <c r="U209" i="1" s="1"/>
  <c r="Y209" i="1" s="1"/>
  <c r="A217" i="1"/>
  <c r="U217" i="1" s="1"/>
  <c r="Y217" i="1" s="1"/>
  <c r="A225" i="1"/>
  <c r="U225" i="1" s="1"/>
  <c r="Y225" i="1" s="1"/>
  <c r="A233" i="1"/>
  <c r="U233" i="1" s="1"/>
  <c r="Y233" i="1" s="1"/>
  <c r="A265" i="1"/>
  <c r="U265" i="1" s="1"/>
  <c r="Y265" i="1" s="1"/>
  <c r="A274" i="1"/>
  <c r="U274" i="1" s="1"/>
  <c r="Y274" i="1" s="1"/>
  <c r="A283" i="1"/>
  <c r="U283" i="1" s="1"/>
  <c r="Y283" i="1" s="1"/>
  <c r="A292" i="1"/>
  <c r="U292" i="1" s="1"/>
  <c r="Y292" i="1" s="1"/>
  <c r="A302" i="1"/>
  <c r="U302" i="1" s="1"/>
  <c r="Y302" i="1" s="1"/>
  <c r="A313" i="1"/>
  <c r="U313" i="1" s="1"/>
  <c r="Y313" i="1" s="1"/>
  <c r="A371" i="1"/>
  <c r="U371" i="1" s="1"/>
  <c r="Y371" i="1" s="1"/>
  <c r="A393" i="1"/>
  <c r="U393" i="1" s="1"/>
  <c r="Y393" i="1" s="1"/>
  <c r="A413" i="1"/>
  <c r="U413" i="1" s="1"/>
  <c r="Y413" i="1" s="1"/>
  <c r="A459" i="1"/>
  <c r="U459" i="1" s="1"/>
  <c r="Y459" i="1" s="1"/>
  <c r="A507" i="1"/>
  <c r="U507" i="1" s="1"/>
  <c r="Y507" i="1" s="1"/>
  <c r="A563" i="1"/>
  <c r="U563" i="1" s="1"/>
  <c r="Y563" i="1" s="1"/>
  <c r="A619" i="1"/>
  <c r="U619" i="1" s="1"/>
  <c r="Y619" i="1" s="1"/>
  <c r="A683" i="1"/>
  <c r="U683" i="1" s="1"/>
  <c r="Y683" i="1" s="1"/>
  <c r="A739" i="1"/>
  <c r="U739" i="1" s="1"/>
  <c r="Y739" i="1" s="1"/>
  <c r="A795" i="1"/>
  <c r="U795" i="1" s="1"/>
  <c r="Y795" i="1" s="1"/>
  <c r="A931" i="1"/>
  <c r="U931" i="1" s="1"/>
  <c r="Y931" i="1" s="1"/>
  <c r="A18" i="1"/>
  <c r="U18" i="1" s="1"/>
  <c r="Y18" i="1" s="1"/>
  <c r="A26" i="1"/>
  <c r="U26" i="1" s="1"/>
  <c r="Y26" i="1" s="1"/>
  <c r="A42" i="1"/>
  <c r="U42" i="1" s="1"/>
  <c r="Y42" i="1" s="1"/>
  <c r="A82" i="1"/>
  <c r="U82" i="1" s="1"/>
  <c r="Y82" i="1" s="1"/>
  <c r="A90" i="1"/>
  <c r="U90" i="1" s="1"/>
  <c r="Y90" i="1" s="1"/>
  <c r="A106" i="1"/>
  <c r="U106" i="1" s="1"/>
  <c r="Y106" i="1" s="1"/>
  <c r="A146" i="1"/>
  <c r="U146" i="1" s="1"/>
  <c r="Y146" i="1" s="1"/>
  <c r="A154" i="1"/>
  <c r="U154" i="1" s="1"/>
  <c r="Y154" i="1" s="1"/>
  <c r="A170" i="1"/>
  <c r="U170" i="1" s="1"/>
  <c r="Y170" i="1" s="1"/>
  <c r="A186" i="1"/>
  <c r="U186" i="1" s="1"/>
  <c r="Y186" i="1" s="1"/>
  <c r="A202" i="1"/>
  <c r="U202" i="1" s="1"/>
  <c r="Y202" i="1" s="1"/>
  <c r="A210" i="1"/>
  <c r="U210" i="1" s="1"/>
  <c r="Y210" i="1" s="1"/>
  <c r="A218" i="1"/>
  <c r="U218" i="1" s="1"/>
  <c r="Y218" i="1" s="1"/>
  <c r="A226" i="1"/>
  <c r="U226" i="1" s="1"/>
  <c r="Y226" i="1" s="1"/>
  <c r="A266" i="1"/>
  <c r="U266" i="1" s="1"/>
  <c r="Y266" i="1" s="1"/>
  <c r="A275" i="1"/>
  <c r="U275" i="1" s="1"/>
  <c r="Y275" i="1" s="1"/>
  <c r="A284" i="1"/>
  <c r="U284" i="1" s="1"/>
  <c r="Y284" i="1" s="1"/>
  <c r="A293" i="1"/>
  <c r="U293" i="1" s="1"/>
  <c r="Y293" i="1" s="1"/>
  <c r="A303" i="1"/>
  <c r="U303" i="1" s="1"/>
  <c r="Y303" i="1" s="1"/>
  <c r="A373" i="1"/>
  <c r="U373" i="1" s="1"/>
  <c r="Y373" i="1" s="1"/>
  <c r="A395" i="1"/>
  <c r="U395" i="1" s="1"/>
  <c r="Y395" i="1" s="1"/>
  <c r="A419" i="1"/>
  <c r="U419" i="1" s="1"/>
  <c r="Y419" i="1" s="1"/>
  <c r="A467" i="1"/>
  <c r="U467" i="1" s="1"/>
  <c r="Y467" i="1" s="1"/>
  <c r="A515" i="1"/>
  <c r="U515" i="1" s="1"/>
  <c r="Y515" i="1" s="1"/>
  <c r="A571" i="1"/>
  <c r="U571" i="1" s="1"/>
  <c r="Y571" i="1" s="1"/>
  <c r="A627" i="1"/>
  <c r="U627" i="1" s="1"/>
  <c r="Y627" i="1" s="1"/>
  <c r="A691" i="1"/>
  <c r="U691" i="1" s="1"/>
  <c r="Y691" i="1" s="1"/>
  <c r="A747" i="1"/>
  <c r="U747" i="1" s="1"/>
  <c r="Y747" i="1" s="1"/>
  <c r="A803" i="1"/>
  <c r="U803" i="1" s="1"/>
  <c r="Y803" i="1" s="1"/>
  <c r="A864" i="1"/>
  <c r="U864" i="1" s="1"/>
  <c r="Y864" i="1" s="1"/>
  <c r="A944" i="1"/>
  <c r="U944" i="1" s="1"/>
  <c r="Y944" i="1" s="1"/>
  <c r="A2422" i="1"/>
  <c r="U2422" i="1" s="1"/>
  <c r="Y2422" i="1" s="1"/>
  <c r="A2358" i="1"/>
  <c r="U2358" i="1" s="1"/>
  <c r="Y2358" i="1" s="1"/>
  <c r="A2126" i="1"/>
  <c r="U2126" i="1" s="1"/>
  <c r="Y2126" i="1" s="1"/>
  <c r="A2078" i="1"/>
  <c r="U2078" i="1" s="1"/>
  <c r="Y2078" i="1" s="1"/>
  <c r="A2509" i="1"/>
  <c r="U2509" i="1" s="1"/>
  <c r="Y2509" i="1" s="1"/>
  <c r="A2413" i="1"/>
  <c r="U2413" i="1" s="1"/>
  <c r="Y2413" i="1" s="1"/>
  <c r="A2205" i="1"/>
  <c r="U2205" i="1" s="1"/>
  <c r="Y2205" i="1" s="1"/>
  <c r="A2117" i="1"/>
  <c r="U2117" i="1" s="1"/>
  <c r="Y2117" i="1" s="1"/>
  <c r="A2005" i="1"/>
  <c r="U2005" i="1" s="1"/>
  <c r="Y2005" i="1" s="1"/>
  <c r="A1925" i="1"/>
  <c r="U1925" i="1" s="1"/>
  <c r="Y1925" i="1" s="1"/>
  <c r="A2500" i="1"/>
  <c r="U2500" i="1" s="1"/>
  <c r="Y2500" i="1" s="1"/>
  <c r="A2404" i="1"/>
  <c r="U2404" i="1" s="1"/>
  <c r="Y2404" i="1" s="1"/>
  <c r="A2348" i="1"/>
  <c r="U2348" i="1" s="1"/>
  <c r="Y2348" i="1" s="1"/>
  <c r="A2284" i="1"/>
  <c r="U2284" i="1" s="1"/>
  <c r="Y2284" i="1" s="1"/>
  <c r="A2196" i="1"/>
  <c r="U2196" i="1" s="1"/>
  <c r="Y2196" i="1" s="1"/>
  <c r="A2108" i="1"/>
  <c r="U2108" i="1" s="1"/>
  <c r="Y2108" i="1" s="1"/>
  <c r="A2068" i="1"/>
  <c r="U2068" i="1" s="1"/>
  <c r="Y2068" i="1" s="1"/>
  <c r="A1996" i="1"/>
  <c r="U1996" i="1" s="1"/>
  <c r="Y1996" i="1" s="1"/>
  <c r="A2491" i="1"/>
  <c r="U2491" i="1" s="1"/>
  <c r="Y2491" i="1" s="1"/>
  <c r="A2395" i="1"/>
  <c r="U2395" i="1" s="1"/>
  <c r="Y2395" i="1" s="1"/>
  <c r="A2339" i="1"/>
  <c r="U2339" i="1" s="1"/>
  <c r="Y2339" i="1" s="1"/>
  <c r="A2187" i="1"/>
  <c r="U2187" i="1" s="1"/>
  <c r="Y2187" i="1" s="1"/>
  <c r="A2099" i="1"/>
  <c r="U2099" i="1" s="1"/>
  <c r="Y2099" i="1" s="1"/>
  <c r="A2059" i="1"/>
  <c r="U2059" i="1" s="1"/>
  <c r="Y2059" i="1" s="1"/>
  <c r="A1987" i="1"/>
  <c r="U1987" i="1" s="1"/>
  <c r="Y1987" i="1" s="1"/>
  <c r="A2482" i="1"/>
  <c r="U2482" i="1" s="1"/>
  <c r="Y2482" i="1" s="1"/>
  <c r="A2330" i="1"/>
  <c r="U2330" i="1" s="1"/>
  <c r="Y2330" i="1" s="1"/>
  <c r="A2274" i="1"/>
  <c r="U2274" i="1" s="1"/>
  <c r="Y2274" i="1" s="1"/>
  <c r="A2178" i="1"/>
  <c r="U2178" i="1" s="1"/>
  <c r="Y2178" i="1" s="1"/>
  <c r="A2050" i="1"/>
  <c r="U2050" i="1" s="1"/>
  <c r="Y2050" i="1" s="1"/>
  <c r="A1978" i="1"/>
  <c r="U1978" i="1" s="1"/>
  <c r="Y1978" i="1" s="1"/>
  <c r="A2473" i="1"/>
  <c r="U2473" i="1" s="1"/>
  <c r="Y2473" i="1" s="1"/>
  <c r="A2441" i="1"/>
  <c r="U2441" i="1" s="1"/>
  <c r="Y2441" i="1" s="1"/>
  <c r="A2321" i="1"/>
  <c r="U2321" i="1" s="1"/>
  <c r="Y2321" i="1" s="1"/>
  <c r="A2265" i="1"/>
  <c r="U2265" i="1" s="1"/>
  <c r="Y2265" i="1" s="1"/>
  <c r="A2169" i="1"/>
  <c r="U2169" i="1" s="1"/>
  <c r="Y2169" i="1" s="1"/>
  <c r="A2145" i="1"/>
  <c r="U2145" i="1" s="1"/>
  <c r="Y2145" i="1" s="1"/>
  <c r="A2519" i="1"/>
  <c r="U2519" i="1" s="1"/>
  <c r="Y2519" i="1" s="1"/>
  <c r="A2431" i="1"/>
  <c r="U2431" i="1" s="1"/>
  <c r="Y2431" i="1" s="1"/>
  <c r="A2247" i="1"/>
  <c r="U2247" i="1" s="1"/>
  <c r="Y2247" i="1" s="1"/>
  <c r="A2215" i="1"/>
  <c r="U2215" i="1" s="1"/>
  <c r="Y2215" i="1" s="1"/>
  <c r="A2135" i="1"/>
  <c r="U2135" i="1" s="1"/>
  <c r="Y2135" i="1" s="1"/>
  <c r="A2015" i="1"/>
  <c r="U2015" i="1" s="1"/>
  <c r="Y2015" i="1" s="1"/>
  <c r="A1894" i="1"/>
  <c r="U1894" i="1" s="1"/>
  <c r="Y1894" i="1" s="1"/>
  <c r="A1884" i="1"/>
  <c r="U1884" i="1" s="1"/>
  <c r="Y1884" i="1" s="1"/>
  <c r="A1875" i="1"/>
  <c r="U1875" i="1" s="1"/>
  <c r="Y1875" i="1" s="1"/>
  <c r="A1866" i="1"/>
  <c r="U1866" i="1" s="1"/>
  <c r="Y1866" i="1" s="1"/>
  <c r="A1857" i="1"/>
  <c r="U1857" i="1" s="1"/>
  <c r="Y1857" i="1" s="1"/>
  <c r="A1776" i="1"/>
  <c r="U1776" i="1" s="1"/>
  <c r="Y1776" i="1" s="1"/>
  <c r="A1632" i="1"/>
  <c r="U1632" i="1" s="1"/>
  <c r="Y1632" i="1" s="1"/>
  <c r="A1969" i="1"/>
  <c r="U1969" i="1" s="1"/>
  <c r="Y1969" i="1" s="1"/>
  <c r="A1934" i="1"/>
  <c r="U1934" i="1" s="1"/>
  <c r="Y1934" i="1" s="1"/>
  <c r="A1839" i="1"/>
  <c r="U1839" i="1" s="1"/>
  <c r="Y1839" i="1" s="1"/>
  <c r="A1703" i="1"/>
  <c r="U1703" i="1" s="1"/>
  <c r="Y1703" i="1" s="1"/>
  <c r="A1623" i="1"/>
  <c r="U1623" i="1" s="1"/>
  <c r="Y1623" i="1" s="1"/>
  <c r="A1607" i="1"/>
  <c r="U1607" i="1" s="1"/>
  <c r="Y1607" i="1" s="1"/>
  <c r="A2041" i="1"/>
  <c r="U2041" i="1" s="1"/>
  <c r="Y2041" i="1" s="1"/>
  <c r="A1953" i="1"/>
  <c r="U1953" i="1" s="1"/>
  <c r="Y1953" i="1" s="1"/>
  <c r="A1943" i="1"/>
  <c r="U1943" i="1" s="1"/>
  <c r="Y1943" i="1" s="1"/>
  <c r="A1766" i="1"/>
  <c r="U1766" i="1" s="1"/>
  <c r="Y1766" i="1" s="1"/>
  <c r="A1694" i="1"/>
  <c r="U1694" i="1" s="1"/>
  <c r="Y1694" i="1" s="1"/>
  <c r="A1542" i="1"/>
  <c r="U1542" i="1" s="1"/>
  <c r="Y1542" i="1" s="1"/>
  <c r="A1829" i="1"/>
  <c r="U1829" i="1" s="1"/>
  <c r="Y1829" i="1" s="1"/>
  <c r="A1757" i="1"/>
  <c r="U1757" i="1" s="1"/>
  <c r="Y1757" i="1" s="1"/>
  <c r="A1685" i="1"/>
  <c r="U1685" i="1" s="1"/>
  <c r="Y1685" i="1" s="1"/>
  <c r="A1597" i="1"/>
  <c r="U1597" i="1" s="1"/>
  <c r="Y1597" i="1" s="1"/>
  <c r="A2256" i="1"/>
  <c r="U2256" i="1" s="1"/>
  <c r="Y2256" i="1" s="1"/>
  <c r="A1820" i="1"/>
  <c r="U1820" i="1" s="1"/>
  <c r="Y1820" i="1" s="1"/>
  <c r="A1748" i="1"/>
  <c r="U1748" i="1" s="1"/>
  <c r="Y1748" i="1" s="1"/>
  <c r="A1676" i="1"/>
  <c r="U1676" i="1" s="1"/>
  <c r="Y1676" i="1" s="1"/>
  <c r="A1660" i="1"/>
  <c r="U1660" i="1" s="1"/>
  <c r="Y1660" i="1" s="1"/>
  <c r="A1588" i="1"/>
  <c r="U1588" i="1" s="1"/>
  <c r="Y1588" i="1" s="1"/>
  <c r="A1532" i="1"/>
  <c r="U1532" i="1" s="1"/>
  <c r="Y1532" i="1" s="1"/>
  <c r="A2032" i="1"/>
  <c r="U2032" i="1" s="1"/>
  <c r="Y2032" i="1" s="1"/>
  <c r="A1811" i="1"/>
  <c r="U1811" i="1" s="1"/>
  <c r="Y1811" i="1" s="1"/>
  <c r="A1739" i="1"/>
  <c r="U1739" i="1" s="1"/>
  <c r="Y1739" i="1" s="1"/>
  <c r="A1579" i="1"/>
  <c r="U1579" i="1" s="1"/>
  <c r="Y1579" i="1" s="1"/>
  <c r="A1523" i="1"/>
  <c r="U1523" i="1" s="1"/>
  <c r="Y1523" i="1" s="1"/>
  <c r="A1467" i="1"/>
  <c r="U1467" i="1" s="1"/>
  <c r="Y1467" i="1" s="1"/>
  <c r="A1395" i="1"/>
  <c r="U1395" i="1" s="1"/>
  <c r="Y1395" i="1" s="1"/>
  <c r="A1793" i="1"/>
  <c r="U1793" i="1" s="1"/>
  <c r="Y1793" i="1" s="1"/>
  <c r="A1713" i="1"/>
  <c r="U1713" i="1" s="1"/>
  <c r="Y1713" i="1" s="1"/>
  <c r="A1641" i="1"/>
  <c r="U1641" i="1" s="1"/>
  <c r="Y1641" i="1" s="1"/>
  <c r="A1561" i="1"/>
  <c r="U1561" i="1" s="1"/>
  <c r="Y1561" i="1" s="1"/>
  <c r="A1505" i="1"/>
  <c r="U1505" i="1" s="1"/>
  <c r="Y1505" i="1" s="1"/>
  <c r="A1730" i="1"/>
  <c r="U1730" i="1" s="1"/>
  <c r="Y1730" i="1" s="1"/>
  <c r="A1303" i="1"/>
  <c r="U1303" i="1" s="1"/>
  <c r="Y1303" i="1" s="1"/>
  <c r="A1231" i="1"/>
  <c r="U1231" i="1" s="1"/>
  <c r="Y1231" i="1" s="1"/>
  <c r="A1135" i="1"/>
  <c r="U1135" i="1" s="1"/>
  <c r="Y1135" i="1" s="1"/>
  <c r="A1055" i="1"/>
  <c r="U1055" i="1" s="1"/>
  <c r="Y1055" i="1" s="1"/>
  <c r="A1496" i="1"/>
  <c r="U1496" i="1" s="1"/>
  <c r="Y1496" i="1" s="1"/>
  <c r="A1222" i="1"/>
  <c r="U1222" i="1" s="1"/>
  <c r="Y1222" i="1" s="1"/>
  <c r="A1046" i="1"/>
  <c r="U1046" i="1" s="1"/>
  <c r="Y1046" i="1" s="1"/>
  <c r="A974" i="1"/>
  <c r="U974" i="1" s="1"/>
  <c r="Y974" i="1" s="1"/>
  <c r="A854" i="1"/>
  <c r="U854" i="1" s="1"/>
  <c r="Y854" i="1" s="1"/>
  <c r="A1423" i="1"/>
  <c r="U1423" i="1" s="1"/>
  <c r="Y1423" i="1" s="1"/>
  <c r="A1386" i="1"/>
  <c r="U1386" i="1" s="1"/>
  <c r="Y1386" i="1" s="1"/>
  <c r="A1293" i="1"/>
  <c r="U1293" i="1" s="1"/>
  <c r="Y1293" i="1" s="1"/>
  <c r="A1213" i="1"/>
  <c r="U1213" i="1" s="1"/>
  <c r="Y1213" i="1" s="1"/>
  <c r="A1189" i="1"/>
  <c r="U1189" i="1" s="1"/>
  <c r="Y1189" i="1" s="1"/>
  <c r="A1125" i="1"/>
  <c r="U1125" i="1" s="1"/>
  <c r="Y1125" i="1" s="1"/>
  <c r="A1037" i="1"/>
  <c r="U1037" i="1" s="1"/>
  <c r="Y1037" i="1" s="1"/>
  <c r="A1458" i="1"/>
  <c r="U1458" i="1" s="1"/>
  <c r="Y1458" i="1" s="1"/>
  <c r="A1449" i="1"/>
  <c r="U1449" i="1" s="1"/>
  <c r="Y1449" i="1" s="1"/>
  <c r="A1440" i="1"/>
  <c r="U1440" i="1" s="1"/>
  <c r="Y1440" i="1" s="1"/>
  <c r="A1413" i="1"/>
  <c r="U1413" i="1" s="1"/>
  <c r="Y1413" i="1" s="1"/>
  <c r="A1404" i="1"/>
  <c r="U1404" i="1" s="1"/>
  <c r="Y1404" i="1" s="1"/>
  <c r="A1367" i="1"/>
  <c r="U1367" i="1" s="1"/>
  <c r="Y1367" i="1" s="1"/>
  <c r="A1284" i="1"/>
  <c r="U1284" i="1" s="1"/>
  <c r="Y1284" i="1" s="1"/>
  <c r="A1204" i="1"/>
  <c r="U1204" i="1" s="1"/>
  <c r="Y1204" i="1" s="1"/>
  <c r="A1116" i="1"/>
  <c r="U1116" i="1" s="1"/>
  <c r="Y1116" i="1" s="1"/>
  <c r="A1028" i="1"/>
  <c r="U1028" i="1" s="1"/>
  <c r="Y1028" i="1" s="1"/>
  <c r="A956" i="1"/>
  <c r="U956" i="1" s="1"/>
  <c r="Y956" i="1" s="1"/>
  <c r="A1650" i="1"/>
  <c r="U1650" i="1" s="1"/>
  <c r="Y1650" i="1" s="1"/>
  <c r="A1514" i="1"/>
  <c r="U1514" i="1" s="1"/>
  <c r="Y1514" i="1" s="1"/>
  <c r="A1477" i="1"/>
  <c r="U1477" i="1" s="1"/>
  <c r="Y1477" i="1" s="1"/>
  <c r="A1357" i="1"/>
  <c r="U1357" i="1" s="1"/>
  <c r="Y1357" i="1" s="1"/>
  <c r="A1348" i="1"/>
  <c r="U1348" i="1" s="1"/>
  <c r="Y1348" i="1" s="1"/>
  <c r="A1339" i="1"/>
  <c r="U1339" i="1" s="1"/>
  <c r="Y1339" i="1" s="1"/>
  <c r="A1275" i="1"/>
  <c r="U1275" i="1" s="1"/>
  <c r="Y1275" i="1" s="1"/>
  <c r="A1179" i="1"/>
  <c r="U1179" i="1" s="1"/>
  <c r="Y1179" i="1" s="1"/>
  <c r="A1107" i="1"/>
  <c r="U1107" i="1" s="1"/>
  <c r="Y1107" i="1" s="1"/>
  <c r="A1011" i="1"/>
  <c r="U1011" i="1" s="1"/>
  <c r="Y1011" i="1" s="1"/>
  <c r="A1330" i="1"/>
  <c r="U1330" i="1" s="1"/>
  <c r="Y1330" i="1" s="1"/>
  <c r="A1266" i="1"/>
  <c r="U1266" i="1" s="1"/>
  <c r="Y1266" i="1" s="1"/>
  <c r="A1170" i="1"/>
  <c r="U1170" i="1" s="1"/>
  <c r="Y1170" i="1" s="1"/>
  <c r="A1098" i="1"/>
  <c r="U1098" i="1" s="1"/>
  <c r="Y1098" i="1" s="1"/>
  <c r="A1074" i="1"/>
  <c r="U1074" i="1" s="1"/>
  <c r="Y1074" i="1" s="1"/>
  <c r="A1802" i="1"/>
  <c r="U1802" i="1" s="1"/>
  <c r="Y1802" i="1" s="1"/>
  <c r="A1321" i="1"/>
  <c r="U1321" i="1" s="1"/>
  <c r="Y1321" i="1" s="1"/>
  <c r="A1257" i="1"/>
  <c r="U1257" i="1" s="1"/>
  <c r="Y1257" i="1" s="1"/>
  <c r="A1241" i="1"/>
  <c r="U1241" i="1" s="1"/>
  <c r="Y1241" i="1" s="1"/>
  <c r="A1161" i="1"/>
  <c r="U1161" i="1" s="1"/>
  <c r="Y1161" i="1" s="1"/>
  <c r="A1089" i="1"/>
  <c r="U1089" i="1" s="1"/>
  <c r="Y1089" i="1" s="1"/>
  <c r="A1001" i="1"/>
  <c r="U1001" i="1" s="1"/>
  <c r="Y1001" i="1" s="1"/>
  <c r="A937" i="1"/>
  <c r="U937" i="1" s="1"/>
  <c r="Y937" i="1" s="1"/>
  <c r="A863" i="1"/>
  <c r="U863" i="1" s="1"/>
  <c r="Y863" i="1" s="1"/>
  <c r="A818" i="1"/>
  <c r="U818" i="1" s="1"/>
  <c r="Y818" i="1" s="1"/>
  <c r="A762" i="1"/>
  <c r="U762" i="1" s="1"/>
  <c r="Y762" i="1" s="1"/>
  <c r="A714" i="1"/>
  <c r="U714" i="1" s="1"/>
  <c r="Y714" i="1" s="1"/>
  <c r="A570" i="1"/>
  <c r="U570" i="1" s="1"/>
  <c r="Y570" i="1" s="1"/>
  <c r="A514" i="1"/>
  <c r="U514" i="1" s="1"/>
  <c r="Y514" i="1" s="1"/>
  <c r="A1916" i="1"/>
  <c r="U1916" i="1" s="1"/>
  <c r="Y1916" i="1" s="1"/>
  <c r="A992" i="1"/>
  <c r="U992" i="1" s="1"/>
  <c r="Y992" i="1" s="1"/>
  <c r="A928" i="1"/>
  <c r="U928" i="1" s="1"/>
  <c r="Y928" i="1" s="1"/>
  <c r="A809" i="1"/>
  <c r="U809" i="1" s="1"/>
  <c r="Y809" i="1" s="1"/>
  <c r="A753" i="1"/>
  <c r="U753" i="1" s="1"/>
  <c r="Y753" i="1" s="1"/>
  <c r="A649" i="1"/>
  <c r="U649" i="1" s="1"/>
  <c r="Y649" i="1" s="1"/>
  <c r="A561" i="1"/>
  <c r="U561" i="1" s="1"/>
  <c r="Y561" i="1" s="1"/>
  <c r="A505" i="1"/>
  <c r="U505" i="1" s="1"/>
  <c r="Y505" i="1" s="1"/>
  <c r="A473" i="1"/>
  <c r="U473" i="1" s="1"/>
  <c r="Y473" i="1" s="1"/>
  <c r="A417" i="1"/>
  <c r="U417" i="1" s="1"/>
  <c r="Y417" i="1" s="1"/>
  <c r="A881" i="1"/>
  <c r="U881" i="1" s="1"/>
  <c r="Y881" i="1" s="1"/>
  <c r="A800" i="1"/>
  <c r="U800" i="1" s="1"/>
  <c r="Y800" i="1" s="1"/>
  <c r="A744" i="1"/>
  <c r="U744" i="1" s="1"/>
  <c r="Y744" i="1" s="1"/>
  <c r="A704" i="1"/>
  <c r="U704" i="1" s="1"/>
  <c r="Y704" i="1" s="1"/>
  <c r="A640" i="1"/>
  <c r="U640" i="1" s="1"/>
  <c r="Y640" i="1" s="1"/>
  <c r="A552" i="1"/>
  <c r="U552" i="1" s="1"/>
  <c r="Y552" i="1" s="1"/>
  <c r="A496" i="1"/>
  <c r="U496" i="1" s="1"/>
  <c r="Y496" i="1" s="1"/>
  <c r="A296" i="1"/>
  <c r="U296" i="1" s="1"/>
  <c r="Y296" i="1" s="1"/>
  <c r="A1064" i="1"/>
  <c r="U1064" i="1" s="1"/>
  <c r="Y1064" i="1" s="1"/>
  <c r="A900" i="1"/>
  <c r="U900" i="1" s="1"/>
  <c r="Y900" i="1" s="1"/>
  <c r="A890" i="1"/>
  <c r="U890" i="1" s="1"/>
  <c r="Y890" i="1" s="1"/>
  <c r="A791" i="1"/>
  <c r="U791" i="1" s="1"/>
  <c r="Y791" i="1" s="1"/>
  <c r="A735" i="1"/>
  <c r="U735" i="1" s="1"/>
  <c r="Y735" i="1" s="1"/>
  <c r="A695" i="1"/>
  <c r="U695" i="1" s="1"/>
  <c r="Y695" i="1" s="1"/>
  <c r="A631" i="1"/>
  <c r="U631" i="1" s="1"/>
  <c r="Y631" i="1" s="1"/>
  <c r="A463" i="1"/>
  <c r="U463" i="1" s="1"/>
  <c r="Y463" i="1" s="1"/>
  <c r="A407" i="1"/>
  <c r="U407" i="1" s="1"/>
  <c r="Y407" i="1" s="1"/>
  <c r="A686" i="1"/>
  <c r="U686" i="1" s="1"/>
  <c r="Y686" i="1" s="1"/>
  <c r="A622" i="1"/>
  <c r="U622" i="1" s="1"/>
  <c r="Y622" i="1" s="1"/>
  <c r="A598" i="1"/>
  <c r="U598" i="1" s="1"/>
  <c r="Y598" i="1" s="1"/>
  <c r="A454" i="1"/>
  <c r="U454" i="1" s="1"/>
  <c r="Y454" i="1" s="1"/>
  <c r="A398" i="1"/>
  <c r="U398" i="1" s="1"/>
  <c r="Y398" i="1" s="1"/>
  <c r="A1570" i="1"/>
  <c r="U1570" i="1" s="1"/>
  <c r="Y1570" i="1" s="1"/>
  <c r="A983" i="1"/>
  <c r="U983" i="1" s="1"/>
  <c r="Y983" i="1" s="1"/>
  <c r="A837" i="1"/>
  <c r="U837" i="1" s="1"/>
  <c r="Y837" i="1" s="1"/>
  <c r="A677" i="1"/>
  <c r="U677" i="1" s="1"/>
  <c r="Y677" i="1" s="1"/>
  <c r="A613" i="1"/>
  <c r="U613" i="1" s="1"/>
  <c r="Y613" i="1" s="1"/>
  <c r="A533" i="1"/>
  <c r="U533" i="1" s="1"/>
  <c r="Y533" i="1" s="1"/>
  <c r="A445" i="1"/>
  <c r="U445" i="1" s="1"/>
  <c r="Y445" i="1" s="1"/>
  <c r="A1152" i="1"/>
  <c r="U1152" i="1" s="1"/>
  <c r="Y1152" i="1" s="1"/>
  <c r="A946" i="1"/>
  <c r="U946" i="1" s="1"/>
  <c r="Y946" i="1" s="1"/>
  <c r="A772" i="1"/>
  <c r="U772" i="1" s="1"/>
  <c r="Y772" i="1" s="1"/>
  <c r="A588" i="1"/>
  <c r="U588" i="1" s="1"/>
  <c r="Y588" i="1" s="1"/>
  <c r="A436" i="1"/>
  <c r="U436" i="1" s="1"/>
  <c r="Y436" i="1" s="1"/>
  <c r="A380" i="1"/>
  <c r="U380" i="1" s="1"/>
  <c r="Y380" i="1" s="1"/>
  <c r="A1962" i="1"/>
  <c r="U1962" i="1" s="1"/>
  <c r="Y1962" i="1" s="1"/>
  <c r="A522" i="1"/>
  <c r="U522" i="1" s="1"/>
  <c r="Y522" i="1" s="1"/>
  <c r="A462" i="1"/>
  <c r="U462" i="1" s="1"/>
  <c r="Y462" i="1" s="1"/>
  <c r="A1054" i="1"/>
  <c r="U1054" i="1" s="1"/>
  <c r="Y1054" i="1" s="1"/>
  <c r="A945" i="1"/>
  <c r="U945" i="1" s="1"/>
  <c r="Y945" i="1" s="1"/>
  <c r="A817" i="1"/>
  <c r="U817" i="1" s="1"/>
  <c r="Y817" i="1" s="1"/>
  <c r="A880" i="1"/>
  <c r="U880" i="1" s="1"/>
  <c r="Y880" i="1" s="1"/>
  <c r="A1000" i="1"/>
  <c r="U1000" i="1" s="1"/>
  <c r="Y1000" i="1" s="1"/>
  <c r="A1596" i="1"/>
  <c r="U1596" i="1" s="1"/>
  <c r="Y1596" i="1" s="1"/>
  <c r="A1531" i="1"/>
  <c r="U1531" i="1" s="1"/>
  <c r="Y1531" i="1" s="1"/>
  <c r="A19" i="1"/>
  <c r="U19" i="1" s="1"/>
  <c r="A27" i="1"/>
  <c r="U27" i="1" s="1"/>
  <c r="Y27" i="1" s="1"/>
  <c r="A35" i="1"/>
  <c r="U35" i="1" s="1"/>
  <c r="Y35" i="1" s="1"/>
  <c r="A43" i="1"/>
  <c r="U43" i="1" s="1"/>
  <c r="Y43" i="1" s="1"/>
  <c r="A51" i="1"/>
  <c r="U51" i="1" s="1"/>
  <c r="Y51" i="1" s="1"/>
  <c r="A59" i="1"/>
  <c r="U59" i="1" s="1"/>
  <c r="Y59" i="1" s="1"/>
  <c r="A83" i="1"/>
  <c r="U83" i="1" s="1"/>
  <c r="Y83" i="1" s="1"/>
  <c r="A91" i="1"/>
  <c r="U91" i="1" s="1"/>
  <c r="Y91" i="1" s="1"/>
  <c r="A99" i="1"/>
  <c r="U99" i="1" s="1"/>
  <c r="Y99" i="1" s="1"/>
  <c r="A107" i="1"/>
  <c r="U107" i="1" s="1"/>
  <c r="Y107" i="1" s="1"/>
  <c r="A115" i="1"/>
  <c r="U115" i="1" s="1"/>
  <c r="Y115" i="1" s="1"/>
  <c r="A147" i="1"/>
  <c r="U147" i="1" s="1"/>
  <c r="Y147" i="1" s="1"/>
  <c r="A155" i="1"/>
  <c r="U155" i="1" s="1"/>
  <c r="Y155" i="1" s="1"/>
  <c r="A163" i="1"/>
  <c r="U163" i="1" s="1"/>
  <c r="Y163" i="1" s="1"/>
  <c r="A171" i="1"/>
  <c r="U171" i="1" s="1"/>
  <c r="Y171" i="1" s="1"/>
  <c r="A179" i="1"/>
  <c r="U179" i="1" s="1"/>
  <c r="Y179" i="1" s="1"/>
  <c r="A195" i="1"/>
  <c r="U195" i="1" s="1"/>
  <c r="Y195" i="1" s="1"/>
  <c r="A211" i="1"/>
  <c r="U211" i="1" s="1"/>
  <c r="Y211" i="1" s="1"/>
  <c r="A219" i="1"/>
  <c r="U219" i="1" s="1"/>
  <c r="Y219" i="1" s="1"/>
  <c r="A227" i="1"/>
  <c r="U227" i="1" s="1"/>
  <c r="Y227" i="1" s="1"/>
  <c r="A235" i="1"/>
  <c r="U235" i="1" s="1"/>
  <c r="Y235" i="1" s="1"/>
  <c r="A267" i="1"/>
  <c r="U267" i="1" s="1"/>
  <c r="Y267" i="1" s="1"/>
  <c r="A276" i="1"/>
  <c r="U276" i="1" s="1"/>
  <c r="Y276" i="1" s="1"/>
  <c r="A285" i="1"/>
  <c r="U285" i="1" s="1"/>
  <c r="Y285" i="1" s="1"/>
  <c r="A294" i="1"/>
  <c r="U294" i="1" s="1"/>
  <c r="Y294" i="1" s="1"/>
  <c r="A305" i="1"/>
  <c r="U305" i="1" s="1"/>
  <c r="Y305" i="1" s="1"/>
  <c r="A317" i="1"/>
  <c r="U317" i="1" s="1"/>
  <c r="Y317" i="1" s="1"/>
  <c r="A377" i="1"/>
  <c r="U377" i="1" s="1"/>
  <c r="Y377" i="1" s="1"/>
  <c r="A421" i="1"/>
  <c r="U421" i="1" s="1"/>
  <c r="Y421" i="1" s="1"/>
  <c r="A475" i="1"/>
  <c r="U475" i="1" s="1"/>
  <c r="Y475" i="1" s="1"/>
  <c r="A523" i="1"/>
  <c r="U523" i="1" s="1"/>
  <c r="Y523" i="1" s="1"/>
  <c r="A579" i="1"/>
  <c r="U579" i="1" s="1"/>
  <c r="Y579" i="1" s="1"/>
  <c r="A635" i="1"/>
  <c r="U635" i="1" s="1"/>
  <c r="Y635" i="1" s="1"/>
  <c r="A699" i="1"/>
  <c r="U699" i="1" s="1"/>
  <c r="Y699" i="1" s="1"/>
  <c r="A755" i="1"/>
  <c r="U755" i="1" s="1"/>
  <c r="Y755" i="1" s="1"/>
  <c r="A811" i="1"/>
  <c r="U811" i="1" s="1"/>
  <c r="Y811" i="1" s="1"/>
  <c r="A874" i="1"/>
  <c r="U874" i="1" s="1"/>
  <c r="Y874" i="1" s="1"/>
  <c r="A960" i="1"/>
  <c r="U960" i="1" s="1"/>
  <c r="Y960" i="1" s="1"/>
  <c r="A2510" i="1"/>
  <c r="U2510" i="1" s="1"/>
  <c r="Y2510" i="1" s="1"/>
  <c r="A2414" i="1"/>
  <c r="U2414" i="1" s="1"/>
  <c r="Y2414" i="1" s="1"/>
  <c r="A2206" i="1"/>
  <c r="U2206" i="1" s="1"/>
  <c r="Y2206" i="1" s="1"/>
  <c r="A2118" i="1"/>
  <c r="U2118" i="1" s="1"/>
  <c r="Y2118" i="1" s="1"/>
  <c r="A2006" i="1"/>
  <c r="U2006" i="1" s="1"/>
  <c r="Y2006" i="1" s="1"/>
  <c r="A2501" i="1"/>
  <c r="U2501" i="1" s="1"/>
  <c r="Y2501" i="1" s="1"/>
  <c r="A2405" i="1"/>
  <c r="U2405" i="1" s="1"/>
  <c r="Y2405" i="1" s="1"/>
  <c r="A2349" i="1"/>
  <c r="U2349" i="1" s="1"/>
  <c r="Y2349" i="1" s="1"/>
  <c r="A2285" i="1"/>
  <c r="U2285" i="1" s="1"/>
  <c r="Y2285" i="1" s="1"/>
  <c r="A2197" i="1"/>
  <c r="U2197" i="1" s="1"/>
  <c r="Y2197" i="1" s="1"/>
  <c r="A2109" i="1"/>
  <c r="U2109" i="1" s="1"/>
  <c r="Y2109" i="1" s="1"/>
  <c r="A2069" i="1"/>
  <c r="U2069" i="1" s="1"/>
  <c r="Y2069" i="1" s="1"/>
  <c r="A1997" i="1"/>
  <c r="U1997" i="1" s="1"/>
  <c r="Y1997" i="1" s="1"/>
  <c r="A1917" i="1"/>
  <c r="U1917" i="1" s="1"/>
  <c r="Y1917" i="1" s="1"/>
  <c r="A1885" i="1"/>
  <c r="U1885" i="1" s="1"/>
  <c r="Y1885" i="1" s="1"/>
  <c r="A2492" i="1"/>
  <c r="U2492" i="1" s="1"/>
  <c r="Y2492" i="1" s="1"/>
  <c r="A2396" i="1"/>
  <c r="U2396" i="1" s="1"/>
  <c r="Y2396" i="1" s="1"/>
  <c r="A2340" i="1"/>
  <c r="U2340" i="1" s="1"/>
  <c r="Y2340" i="1" s="1"/>
  <c r="A2188" i="1"/>
  <c r="U2188" i="1" s="1"/>
  <c r="Y2188" i="1" s="1"/>
  <c r="A2100" i="1"/>
  <c r="U2100" i="1" s="1"/>
  <c r="Y2100" i="1" s="1"/>
  <c r="A2060" i="1"/>
  <c r="U2060" i="1" s="1"/>
  <c r="Y2060" i="1" s="1"/>
  <c r="A1988" i="1"/>
  <c r="U1988" i="1" s="1"/>
  <c r="Y1988" i="1" s="1"/>
  <c r="A2483" i="1"/>
  <c r="U2483" i="1" s="1"/>
  <c r="Y2483" i="1" s="1"/>
  <c r="A2331" i="1"/>
  <c r="U2331" i="1" s="1"/>
  <c r="Y2331" i="1" s="1"/>
  <c r="A2275" i="1"/>
  <c r="U2275" i="1" s="1"/>
  <c r="Y2275" i="1" s="1"/>
  <c r="A2179" i="1"/>
  <c r="U2179" i="1" s="1"/>
  <c r="Y2179" i="1" s="1"/>
  <c r="A2051" i="1"/>
  <c r="U2051" i="1" s="1"/>
  <c r="Y2051" i="1" s="1"/>
  <c r="A1979" i="1"/>
  <c r="U1979" i="1" s="1"/>
  <c r="Y1979" i="1" s="1"/>
  <c r="A2474" i="1"/>
  <c r="U2474" i="1" s="1"/>
  <c r="Y2474" i="1" s="1"/>
  <c r="A2442" i="1"/>
  <c r="U2442" i="1" s="1"/>
  <c r="Y2442" i="1" s="1"/>
  <c r="A2322" i="1"/>
  <c r="U2322" i="1" s="1"/>
  <c r="Y2322" i="1" s="1"/>
  <c r="A2266" i="1"/>
  <c r="U2266" i="1" s="1"/>
  <c r="Y2266" i="1" s="1"/>
  <c r="A2170" i="1"/>
  <c r="U2170" i="1" s="1"/>
  <c r="Y2170" i="1" s="1"/>
  <c r="A2146" i="1"/>
  <c r="U2146" i="1" s="1"/>
  <c r="Y2146" i="1" s="1"/>
  <c r="A2042" i="1"/>
  <c r="U2042" i="1" s="1"/>
  <c r="Y2042" i="1" s="1"/>
  <c r="A1970" i="1"/>
  <c r="U1970" i="1" s="1"/>
  <c r="Y1970" i="1" s="1"/>
  <c r="A1954" i="1"/>
  <c r="U1954" i="1" s="1"/>
  <c r="Y1954" i="1" s="1"/>
  <c r="A2257" i="1"/>
  <c r="U2257" i="1" s="1"/>
  <c r="Y2257" i="1" s="1"/>
  <c r="A2423" i="1"/>
  <c r="U2423" i="1" s="1"/>
  <c r="Y2423" i="1" s="1"/>
  <c r="A2359" i="1"/>
  <c r="U2359" i="1" s="1"/>
  <c r="Y2359" i="1" s="1"/>
  <c r="A2127" i="1"/>
  <c r="U2127" i="1" s="1"/>
  <c r="Y2127" i="1" s="1"/>
  <c r="A2079" i="1"/>
  <c r="U2079" i="1" s="1"/>
  <c r="Y2079" i="1" s="1"/>
  <c r="A2520" i="1"/>
  <c r="U2520" i="1" s="1"/>
  <c r="Y2520" i="1" s="1"/>
  <c r="A1935" i="1"/>
  <c r="U1935" i="1" s="1"/>
  <c r="Y1935" i="1" s="1"/>
  <c r="A1840" i="1"/>
  <c r="U1840" i="1" s="1"/>
  <c r="Y1840" i="1" s="1"/>
  <c r="A1704" i="1"/>
  <c r="U1704" i="1" s="1"/>
  <c r="Y1704" i="1" s="1"/>
  <c r="A1624" i="1"/>
  <c r="U1624" i="1" s="1"/>
  <c r="Y1624" i="1" s="1"/>
  <c r="A1608" i="1"/>
  <c r="U1608" i="1" s="1"/>
  <c r="Y1608" i="1" s="1"/>
  <c r="A1944" i="1"/>
  <c r="U1944" i="1" s="1"/>
  <c r="Y1944" i="1" s="1"/>
  <c r="A1767" i="1"/>
  <c r="U1767" i="1" s="1"/>
  <c r="Y1767" i="1" s="1"/>
  <c r="A1695" i="1"/>
  <c r="U1695" i="1" s="1"/>
  <c r="Y1695" i="1" s="1"/>
  <c r="A2216" i="1"/>
  <c r="U2216" i="1" s="1"/>
  <c r="Y2216" i="1" s="1"/>
  <c r="A2016" i="1"/>
  <c r="U2016" i="1" s="1"/>
  <c r="Y2016" i="1" s="1"/>
  <c r="A1830" i="1"/>
  <c r="U1830" i="1" s="1"/>
  <c r="Y1830" i="1" s="1"/>
  <c r="A1758" i="1"/>
  <c r="U1758" i="1" s="1"/>
  <c r="Y1758" i="1" s="1"/>
  <c r="A1686" i="1"/>
  <c r="U1686" i="1" s="1"/>
  <c r="Y1686" i="1" s="1"/>
  <c r="A1598" i="1"/>
  <c r="U1598" i="1" s="1"/>
  <c r="Y1598" i="1" s="1"/>
  <c r="A1478" i="1"/>
  <c r="U1478" i="1" s="1"/>
  <c r="Y1478" i="1" s="1"/>
  <c r="A1821" i="1"/>
  <c r="U1821" i="1" s="1"/>
  <c r="Y1821" i="1" s="1"/>
  <c r="A1749" i="1"/>
  <c r="U1749" i="1" s="1"/>
  <c r="Y1749" i="1" s="1"/>
  <c r="A1677" i="1"/>
  <c r="U1677" i="1" s="1"/>
  <c r="Y1677" i="1" s="1"/>
  <c r="A1661" i="1"/>
  <c r="U1661" i="1" s="1"/>
  <c r="Y1661" i="1" s="1"/>
  <c r="A1589" i="1"/>
  <c r="U1589" i="1" s="1"/>
  <c r="Y1589" i="1" s="1"/>
  <c r="A1533" i="1"/>
  <c r="U1533" i="1" s="1"/>
  <c r="Y1533" i="1" s="1"/>
  <c r="A2432" i="1"/>
  <c r="U2432" i="1" s="1"/>
  <c r="Y2432" i="1" s="1"/>
  <c r="A2033" i="1"/>
  <c r="U2033" i="1" s="1"/>
  <c r="Y2033" i="1" s="1"/>
  <c r="A1812" i="1"/>
  <c r="U1812" i="1" s="1"/>
  <c r="Y1812" i="1" s="1"/>
  <c r="A1740" i="1"/>
  <c r="U1740" i="1" s="1"/>
  <c r="Y1740" i="1" s="1"/>
  <c r="A1580" i="1"/>
  <c r="U1580" i="1" s="1"/>
  <c r="Y1580" i="1" s="1"/>
  <c r="A1524" i="1"/>
  <c r="U1524" i="1" s="1"/>
  <c r="Y1524" i="1" s="1"/>
  <c r="A2248" i="1"/>
  <c r="U2248" i="1" s="1"/>
  <c r="Y2248" i="1" s="1"/>
  <c r="A2136" i="1"/>
  <c r="U2136" i="1" s="1"/>
  <c r="Y2136" i="1" s="1"/>
  <c r="A1803" i="1"/>
  <c r="U1803" i="1" s="1"/>
  <c r="Y1803" i="1" s="1"/>
  <c r="A1731" i="1"/>
  <c r="U1731" i="1" s="1"/>
  <c r="Y1731" i="1" s="1"/>
  <c r="A1651" i="1"/>
  <c r="U1651" i="1" s="1"/>
  <c r="Y1651" i="1" s="1"/>
  <c r="A1571" i="1"/>
  <c r="U1571" i="1" s="1"/>
  <c r="Y1571" i="1" s="1"/>
  <c r="A1515" i="1"/>
  <c r="U1515" i="1" s="1"/>
  <c r="Y1515" i="1" s="1"/>
  <c r="A1459" i="1"/>
  <c r="U1459" i="1" s="1"/>
  <c r="Y1459" i="1" s="1"/>
  <c r="A1387" i="1"/>
  <c r="U1387" i="1" s="1"/>
  <c r="Y1387" i="1" s="1"/>
  <c r="A1926" i="1"/>
  <c r="U1926" i="1" s="1"/>
  <c r="Y1926" i="1" s="1"/>
  <c r="A1895" i="1"/>
  <c r="U1895" i="1" s="1"/>
  <c r="Y1895" i="1" s="1"/>
  <c r="A1876" i="1"/>
  <c r="U1876" i="1" s="1"/>
  <c r="Y1876" i="1" s="1"/>
  <c r="A1867" i="1"/>
  <c r="U1867" i="1" s="1"/>
  <c r="Y1867" i="1" s="1"/>
  <c r="A1858" i="1"/>
  <c r="U1858" i="1" s="1"/>
  <c r="Y1858" i="1" s="1"/>
  <c r="A1777" i="1"/>
  <c r="U1777" i="1" s="1"/>
  <c r="Y1777" i="1" s="1"/>
  <c r="A1633" i="1"/>
  <c r="U1633" i="1" s="1"/>
  <c r="Y1633" i="1" s="1"/>
  <c r="A1497" i="1"/>
  <c r="U1497" i="1" s="1"/>
  <c r="Y1497" i="1" s="1"/>
  <c r="A1562" i="1"/>
  <c r="U1562" i="1" s="1"/>
  <c r="Y1562" i="1" s="1"/>
  <c r="A1223" i="1"/>
  <c r="U1223" i="1" s="1"/>
  <c r="Y1223" i="1" s="1"/>
  <c r="A1047" i="1"/>
  <c r="U1047" i="1" s="1"/>
  <c r="Y1047" i="1" s="1"/>
  <c r="A1424" i="1"/>
  <c r="U1424" i="1" s="1"/>
  <c r="Y1424" i="1" s="1"/>
  <c r="A1294" i="1"/>
  <c r="U1294" i="1" s="1"/>
  <c r="Y1294" i="1" s="1"/>
  <c r="A1214" i="1"/>
  <c r="U1214" i="1" s="1"/>
  <c r="Y1214" i="1" s="1"/>
  <c r="A1190" i="1"/>
  <c r="U1190" i="1" s="1"/>
  <c r="Y1190" i="1" s="1"/>
  <c r="A1126" i="1"/>
  <c r="U1126" i="1" s="1"/>
  <c r="Y1126" i="1" s="1"/>
  <c r="A1038" i="1"/>
  <c r="U1038" i="1" s="1"/>
  <c r="Y1038" i="1" s="1"/>
  <c r="A1450" i="1"/>
  <c r="U1450" i="1" s="1"/>
  <c r="Y1450" i="1" s="1"/>
  <c r="A1441" i="1"/>
  <c r="U1441" i="1" s="1"/>
  <c r="Y1441" i="1" s="1"/>
  <c r="A1414" i="1"/>
  <c r="U1414" i="1" s="1"/>
  <c r="Y1414" i="1" s="1"/>
  <c r="A1405" i="1"/>
  <c r="U1405" i="1" s="1"/>
  <c r="Y1405" i="1" s="1"/>
  <c r="A1396" i="1"/>
  <c r="U1396" i="1" s="1"/>
  <c r="Y1396" i="1" s="1"/>
  <c r="A1368" i="1"/>
  <c r="U1368" i="1" s="1"/>
  <c r="Y1368" i="1" s="1"/>
  <c r="A1285" i="1"/>
  <c r="U1285" i="1" s="1"/>
  <c r="Y1285" i="1" s="1"/>
  <c r="A1205" i="1"/>
  <c r="U1205" i="1" s="1"/>
  <c r="Y1205" i="1" s="1"/>
  <c r="A1117" i="1"/>
  <c r="U1117" i="1" s="1"/>
  <c r="Y1117" i="1" s="1"/>
  <c r="A1029" i="1"/>
  <c r="U1029" i="1" s="1"/>
  <c r="Y1029" i="1" s="1"/>
  <c r="A957" i="1"/>
  <c r="U957" i="1" s="1"/>
  <c r="Y957" i="1" s="1"/>
  <c r="A901" i="1"/>
  <c r="U901" i="1" s="1"/>
  <c r="Y901" i="1" s="1"/>
  <c r="A1714" i="1"/>
  <c r="U1714" i="1" s="1"/>
  <c r="Y1714" i="1" s="1"/>
  <c r="A1468" i="1"/>
  <c r="U1468" i="1" s="1"/>
  <c r="Y1468" i="1" s="1"/>
  <c r="A1358" i="1"/>
  <c r="U1358" i="1" s="1"/>
  <c r="Y1358" i="1" s="1"/>
  <c r="A1349" i="1"/>
  <c r="U1349" i="1" s="1"/>
  <c r="Y1349" i="1" s="1"/>
  <c r="A1340" i="1"/>
  <c r="U1340" i="1" s="1"/>
  <c r="Y1340" i="1" s="1"/>
  <c r="A1276" i="1"/>
  <c r="U1276" i="1" s="1"/>
  <c r="Y1276" i="1" s="1"/>
  <c r="A1180" i="1"/>
  <c r="U1180" i="1" s="1"/>
  <c r="Y1180" i="1" s="1"/>
  <c r="A1108" i="1"/>
  <c r="U1108" i="1" s="1"/>
  <c r="Y1108" i="1" s="1"/>
  <c r="A1012" i="1"/>
  <c r="U1012" i="1" s="1"/>
  <c r="Y1012" i="1" s="1"/>
  <c r="A1331" i="1"/>
  <c r="U1331" i="1" s="1"/>
  <c r="Y1331" i="1" s="1"/>
  <c r="A1267" i="1"/>
  <c r="U1267" i="1" s="1"/>
  <c r="Y1267" i="1" s="1"/>
  <c r="A1171" i="1"/>
  <c r="U1171" i="1" s="1"/>
  <c r="Y1171" i="1" s="1"/>
  <c r="A1099" i="1"/>
  <c r="U1099" i="1" s="1"/>
  <c r="Y1099" i="1" s="1"/>
  <c r="A1075" i="1"/>
  <c r="U1075" i="1" s="1"/>
  <c r="Y1075" i="1" s="1"/>
  <c r="A1642" i="1"/>
  <c r="U1642" i="1" s="1"/>
  <c r="Y1642" i="1" s="1"/>
  <c r="A1543" i="1"/>
  <c r="U1543" i="1" s="1"/>
  <c r="Y1543" i="1" s="1"/>
  <c r="A1322" i="1"/>
  <c r="U1322" i="1" s="1"/>
  <c r="Y1322" i="1" s="1"/>
  <c r="A1258" i="1"/>
  <c r="U1258" i="1" s="1"/>
  <c r="Y1258" i="1" s="1"/>
  <c r="A1242" i="1"/>
  <c r="U1242" i="1" s="1"/>
  <c r="Y1242" i="1" s="1"/>
  <c r="A1162" i="1"/>
  <c r="U1162" i="1" s="1"/>
  <c r="Y1162" i="1" s="1"/>
  <c r="A1090" i="1"/>
  <c r="U1090" i="1" s="1"/>
  <c r="Y1090" i="1" s="1"/>
  <c r="A1002" i="1"/>
  <c r="U1002" i="1" s="1"/>
  <c r="Y1002" i="1" s="1"/>
  <c r="A1506" i="1"/>
  <c r="U1506" i="1" s="1"/>
  <c r="Y1506" i="1" s="1"/>
  <c r="A1153" i="1"/>
  <c r="U1153" i="1" s="1"/>
  <c r="Y1153" i="1" s="1"/>
  <c r="A1065" i="1"/>
  <c r="U1065" i="1" s="1"/>
  <c r="Y1065" i="1" s="1"/>
  <c r="A993" i="1"/>
  <c r="U993" i="1" s="1"/>
  <c r="Y993" i="1" s="1"/>
  <c r="A929" i="1"/>
  <c r="U929" i="1" s="1"/>
  <c r="Y929" i="1" s="1"/>
  <c r="A975" i="1"/>
  <c r="U975" i="1" s="1"/>
  <c r="Y975" i="1" s="1"/>
  <c r="A810" i="1"/>
  <c r="U810" i="1" s="1"/>
  <c r="Y810" i="1" s="1"/>
  <c r="A754" i="1"/>
  <c r="U754" i="1" s="1"/>
  <c r="Y754" i="1" s="1"/>
  <c r="A650" i="1"/>
  <c r="U650" i="1" s="1"/>
  <c r="Y650" i="1" s="1"/>
  <c r="A562" i="1"/>
  <c r="U562" i="1" s="1"/>
  <c r="Y562" i="1" s="1"/>
  <c r="A506" i="1"/>
  <c r="U506" i="1" s="1"/>
  <c r="Y506" i="1" s="1"/>
  <c r="A474" i="1"/>
  <c r="U474" i="1" s="1"/>
  <c r="Y474" i="1" s="1"/>
  <c r="A418" i="1"/>
  <c r="U418" i="1" s="1"/>
  <c r="Y418" i="1" s="1"/>
  <c r="A306" i="1"/>
  <c r="U306" i="1" s="1"/>
  <c r="Y306" i="1" s="1"/>
  <c r="A1304" i="1"/>
  <c r="U1304" i="1" s="1"/>
  <c r="Y1304" i="1" s="1"/>
  <c r="A1136" i="1"/>
  <c r="U1136" i="1" s="1"/>
  <c r="Y1136" i="1" s="1"/>
  <c r="A882" i="1"/>
  <c r="U882" i="1" s="1"/>
  <c r="Y882" i="1" s="1"/>
  <c r="A801" i="1"/>
  <c r="U801" i="1" s="1"/>
  <c r="Y801" i="1" s="1"/>
  <c r="A745" i="1"/>
  <c r="U745" i="1" s="1"/>
  <c r="Y745" i="1" s="1"/>
  <c r="A705" i="1"/>
  <c r="U705" i="1" s="1"/>
  <c r="Y705" i="1" s="1"/>
  <c r="A641" i="1"/>
  <c r="U641" i="1" s="1"/>
  <c r="Y641" i="1" s="1"/>
  <c r="A553" i="1"/>
  <c r="U553" i="1" s="1"/>
  <c r="Y553" i="1" s="1"/>
  <c r="A497" i="1"/>
  <c r="U497" i="1" s="1"/>
  <c r="Y497" i="1" s="1"/>
  <c r="A891" i="1"/>
  <c r="U891" i="1" s="1"/>
  <c r="Y891" i="1" s="1"/>
  <c r="A792" i="1"/>
  <c r="U792" i="1" s="1"/>
  <c r="Y792" i="1" s="1"/>
  <c r="A736" i="1"/>
  <c r="U736" i="1" s="1"/>
  <c r="Y736" i="1" s="1"/>
  <c r="A696" i="1"/>
  <c r="U696" i="1" s="1"/>
  <c r="Y696" i="1" s="1"/>
  <c r="A632" i="1"/>
  <c r="U632" i="1" s="1"/>
  <c r="Y632" i="1" s="1"/>
  <c r="A464" i="1"/>
  <c r="U464" i="1" s="1"/>
  <c r="Y464" i="1" s="1"/>
  <c r="A408" i="1"/>
  <c r="U408" i="1" s="1"/>
  <c r="Y408" i="1" s="1"/>
  <c r="A288" i="1"/>
  <c r="U288" i="1" s="1"/>
  <c r="Y288" i="1" s="1"/>
  <c r="A1232" i="1"/>
  <c r="U1232" i="1" s="1"/>
  <c r="Y1232" i="1" s="1"/>
  <c r="A938" i="1"/>
  <c r="U938" i="1" s="1"/>
  <c r="Y938" i="1" s="1"/>
  <c r="A687" i="1"/>
  <c r="U687" i="1" s="1"/>
  <c r="Y687" i="1" s="1"/>
  <c r="A623" i="1"/>
  <c r="U623" i="1" s="1"/>
  <c r="Y623" i="1" s="1"/>
  <c r="A599" i="1"/>
  <c r="U599" i="1" s="1"/>
  <c r="Y599" i="1" s="1"/>
  <c r="A455" i="1"/>
  <c r="U455" i="1" s="1"/>
  <c r="Y455" i="1" s="1"/>
  <c r="A399" i="1"/>
  <c r="U399" i="1" s="1"/>
  <c r="Y399" i="1" s="1"/>
  <c r="A1056" i="1"/>
  <c r="U1056" i="1" s="1"/>
  <c r="Y1056" i="1" s="1"/>
  <c r="A984" i="1"/>
  <c r="U984" i="1" s="1"/>
  <c r="Y984" i="1" s="1"/>
  <c r="A838" i="1"/>
  <c r="U838" i="1" s="1"/>
  <c r="Y838" i="1" s="1"/>
  <c r="A678" i="1"/>
  <c r="U678" i="1" s="1"/>
  <c r="Y678" i="1" s="1"/>
  <c r="A614" i="1"/>
  <c r="U614" i="1" s="1"/>
  <c r="Y614" i="1" s="1"/>
  <c r="A534" i="1"/>
  <c r="U534" i="1" s="1"/>
  <c r="Y534" i="1" s="1"/>
  <c r="A446" i="1"/>
  <c r="U446" i="1" s="1"/>
  <c r="Y446" i="1" s="1"/>
  <c r="A390" i="1"/>
  <c r="U390" i="1" s="1"/>
  <c r="Y390" i="1" s="1"/>
  <c r="A1794" i="1"/>
  <c r="U1794" i="1" s="1"/>
  <c r="Y1794" i="1" s="1"/>
  <c r="A947" i="1"/>
  <c r="U947" i="1" s="1"/>
  <c r="Y947" i="1" s="1"/>
  <c r="A773" i="1"/>
  <c r="U773" i="1" s="1"/>
  <c r="Y773" i="1" s="1"/>
  <c r="A589" i="1"/>
  <c r="U589" i="1" s="1"/>
  <c r="Y589" i="1" s="1"/>
  <c r="A437" i="1"/>
  <c r="U437" i="1" s="1"/>
  <c r="Y437" i="1" s="1"/>
  <c r="A920" i="1"/>
  <c r="U920" i="1" s="1"/>
  <c r="Y920" i="1" s="1"/>
  <c r="A855" i="1"/>
  <c r="U855" i="1" s="1"/>
  <c r="Y855" i="1" s="1"/>
  <c r="A828" i="1"/>
  <c r="U828" i="1" s="1"/>
  <c r="Y828" i="1" s="1"/>
  <c r="A660" i="1"/>
  <c r="U660" i="1" s="1"/>
  <c r="Y660" i="1" s="1"/>
  <c r="A580" i="1"/>
  <c r="U580" i="1" s="1"/>
  <c r="Y580" i="1" s="1"/>
  <c r="A524" i="1"/>
  <c r="U524" i="1" s="1"/>
  <c r="Y524" i="1" s="1"/>
  <c r="A372" i="1"/>
  <c r="U372" i="1" s="1"/>
  <c r="Y372" i="1" s="1"/>
  <c r="A316" i="1"/>
  <c r="U316" i="1" s="1"/>
  <c r="Y316" i="1" s="1"/>
  <c r="A2116" i="1"/>
  <c r="U2116" i="1" s="1"/>
  <c r="Y2116" i="1" s="1"/>
  <c r="A2186" i="1"/>
  <c r="U2186" i="1" s="1"/>
  <c r="Y2186" i="1" s="1"/>
  <c r="A1986" i="1"/>
  <c r="U1986" i="1" s="1"/>
  <c r="Y1986" i="1" s="1"/>
  <c r="A826" i="1"/>
  <c r="U826" i="1" s="1"/>
  <c r="Y826" i="1" s="1"/>
  <c r="A889" i="1"/>
  <c r="U889" i="1" s="1"/>
  <c r="Y889" i="1" s="1"/>
  <c r="A2195" i="1"/>
  <c r="U2195" i="1" s="1"/>
  <c r="Y2195" i="1" s="1"/>
  <c r="A1995" i="1"/>
  <c r="U1995" i="1" s="1"/>
  <c r="Y1995" i="1" s="1"/>
  <c r="A2058" i="1"/>
  <c r="U2058" i="1" s="1"/>
  <c r="Y2058" i="1" s="1"/>
  <c r="A12" i="1"/>
  <c r="U12" i="1" s="1"/>
  <c r="Y12" i="1" s="1"/>
  <c r="A28" i="1"/>
  <c r="U28" i="1" s="1"/>
  <c r="A36" i="1"/>
  <c r="U36" i="1" s="1"/>
  <c r="Y36" i="1" s="1"/>
  <c r="A44" i="1"/>
  <c r="U44" i="1" s="1"/>
  <c r="Y44" i="1" s="1"/>
  <c r="A52" i="1"/>
  <c r="U52" i="1" s="1"/>
  <c r="Y52" i="1" s="1"/>
  <c r="A60" i="1"/>
  <c r="U60" i="1" s="1"/>
  <c r="Y60" i="1" s="1"/>
  <c r="A76" i="1"/>
  <c r="U76" i="1" s="1"/>
  <c r="Y76" i="1" s="1"/>
  <c r="A92" i="1"/>
  <c r="U92" i="1" s="1"/>
  <c r="Y92" i="1" s="1"/>
  <c r="A100" i="1"/>
  <c r="U100" i="1" s="1"/>
  <c r="Y100" i="1" s="1"/>
  <c r="A108" i="1"/>
  <c r="U108" i="1" s="1"/>
  <c r="Y108" i="1" s="1"/>
  <c r="A116" i="1"/>
  <c r="U116" i="1" s="1"/>
  <c r="Y116" i="1" s="1"/>
  <c r="A124" i="1"/>
  <c r="U124" i="1" s="1"/>
  <c r="Y124" i="1" s="1"/>
  <c r="A148" i="1"/>
  <c r="U148" i="1" s="1"/>
  <c r="Y148" i="1" s="1"/>
  <c r="A164" i="1"/>
  <c r="U164" i="1" s="1"/>
  <c r="Y164" i="1" s="1"/>
  <c r="A172" i="1"/>
  <c r="U172" i="1" s="1"/>
  <c r="Y172" i="1" s="1"/>
  <c r="A180" i="1"/>
  <c r="U180" i="1" s="1"/>
  <c r="Y180" i="1" s="1"/>
  <c r="A196" i="1"/>
  <c r="U196" i="1" s="1"/>
  <c r="Y196" i="1" s="1"/>
  <c r="A204" i="1"/>
  <c r="U204" i="1" s="1"/>
  <c r="Y204" i="1" s="1"/>
  <c r="A212" i="1"/>
  <c r="U212" i="1" s="1"/>
  <c r="Y212" i="1" s="1"/>
  <c r="A220" i="1"/>
  <c r="U220" i="1" s="1"/>
  <c r="Y220" i="1" s="1"/>
  <c r="A228" i="1"/>
  <c r="U228" i="1" s="1"/>
  <c r="Y228" i="1" s="1"/>
  <c r="A236" i="1"/>
  <c r="U236" i="1" s="1"/>
  <c r="Y236" i="1" s="1"/>
  <c r="A260" i="1"/>
  <c r="U260" i="1" s="1"/>
  <c r="Y260" i="1" s="1"/>
  <c r="A277" i="1"/>
  <c r="U277" i="1" s="1"/>
  <c r="Y277" i="1" s="1"/>
  <c r="A286" i="1"/>
  <c r="U286" i="1" s="1"/>
  <c r="Y286" i="1" s="1"/>
  <c r="A318" i="1"/>
  <c r="U318" i="1" s="1"/>
  <c r="Y318" i="1" s="1"/>
  <c r="A401" i="1"/>
  <c r="U401" i="1" s="1"/>
  <c r="Y401" i="1" s="1"/>
  <c r="A531" i="1"/>
  <c r="U531" i="1" s="1"/>
  <c r="Y531" i="1" s="1"/>
  <c r="A587" i="1"/>
  <c r="U587" i="1" s="1"/>
  <c r="Y587" i="1" s="1"/>
  <c r="A643" i="1"/>
  <c r="U643" i="1" s="1"/>
  <c r="Y643" i="1" s="1"/>
  <c r="A707" i="1"/>
  <c r="U707" i="1" s="1"/>
  <c r="Y707" i="1" s="1"/>
  <c r="A763" i="1"/>
  <c r="U763" i="1" s="1"/>
  <c r="Y763" i="1" s="1"/>
  <c r="A819" i="1"/>
  <c r="U819" i="1" s="1"/>
  <c r="Y819" i="1" s="1"/>
  <c r="A884" i="1"/>
  <c r="U884" i="1" s="1"/>
  <c r="Y884" i="1" s="1"/>
  <c r="A2478" i="1"/>
  <c r="U2478" i="1" s="1"/>
  <c r="Y2478" i="1" s="1"/>
  <c r="A2446" i="1"/>
  <c r="U2446" i="1" s="1"/>
  <c r="Y2446" i="1" s="1"/>
  <c r="A2326" i="1"/>
  <c r="U2326" i="1" s="1"/>
  <c r="Y2326" i="1" s="1"/>
  <c r="A2270" i="1"/>
  <c r="U2270" i="1" s="1"/>
  <c r="Y2270" i="1" s="1"/>
  <c r="A2174" i="1"/>
  <c r="U2174" i="1" s="1"/>
  <c r="Y2174" i="1" s="1"/>
  <c r="A2150" i="1"/>
  <c r="U2150" i="1" s="1"/>
  <c r="Y2150" i="1" s="1"/>
  <c r="A2046" i="1"/>
  <c r="U2046" i="1" s="1"/>
  <c r="Y2046" i="1" s="1"/>
  <c r="A2261" i="1"/>
  <c r="U2261" i="1" s="1"/>
  <c r="Y2261" i="1" s="1"/>
  <c r="A2037" i="1"/>
  <c r="U2037" i="1" s="1"/>
  <c r="Y2037" i="1" s="1"/>
  <c r="A2524" i="1"/>
  <c r="U2524" i="1" s="1"/>
  <c r="Y2524" i="1" s="1"/>
  <c r="A2436" i="1"/>
  <c r="U2436" i="1" s="1"/>
  <c r="Y2436" i="1" s="1"/>
  <c r="A2252" i="1"/>
  <c r="U2252" i="1" s="1"/>
  <c r="Y2252" i="1" s="1"/>
  <c r="A2220" i="1"/>
  <c r="U2220" i="1" s="1"/>
  <c r="Y2220" i="1" s="1"/>
  <c r="A2140" i="1"/>
  <c r="U2140" i="1" s="1"/>
  <c r="Y2140" i="1" s="1"/>
  <c r="A2020" i="1"/>
  <c r="U2020" i="1" s="1"/>
  <c r="Y2020" i="1" s="1"/>
  <c r="A2427" i="1"/>
  <c r="U2427" i="1" s="1"/>
  <c r="Y2427" i="1" s="1"/>
  <c r="A2363" i="1"/>
  <c r="U2363" i="1" s="1"/>
  <c r="Y2363" i="1" s="1"/>
  <c r="A2131" i="1"/>
  <c r="U2131" i="1" s="1"/>
  <c r="Y2131" i="1" s="1"/>
  <c r="A2083" i="1"/>
  <c r="U2083" i="1" s="1"/>
  <c r="Y2083" i="1" s="1"/>
  <c r="A2514" i="1"/>
  <c r="U2514" i="1" s="1"/>
  <c r="Y2514" i="1" s="1"/>
  <c r="A2418" i="1"/>
  <c r="U2418" i="1" s="1"/>
  <c r="Y2418" i="1" s="1"/>
  <c r="A2210" i="1"/>
  <c r="U2210" i="1" s="1"/>
  <c r="Y2210" i="1" s="1"/>
  <c r="A2122" i="1"/>
  <c r="U2122" i="1" s="1"/>
  <c r="Y2122" i="1" s="1"/>
  <c r="A2010" i="1"/>
  <c r="U2010" i="1" s="1"/>
  <c r="Y2010" i="1" s="1"/>
  <c r="A1930" i="1"/>
  <c r="U1930" i="1" s="1"/>
  <c r="Y1930" i="1" s="1"/>
  <c r="A2505" i="1"/>
  <c r="U2505" i="1" s="1"/>
  <c r="Y2505" i="1" s="1"/>
  <c r="A2409" i="1"/>
  <c r="U2409" i="1" s="1"/>
  <c r="Y2409" i="1" s="1"/>
  <c r="A2353" i="1"/>
  <c r="U2353" i="1" s="1"/>
  <c r="Y2353" i="1" s="1"/>
  <c r="A2289" i="1"/>
  <c r="U2289" i="1" s="1"/>
  <c r="Y2289" i="1" s="1"/>
  <c r="A2201" i="1"/>
  <c r="U2201" i="1" s="1"/>
  <c r="Y2201" i="1" s="1"/>
  <c r="A2113" i="1"/>
  <c r="U2113" i="1" s="1"/>
  <c r="Y2113" i="1" s="1"/>
  <c r="A2073" i="1"/>
  <c r="U2073" i="1" s="1"/>
  <c r="Y2073" i="1" s="1"/>
  <c r="A2487" i="1"/>
  <c r="U2487" i="1" s="1"/>
  <c r="Y2487" i="1" s="1"/>
  <c r="A2335" i="1"/>
  <c r="U2335" i="1" s="1"/>
  <c r="Y2335" i="1" s="1"/>
  <c r="A2279" i="1"/>
  <c r="U2279" i="1" s="1"/>
  <c r="Y2279" i="1" s="1"/>
  <c r="A2183" i="1"/>
  <c r="U2183" i="1" s="1"/>
  <c r="Y2183" i="1" s="1"/>
  <c r="A2055" i="1"/>
  <c r="U2055" i="1" s="1"/>
  <c r="Y2055" i="1" s="1"/>
  <c r="A1983" i="1"/>
  <c r="U1983" i="1" s="1"/>
  <c r="Y1983" i="1" s="1"/>
  <c r="A2400" i="1"/>
  <c r="U2400" i="1" s="1"/>
  <c r="Y2400" i="1" s="1"/>
  <c r="A2344" i="1"/>
  <c r="U2344" i="1" s="1"/>
  <c r="Y2344" i="1" s="1"/>
  <c r="A1974" i="1"/>
  <c r="U1974" i="1" s="1"/>
  <c r="Y1974" i="1" s="1"/>
  <c r="A1816" i="1"/>
  <c r="U1816" i="1" s="1"/>
  <c r="Y1816" i="1" s="1"/>
  <c r="A1744" i="1"/>
  <c r="U1744" i="1" s="1"/>
  <c r="Y1744" i="1" s="1"/>
  <c r="A1584" i="1"/>
  <c r="U1584" i="1" s="1"/>
  <c r="Y1584" i="1" s="1"/>
  <c r="A1528" i="1"/>
  <c r="U1528" i="1" s="1"/>
  <c r="Y1528" i="1" s="1"/>
  <c r="A2104" i="1"/>
  <c r="U2104" i="1" s="1"/>
  <c r="Y2104" i="1" s="1"/>
  <c r="A1992" i="1"/>
  <c r="U1992" i="1" s="1"/>
  <c r="Y1992" i="1" s="1"/>
  <c r="A1807" i="1"/>
  <c r="U1807" i="1" s="1"/>
  <c r="Y1807" i="1" s="1"/>
  <c r="A1735" i="1"/>
  <c r="U1735" i="1" s="1"/>
  <c r="Y1735" i="1" s="1"/>
  <c r="A1655" i="1"/>
  <c r="U1655" i="1" s="1"/>
  <c r="Y1655" i="1" s="1"/>
  <c r="A1575" i="1"/>
  <c r="U1575" i="1" s="1"/>
  <c r="Y1575" i="1" s="1"/>
  <c r="A1921" i="1"/>
  <c r="U1921" i="1" s="1"/>
  <c r="Y1921" i="1" s="1"/>
  <c r="A1798" i="1"/>
  <c r="U1798" i="1" s="1"/>
  <c r="Y1798" i="1" s="1"/>
  <c r="A1718" i="1"/>
  <c r="U1718" i="1" s="1"/>
  <c r="Y1718" i="1" s="1"/>
  <c r="A1646" i="1"/>
  <c r="U1646" i="1" s="1"/>
  <c r="Y1646" i="1" s="1"/>
  <c r="A1566" i="1"/>
  <c r="U1566" i="1" s="1"/>
  <c r="Y1566" i="1" s="1"/>
  <c r="A1510" i="1"/>
  <c r="U1510" i="1" s="1"/>
  <c r="Y1510" i="1" s="1"/>
  <c r="A2496" i="1"/>
  <c r="U2496" i="1" s="1"/>
  <c r="Y2496" i="1" s="1"/>
  <c r="A1899" i="1"/>
  <c r="U1899" i="1" s="1"/>
  <c r="Y1899" i="1" s="1"/>
  <c r="A1781" i="1"/>
  <c r="U1781" i="1" s="1"/>
  <c r="Y1781" i="1" s="1"/>
  <c r="A1637" i="1"/>
  <c r="U1637" i="1" s="1"/>
  <c r="Y1637" i="1" s="1"/>
  <c r="A1501" i="1"/>
  <c r="U1501" i="1" s="1"/>
  <c r="Y1501" i="1" s="1"/>
  <c r="A1889" i="1"/>
  <c r="U1889" i="1" s="1"/>
  <c r="Y1889" i="1" s="1"/>
  <c r="A1880" i="1"/>
  <c r="U1880" i="1" s="1"/>
  <c r="Y1880" i="1" s="1"/>
  <c r="A1871" i="1"/>
  <c r="U1871" i="1" s="1"/>
  <c r="Y1871" i="1" s="1"/>
  <c r="A1862" i="1"/>
  <c r="U1862" i="1" s="1"/>
  <c r="Y1862" i="1" s="1"/>
  <c r="A1844" i="1"/>
  <c r="U1844" i="1" s="1"/>
  <c r="Y1844" i="1" s="1"/>
  <c r="A1708" i="1"/>
  <c r="U1708" i="1" s="1"/>
  <c r="Y1708" i="1" s="1"/>
  <c r="A1628" i="1"/>
  <c r="U1628" i="1" s="1"/>
  <c r="Y1628" i="1" s="1"/>
  <c r="A1612" i="1"/>
  <c r="U1612" i="1" s="1"/>
  <c r="Y1612" i="1" s="1"/>
  <c r="A2192" i="1"/>
  <c r="U2192" i="1" s="1"/>
  <c r="Y2192" i="1" s="1"/>
  <c r="A2001" i="1"/>
  <c r="U2001" i="1" s="1"/>
  <c r="Y2001" i="1" s="1"/>
  <c r="A1939" i="1"/>
  <c r="U1939" i="1" s="1"/>
  <c r="Y1939" i="1" s="1"/>
  <c r="A1771" i="1"/>
  <c r="U1771" i="1" s="1"/>
  <c r="Y1771" i="1" s="1"/>
  <c r="A1699" i="1"/>
  <c r="U1699" i="1" s="1"/>
  <c r="Y1699" i="1" s="1"/>
  <c r="A1547" i="1"/>
  <c r="U1547" i="1" s="1"/>
  <c r="Y1547" i="1" s="1"/>
  <c r="A2064" i="1"/>
  <c r="U2064" i="1" s="1"/>
  <c r="Y2064" i="1" s="1"/>
  <c r="A1958" i="1"/>
  <c r="U1958" i="1" s="1"/>
  <c r="Y1958" i="1" s="1"/>
  <c r="A1825" i="1"/>
  <c r="U1825" i="1" s="1"/>
  <c r="Y1825" i="1" s="1"/>
  <c r="A1753" i="1"/>
  <c r="U1753" i="1" s="1"/>
  <c r="Y1753" i="1" s="1"/>
  <c r="A1681" i="1"/>
  <c r="U1681" i="1" s="1"/>
  <c r="Y1681" i="1" s="1"/>
  <c r="A1665" i="1"/>
  <c r="U1665" i="1" s="1"/>
  <c r="Y1665" i="1" s="1"/>
  <c r="A1593" i="1"/>
  <c r="U1593" i="1" s="1"/>
  <c r="Y1593" i="1" s="1"/>
  <c r="A1537" i="1"/>
  <c r="U1537" i="1" s="1"/>
  <c r="Y1537" i="1" s="1"/>
  <c r="A1482" i="1"/>
  <c r="U1482" i="1" s="1"/>
  <c r="Y1482" i="1" s="1"/>
  <c r="A1472" i="1"/>
  <c r="U1472" i="1" s="1"/>
  <c r="Y1472" i="1" s="1"/>
  <c r="A1335" i="1"/>
  <c r="U1335" i="1" s="1"/>
  <c r="Y1335" i="1" s="1"/>
  <c r="A1271" i="1"/>
  <c r="U1271" i="1" s="1"/>
  <c r="Y1271" i="1" s="1"/>
  <c r="A1175" i="1"/>
  <c r="U1175" i="1" s="1"/>
  <c r="Y1175" i="1" s="1"/>
  <c r="A1103" i="1"/>
  <c r="U1103" i="1" s="1"/>
  <c r="Y1103" i="1" s="1"/>
  <c r="A1079" i="1"/>
  <c r="U1079" i="1" s="1"/>
  <c r="Y1079" i="1" s="1"/>
  <c r="A1326" i="1"/>
  <c r="U1326" i="1" s="1"/>
  <c r="Y1326" i="1" s="1"/>
  <c r="A1262" i="1"/>
  <c r="U1262" i="1" s="1"/>
  <c r="Y1262" i="1" s="1"/>
  <c r="A1246" i="1"/>
  <c r="U1246" i="1" s="1"/>
  <c r="Y1246" i="1" s="1"/>
  <c r="A1166" i="1"/>
  <c r="U1166" i="1" s="1"/>
  <c r="Y1166" i="1" s="1"/>
  <c r="A1094" i="1"/>
  <c r="U1094" i="1" s="1"/>
  <c r="Y1094" i="1" s="1"/>
  <c r="A1006" i="1"/>
  <c r="U1006" i="1" s="1"/>
  <c r="Y1006" i="1" s="1"/>
  <c r="A942" i="1"/>
  <c r="U942" i="1" s="1"/>
  <c r="Y942" i="1" s="1"/>
  <c r="A886" i="1"/>
  <c r="U886" i="1" s="1"/>
  <c r="Y886" i="1" s="1"/>
  <c r="A1834" i="1"/>
  <c r="U1834" i="1" s="1"/>
  <c r="Y1834" i="1" s="1"/>
  <c r="A1157" i="1"/>
  <c r="U1157" i="1" s="1"/>
  <c r="Y1157" i="1" s="1"/>
  <c r="A1069" i="1"/>
  <c r="U1069" i="1" s="1"/>
  <c r="Y1069" i="1" s="1"/>
  <c r="A997" i="1"/>
  <c r="U997" i="1" s="1"/>
  <c r="Y997" i="1" s="1"/>
  <c r="A933" i="1"/>
  <c r="U933" i="1" s="1"/>
  <c r="Y933" i="1" s="1"/>
  <c r="A877" i="1"/>
  <c r="U877" i="1" s="1"/>
  <c r="Y877" i="1" s="1"/>
  <c r="A1602" i="1"/>
  <c r="U1602" i="1" s="1"/>
  <c r="Y1602" i="1" s="1"/>
  <c r="A1519" i="1"/>
  <c r="U1519" i="1" s="1"/>
  <c r="Y1519" i="1" s="1"/>
  <c r="A1308" i="1"/>
  <c r="U1308" i="1" s="1"/>
  <c r="Y1308" i="1" s="1"/>
  <c r="A1236" i="1"/>
  <c r="U1236" i="1" s="1"/>
  <c r="Y1236" i="1" s="1"/>
  <c r="A1140" i="1"/>
  <c r="U1140" i="1" s="1"/>
  <c r="Y1140" i="1" s="1"/>
  <c r="A1060" i="1"/>
  <c r="U1060" i="1" s="1"/>
  <c r="Y1060" i="1" s="1"/>
  <c r="A988" i="1"/>
  <c r="U988" i="1" s="1"/>
  <c r="Y988" i="1" s="1"/>
  <c r="A1948" i="1"/>
  <c r="U1948" i="1" s="1"/>
  <c r="Y1948" i="1" s="1"/>
  <c r="A1762" i="1"/>
  <c r="U1762" i="1" s="1"/>
  <c r="Y1762" i="1" s="1"/>
  <c r="A1227" i="1"/>
  <c r="U1227" i="1" s="1"/>
  <c r="Y1227" i="1" s="1"/>
  <c r="A1051" i="1"/>
  <c r="U1051" i="1" s="1"/>
  <c r="Y1051" i="1" s="1"/>
  <c r="A1298" i="1"/>
  <c r="U1298" i="1" s="1"/>
  <c r="Y1298" i="1" s="1"/>
  <c r="A1218" i="1"/>
  <c r="U1218" i="1" s="1"/>
  <c r="Y1218" i="1" s="1"/>
  <c r="A1194" i="1"/>
  <c r="U1194" i="1" s="1"/>
  <c r="Y1194" i="1" s="1"/>
  <c r="A1130" i="1"/>
  <c r="U1130" i="1" s="1"/>
  <c r="Y1130" i="1" s="1"/>
  <c r="A1042" i="1"/>
  <c r="U1042" i="1" s="1"/>
  <c r="Y1042" i="1" s="1"/>
  <c r="A1690" i="1"/>
  <c r="U1690" i="1" s="1"/>
  <c r="Y1690" i="1" s="1"/>
  <c r="A1428" i="1"/>
  <c r="U1428" i="1" s="1"/>
  <c r="Y1428" i="1" s="1"/>
  <c r="A1418" i="1"/>
  <c r="U1418" i="1" s="1"/>
  <c r="Y1418" i="1" s="1"/>
  <c r="A1409" i="1"/>
  <c r="U1409" i="1" s="1"/>
  <c r="Y1409" i="1" s="1"/>
  <c r="A1400" i="1"/>
  <c r="U1400" i="1" s="1"/>
  <c r="Y1400" i="1" s="1"/>
  <c r="A1391" i="1"/>
  <c r="U1391" i="1" s="1"/>
  <c r="Y1391" i="1" s="1"/>
  <c r="A1289" i="1"/>
  <c r="U1289" i="1" s="1"/>
  <c r="Y1289" i="1" s="1"/>
  <c r="A1209" i="1"/>
  <c r="U1209" i="1" s="1"/>
  <c r="Y1209" i="1" s="1"/>
  <c r="A1121" i="1"/>
  <c r="U1121" i="1" s="1"/>
  <c r="Y1121" i="1" s="1"/>
  <c r="A1033" i="1"/>
  <c r="U1033" i="1" s="1"/>
  <c r="Y1033" i="1" s="1"/>
  <c r="A961" i="1"/>
  <c r="U961" i="1" s="1"/>
  <c r="Y961" i="1" s="1"/>
  <c r="A1372" i="1"/>
  <c r="U1372" i="1" s="1"/>
  <c r="Y1372" i="1" s="1"/>
  <c r="A905" i="1"/>
  <c r="U905" i="1" s="1"/>
  <c r="Y905" i="1" s="1"/>
  <c r="A895" i="1"/>
  <c r="U895" i="1" s="1"/>
  <c r="Y895" i="1" s="1"/>
  <c r="A842" i="1"/>
  <c r="U842" i="1" s="1"/>
  <c r="Y842" i="1" s="1"/>
  <c r="A682" i="1"/>
  <c r="U682" i="1" s="1"/>
  <c r="Y682" i="1" s="1"/>
  <c r="A618" i="1"/>
  <c r="U618" i="1" s="1"/>
  <c r="Y618" i="1" s="1"/>
  <c r="A538" i="1"/>
  <c r="U538" i="1" s="1"/>
  <c r="Y538" i="1" s="1"/>
  <c r="A450" i="1"/>
  <c r="U450" i="1" s="1"/>
  <c r="Y450" i="1" s="1"/>
  <c r="A394" i="1"/>
  <c r="U394" i="1" s="1"/>
  <c r="Y394" i="1" s="1"/>
  <c r="A1362" i="1"/>
  <c r="U1362" i="1" s="1"/>
  <c r="Y1362" i="1" s="1"/>
  <c r="A777" i="1"/>
  <c r="U777" i="1" s="1"/>
  <c r="Y777" i="1" s="1"/>
  <c r="A593" i="1"/>
  <c r="U593" i="1" s="1"/>
  <c r="Y593" i="1" s="1"/>
  <c r="A441" i="1"/>
  <c r="U441" i="1" s="1"/>
  <c r="Y441" i="1" s="1"/>
  <c r="A1353" i="1"/>
  <c r="U1353" i="1" s="1"/>
  <c r="Y1353" i="1" s="1"/>
  <c r="A1184" i="1"/>
  <c r="U1184" i="1" s="1"/>
  <c r="Y1184" i="1" s="1"/>
  <c r="A1016" i="1"/>
  <c r="U1016" i="1" s="1"/>
  <c r="Y1016" i="1" s="1"/>
  <c r="A859" i="1"/>
  <c r="U859" i="1" s="1"/>
  <c r="Y859" i="1" s="1"/>
  <c r="A832" i="1"/>
  <c r="U832" i="1" s="1"/>
  <c r="Y832" i="1" s="1"/>
  <c r="A664" i="1"/>
  <c r="U664" i="1" s="1"/>
  <c r="Y664" i="1" s="1"/>
  <c r="A584" i="1"/>
  <c r="U584" i="1" s="1"/>
  <c r="Y584" i="1" s="1"/>
  <c r="A528" i="1"/>
  <c r="U528" i="1" s="1"/>
  <c r="Y528" i="1" s="1"/>
  <c r="A376" i="1"/>
  <c r="U376" i="1" s="1"/>
  <c r="Y376" i="1" s="1"/>
  <c r="A320" i="1"/>
  <c r="U320" i="1" s="1"/>
  <c r="Y320" i="1" s="1"/>
  <c r="A1344" i="1"/>
  <c r="U1344" i="1" s="1"/>
  <c r="Y1344" i="1" s="1"/>
  <c r="A924" i="1"/>
  <c r="U924" i="1" s="1"/>
  <c r="Y924" i="1" s="1"/>
  <c r="A868" i="1"/>
  <c r="U868" i="1" s="1"/>
  <c r="Y868" i="1" s="1"/>
  <c r="A823" i="1"/>
  <c r="U823" i="1" s="1"/>
  <c r="Y823" i="1" s="1"/>
  <c r="A767" i="1"/>
  <c r="U767" i="1" s="1"/>
  <c r="Y767" i="1" s="1"/>
  <c r="A719" i="1"/>
  <c r="U719" i="1" s="1"/>
  <c r="Y719" i="1" s="1"/>
  <c r="A575" i="1"/>
  <c r="U575" i="1" s="1"/>
  <c r="Y575" i="1" s="1"/>
  <c r="A519" i="1"/>
  <c r="U519" i="1" s="1"/>
  <c r="Y519" i="1" s="1"/>
  <c r="A1463" i="1"/>
  <c r="U1463" i="1" s="1"/>
  <c r="Y1463" i="1" s="1"/>
  <c r="A1280" i="1"/>
  <c r="U1280" i="1" s="1"/>
  <c r="Y1280" i="1" s="1"/>
  <c r="A1112" i="1"/>
  <c r="U1112" i="1" s="1"/>
  <c r="Y1112" i="1" s="1"/>
  <c r="A951" i="1"/>
  <c r="U951" i="1" s="1"/>
  <c r="Y951" i="1" s="1"/>
  <c r="A814" i="1"/>
  <c r="U814" i="1" s="1"/>
  <c r="Y814" i="1" s="1"/>
  <c r="A758" i="1"/>
  <c r="U758" i="1" s="1"/>
  <c r="Y758" i="1" s="1"/>
  <c r="A654" i="1"/>
  <c r="U654" i="1" s="1"/>
  <c r="Y654" i="1" s="1"/>
  <c r="A566" i="1"/>
  <c r="U566" i="1" s="1"/>
  <c r="Y566" i="1" s="1"/>
  <c r="A510" i="1"/>
  <c r="U510" i="1" s="1"/>
  <c r="Y510" i="1" s="1"/>
  <c r="A478" i="1"/>
  <c r="U478" i="1" s="1"/>
  <c r="Y478" i="1" s="1"/>
  <c r="A422" i="1"/>
  <c r="U422" i="1" s="1"/>
  <c r="Y422" i="1" s="1"/>
  <c r="A1454" i="1"/>
  <c r="U1454" i="1" s="1"/>
  <c r="Y1454" i="1" s="1"/>
  <c r="A805" i="1"/>
  <c r="U805" i="1" s="1"/>
  <c r="Y805" i="1" s="1"/>
  <c r="A749" i="1"/>
  <c r="U749" i="1" s="1"/>
  <c r="Y749" i="1" s="1"/>
  <c r="A709" i="1"/>
  <c r="U709" i="1" s="1"/>
  <c r="Y709" i="1" s="1"/>
  <c r="A645" i="1"/>
  <c r="U645" i="1" s="1"/>
  <c r="Y645" i="1" s="1"/>
  <c r="A557" i="1"/>
  <c r="U557" i="1" s="1"/>
  <c r="Y557" i="1" s="1"/>
  <c r="A501" i="1"/>
  <c r="U501" i="1" s="1"/>
  <c r="Y501" i="1" s="1"/>
  <c r="A1445" i="1"/>
  <c r="U1445" i="1" s="1"/>
  <c r="Y1445" i="1" s="1"/>
  <c r="A979" i="1"/>
  <c r="U979" i="1" s="1"/>
  <c r="Y979" i="1" s="1"/>
  <c r="A796" i="1"/>
  <c r="U796" i="1" s="1"/>
  <c r="Y796" i="1" s="1"/>
  <c r="A740" i="1"/>
  <c r="U740" i="1" s="1"/>
  <c r="Y740" i="1" s="1"/>
  <c r="A700" i="1"/>
  <c r="U700" i="1" s="1"/>
  <c r="Y700" i="1" s="1"/>
  <c r="A636" i="1"/>
  <c r="U636" i="1" s="1"/>
  <c r="Y636" i="1" s="1"/>
  <c r="A468" i="1"/>
  <c r="U468" i="1" s="1"/>
  <c r="Y468" i="1" s="1"/>
  <c r="A412" i="1"/>
  <c r="U412" i="1" s="1"/>
  <c r="Y412" i="1" s="1"/>
  <c r="A2502" i="1"/>
  <c r="U2502" i="1" s="1"/>
  <c r="Y2502" i="1" s="1"/>
  <c r="A2406" i="1"/>
  <c r="U2406" i="1" s="1"/>
  <c r="Y2406" i="1" s="1"/>
  <c r="A2350" i="1"/>
  <c r="U2350" i="1" s="1"/>
  <c r="Y2350" i="1" s="1"/>
  <c r="A2286" i="1"/>
  <c r="U2286" i="1" s="1"/>
  <c r="Y2286" i="1" s="1"/>
  <c r="A2198" i="1"/>
  <c r="U2198" i="1" s="1"/>
  <c r="Y2198" i="1" s="1"/>
  <c r="A2110" i="1"/>
  <c r="U2110" i="1" s="1"/>
  <c r="Y2110" i="1" s="1"/>
  <c r="A2070" i="1"/>
  <c r="U2070" i="1" s="1"/>
  <c r="Y2070" i="1" s="1"/>
  <c r="A2493" i="1"/>
  <c r="U2493" i="1" s="1"/>
  <c r="Y2493" i="1" s="1"/>
  <c r="A2397" i="1"/>
  <c r="U2397" i="1" s="1"/>
  <c r="Y2397" i="1" s="1"/>
  <c r="A2341" i="1"/>
  <c r="U2341" i="1" s="1"/>
  <c r="Y2341" i="1" s="1"/>
  <c r="A2189" i="1"/>
  <c r="U2189" i="1" s="1"/>
  <c r="Y2189" i="1" s="1"/>
  <c r="A2101" i="1"/>
  <c r="U2101" i="1" s="1"/>
  <c r="Y2101" i="1" s="1"/>
  <c r="A2061" i="1"/>
  <c r="U2061" i="1" s="1"/>
  <c r="Y2061" i="1" s="1"/>
  <c r="A1989" i="1"/>
  <c r="U1989" i="1" s="1"/>
  <c r="Y1989" i="1" s="1"/>
  <c r="A1877" i="1"/>
  <c r="U1877" i="1" s="1"/>
  <c r="Y1877" i="1" s="1"/>
  <c r="A2484" i="1"/>
  <c r="U2484" i="1" s="1"/>
  <c r="Y2484" i="1" s="1"/>
  <c r="A2332" i="1"/>
  <c r="U2332" i="1" s="1"/>
  <c r="Y2332" i="1" s="1"/>
  <c r="A2276" i="1"/>
  <c r="U2276" i="1" s="1"/>
  <c r="Y2276" i="1" s="1"/>
  <c r="A2180" i="1"/>
  <c r="U2180" i="1" s="1"/>
  <c r="Y2180" i="1" s="1"/>
  <c r="A2052" i="1"/>
  <c r="U2052" i="1" s="1"/>
  <c r="Y2052" i="1" s="1"/>
  <c r="A1980" i="1"/>
  <c r="U1980" i="1" s="1"/>
  <c r="Y1980" i="1" s="1"/>
  <c r="A2475" i="1"/>
  <c r="U2475" i="1" s="1"/>
  <c r="Y2475" i="1" s="1"/>
  <c r="A2443" i="1"/>
  <c r="U2443" i="1" s="1"/>
  <c r="Y2443" i="1" s="1"/>
  <c r="A2323" i="1"/>
  <c r="U2323" i="1" s="1"/>
  <c r="Y2323" i="1" s="1"/>
  <c r="A2267" i="1"/>
  <c r="U2267" i="1" s="1"/>
  <c r="Y2267" i="1" s="1"/>
  <c r="A2171" i="1"/>
  <c r="U2171" i="1" s="1"/>
  <c r="Y2171" i="1" s="1"/>
  <c r="A2147" i="1"/>
  <c r="U2147" i="1" s="1"/>
  <c r="Y2147" i="1" s="1"/>
  <c r="A2043" i="1"/>
  <c r="U2043" i="1" s="1"/>
  <c r="Y2043" i="1" s="1"/>
  <c r="A1971" i="1"/>
  <c r="U1971" i="1" s="1"/>
  <c r="Y1971" i="1" s="1"/>
  <c r="A2258" i="1"/>
  <c r="U2258" i="1" s="1"/>
  <c r="Y2258" i="1" s="1"/>
  <c r="A2034" i="1"/>
  <c r="U2034" i="1" s="1"/>
  <c r="Y2034" i="1" s="1"/>
  <c r="A2521" i="1"/>
  <c r="U2521" i="1" s="1"/>
  <c r="Y2521" i="1" s="1"/>
  <c r="A2433" i="1"/>
  <c r="U2433" i="1" s="1"/>
  <c r="Y2433" i="1" s="1"/>
  <c r="A2249" i="1"/>
  <c r="U2249" i="1" s="1"/>
  <c r="Y2249" i="1" s="1"/>
  <c r="A2217" i="1"/>
  <c r="U2217" i="1" s="1"/>
  <c r="Y2217" i="1" s="1"/>
  <c r="A2137" i="1"/>
  <c r="U2137" i="1" s="1"/>
  <c r="Y2137" i="1" s="1"/>
  <c r="A2511" i="1"/>
  <c r="U2511" i="1" s="1"/>
  <c r="Y2511" i="1" s="1"/>
  <c r="A2415" i="1"/>
  <c r="U2415" i="1" s="1"/>
  <c r="Y2415" i="1" s="1"/>
  <c r="A2207" i="1"/>
  <c r="U2207" i="1" s="1"/>
  <c r="Y2207" i="1" s="1"/>
  <c r="A2119" i="1"/>
  <c r="U2119" i="1" s="1"/>
  <c r="Y2119" i="1" s="1"/>
  <c r="A2007" i="1"/>
  <c r="U2007" i="1" s="1"/>
  <c r="Y2007" i="1" s="1"/>
  <c r="A1945" i="1"/>
  <c r="U1945" i="1" s="1"/>
  <c r="Y1945" i="1" s="1"/>
  <c r="A1768" i="1"/>
  <c r="U1768" i="1" s="1"/>
  <c r="Y1768" i="1" s="1"/>
  <c r="A1696" i="1"/>
  <c r="U1696" i="1" s="1"/>
  <c r="Y1696" i="1" s="1"/>
  <c r="A1544" i="1"/>
  <c r="U1544" i="1" s="1"/>
  <c r="Y1544" i="1" s="1"/>
  <c r="A2017" i="1"/>
  <c r="U2017" i="1" s="1"/>
  <c r="Y2017" i="1" s="1"/>
  <c r="A1955" i="1"/>
  <c r="U1955" i="1" s="1"/>
  <c r="Y1955" i="1" s="1"/>
  <c r="A1831" i="1"/>
  <c r="U1831" i="1" s="1"/>
  <c r="Y1831" i="1" s="1"/>
  <c r="A1759" i="1"/>
  <c r="U1759" i="1" s="1"/>
  <c r="Y1759" i="1" s="1"/>
  <c r="A1687" i="1"/>
  <c r="U1687" i="1" s="1"/>
  <c r="Y1687" i="1" s="1"/>
  <c r="A1599" i="1"/>
  <c r="U1599" i="1" s="1"/>
  <c r="Y1599" i="1" s="1"/>
  <c r="A1822" i="1"/>
  <c r="U1822" i="1" s="1"/>
  <c r="Y1822" i="1" s="1"/>
  <c r="A1750" i="1"/>
  <c r="U1750" i="1" s="1"/>
  <c r="Y1750" i="1" s="1"/>
  <c r="A1678" i="1"/>
  <c r="U1678" i="1" s="1"/>
  <c r="Y1678" i="1" s="1"/>
  <c r="A1662" i="1"/>
  <c r="U1662" i="1" s="1"/>
  <c r="Y1662" i="1" s="1"/>
  <c r="A1590" i="1"/>
  <c r="U1590" i="1" s="1"/>
  <c r="Y1590" i="1" s="1"/>
  <c r="A1534" i="1"/>
  <c r="U1534" i="1" s="1"/>
  <c r="Y1534" i="1" s="1"/>
  <c r="A1813" i="1"/>
  <c r="U1813" i="1" s="1"/>
  <c r="Y1813" i="1" s="1"/>
  <c r="A1741" i="1"/>
  <c r="U1741" i="1" s="1"/>
  <c r="Y1741" i="1" s="1"/>
  <c r="A1581" i="1"/>
  <c r="U1581" i="1" s="1"/>
  <c r="Y1581" i="1" s="1"/>
  <c r="A1525" i="1"/>
  <c r="U1525" i="1" s="1"/>
  <c r="Y1525" i="1" s="1"/>
  <c r="A1804" i="1"/>
  <c r="U1804" i="1" s="1"/>
  <c r="Y1804" i="1" s="1"/>
  <c r="A1732" i="1"/>
  <c r="U1732" i="1" s="1"/>
  <c r="Y1732" i="1" s="1"/>
  <c r="A1652" i="1"/>
  <c r="U1652" i="1" s="1"/>
  <c r="Y1652" i="1" s="1"/>
  <c r="A1572" i="1"/>
  <c r="U1572" i="1" s="1"/>
  <c r="Y1572" i="1" s="1"/>
  <c r="A1516" i="1"/>
  <c r="U1516" i="1" s="1"/>
  <c r="Y1516" i="1" s="1"/>
  <c r="A2424" i="1"/>
  <c r="U2424" i="1" s="1"/>
  <c r="Y2424" i="1" s="1"/>
  <c r="A2080" i="1"/>
  <c r="U2080" i="1" s="1"/>
  <c r="Y2080" i="1" s="1"/>
  <c r="A1918" i="1"/>
  <c r="U1918" i="1" s="1"/>
  <c r="Y1918" i="1" s="1"/>
  <c r="A1795" i="1"/>
  <c r="U1795" i="1" s="1"/>
  <c r="Y1795" i="1" s="1"/>
  <c r="A1715" i="1"/>
  <c r="U1715" i="1" s="1"/>
  <c r="Y1715" i="1" s="1"/>
  <c r="A1643" i="1"/>
  <c r="U1643" i="1" s="1"/>
  <c r="Y1643" i="1" s="1"/>
  <c r="A1563" i="1"/>
  <c r="U1563" i="1" s="1"/>
  <c r="Y1563" i="1" s="1"/>
  <c r="A1507" i="1"/>
  <c r="U1507" i="1" s="1"/>
  <c r="Y1507" i="1" s="1"/>
  <c r="A1451" i="1"/>
  <c r="U1451" i="1" s="1"/>
  <c r="Y1451" i="1" s="1"/>
  <c r="A1998" i="1"/>
  <c r="U1998" i="1" s="1"/>
  <c r="Y1998" i="1" s="1"/>
  <c r="A1936" i="1"/>
  <c r="U1936" i="1" s="1"/>
  <c r="Y1936" i="1" s="1"/>
  <c r="A1886" i="1"/>
  <c r="U1886" i="1" s="1"/>
  <c r="Y1886" i="1" s="1"/>
  <c r="A1841" i="1"/>
  <c r="U1841" i="1" s="1"/>
  <c r="Y1841" i="1" s="1"/>
  <c r="A1705" i="1"/>
  <c r="U1705" i="1" s="1"/>
  <c r="Y1705" i="1" s="1"/>
  <c r="A1625" i="1"/>
  <c r="U1625" i="1" s="1"/>
  <c r="Y1625" i="1" s="1"/>
  <c r="A1609" i="1"/>
  <c r="U1609" i="1" s="1"/>
  <c r="Y1609" i="1" s="1"/>
  <c r="A1498" i="1"/>
  <c r="U1498" i="1" s="1"/>
  <c r="Y1498" i="1" s="1"/>
  <c r="A1425" i="1"/>
  <c r="U1425" i="1" s="1"/>
  <c r="Y1425" i="1" s="1"/>
  <c r="A1295" i="1"/>
  <c r="U1295" i="1" s="1"/>
  <c r="Y1295" i="1" s="1"/>
  <c r="A1215" i="1"/>
  <c r="U1215" i="1" s="1"/>
  <c r="Y1215" i="1" s="1"/>
  <c r="A1191" i="1"/>
  <c r="U1191" i="1" s="1"/>
  <c r="Y1191" i="1" s="1"/>
  <c r="A1127" i="1"/>
  <c r="U1127" i="1" s="1"/>
  <c r="Y1127" i="1" s="1"/>
  <c r="A1039" i="1"/>
  <c r="U1039" i="1" s="1"/>
  <c r="Y1039" i="1" s="1"/>
  <c r="A1442" i="1"/>
  <c r="U1442" i="1" s="1"/>
  <c r="Y1442" i="1" s="1"/>
  <c r="A1415" i="1"/>
  <c r="U1415" i="1" s="1"/>
  <c r="Y1415" i="1" s="1"/>
  <c r="A1406" i="1"/>
  <c r="U1406" i="1" s="1"/>
  <c r="Y1406" i="1" s="1"/>
  <c r="A1397" i="1"/>
  <c r="U1397" i="1" s="1"/>
  <c r="Y1397" i="1" s="1"/>
  <c r="A1388" i="1"/>
  <c r="U1388" i="1" s="1"/>
  <c r="Y1388" i="1" s="1"/>
  <c r="A1369" i="1"/>
  <c r="U1369" i="1" s="1"/>
  <c r="Y1369" i="1" s="1"/>
  <c r="A1286" i="1"/>
  <c r="U1286" i="1" s="1"/>
  <c r="Y1286" i="1" s="1"/>
  <c r="A1206" i="1"/>
  <c r="U1206" i="1" s="1"/>
  <c r="Y1206" i="1" s="1"/>
  <c r="A1118" i="1"/>
  <c r="U1118" i="1" s="1"/>
  <c r="Y1118" i="1" s="1"/>
  <c r="A1030" i="1"/>
  <c r="U1030" i="1" s="1"/>
  <c r="Y1030" i="1" s="1"/>
  <c r="A958" i="1"/>
  <c r="U958" i="1" s="1"/>
  <c r="Y958" i="1" s="1"/>
  <c r="A902" i="1"/>
  <c r="U902" i="1" s="1"/>
  <c r="Y902" i="1" s="1"/>
  <c r="A1896" i="1"/>
  <c r="U1896" i="1" s="1"/>
  <c r="Y1896" i="1" s="1"/>
  <c r="A1778" i="1"/>
  <c r="U1778" i="1" s="1"/>
  <c r="Y1778" i="1" s="1"/>
  <c r="A1469" i="1"/>
  <c r="U1469" i="1" s="1"/>
  <c r="Y1469" i="1" s="1"/>
  <c r="A1460" i="1"/>
  <c r="U1460" i="1" s="1"/>
  <c r="Y1460" i="1" s="1"/>
  <c r="A1359" i="1"/>
  <c r="U1359" i="1" s="1"/>
  <c r="Y1359" i="1" s="1"/>
  <c r="A1350" i="1"/>
  <c r="U1350" i="1" s="1"/>
  <c r="Y1350" i="1" s="1"/>
  <c r="A1341" i="1"/>
  <c r="U1341" i="1" s="1"/>
  <c r="Y1341" i="1" s="1"/>
  <c r="A1277" i="1"/>
  <c r="U1277" i="1" s="1"/>
  <c r="Y1277" i="1" s="1"/>
  <c r="A1181" i="1"/>
  <c r="U1181" i="1" s="1"/>
  <c r="Y1181" i="1" s="1"/>
  <c r="A1109" i="1"/>
  <c r="U1109" i="1" s="1"/>
  <c r="Y1109" i="1" s="1"/>
  <c r="A1013" i="1"/>
  <c r="U1013" i="1" s="1"/>
  <c r="Y1013" i="1" s="1"/>
  <c r="A2128" i="1"/>
  <c r="U2128" i="1" s="1"/>
  <c r="Y2128" i="1" s="1"/>
  <c r="A1479" i="1"/>
  <c r="U1479" i="1" s="1"/>
  <c r="Y1479" i="1" s="1"/>
  <c r="A1332" i="1"/>
  <c r="U1332" i="1" s="1"/>
  <c r="Y1332" i="1" s="1"/>
  <c r="A1268" i="1"/>
  <c r="U1268" i="1" s="1"/>
  <c r="Y1268" i="1" s="1"/>
  <c r="A1172" i="1"/>
  <c r="U1172" i="1" s="1"/>
  <c r="Y1172" i="1" s="1"/>
  <c r="A1100" i="1"/>
  <c r="U1100" i="1" s="1"/>
  <c r="Y1100" i="1" s="1"/>
  <c r="A1076" i="1"/>
  <c r="U1076" i="1" s="1"/>
  <c r="Y1076" i="1" s="1"/>
  <c r="A948" i="1"/>
  <c r="U948" i="1" s="1"/>
  <c r="Y948" i="1" s="1"/>
  <c r="A2360" i="1"/>
  <c r="U2360" i="1" s="1"/>
  <c r="Y2360" i="1" s="1"/>
  <c r="A1323" i="1"/>
  <c r="U1323" i="1" s="1"/>
  <c r="Y1323" i="1" s="1"/>
  <c r="A1259" i="1"/>
  <c r="U1259" i="1" s="1"/>
  <c r="Y1259" i="1" s="1"/>
  <c r="A1243" i="1"/>
  <c r="U1243" i="1" s="1"/>
  <c r="Y1243" i="1" s="1"/>
  <c r="A1163" i="1"/>
  <c r="U1163" i="1" s="1"/>
  <c r="Y1163" i="1" s="1"/>
  <c r="A1091" i="1"/>
  <c r="U1091" i="1" s="1"/>
  <c r="Y1091" i="1" s="1"/>
  <c r="A1003" i="1"/>
  <c r="U1003" i="1" s="1"/>
  <c r="Y1003" i="1" s="1"/>
  <c r="A1868" i="1"/>
  <c r="U1868" i="1" s="1"/>
  <c r="Y1868" i="1" s="1"/>
  <c r="A1154" i="1"/>
  <c r="U1154" i="1" s="1"/>
  <c r="Y1154" i="1" s="1"/>
  <c r="A1066" i="1"/>
  <c r="U1066" i="1" s="1"/>
  <c r="Y1066" i="1" s="1"/>
  <c r="A994" i="1"/>
  <c r="U994" i="1" s="1"/>
  <c r="Y994" i="1" s="1"/>
  <c r="A1927" i="1"/>
  <c r="U1927" i="1" s="1"/>
  <c r="Y1927" i="1" s="1"/>
  <c r="A1859" i="1"/>
  <c r="U1859" i="1" s="1"/>
  <c r="Y1859" i="1" s="1"/>
  <c r="A1634" i="1"/>
  <c r="U1634" i="1" s="1"/>
  <c r="Y1634" i="1" s="1"/>
  <c r="A1305" i="1"/>
  <c r="U1305" i="1" s="1"/>
  <c r="Y1305" i="1" s="1"/>
  <c r="A1233" i="1"/>
  <c r="U1233" i="1" s="1"/>
  <c r="Y1233" i="1" s="1"/>
  <c r="A1137" i="1"/>
  <c r="U1137" i="1" s="1"/>
  <c r="Y1137" i="1" s="1"/>
  <c r="A1057" i="1"/>
  <c r="U1057" i="1" s="1"/>
  <c r="Y1057" i="1" s="1"/>
  <c r="A985" i="1"/>
  <c r="U985" i="1" s="1"/>
  <c r="Y985" i="1" s="1"/>
  <c r="A921" i="1"/>
  <c r="U921" i="1" s="1"/>
  <c r="Y921" i="1" s="1"/>
  <c r="A930" i="1"/>
  <c r="U930" i="1" s="1"/>
  <c r="Y930" i="1" s="1"/>
  <c r="A883" i="1"/>
  <c r="U883" i="1" s="1"/>
  <c r="Y883" i="1" s="1"/>
  <c r="A802" i="1"/>
  <c r="U802" i="1" s="1"/>
  <c r="Y802" i="1" s="1"/>
  <c r="A746" i="1"/>
  <c r="U746" i="1" s="1"/>
  <c r="Y746" i="1" s="1"/>
  <c r="A706" i="1"/>
  <c r="U706" i="1" s="1"/>
  <c r="Y706" i="1" s="1"/>
  <c r="A642" i="1"/>
  <c r="U642" i="1" s="1"/>
  <c r="Y642" i="1" s="1"/>
  <c r="A554" i="1"/>
  <c r="U554" i="1" s="1"/>
  <c r="Y554" i="1" s="1"/>
  <c r="A498" i="1"/>
  <c r="U498" i="1" s="1"/>
  <c r="Y498" i="1" s="1"/>
  <c r="A298" i="1"/>
  <c r="U298" i="1" s="1"/>
  <c r="Y298" i="1" s="1"/>
  <c r="A892" i="1"/>
  <c r="U892" i="1" s="1"/>
  <c r="Y892" i="1" s="1"/>
  <c r="A793" i="1"/>
  <c r="U793" i="1" s="1"/>
  <c r="Y793" i="1" s="1"/>
  <c r="A737" i="1"/>
  <c r="U737" i="1" s="1"/>
  <c r="Y737" i="1" s="1"/>
  <c r="A697" i="1"/>
  <c r="U697" i="1" s="1"/>
  <c r="Y697" i="1" s="1"/>
  <c r="A633" i="1"/>
  <c r="U633" i="1" s="1"/>
  <c r="Y633" i="1" s="1"/>
  <c r="A465" i="1"/>
  <c r="U465" i="1" s="1"/>
  <c r="Y465" i="1" s="1"/>
  <c r="A939" i="1"/>
  <c r="U939" i="1" s="1"/>
  <c r="Y939" i="1" s="1"/>
  <c r="A688" i="1"/>
  <c r="U688" i="1" s="1"/>
  <c r="Y688" i="1" s="1"/>
  <c r="A624" i="1"/>
  <c r="U624" i="1" s="1"/>
  <c r="Y624" i="1" s="1"/>
  <c r="A600" i="1"/>
  <c r="U600" i="1" s="1"/>
  <c r="Y600" i="1" s="1"/>
  <c r="A456" i="1"/>
  <c r="U456" i="1" s="1"/>
  <c r="Y456" i="1" s="1"/>
  <c r="A400" i="1"/>
  <c r="U400" i="1" s="1"/>
  <c r="Y400" i="1" s="1"/>
  <c r="A280" i="1"/>
  <c r="U280" i="1" s="1"/>
  <c r="Y280" i="1" s="1"/>
  <c r="A839" i="1"/>
  <c r="U839" i="1" s="1"/>
  <c r="Y839" i="1" s="1"/>
  <c r="A679" i="1"/>
  <c r="U679" i="1" s="1"/>
  <c r="Y679" i="1" s="1"/>
  <c r="A615" i="1"/>
  <c r="U615" i="1" s="1"/>
  <c r="Y615" i="1" s="1"/>
  <c r="A535" i="1"/>
  <c r="U535" i="1" s="1"/>
  <c r="Y535" i="1" s="1"/>
  <c r="A447" i="1"/>
  <c r="U447" i="1" s="1"/>
  <c r="Y447" i="1" s="1"/>
  <c r="A391" i="1"/>
  <c r="U391" i="1" s="1"/>
  <c r="Y391" i="1" s="1"/>
  <c r="A1224" i="1"/>
  <c r="U1224" i="1" s="1"/>
  <c r="Y1224" i="1" s="1"/>
  <c r="A774" i="1"/>
  <c r="U774" i="1" s="1"/>
  <c r="Y774" i="1" s="1"/>
  <c r="A590" i="1"/>
  <c r="U590" i="1" s="1"/>
  <c r="Y590" i="1" s="1"/>
  <c r="A438" i="1"/>
  <c r="U438" i="1" s="1"/>
  <c r="Y438" i="1" s="1"/>
  <c r="A382" i="1"/>
  <c r="U382" i="1" s="1"/>
  <c r="Y382" i="1" s="1"/>
  <c r="A1048" i="1"/>
  <c r="U1048" i="1" s="1"/>
  <c r="Y1048" i="1" s="1"/>
  <c r="A856" i="1"/>
  <c r="U856" i="1" s="1"/>
  <c r="Y856" i="1" s="1"/>
  <c r="A829" i="1"/>
  <c r="U829" i="1" s="1"/>
  <c r="Y829" i="1" s="1"/>
  <c r="A661" i="1"/>
  <c r="U661" i="1" s="1"/>
  <c r="Y661" i="1" s="1"/>
  <c r="A581" i="1"/>
  <c r="U581" i="1" s="1"/>
  <c r="Y581" i="1" s="1"/>
  <c r="A525" i="1"/>
  <c r="U525" i="1" s="1"/>
  <c r="Y525" i="1" s="1"/>
  <c r="A865" i="1"/>
  <c r="U865" i="1" s="1"/>
  <c r="Y865" i="1" s="1"/>
  <c r="A820" i="1"/>
  <c r="U820" i="1" s="1"/>
  <c r="Y820" i="1" s="1"/>
  <c r="A764" i="1"/>
  <c r="U764" i="1" s="1"/>
  <c r="Y764" i="1" s="1"/>
  <c r="A716" i="1"/>
  <c r="U716" i="1" s="1"/>
  <c r="Y716" i="1" s="1"/>
  <c r="A572" i="1"/>
  <c r="U572" i="1" s="1"/>
  <c r="Y572" i="1" s="1"/>
  <c r="A516" i="1"/>
  <c r="U516" i="1" s="1"/>
  <c r="Y516" i="1" s="1"/>
  <c r="A569" i="1"/>
  <c r="U569" i="1" s="1"/>
  <c r="Y569" i="1" s="1"/>
  <c r="A513" i="1"/>
  <c r="U513" i="1" s="1"/>
  <c r="Y513" i="1" s="1"/>
  <c r="A752" i="1"/>
  <c r="U752" i="1" s="1"/>
  <c r="Y752" i="1" s="1"/>
  <c r="A694" i="1"/>
  <c r="U694" i="1" s="1"/>
  <c r="Y694" i="1" s="1"/>
  <c r="A630" i="1"/>
  <c r="U630" i="1" s="1"/>
  <c r="Y630" i="1" s="1"/>
  <c r="A453" i="1"/>
  <c r="U453" i="1" s="1"/>
  <c r="Y453" i="1" s="1"/>
  <c r="A388" i="1"/>
  <c r="U388" i="1" s="1"/>
  <c r="Y388" i="1" s="1"/>
  <c r="A2004" i="1"/>
  <c r="U2004" i="1" s="1"/>
  <c r="Y2004" i="1" s="1"/>
  <c r="A2067" i="1"/>
  <c r="U2067" i="1" s="1"/>
  <c r="Y2067" i="1" s="1"/>
  <c r="A13" i="1"/>
  <c r="U13" i="1" s="1"/>
  <c r="Y13" i="1" s="1"/>
  <c r="A21" i="1"/>
  <c r="U21" i="1" s="1"/>
  <c r="Y21" i="1" s="1"/>
  <c r="A29" i="1"/>
  <c r="U29" i="1" s="1"/>
  <c r="Y29" i="1" s="1"/>
  <c r="A37" i="1"/>
  <c r="U37" i="1" s="1"/>
  <c r="Y37" i="1" s="1"/>
  <c r="A45" i="1"/>
  <c r="U45" i="1" s="1"/>
  <c r="Y45" i="1" s="1"/>
  <c r="A53" i="1"/>
  <c r="U53" i="1" s="1"/>
  <c r="Y53" i="1" s="1"/>
  <c r="A61" i="1"/>
  <c r="U61" i="1" s="1"/>
  <c r="Y61" i="1" s="1"/>
  <c r="A77" i="1"/>
  <c r="U77" i="1" s="1"/>
  <c r="Y77" i="1" s="1"/>
  <c r="A85" i="1"/>
  <c r="U85" i="1" s="1"/>
  <c r="Y85" i="1" s="1"/>
  <c r="A93" i="1"/>
  <c r="U93" i="1" s="1"/>
  <c r="Y93" i="1" s="1"/>
  <c r="A101" i="1"/>
  <c r="U101" i="1" s="1"/>
  <c r="Y101" i="1" s="1"/>
  <c r="A109" i="1"/>
  <c r="U109" i="1" s="1"/>
  <c r="Y109" i="1" s="1"/>
  <c r="A117" i="1"/>
  <c r="U117" i="1" s="1"/>
  <c r="Y117" i="1" s="1"/>
  <c r="A125" i="1"/>
  <c r="U125" i="1" s="1"/>
  <c r="Y125" i="1" s="1"/>
  <c r="A149" i="1"/>
  <c r="U149" i="1" s="1"/>
  <c r="Y149" i="1" s="1"/>
  <c r="A157" i="1"/>
  <c r="U157" i="1" s="1"/>
  <c r="Y157" i="1" s="1"/>
  <c r="A165" i="1"/>
  <c r="U165" i="1" s="1"/>
  <c r="Y165" i="1" s="1"/>
  <c r="A173" i="1"/>
  <c r="U173" i="1" s="1"/>
  <c r="Y173" i="1" s="1"/>
  <c r="A181" i="1"/>
  <c r="U181" i="1" s="1"/>
  <c r="Y181" i="1" s="1"/>
  <c r="A197" i="1"/>
  <c r="U197" i="1" s="1"/>
  <c r="Y197" i="1" s="1"/>
  <c r="A205" i="1"/>
  <c r="U205" i="1" s="1"/>
  <c r="Y205" i="1" s="1"/>
  <c r="A213" i="1"/>
  <c r="U213" i="1" s="1"/>
  <c r="Y213" i="1" s="1"/>
  <c r="A221" i="1"/>
  <c r="U221" i="1" s="1"/>
  <c r="Y221" i="1" s="1"/>
  <c r="A229" i="1"/>
  <c r="U229" i="1" s="1"/>
  <c r="Y229" i="1" s="1"/>
  <c r="A237" i="1"/>
  <c r="U237" i="1" s="1"/>
  <c r="Y237" i="1" s="1"/>
  <c r="A261" i="1"/>
  <c r="U261" i="1" s="1"/>
  <c r="Y261" i="1" s="1"/>
  <c r="A269" i="1"/>
  <c r="U269" i="1" s="1"/>
  <c r="Y269" i="1" s="1"/>
  <c r="A278" i="1"/>
  <c r="U278" i="1" s="1"/>
  <c r="Y278" i="1" s="1"/>
  <c r="A287" i="1"/>
  <c r="U287" i="1" s="1"/>
  <c r="Y287" i="1" s="1"/>
  <c r="A297" i="1"/>
  <c r="U297" i="1" s="1"/>
  <c r="Y297" i="1" s="1"/>
  <c r="A319" i="1"/>
  <c r="U319" i="1" s="1"/>
  <c r="Y319" i="1" s="1"/>
  <c r="A381" i="1"/>
  <c r="U381" i="1" s="1"/>
  <c r="Y381" i="1" s="1"/>
  <c r="A403" i="1"/>
  <c r="U403" i="1" s="1"/>
  <c r="Y403" i="1" s="1"/>
  <c r="A539" i="1"/>
  <c r="U539" i="1" s="1"/>
  <c r="Y539" i="1" s="1"/>
  <c r="A595" i="1"/>
  <c r="U595" i="1" s="1"/>
  <c r="Y595" i="1" s="1"/>
  <c r="A651" i="1"/>
  <c r="U651" i="1" s="1"/>
  <c r="Y651" i="1" s="1"/>
  <c r="A715" i="1"/>
  <c r="U715" i="1" s="1"/>
  <c r="Y715" i="1" s="1"/>
  <c r="A827" i="1"/>
  <c r="U827" i="1" s="1"/>
  <c r="Y827" i="1" s="1"/>
  <c r="A896" i="1"/>
  <c r="U896" i="1" s="1"/>
  <c r="Y896" i="1" s="1"/>
  <c r="A976" i="1"/>
  <c r="U976" i="1" s="1"/>
  <c r="Y976" i="1" s="1"/>
  <c r="A2494" i="1"/>
  <c r="U2494" i="1" s="1"/>
  <c r="Y2494" i="1" s="1"/>
  <c r="A2398" i="1"/>
  <c r="U2398" i="1" s="1"/>
  <c r="Y2398" i="1" s="1"/>
  <c r="A2342" i="1"/>
  <c r="U2342" i="1" s="1"/>
  <c r="Y2342" i="1" s="1"/>
  <c r="A2190" i="1"/>
  <c r="U2190" i="1" s="1"/>
  <c r="Y2190" i="1" s="1"/>
  <c r="A2102" i="1"/>
  <c r="U2102" i="1" s="1"/>
  <c r="Y2102" i="1" s="1"/>
  <c r="A2062" i="1"/>
  <c r="U2062" i="1" s="1"/>
  <c r="Y2062" i="1" s="1"/>
  <c r="A2485" i="1"/>
  <c r="U2485" i="1" s="1"/>
  <c r="Y2485" i="1" s="1"/>
  <c r="A2333" i="1"/>
  <c r="U2333" i="1" s="1"/>
  <c r="Y2333" i="1" s="1"/>
  <c r="A2277" i="1"/>
  <c r="U2277" i="1" s="1"/>
  <c r="Y2277" i="1" s="1"/>
  <c r="A2181" i="1"/>
  <c r="U2181" i="1" s="1"/>
  <c r="Y2181" i="1" s="1"/>
  <c r="A2053" i="1"/>
  <c r="U2053" i="1" s="1"/>
  <c r="Y2053" i="1" s="1"/>
  <c r="A1981" i="1"/>
  <c r="U1981" i="1" s="1"/>
  <c r="Y1981" i="1" s="1"/>
  <c r="A1869" i="1"/>
  <c r="U1869" i="1" s="1"/>
  <c r="Y1869" i="1" s="1"/>
  <c r="A2476" i="1"/>
  <c r="U2476" i="1" s="1"/>
  <c r="Y2476" i="1" s="1"/>
  <c r="A2444" i="1"/>
  <c r="U2444" i="1" s="1"/>
  <c r="Y2444" i="1" s="1"/>
  <c r="A2324" i="1"/>
  <c r="U2324" i="1" s="1"/>
  <c r="Y2324" i="1" s="1"/>
  <c r="A2268" i="1"/>
  <c r="U2268" i="1" s="1"/>
  <c r="Y2268" i="1" s="1"/>
  <c r="A2172" i="1"/>
  <c r="U2172" i="1" s="1"/>
  <c r="Y2172" i="1" s="1"/>
  <c r="A2148" i="1"/>
  <c r="U2148" i="1" s="1"/>
  <c r="Y2148" i="1" s="1"/>
  <c r="A2044" i="1"/>
  <c r="U2044" i="1" s="1"/>
  <c r="Y2044" i="1" s="1"/>
  <c r="A1972" i="1"/>
  <c r="U1972" i="1" s="1"/>
  <c r="Y1972" i="1" s="1"/>
  <c r="A2259" i="1"/>
  <c r="U2259" i="1" s="1"/>
  <c r="Y2259" i="1" s="1"/>
  <c r="A2035" i="1"/>
  <c r="U2035" i="1" s="1"/>
  <c r="Y2035" i="1" s="1"/>
  <c r="A2522" i="1"/>
  <c r="U2522" i="1" s="1"/>
  <c r="Y2522" i="1" s="1"/>
  <c r="A2434" i="1"/>
  <c r="U2434" i="1" s="1"/>
  <c r="Y2434" i="1" s="1"/>
  <c r="A2250" i="1"/>
  <c r="U2250" i="1" s="1"/>
  <c r="Y2250" i="1" s="1"/>
  <c r="A2218" i="1"/>
  <c r="U2218" i="1" s="1"/>
  <c r="Y2218" i="1" s="1"/>
  <c r="A2138" i="1"/>
  <c r="U2138" i="1" s="1"/>
  <c r="Y2138" i="1" s="1"/>
  <c r="A2018" i="1"/>
  <c r="U2018" i="1" s="1"/>
  <c r="Y2018" i="1" s="1"/>
  <c r="A1946" i="1"/>
  <c r="U1946" i="1" s="1"/>
  <c r="Y1946" i="1" s="1"/>
  <c r="A2425" i="1"/>
  <c r="U2425" i="1" s="1"/>
  <c r="Y2425" i="1" s="1"/>
  <c r="A2361" i="1"/>
  <c r="U2361" i="1" s="1"/>
  <c r="Y2361" i="1" s="1"/>
  <c r="A2129" i="1"/>
  <c r="U2129" i="1" s="1"/>
  <c r="Y2129" i="1" s="1"/>
  <c r="A2081" i="1"/>
  <c r="U2081" i="1" s="1"/>
  <c r="Y2081" i="1" s="1"/>
  <c r="A2503" i="1"/>
  <c r="U2503" i="1" s="1"/>
  <c r="Y2503" i="1" s="1"/>
  <c r="A2407" i="1"/>
  <c r="U2407" i="1" s="1"/>
  <c r="Y2407" i="1" s="1"/>
  <c r="A2351" i="1"/>
  <c r="U2351" i="1" s="1"/>
  <c r="Y2351" i="1" s="1"/>
  <c r="A2287" i="1"/>
  <c r="U2287" i="1" s="1"/>
  <c r="Y2287" i="1" s="1"/>
  <c r="A2199" i="1"/>
  <c r="U2199" i="1" s="1"/>
  <c r="Y2199" i="1" s="1"/>
  <c r="A2111" i="1"/>
  <c r="U2111" i="1" s="1"/>
  <c r="Y2111" i="1" s="1"/>
  <c r="A2071" i="1"/>
  <c r="U2071" i="1" s="1"/>
  <c r="Y2071" i="1" s="1"/>
  <c r="A1999" i="1"/>
  <c r="U1999" i="1" s="1"/>
  <c r="Y1999" i="1" s="1"/>
  <c r="A1956" i="1"/>
  <c r="U1956" i="1" s="1"/>
  <c r="Y1956" i="1" s="1"/>
  <c r="A1832" i="1"/>
  <c r="U1832" i="1" s="1"/>
  <c r="Y1832" i="1" s="1"/>
  <c r="A1760" i="1"/>
  <c r="U1760" i="1" s="1"/>
  <c r="Y1760" i="1" s="1"/>
  <c r="A1688" i="1"/>
  <c r="U1688" i="1" s="1"/>
  <c r="Y1688" i="1" s="1"/>
  <c r="A1600" i="1"/>
  <c r="U1600" i="1" s="1"/>
  <c r="Y1600" i="1" s="1"/>
  <c r="A2512" i="1"/>
  <c r="U2512" i="1" s="1"/>
  <c r="Y2512" i="1" s="1"/>
  <c r="A1823" i="1"/>
  <c r="U1823" i="1" s="1"/>
  <c r="Y1823" i="1" s="1"/>
  <c r="A1751" i="1"/>
  <c r="U1751" i="1" s="1"/>
  <c r="Y1751" i="1" s="1"/>
  <c r="A1679" i="1"/>
  <c r="U1679" i="1" s="1"/>
  <c r="Y1679" i="1" s="1"/>
  <c r="A1663" i="1"/>
  <c r="U1663" i="1" s="1"/>
  <c r="Y1663" i="1" s="1"/>
  <c r="A1591" i="1"/>
  <c r="U1591" i="1" s="1"/>
  <c r="Y1591" i="1" s="1"/>
  <c r="A1990" i="1"/>
  <c r="U1990" i="1" s="1"/>
  <c r="Y1990" i="1" s="1"/>
  <c r="A1814" i="1"/>
  <c r="U1814" i="1" s="1"/>
  <c r="Y1814" i="1" s="1"/>
  <c r="A1742" i="1"/>
  <c r="U1742" i="1" s="1"/>
  <c r="Y1742" i="1" s="1"/>
  <c r="A1582" i="1"/>
  <c r="U1582" i="1" s="1"/>
  <c r="Y1582" i="1" s="1"/>
  <c r="A1526" i="1"/>
  <c r="U1526" i="1" s="1"/>
  <c r="Y1526" i="1" s="1"/>
  <c r="A1470" i="1"/>
  <c r="U1470" i="1" s="1"/>
  <c r="Y1470" i="1" s="1"/>
  <c r="A2208" i="1"/>
  <c r="U2208" i="1" s="1"/>
  <c r="Y2208" i="1" s="1"/>
  <c r="A1805" i="1"/>
  <c r="U1805" i="1" s="1"/>
  <c r="Y1805" i="1" s="1"/>
  <c r="A1733" i="1"/>
  <c r="U1733" i="1" s="1"/>
  <c r="Y1733" i="1" s="1"/>
  <c r="A1653" i="1"/>
  <c r="U1653" i="1" s="1"/>
  <c r="Y1653" i="1" s="1"/>
  <c r="A1573" i="1"/>
  <c r="U1573" i="1" s="1"/>
  <c r="Y1573" i="1" s="1"/>
  <c r="A1517" i="1"/>
  <c r="U1517" i="1" s="1"/>
  <c r="Y1517" i="1" s="1"/>
  <c r="A2008" i="1"/>
  <c r="U2008" i="1" s="1"/>
  <c r="Y2008" i="1" s="1"/>
  <c r="A1919" i="1"/>
  <c r="U1919" i="1" s="1"/>
  <c r="Y1919" i="1" s="1"/>
  <c r="A1796" i="1"/>
  <c r="U1796" i="1" s="1"/>
  <c r="Y1796" i="1" s="1"/>
  <c r="A1716" i="1"/>
  <c r="U1716" i="1" s="1"/>
  <c r="Y1716" i="1" s="1"/>
  <c r="A1644" i="1"/>
  <c r="U1644" i="1" s="1"/>
  <c r="Y1644" i="1" s="1"/>
  <c r="A1564" i="1"/>
  <c r="U1564" i="1" s="1"/>
  <c r="Y1564" i="1" s="1"/>
  <c r="A1508" i="1"/>
  <c r="U1508" i="1" s="1"/>
  <c r="Y1508" i="1" s="1"/>
  <c r="A1928" i="1"/>
  <c r="U1928" i="1" s="1"/>
  <c r="Y1928" i="1" s="1"/>
  <c r="A1897" i="1"/>
  <c r="U1897" i="1" s="1"/>
  <c r="Y1897" i="1" s="1"/>
  <c r="A1860" i="1"/>
  <c r="U1860" i="1" s="1"/>
  <c r="Y1860" i="1" s="1"/>
  <c r="A1779" i="1"/>
  <c r="U1779" i="1" s="1"/>
  <c r="Y1779" i="1" s="1"/>
  <c r="A1635" i="1"/>
  <c r="U1635" i="1" s="1"/>
  <c r="Y1635" i="1" s="1"/>
  <c r="A1499" i="1"/>
  <c r="U1499" i="1" s="1"/>
  <c r="Y1499" i="1" s="1"/>
  <c r="A1443" i="1"/>
  <c r="U1443" i="1" s="1"/>
  <c r="Y1443" i="1" s="1"/>
  <c r="A2120" i="1"/>
  <c r="U2120" i="1" s="1"/>
  <c r="Y2120" i="1" s="1"/>
  <c r="A1769" i="1"/>
  <c r="U1769" i="1" s="1"/>
  <c r="Y1769" i="1" s="1"/>
  <c r="A1697" i="1"/>
  <c r="U1697" i="1" s="1"/>
  <c r="Y1697" i="1" s="1"/>
  <c r="A1545" i="1"/>
  <c r="U1545" i="1" s="1"/>
  <c r="Y1545" i="1" s="1"/>
  <c r="A1416" i="1"/>
  <c r="U1416" i="1" s="1"/>
  <c r="Y1416" i="1" s="1"/>
  <c r="A1407" i="1"/>
  <c r="U1407" i="1" s="1"/>
  <c r="Y1407" i="1" s="1"/>
  <c r="A1398" i="1"/>
  <c r="U1398" i="1" s="1"/>
  <c r="Y1398" i="1" s="1"/>
  <c r="A1389" i="1"/>
  <c r="U1389" i="1" s="1"/>
  <c r="Y1389" i="1" s="1"/>
  <c r="A1370" i="1"/>
  <c r="U1370" i="1" s="1"/>
  <c r="Y1370" i="1" s="1"/>
  <c r="A1287" i="1"/>
  <c r="U1287" i="1" s="1"/>
  <c r="Y1287" i="1" s="1"/>
  <c r="A1207" i="1"/>
  <c r="U1207" i="1" s="1"/>
  <c r="Y1207" i="1" s="1"/>
  <c r="A1119" i="1"/>
  <c r="U1119" i="1" s="1"/>
  <c r="Y1119" i="1" s="1"/>
  <c r="A1031" i="1"/>
  <c r="U1031" i="1" s="1"/>
  <c r="Y1031" i="1" s="1"/>
  <c r="A1842" i="1"/>
  <c r="U1842" i="1" s="1"/>
  <c r="Y1842" i="1" s="1"/>
  <c r="A1461" i="1"/>
  <c r="U1461" i="1" s="1"/>
  <c r="Y1461" i="1" s="1"/>
  <c r="A1452" i="1"/>
  <c r="U1452" i="1" s="1"/>
  <c r="Y1452" i="1" s="1"/>
  <c r="A1360" i="1"/>
  <c r="U1360" i="1" s="1"/>
  <c r="Y1360" i="1" s="1"/>
  <c r="A1351" i="1"/>
  <c r="U1351" i="1" s="1"/>
  <c r="Y1351" i="1" s="1"/>
  <c r="A1342" i="1"/>
  <c r="U1342" i="1" s="1"/>
  <c r="Y1342" i="1" s="1"/>
  <c r="A1278" i="1"/>
  <c r="U1278" i="1" s="1"/>
  <c r="Y1278" i="1" s="1"/>
  <c r="A1182" i="1"/>
  <c r="U1182" i="1" s="1"/>
  <c r="Y1182" i="1" s="1"/>
  <c r="A1110" i="1"/>
  <c r="U1110" i="1" s="1"/>
  <c r="Y1110" i="1" s="1"/>
  <c r="A1014" i="1"/>
  <c r="U1014" i="1" s="1"/>
  <c r="Y1014" i="1" s="1"/>
  <c r="A2416" i="1"/>
  <c r="U2416" i="1" s="1"/>
  <c r="Y2416" i="1" s="1"/>
  <c r="A1610" i="1"/>
  <c r="U1610" i="1" s="1"/>
  <c r="Y1610" i="1" s="1"/>
  <c r="A1480" i="1"/>
  <c r="U1480" i="1" s="1"/>
  <c r="Y1480" i="1" s="1"/>
  <c r="A1333" i="1"/>
  <c r="U1333" i="1" s="1"/>
  <c r="Y1333" i="1" s="1"/>
  <c r="A1269" i="1"/>
  <c r="U1269" i="1" s="1"/>
  <c r="Y1269" i="1" s="1"/>
  <c r="A1173" i="1"/>
  <c r="U1173" i="1" s="1"/>
  <c r="Y1173" i="1" s="1"/>
  <c r="A1101" i="1"/>
  <c r="U1101" i="1" s="1"/>
  <c r="Y1101" i="1" s="1"/>
  <c r="A1077" i="1"/>
  <c r="U1077" i="1" s="1"/>
  <c r="Y1077" i="1" s="1"/>
  <c r="A949" i="1"/>
  <c r="U949" i="1" s="1"/>
  <c r="Y949" i="1" s="1"/>
  <c r="A893" i="1"/>
  <c r="U893" i="1" s="1"/>
  <c r="Y893" i="1" s="1"/>
  <c r="A1887" i="1"/>
  <c r="U1887" i="1" s="1"/>
  <c r="Y1887" i="1" s="1"/>
  <c r="A1324" i="1"/>
  <c r="U1324" i="1" s="1"/>
  <c r="Y1324" i="1" s="1"/>
  <c r="A1260" i="1"/>
  <c r="U1260" i="1" s="1"/>
  <c r="Y1260" i="1" s="1"/>
  <c r="A1244" i="1"/>
  <c r="U1244" i="1" s="1"/>
  <c r="Y1244" i="1" s="1"/>
  <c r="A1164" i="1"/>
  <c r="U1164" i="1" s="1"/>
  <c r="Y1164" i="1" s="1"/>
  <c r="A1092" i="1"/>
  <c r="U1092" i="1" s="1"/>
  <c r="Y1092" i="1" s="1"/>
  <c r="A1004" i="1"/>
  <c r="U1004" i="1" s="1"/>
  <c r="Y1004" i="1" s="1"/>
  <c r="A1878" i="1"/>
  <c r="U1878" i="1" s="1"/>
  <c r="Y1878" i="1" s="1"/>
  <c r="A1706" i="1"/>
  <c r="U1706" i="1" s="1"/>
  <c r="Y1706" i="1" s="1"/>
  <c r="A1155" i="1"/>
  <c r="U1155" i="1" s="1"/>
  <c r="Y1155" i="1" s="1"/>
  <c r="A1067" i="1"/>
  <c r="U1067" i="1" s="1"/>
  <c r="Y1067" i="1" s="1"/>
  <c r="A1937" i="1"/>
  <c r="U1937" i="1" s="1"/>
  <c r="Y1937" i="1" s="1"/>
  <c r="A1306" i="1"/>
  <c r="U1306" i="1" s="1"/>
  <c r="Y1306" i="1" s="1"/>
  <c r="A1234" i="1"/>
  <c r="U1234" i="1" s="1"/>
  <c r="Y1234" i="1" s="1"/>
  <c r="A1138" i="1"/>
  <c r="U1138" i="1" s="1"/>
  <c r="Y1138" i="1" s="1"/>
  <c r="A1058" i="1"/>
  <c r="U1058" i="1" s="1"/>
  <c r="Y1058" i="1" s="1"/>
  <c r="A986" i="1"/>
  <c r="U986" i="1" s="1"/>
  <c r="Y986" i="1" s="1"/>
  <c r="A1225" i="1"/>
  <c r="U1225" i="1" s="1"/>
  <c r="Y1225" i="1" s="1"/>
  <c r="A1049" i="1"/>
  <c r="U1049" i="1" s="1"/>
  <c r="Y1049" i="1" s="1"/>
  <c r="A977" i="1"/>
  <c r="U977" i="1" s="1"/>
  <c r="Y977" i="1" s="1"/>
  <c r="A995" i="1"/>
  <c r="U995" i="1" s="1"/>
  <c r="Y995" i="1" s="1"/>
  <c r="A959" i="1"/>
  <c r="U959" i="1" s="1"/>
  <c r="Y959" i="1" s="1"/>
  <c r="A794" i="1"/>
  <c r="U794" i="1" s="1"/>
  <c r="Y794" i="1" s="1"/>
  <c r="A738" i="1"/>
  <c r="U738" i="1" s="1"/>
  <c r="Y738" i="1" s="1"/>
  <c r="A698" i="1"/>
  <c r="U698" i="1" s="1"/>
  <c r="Y698" i="1" s="1"/>
  <c r="A634" i="1"/>
  <c r="U634" i="1" s="1"/>
  <c r="Y634" i="1" s="1"/>
  <c r="A466" i="1"/>
  <c r="U466" i="1" s="1"/>
  <c r="Y466" i="1" s="1"/>
  <c r="A410" i="1"/>
  <c r="U410" i="1" s="1"/>
  <c r="Y410" i="1" s="1"/>
  <c r="A1426" i="1"/>
  <c r="U1426" i="1" s="1"/>
  <c r="Y1426" i="1" s="1"/>
  <c r="A1192" i="1"/>
  <c r="U1192" i="1" s="1"/>
  <c r="Y1192" i="1" s="1"/>
  <c r="A940" i="1"/>
  <c r="U940" i="1" s="1"/>
  <c r="Y940" i="1" s="1"/>
  <c r="A689" i="1"/>
  <c r="U689" i="1" s="1"/>
  <c r="Y689" i="1" s="1"/>
  <c r="A625" i="1"/>
  <c r="U625" i="1" s="1"/>
  <c r="Y625" i="1" s="1"/>
  <c r="A601" i="1"/>
  <c r="U601" i="1" s="1"/>
  <c r="Y601" i="1" s="1"/>
  <c r="A457" i="1"/>
  <c r="U457" i="1" s="1"/>
  <c r="Y457" i="1" s="1"/>
  <c r="A1296" i="1"/>
  <c r="U1296" i="1" s="1"/>
  <c r="Y1296" i="1" s="1"/>
  <c r="A1128" i="1"/>
  <c r="U1128" i="1" s="1"/>
  <c r="Y1128" i="1" s="1"/>
  <c r="A903" i="1"/>
  <c r="U903" i="1" s="1"/>
  <c r="Y903" i="1" s="1"/>
  <c r="A840" i="1"/>
  <c r="U840" i="1" s="1"/>
  <c r="Y840" i="1" s="1"/>
  <c r="A680" i="1"/>
  <c r="U680" i="1" s="1"/>
  <c r="Y680" i="1" s="1"/>
  <c r="A616" i="1"/>
  <c r="U616" i="1" s="1"/>
  <c r="Y616" i="1" s="1"/>
  <c r="A536" i="1"/>
  <c r="U536" i="1" s="1"/>
  <c r="Y536" i="1" s="1"/>
  <c r="A448" i="1"/>
  <c r="U448" i="1" s="1"/>
  <c r="Y448" i="1" s="1"/>
  <c r="A392" i="1"/>
  <c r="U392" i="1" s="1"/>
  <c r="Y392" i="1" s="1"/>
  <c r="A272" i="1"/>
  <c r="U272" i="1" s="1"/>
  <c r="Y272" i="1" s="1"/>
  <c r="A1626" i="1"/>
  <c r="U1626" i="1" s="1"/>
  <c r="Y1626" i="1" s="1"/>
  <c r="A775" i="1"/>
  <c r="U775" i="1" s="1"/>
  <c r="Y775" i="1" s="1"/>
  <c r="A591" i="1"/>
  <c r="U591" i="1" s="1"/>
  <c r="Y591" i="1" s="1"/>
  <c r="A439" i="1"/>
  <c r="U439" i="1" s="1"/>
  <c r="Y439" i="1" s="1"/>
  <c r="A383" i="1"/>
  <c r="U383" i="1" s="1"/>
  <c r="Y383" i="1" s="1"/>
  <c r="A857" i="1"/>
  <c r="U857" i="1" s="1"/>
  <c r="Y857" i="1" s="1"/>
  <c r="A830" i="1"/>
  <c r="U830" i="1" s="1"/>
  <c r="Y830" i="1" s="1"/>
  <c r="A662" i="1"/>
  <c r="U662" i="1" s="1"/>
  <c r="Y662" i="1" s="1"/>
  <c r="A582" i="1"/>
  <c r="U582" i="1" s="1"/>
  <c r="Y582" i="1" s="1"/>
  <c r="A526" i="1"/>
  <c r="U526" i="1" s="1"/>
  <c r="Y526" i="1" s="1"/>
  <c r="A374" i="1"/>
  <c r="U374" i="1" s="1"/>
  <c r="Y374" i="1" s="1"/>
  <c r="A1216" i="1"/>
  <c r="U1216" i="1" s="1"/>
  <c r="Y1216" i="1" s="1"/>
  <c r="A922" i="1"/>
  <c r="U922" i="1" s="1"/>
  <c r="Y922" i="1" s="1"/>
  <c r="A866" i="1"/>
  <c r="U866" i="1" s="1"/>
  <c r="Y866" i="1" s="1"/>
  <c r="A821" i="1"/>
  <c r="U821" i="1" s="1"/>
  <c r="Y821" i="1" s="1"/>
  <c r="A765" i="1"/>
  <c r="U765" i="1" s="1"/>
  <c r="Y765" i="1" s="1"/>
  <c r="A717" i="1"/>
  <c r="U717" i="1" s="1"/>
  <c r="Y717" i="1" s="1"/>
  <c r="A573" i="1"/>
  <c r="U573" i="1" s="1"/>
  <c r="Y573" i="1" s="1"/>
  <c r="A517" i="1"/>
  <c r="U517" i="1" s="1"/>
  <c r="Y517" i="1" s="1"/>
  <c r="A1040" i="1"/>
  <c r="U1040" i="1" s="1"/>
  <c r="Y1040" i="1" s="1"/>
  <c r="A875" i="1"/>
  <c r="U875" i="1" s="1"/>
  <c r="Y875" i="1" s="1"/>
  <c r="A812" i="1"/>
  <c r="U812" i="1" s="1"/>
  <c r="Y812" i="1" s="1"/>
  <c r="A756" i="1"/>
  <c r="U756" i="1" s="1"/>
  <c r="Y756" i="1" s="1"/>
  <c r="A652" i="1"/>
  <c r="U652" i="1" s="1"/>
  <c r="Y652" i="1" s="1"/>
  <c r="A564" i="1"/>
  <c r="U564" i="1" s="1"/>
  <c r="Y564" i="1" s="1"/>
  <c r="A508" i="1"/>
  <c r="U508" i="1" s="1"/>
  <c r="Y508" i="1" s="1"/>
  <c r="A476" i="1"/>
  <c r="U476" i="1" s="1"/>
  <c r="Y476" i="1" s="1"/>
  <c r="A420" i="1"/>
  <c r="U420" i="1" s="1"/>
  <c r="Y420" i="1" s="1"/>
  <c r="A578" i="1"/>
  <c r="U578" i="1" s="1"/>
  <c r="Y578" i="1" s="1"/>
  <c r="A703" i="1"/>
  <c r="U703" i="1" s="1"/>
  <c r="Y703" i="1" s="1"/>
  <c r="A639" i="1"/>
  <c r="U639" i="1" s="1"/>
  <c r="Y639" i="1" s="1"/>
  <c r="A967" i="1"/>
  <c r="U967" i="1" s="1"/>
  <c r="Y967" i="1" s="1"/>
  <c r="A1587" i="1"/>
  <c r="U1587" i="1" s="1"/>
  <c r="Y1587" i="1" s="1"/>
  <c r="A1649" i="1"/>
  <c r="U1649" i="1" s="1"/>
  <c r="Y1649" i="1" s="1"/>
  <c r="A1522" i="1"/>
  <c r="U1522" i="1" s="1"/>
  <c r="Y1522" i="1" s="1"/>
  <c r="A1466" i="1"/>
  <c r="U1466" i="1" s="1"/>
  <c r="Y1466" i="1" s="1"/>
  <c r="A1412" i="1"/>
  <c r="U1412" i="1" s="1"/>
  <c r="Y1412" i="1" s="1"/>
  <c r="A2134" i="1"/>
  <c r="U2134" i="1" s="1"/>
  <c r="Y2134" i="1" s="1"/>
  <c r="A2204" i="1"/>
  <c r="U2204" i="1" s="1"/>
  <c r="Y2204" i="1" s="1"/>
  <c r="A14" i="1"/>
  <c r="U14" i="1" s="1"/>
  <c r="Y14" i="1" s="1"/>
  <c r="A22" i="1"/>
  <c r="U22" i="1" s="1"/>
  <c r="Y22" i="1" s="1"/>
  <c r="A30" i="1"/>
  <c r="U30" i="1" s="1"/>
  <c r="Y30" i="1" s="1"/>
  <c r="A38" i="1"/>
  <c r="U38" i="1" s="1"/>
  <c r="Y38" i="1" s="1"/>
  <c r="A46" i="1"/>
  <c r="U46" i="1" s="1"/>
  <c r="Y46" i="1" s="1"/>
  <c r="A54" i="1"/>
  <c r="U54" i="1" s="1"/>
  <c r="Y54" i="1" s="1"/>
  <c r="A62" i="1"/>
  <c r="U62" i="1" s="1"/>
  <c r="Y62" i="1" s="1"/>
  <c r="A78" i="1"/>
  <c r="U78" i="1" s="1"/>
  <c r="Y78" i="1" s="1"/>
  <c r="A86" i="1"/>
  <c r="U86" i="1" s="1"/>
  <c r="Y86" i="1" s="1"/>
  <c r="A94" i="1"/>
  <c r="U94" i="1" s="1"/>
  <c r="Y94" i="1" s="1"/>
  <c r="A102" i="1"/>
  <c r="U102" i="1" s="1"/>
  <c r="Y102" i="1" s="1"/>
  <c r="A110" i="1"/>
  <c r="U110" i="1" s="1"/>
  <c r="Y110" i="1" s="1"/>
  <c r="A118" i="1"/>
  <c r="U118" i="1" s="1"/>
  <c r="Y118" i="1" s="1"/>
  <c r="A126" i="1"/>
  <c r="U126" i="1" s="1"/>
  <c r="Y126" i="1" s="1"/>
  <c r="A142" i="1"/>
  <c r="U142" i="1" s="1"/>
  <c r="Y142" i="1" s="1"/>
  <c r="A158" i="1"/>
  <c r="U158" i="1" s="1"/>
  <c r="Y158" i="1" s="1"/>
  <c r="A166" i="1"/>
  <c r="U166" i="1" s="1"/>
  <c r="Y166" i="1" s="1"/>
  <c r="A174" i="1"/>
  <c r="U174" i="1" s="1"/>
  <c r="Y174" i="1" s="1"/>
  <c r="A182" i="1"/>
  <c r="U182" i="1" s="1"/>
  <c r="Y182" i="1" s="1"/>
  <c r="A198" i="1"/>
  <c r="U198" i="1" s="1"/>
  <c r="Y198" i="1" s="1"/>
  <c r="A206" i="1"/>
  <c r="U206" i="1" s="1"/>
  <c r="Y206" i="1" s="1"/>
  <c r="A214" i="1"/>
  <c r="U214" i="1" s="1"/>
  <c r="Y214" i="1" s="1"/>
  <c r="A222" i="1"/>
  <c r="U222" i="1" s="1"/>
  <c r="Y222" i="1" s="1"/>
  <c r="A230" i="1"/>
  <c r="U230" i="1" s="1"/>
  <c r="Y230" i="1" s="1"/>
  <c r="A238" i="1"/>
  <c r="U238" i="1" s="1"/>
  <c r="Y238" i="1" s="1"/>
  <c r="A262" i="1"/>
  <c r="U262" i="1" s="1"/>
  <c r="Y262" i="1" s="1"/>
  <c r="A270" i="1"/>
  <c r="U270" i="1" s="1"/>
  <c r="Y270" i="1" s="1"/>
  <c r="A279" i="1"/>
  <c r="U279" i="1" s="1"/>
  <c r="Y279" i="1" s="1"/>
  <c r="A289" i="1"/>
  <c r="U289" i="1" s="1"/>
  <c r="Y289" i="1" s="1"/>
  <c r="A299" i="1"/>
  <c r="U299" i="1" s="1"/>
  <c r="Y299" i="1" s="1"/>
  <c r="A321" i="1"/>
  <c r="U321" i="1" s="1"/>
  <c r="Y321" i="1" s="1"/>
  <c r="A385" i="1"/>
  <c r="U385" i="1" s="1"/>
  <c r="Y385" i="1" s="1"/>
  <c r="A405" i="1"/>
  <c r="U405" i="1" s="1"/>
  <c r="Y405" i="1" s="1"/>
  <c r="A603" i="1"/>
  <c r="U603" i="1" s="1"/>
  <c r="Y603" i="1" s="1"/>
  <c r="A659" i="1"/>
  <c r="U659" i="1" s="1"/>
  <c r="Y659" i="1" s="1"/>
  <c r="A779" i="1"/>
  <c r="U779" i="1" s="1"/>
  <c r="Y779" i="1" s="1"/>
  <c r="A835" i="1"/>
  <c r="U835" i="1" s="1"/>
  <c r="Y835" i="1" s="1"/>
  <c r="A906" i="1"/>
  <c r="U906" i="1" s="1"/>
  <c r="Y906" i="1" s="1"/>
  <c r="A2526" i="1"/>
  <c r="U2526" i="1" s="1"/>
  <c r="Y2526" i="1" s="1"/>
  <c r="A2438" i="1"/>
  <c r="U2438" i="1" s="1"/>
  <c r="Y2438" i="1" s="1"/>
  <c r="A2254" i="1"/>
  <c r="U2254" i="1" s="1"/>
  <c r="Y2254" i="1" s="1"/>
  <c r="A2222" i="1"/>
  <c r="U2222" i="1" s="1"/>
  <c r="Y2222" i="1" s="1"/>
  <c r="A2142" i="1"/>
  <c r="U2142" i="1" s="1"/>
  <c r="Y2142" i="1" s="1"/>
  <c r="A2022" i="1"/>
  <c r="U2022" i="1" s="1"/>
  <c r="Y2022" i="1" s="1"/>
  <c r="A2517" i="1"/>
  <c r="U2517" i="1" s="1"/>
  <c r="Y2517" i="1" s="1"/>
  <c r="A2429" i="1"/>
  <c r="U2429" i="1" s="1"/>
  <c r="Y2429" i="1" s="1"/>
  <c r="A2365" i="1"/>
  <c r="U2365" i="1" s="1"/>
  <c r="Y2365" i="1" s="1"/>
  <c r="A2213" i="1"/>
  <c r="U2213" i="1" s="1"/>
  <c r="Y2213" i="1" s="1"/>
  <c r="A2133" i="1"/>
  <c r="U2133" i="1" s="1"/>
  <c r="Y2133" i="1" s="1"/>
  <c r="A2085" i="1"/>
  <c r="U2085" i="1" s="1"/>
  <c r="Y2085" i="1" s="1"/>
  <c r="A2013" i="1"/>
  <c r="U2013" i="1" s="1"/>
  <c r="Y2013" i="1" s="1"/>
  <c r="A1941" i="1"/>
  <c r="U1941" i="1" s="1"/>
  <c r="Y1941" i="1" s="1"/>
  <c r="A1901" i="1"/>
  <c r="U1901" i="1" s="1"/>
  <c r="Y1901" i="1" s="1"/>
  <c r="A2516" i="1"/>
  <c r="U2516" i="1" s="1"/>
  <c r="Y2516" i="1" s="1"/>
  <c r="A2420" i="1"/>
  <c r="U2420" i="1" s="1"/>
  <c r="Y2420" i="1" s="1"/>
  <c r="A2356" i="1"/>
  <c r="U2356" i="1" s="1"/>
  <c r="Y2356" i="1" s="1"/>
  <c r="A2212" i="1"/>
  <c r="U2212" i="1" s="1"/>
  <c r="Y2212" i="1" s="1"/>
  <c r="A2124" i="1"/>
  <c r="U2124" i="1" s="1"/>
  <c r="Y2124" i="1" s="1"/>
  <c r="A2076" i="1"/>
  <c r="U2076" i="1" s="1"/>
  <c r="Y2076" i="1" s="1"/>
  <c r="A2012" i="1"/>
  <c r="U2012" i="1" s="1"/>
  <c r="Y2012" i="1" s="1"/>
  <c r="A2507" i="1"/>
  <c r="U2507" i="1" s="1"/>
  <c r="Y2507" i="1" s="1"/>
  <c r="A2411" i="1"/>
  <c r="U2411" i="1" s="1"/>
  <c r="Y2411" i="1" s="1"/>
  <c r="A2355" i="1"/>
  <c r="U2355" i="1" s="1"/>
  <c r="Y2355" i="1" s="1"/>
  <c r="A2291" i="1"/>
  <c r="U2291" i="1" s="1"/>
  <c r="Y2291" i="1" s="1"/>
  <c r="A2203" i="1"/>
  <c r="U2203" i="1" s="1"/>
  <c r="Y2203" i="1" s="1"/>
  <c r="A2115" i="1"/>
  <c r="U2115" i="1" s="1"/>
  <c r="Y2115" i="1" s="1"/>
  <c r="A2075" i="1"/>
  <c r="U2075" i="1" s="1"/>
  <c r="Y2075" i="1" s="1"/>
  <c r="A2003" i="1"/>
  <c r="U2003" i="1" s="1"/>
  <c r="Y2003" i="1" s="1"/>
  <c r="A2498" i="1"/>
  <c r="U2498" i="1" s="1"/>
  <c r="Y2498" i="1" s="1"/>
  <c r="A2402" i="1"/>
  <c r="U2402" i="1" s="1"/>
  <c r="Y2402" i="1" s="1"/>
  <c r="A2346" i="1"/>
  <c r="U2346" i="1" s="1"/>
  <c r="Y2346" i="1" s="1"/>
  <c r="A2282" i="1"/>
  <c r="U2282" i="1" s="1"/>
  <c r="Y2282" i="1" s="1"/>
  <c r="A2194" i="1"/>
  <c r="U2194" i="1" s="1"/>
  <c r="Y2194" i="1" s="1"/>
  <c r="A2106" i="1"/>
  <c r="U2106" i="1" s="1"/>
  <c r="Y2106" i="1" s="1"/>
  <c r="A2066" i="1"/>
  <c r="U2066" i="1" s="1"/>
  <c r="Y2066" i="1" s="1"/>
  <c r="A1994" i="1"/>
  <c r="U1994" i="1" s="1"/>
  <c r="Y1994" i="1" s="1"/>
  <c r="A2489" i="1"/>
  <c r="U2489" i="1" s="1"/>
  <c r="Y2489" i="1" s="1"/>
  <c r="A2337" i="1"/>
  <c r="U2337" i="1" s="1"/>
  <c r="Y2337" i="1" s="1"/>
  <c r="A2281" i="1"/>
  <c r="U2281" i="1" s="1"/>
  <c r="Y2281" i="1" s="1"/>
  <c r="A2185" i="1"/>
  <c r="U2185" i="1" s="1"/>
  <c r="Y2185" i="1" s="1"/>
  <c r="A2057" i="1"/>
  <c r="U2057" i="1" s="1"/>
  <c r="Y2057" i="1" s="1"/>
  <c r="A2439" i="1"/>
  <c r="U2439" i="1" s="1"/>
  <c r="Y2439" i="1" s="1"/>
  <c r="A2263" i="1"/>
  <c r="U2263" i="1" s="1"/>
  <c r="Y2263" i="1" s="1"/>
  <c r="A2143" i="1"/>
  <c r="U2143" i="1" s="1"/>
  <c r="Y2143" i="1" s="1"/>
  <c r="A2039" i="1"/>
  <c r="U2039" i="1" s="1"/>
  <c r="Y2039" i="1" s="1"/>
  <c r="A1800" i="1"/>
  <c r="U1800" i="1" s="1"/>
  <c r="Y1800" i="1" s="1"/>
  <c r="A1720" i="1"/>
  <c r="U1720" i="1" s="1"/>
  <c r="Y1720" i="1" s="1"/>
  <c r="A1648" i="1"/>
  <c r="U1648" i="1" s="1"/>
  <c r="Y1648" i="1" s="1"/>
  <c r="A1568" i="1"/>
  <c r="U1568" i="1" s="1"/>
  <c r="Y1568" i="1" s="1"/>
  <c r="A1512" i="1"/>
  <c r="U1512" i="1" s="1"/>
  <c r="Y1512" i="1" s="1"/>
  <c r="A2048" i="1"/>
  <c r="U2048" i="1" s="1"/>
  <c r="Y2048" i="1" s="1"/>
  <c r="A1923" i="1"/>
  <c r="U1923" i="1" s="1"/>
  <c r="Y1923" i="1" s="1"/>
  <c r="A1892" i="1"/>
  <c r="U1892" i="1" s="1"/>
  <c r="Y1892" i="1" s="1"/>
  <c r="A1783" i="1"/>
  <c r="U1783" i="1" s="1"/>
  <c r="Y1783" i="1" s="1"/>
  <c r="A1711" i="1"/>
  <c r="U1711" i="1" s="1"/>
  <c r="Y1711" i="1" s="1"/>
  <c r="A1639" i="1"/>
  <c r="U1639" i="1" s="1"/>
  <c r="Y1639" i="1" s="1"/>
  <c r="A2448" i="1"/>
  <c r="U2448" i="1" s="1"/>
  <c r="Y2448" i="1" s="1"/>
  <c r="A2328" i="1"/>
  <c r="U2328" i="1" s="1"/>
  <c r="Y2328" i="1" s="1"/>
  <c r="A2272" i="1"/>
  <c r="U2272" i="1" s="1"/>
  <c r="Y2272" i="1" s="1"/>
  <c r="A1932" i="1"/>
  <c r="U1932" i="1" s="1"/>
  <c r="Y1932" i="1" s="1"/>
  <c r="A1891" i="1"/>
  <c r="U1891" i="1" s="1"/>
  <c r="Y1891" i="1" s="1"/>
  <c r="A1882" i="1"/>
  <c r="U1882" i="1" s="1"/>
  <c r="Y1882" i="1" s="1"/>
  <c r="A1873" i="1"/>
  <c r="U1873" i="1" s="1"/>
  <c r="Y1873" i="1" s="1"/>
  <c r="A1864" i="1"/>
  <c r="U1864" i="1" s="1"/>
  <c r="Y1864" i="1" s="1"/>
  <c r="A1846" i="1"/>
  <c r="U1846" i="1" s="1"/>
  <c r="Y1846" i="1" s="1"/>
  <c r="A1774" i="1"/>
  <c r="U1774" i="1" s="1"/>
  <c r="Y1774" i="1" s="1"/>
  <c r="A1710" i="1"/>
  <c r="U1710" i="1" s="1"/>
  <c r="Y1710" i="1" s="1"/>
  <c r="A1630" i="1"/>
  <c r="U1630" i="1" s="1"/>
  <c r="Y1630" i="1" s="1"/>
  <c r="A1614" i="1"/>
  <c r="U1614" i="1" s="1"/>
  <c r="Y1614" i="1" s="1"/>
  <c r="A2152" i="1"/>
  <c r="U2152" i="1" s="1"/>
  <c r="Y2152" i="1" s="1"/>
  <c r="A1985" i="1"/>
  <c r="U1985" i="1" s="1"/>
  <c r="Y1985" i="1" s="1"/>
  <c r="A1837" i="1"/>
  <c r="U1837" i="1" s="1"/>
  <c r="Y1837" i="1" s="1"/>
  <c r="A1773" i="1"/>
  <c r="U1773" i="1" s="1"/>
  <c r="Y1773" i="1" s="1"/>
  <c r="A1701" i="1"/>
  <c r="U1701" i="1" s="1"/>
  <c r="Y1701" i="1" s="1"/>
  <c r="A1605" i="1"/>
  <c r="U1605" i="1" s="1"/>
  <c r="Y1605" i="1" s="1"/>
  <c r="A1549" i="1"/>
  <c r="U1549" i="1" s="1"/>
  <c r="Y1549" i="1" s="1"/>
  <c r="A1951" i="1"/>
  <c r="U1951" i="1" s="1"/>
  <c r="Y1951" i="1" s="1"/>
  <c r="A1836" i="1"/>
  <c r="U1836" i="1" s="1"/>
  <c r="Y1836" i="1" s="1"/>
  <c r="A1764" i="1"/>
  <c r="U1764" i="1" s="1"/>
  <c r="Y1764" i="1" s="1"/>
  <c r="A1692" i="1"/>
  <c r="U1692" i="1" s="1"/>
  <c r="Y1692" i="1" s="1"/>
  <c r="A1604" i="1"/>
  <c r="U1604" i="1" s="1"/>
  <c r="Y1604" i="1" s="1"/>
  <c r="A1540" i="1"/>
  <c r="U1540" i="1" s="1"/>
  <c r="Y1540" i="1" s="1"/>
  <c r="A2480" i="1"/>
  <c r="U2480" i="1" s="1"/>
  <c r="Y2480" i="1" s="1"/>
  <c r="A1960" i="1"/>
  <c r="U1960" i="1" s="1"/>
  <c r="Y1960" i="1" s="1"/>
  <c r="A1950" i="1"/>
  <c r="U1950" i="1" s="1"/>
  <c r="Y1950" i="1" s="1"/>
  <c r="A1827" i="1"/>
  <c r="U1827" i="1" s="1"/>
  <c r="Y1827" i="1" s="1"/>
  <c r="A1755" i="1"/>
  <c r="U1755" i="1" s="1"/>
  <c r="Y1755" i="1" s="1"/>
  <c r="A1683" i="1"/>
  <c r="U1683" i="1" s="1"/>
  <c r="Y1683" i="1" s="1"/>
  <c r="A1667" i="1"/>
  <c r="U1667" i="1" s="1"/>
  <c r="Y1667" i="1" s="1"/>
  <c r="A1595" i="1"/>
  <c r="U1595" i="1" s="1"/>
  <c r="Y1595" i="1" s="1"/>
  <c r="A1539" i="1"/>
  <c r="U1539" i="1" s="1"/>
  <c r="Y1539" i="1" s="1"/>
  <c r="A1475" i="1"/>
  <c r="U1475" i="1" s="1"/>
  <c r="Y1475" i="1" s="1"/>
  <c r="A1411" i="1"/>
  <c r="U1411" i="1" s="1"/>
  <c r="Y1411" i="1" s="1"/>
  <c r="A1355" i="1"/>
  <c r="U1355" i="1" s="1"/>
  <c r="Y1355" i="1" s="1"/>
  <c r="A2176" i="1"/>
  <c r="U2176" i="1" s="1"/>
  <c r="Y2176" i="1" s="1"/>
  <c r="A1976" i="1"/>
  <c r="U1976" i="1" s="1"/>
  <c r="Y1976" i="1" s="1"/>
  <c r="A1809" i="1"/>
  <c r="U1809" i="1" s="1"/>
  <c r="Y1809" i="1" s="1"/>
  <c r="A1737" i="1"/>
  <c r="U1737" i="1" s="1"/>
  <c r="Y1737" i="1" s="1"/>
  <c r="A1657" i="1"/>
  <c r="U1657" i="1" s="1"/>
  <c r="Y1657" i="1" s="1"/>
  <c r="A1577" i="1"/>
  <c r="U1577" i="1" s="1"/>
  <c r="Y1577" i="1" s="1"/>
  <c r="A1521" i="1"/>
  <c r="U1521" i="1" s="1"/>
  <c r="Y1521" i="1" s="1"/>
  <c r="A1530" i="1"/>
  <c r="U1530" i="1" s="1"/>
  <c r="Y1530" i="1" s="1"/>
  <c r="A1239" i="1"/>
  <c r="U1239" i="1" s="1"/>
  <c r="Y1239" i="1" s="1"/>
  <c r="A1159" i="1"/>
  <c r="U1159" i="1" s="1"/>
  <c r="Y1159" i="1" s="1"/>
  <c r="A1071" i="1"/>
  <c r="U1071" i="1" s="1"/>
  <c r="Y1071" i="1" s="1"/>
  <c r="A1310" i="1"/>
  <c r="U1310" i="1" s="1"/>
  <c r="Y1310" i="1" s="1"/>
  <c r="A1238" i="1"/>
  <c r="U1238" i="1" s="1"/>
  <c r="Y1238" i="1" s="1"/>
  <c r="A1142" i="1"/>
  <c r="U1142" i="1" s="1"/>
  <c r="Y1142" i="1" s="1"/>
  <c r="A1062" i="1"/>
  <c r="U1062" i="1" s="1"/>
  <c r="Y1062" i="1" s="1"/>
  <c r="A990" i="1"/>
  <c r="U990" i="1" s="1"/>
  <c r="Y990" i="1" s="1"/>
  <c r="A926" i="1"/>
  <c r="U926" i="1" s="1"/>
  <c r="Y926" i="1" s="1"/>
  <c r="A870" i="1"/>
  <c r="U870" i="1" s="1"/>
  <c r="Y870" i="1" s="1"/>
  <c r="A1301" i="1"/>
  <c r="U1301" i="1" s="1"/>
  <c r="Y1301" i="1" s="1"/>
  <c r="A1229" i="1"/>
  <c r="U1229" i="1" s="1"/>
  <c r="Y1229" i="1" s="1"/>
  <c r="A1133" i="1"/>
  <c r="U1133" i="1" s="1"/>
  <c r="Y1133" i="1" s="1"/>
  <c r="A1053" i="1"/>
  <c r="U1053" i="1" s="1"/>
  <c r="Y1053" i="1" s="1"/>
  <c r="A981" i="1"/>
  <c r="U981" i="1" s="1"/>
  <c r="Y981" i="1" s="1"/>
  <c r="A861" i="1"/>
  <c r="U861" i="1" s="1"/>
  <c r="Y861" i="1" s="1"/>
  <c r="A1658" i="1"/>
  <c r="U1658" i="1" s="1"/>
  <c r="Y1658" i="1" s="1"/>
  <c r="A1300" i="1"/>
  <c r="U1300" i="1" s="1"/>
  <c r="Y1300" i="1" s="1"/>
  <c r="A1220" i="1"/>
  <c r="U1220" i="1" s="1"/>
  <c r="Y1220" i="1" s="1"/>
  <c r="A1196" i="1"/>
  <c r="U1196" i="1" s="1"/>
  <c r="Y1196" i="1" s="1"/>
  <c r="A1132" i="1"/>
  <c r="U1132" i="1" s="1"/>
  <c r="Y1132" i="1" s="1"/>
  <c r="A1044" i="1"/>
  <c r="U1044" i="1" s="1"/>
  <c r="Y1044" i="1" s="1"/>
  <c r="A1818" i="1"/>
  <c r="U1818" i="1" s="1"/>
  <c r="Y1818" i="1" s="1"/>
  <c r="A1430" i="1"/>
  <c r="U1430" i="1" s="1"/>
  <c r="Y1430" i="1" s="1"/>
  <c r="A1421" i="1"/>
  <c r="U1421" i="1" s="1"/>
  <c r="Y1421" i="1" s="1"/>
  <c r="A1402" i="1"/>
  <c r="U1402" i="1" s="1"/>
  <c r="Y1402" i="1" s="1"/>
  <c r="A1393" i="1"/>
  <c r="U1393" i="1" s="1"/>
  <c r="Y1393" i="1" s="1"/>
  <c r="A1291" i="1"/>
  <c r="U1291" i="1" s="1"/>
  <c r="Y1291" i="1" s="1"/>
  <c r="A1211" i="1"/>
  <c r="U1211" i="1" s="1"/>
  <c r="Y1211" i="1" s="1"/>
  <c r="A1187" i="1"/>
  <c r="U1187" i="1" s="1"/>
  <c r="Y1187" i="1" s="1"/>
  <c r="A1123" i="1"/>
  <c r="U1123" i="1" s="1"/>
  <c r="Y1123" i="1" s="1"/>
  <c r="A1035" i="1"/>
  <c r="U1035" i="1" s="1"/>
  <c r="Y1035" i="1" s="1"/>
  <c r="A1586" i="1"/>
  <c r="U1586" i="1" s="1"/>
  <c r="Y1586" i="1" s="1"/>
  <c r="A1465" i="1"/>
  <c r="U1465" i="1" s="1"/>
  <c r="Y1465" i="1" s="1"/>
  <c r="A1456" i="1"/>
  <c r="U1456" i="1" s="1"/>
  <c r="Y1456" i="1" s="1"/>
  <c r="A1447" i="1"/>
  <c r="U1447" i="1" s="1"/>
  <c r="Y1447" i="1" s="1"/>
  <c r="A1420" i="1"/>
  <c r="U1420" i="1" s="1"/>
  <c r="Y1420" i="1" s="1"/>
  <c r="A1374" i="1"/>
  <c r="U1374" i="1" s="1"/>
  <c r="Y1374" i="1" s="1"/>
  <c r="A1365" i="1"/>
  <c r="U1365" i="1" s="1"/>
  <c r="Y1365" i="1" s="1"/>
  <c r="A1346" i="1"/>
  <c r="U1346" i="1" s="1"/>
  <c r="Y1346" i="1" s="1"/>
  <c r="A1282" i="1"/>
  <c r="U1282" i="1" s="1"/>
  <c r="Y1282" i="1" s="1"/>
  <c r="A1186" i="1"/>
  <c r="U1186" i="1" s="1"/>
  <c r="Y1186" i="1" s="1"/>
  <c r="A1114" i="1"/>
  <c r="U1114" i="1" s="1"/>
  <c r="Y1114" i="1" s="1"/>
  <c r="A1018" i="1"/>
  <c r="U1018" i="1" s="1"/>
  <c r="Y1018" i="1" s="1"/>
  <c r="A1746" i="1"/>
  <c r="U1746" i="1" s="1"/>
  <c r="Y1746" i="1" s="1"/>
  <c r="A1474" i="1"/>
  <c r="U1474" i="1" s="1"/>
  <c r="Y1474" i="1" s="1"/>
  <c r="A1364" i="1"/>
  <c r="U1364" i="1" s="1"/>
  <c r="Y1364" i="1" s="1"/>
  <c r="A1337" i="1"/>
  <c r="U1337" i="1" s="1"/>
  <c r="Y1337" i="1" s="1"/>
  <c r="A1273" i="1"/>
  <c r="U1273" i="1" s="1"/>
  <c r="Y1273" i="1" s="1"/>
  <c r="A1177" i="1"/>
  <c r="U1177" i="1" s="1"/>
  <c r="Y1177" i="1" s="1"/>
  <c r="A1105" i="1"/>
  <c r="U1105" i="1" s="1"/>
  <c r="Y1105" i="1" s="1"/>
  <c r="A1081" i="1"/>
  <c r="U1081" i="1" s="1"/>
  <c r="Y1081" i="1" s="1"/>
  <c r="A1009" i="1"/>
  <c r="U1009" i="1" s="1"/>
  <c r="Y1009" i="1" s="1"/>
  <c r="A953" i="1"/>
  <c r="U953" i="1" s="1"/>
  <c r="Y953" i="1" s="1"/>
  <c r="A1503" i="1"/>
  <c r="U1503" i="1" s="1"/>
  <c r="Y1503" i="1" s="1"/>
  <c r="A834" i="1"/>
  <c r="U834" i="1" s="1"/>
  <c r="Y834" i="1" s="1"/>
  <c r="A770" i="1"/>
  <c r="U770" i="1" s="1"/>
  <c r="Y770" i="1" s="1"/>
  <c r="A666" i="1"/>
  <c r="U666" i="1" s="1"/>
  <c r="Y666" i="1" s="1"/>
  <c r="A586" i="1"/>
  <c r="U586" i="1" s="1"/>
  <c r="Y586" i="1" s="1"/>
  <c r="A530" i="1"/>
  <c r="U530" i="1" s="1"/>
  <c r="Y530" i="1" s="1"/>
  <c r="A378" i="1"/>
  <c r="U378" i="1" s="1"/>
  <c r="Y378" i="1" s="1"/>
  <c r="A322" i="1"/>
  <c r="U322" i="1" s="1"/>
  <c r="Y322" i="1" s="1"/>
  <c r="A1248" i="1"/>
  <c r="U1248" i="1" s="1"/>
  <c r="Y1248" i="1" s="1"/>
  <c r="A825" i="1"/>
  <c r="U825" i="1" s="1"/>
  <c r="Y825" i="1" s="1"/>
  <c r="A769" i="1"/>
  <c r="U769" i="1" s="1"/>
  <c r="Y769" i="1" s="1"/>
  <c r="A721" i="1"/>
  <c r="U721" i="1" s="1"/>
  <c r="Y721" i="1" s="1"/>
  <c r="A657" i="1"/>
  <c r="U657" i="1" s="1"/>
  <c r="Y657" i="1" s="1"/>
  <c r="A577" i="1"/>
  <c r="U577" i="1" s="1"/>
  <c r="Y577" i="1" s="1"/>
  <c r="A521" i="1"/>
  <c r="U521" i="1" s="1"/>
  <c r="Y521" i="1" s="1"/>
  <c r="A1484" i="1"/>
  <c r="U1484" i="1" s="1"/>
  <c r="Y1484" i="1" s="1"/>
  <c r="A1072" i="1"/>
  <c r="U1072" i="1" s="1"/>
  <c r="Y1072" i="1" s="1"/>
  <c r="A954" i="1"/>
  <c r="U954" i="1" s="1"/>
  <c r="Y954" i="1" s="1"/>
  <c r="A816" i="1"/>
  <c r="U816" i="1" s="1"/>
  <c r="Y816" i="1" s="1"/>
  <c r="A760" i="1"/>
  <c r="U760" i="1" s="1"/>
  <c r="Y760" i="1" s="1"/>
  <c r="A712" i="1"/>
  <c r="U712" i="1" s="1"/>
  <c r="Y712" i="1" s="1"/>
  <c r="A656" i="1"/>
  <c r="U656" i="1" s="1"/>
  <c r="Y656" i="1" s="1"/>
  <c r="A568" i="1"/>
  <c r="U568" i="1" s="1"/>
  <c r="Y568" i="1" s="1"/>
  <c r="A512" i="1"/>
  <c r="U512" i="1" s="1"/>
  <c r="Y512" i="1" s="1"/>
  <c r="A480" i="1"/>
  <c r="U480" i="1" s="1"/>
  <c r="Y480" i="1" s="1"/>
  <c r="A424" i="1"/>
  <c r="U424" i="1" s="1"/>
  <c r="Y424" i="1" s="1"/>
  <c r="A312" i="1"/>
  <c r="U312" i="1" s="1"/>
  <c r="Y312" i="1" s="1"/>
  <c r="A807" i="1"/>
  <c r="U807" i="1" s="1"/>
  <c r="Y807" i="1" s="1"/>
  <c r="A751" i="1"/>
  <c r="U751" i="1" s="1"/>
  <c r="Y751" i="1" s="1"/>
  <c r="A711" i="1"/>
  <c r="U711" i="1" s="1"/>
  <c r="Y711" i="1" s="1"/>
  <c r="A647" i="1"/>
  <c r="U647" i="1" s="1"/>
  <c r="Y647" i="1" s="1"/>
  <c r="A559" i="1"/>
  <c r="U559" i="1" s="1"/>
  <c r="Y559" i="1" s="1"/>
  <c r="A503" i="1"/>
  <c r="U503" i="1" s="1"/>
  <c r="Y503" i="1" s="1"/>
  <c r="A471" i="1"/>
  <c r="U471" i="1" s="1"/>
  <c r="Y471" i="1" s="1"/>
  <c r="A415" i="1"/>
  <c r="U415" i="1" s="1"/>
  <c r="Y415" i="1" s="1"/>
  <c r="A1168" i="1"/>
  <c r="U1168" i="1" s="1"/>
  <c r="Y1168" i="1" s="1"/>
  <c r="A1008" i="1"/>
  <c r="U1008" i="1" s="1"/>
  <c r="Y1008" i="1" s="1"/>
  <c r="A879" i="1"/>
  <c r="U879" i="1" s="1"/>
  <c r="Y879" i="1" s="1"/>
  <c r="A798" i="1"/>
  <c r="U798" i="1" s="1"/>
  <c r="Y798" i="1" s="1"/>
  <c r="A742" i="1"/>
  <c r="U742" i="1" s="1"/>
  <c r="Y742" i="1" s="1"/>
  <c r="A702" i="1"/>
  <c r="U702" i="1" s="1"/>
  <c r="Y702" i="1" s="1"/>
  <c r="A638" i="1"/>
  <c r="U638" i="1" s="1"/>
  <c r="Y638" i="1" s="1"/>
  <c r="A470" i="1"/>
  <c r="U470" i="1" s="1"/>
  <c r="Y470" i="1" s="1"/>
  <c r="A414" i="1"/>
  <c r="U414" i="1" s="1"/>
  <c r="Y414" i="1" s="1"/>
  <c r="A1328" i="1"/>
  <c r="U1328" i="1" s="1"/>
  <c r="Y1328" i="1" s="1"/>
  <c r="A963" i="1"/>
  <c r="U963" i="1" s="1"/>
  <c r="Y963" i="1" s="1"/>
  <c r="A935" i="1"/>
  <c r="U935" i="1" s="1"/>
  <c r="Y935" i="1" s="1"/>
  <c r="A898" i="1"/>
  <c r="U898" i="1" s="1"/>
  <c r="Y898" i="1" s="1"/>
  <c r="A888" i="1"/>
  <c r="U888" i="1" s="1"/>
  <c r="Y888" i="1" s="1"/>
  <c r="A693" i="1"/>
  <c r="U693" i="1" s="1"/>
  <c r="Y693" i="1" s="1"/>
  <c r="A629" i="1"/>
  <c r="U629" i="1" s="1"/>
  <c r="Y629" i="1" s="1"/>
  <c r="A605" i="1"/>
  <c r="U605" i="1" s="1"/>
  <c r="Y605" i="1" s="1"/>
  <c r="A461" i="1"/>
  <c r="U461" i="1" s="1"/>
  <c r="Y461" i="1" s="1"/>
  <c r="A1264" i="1"/>
  <c r="U1264" i="1" s="1"/>
  <c r="Y1264" i="1" s="1"/>
  <c r="A1096" i="1"/>
  <c r="U1096" i="1" s="1"/>
  <c r="Y1096" i="1" s="1"/>
  <c r="A907" i="1"/>
  <c r="U907" i="1" s="1"/>
  <c r="Y907" i="1" s="1"/>
  <c r="A897" i="1"/>
  <c r="U897" i="1" s="1"/>
  <c r="Y897" i="1" s="1"/>
  <c r="A844" i="1"/>
  <c r="U844" i="1" s="1"/>
  <c r="Y844" i="1" s="1"/>
  <c r="A684" i="1"/>
  <c r="U684" i="1" s="1"/>
  <c r="Y684" i="1" s="1"/>
  <c r="A620" i="1"/>
  <c r="U620" i="1" s="1"/>
  <c r="Y620" i="1" s="1"/>
  <c r="A596" i="1"/>
  <c r="U596" i="1" s="1"/>
  <c r="Y596" i="1" s="1"/>
  <c r="A540" i="1"/>
  <c r="U540" i="1" s="1"/>
  <c r="Y540" i="1" s="1"/>
  <c r="A452" i="1"/>
  <c r="U452" i="1" s="1"/>
  <c r="Y452" i="1" s="1"/>
  <c r="A396" i="1"/>
  <c r="U396" i="1" s="1"/>
  <c r="Y396" i="1" s="1"/>
  <c r="A1933" i="1"/>
  <c r="U1933" i="1" s="1"/>
  <c r="Y1933" i="1" s="1"/>
  <c r="A1640" i="1"/>
  <c r="U1640" i="1" s="1"/>
  <c r="Y1640" i="1" s="1"/>
  <c r="A1874" i="1"/>
  <c r="U1874" i="1" s="1"/>
  <c r="Y1874" i="1" s="1"/>
  <c r="A1693" i="1"/>
  <c r="U1693" i="1" s="1"/>
  <c r="Y1693" i="1" s="1"/>
  <c r="A1747" i="1"/>
  <c r="U1747" i="1" s="1"/>
  <c r="Y1747" i="1" s="1"/>
  <c r="A1403" i="1"/>
  <c r="U1403" i="1" s="1"/>
  <c r="Y1403" i="1" s="1"/>
  <c r="A1513" i="1"/>
  <c r="U1513" i="1" s="1"/>
  <c r="Y1513" i="1" s="1"/>
  <c r="A1221" i="1"/>
  <c r="U1221" i="1" s="1"/>
  <c r="Y1221" i="1" s="1"/>
  <c r="A1045" i="1"/>
  <c r="U1045" i="1" s="1"/>
  <c r="Y1045" i="1" s="1"/>
  <c r="A1457" i="1"/>
  <c r="U1457" i="1" s="1"/>
  <c r="Y1457" i="1" s="1"/>
  <c r="A1810" i="1"/>
  <c r="U1810" i="1" s="1"/>
  <c r="Y1810" i="1" s="1"/>
  <c r="A1338" i="1"/>
  <c r="U1338" i="1" s="1"/>
  <c r="Y1338" i="1" s="1"/>
  <c r="A1274" i="1"/>
  <c r="U1274" i="1" s="1"/>
  <c r="Y1274" i="1" s="1"/>
  <c r="A1106" i="1"/>
  <c r="U1106" i="1" s="1"/>
  <c r="Y1106" i="1" s="1"/>
  <c r="A1578" i="1"/>
  <c r="U1578" i="1" s="1"/>
  <c r="Y1578" i="1" s="1"/>
  <c r="A1169" i="1"/>
  <c r="U1169" i="1" s="1"/>
  <c r="Y1169" i="1" s="1"/>
  <c r="A991" i="1"/>
  <c r="U991" i="1" s="1"/>
  <c r="Y991" i="1" s="1"/>
  <c r="A871" i="1"/>
  <c r="U871" i="1" s="1"/>
  <c r="Y871" i="1" s="1"/>
  <c r="A808" i="1"/>
  <c r="U808" i="1" s="1"/>
  <c r="Y808" i="1" s="1"/>
  <c r="A936" i="1"/>
  <c r="U936" i="1" s="1"/>
  <c r="Y936" i="1" s="1"/>
  <c r="A2486" i="1"/>
  <c r="U2486" i="1" s="1"/>
  <c r="Y2486" i="1" s="1"/>
  <c r="A2334" i="1"/>
  <c r="U2334" i="1" s="1"/>
  <c r="Y2334" i="1" s="1"/>
  <c r="A2278" i="1"/>
  <c r="U2278" i="1" s="1"/>
  <c r="Y2278" i="1" s="1"/>
  <c r="A2182" i="1"/>
  <c r="U2182" i="1" s="1"/>
  <c r="Y2182" i="1" s="1"/>
  <c r="A2054" i="1"/>
  <c r="U2054" i="1" s="1"/>
  <c r="Y2054" i="1" s="1"/>
  <c r="A2477" i="1"/>
  <c r="U2477" i="1" s="1"/>
  <c r="Y2477" i="1" s="1"/>
  <c r="A2445" i="1"/>
  <c r="U2445" i="1" s="1"/>
  <c r="Y2445" i="1" s="1"/>
  <c r="A2325" i="1"/>
  <c r="U2325" i="1" s="1"/>
  <c r="Y2325" i="1" s="1"/>
  <c r="A2269" i="1"/>
  <c r="U2269" i="1" s="1"/>
  <c r="Y2269" i="1" s="1"/>
  <c r="A2173" i="1"/>
  <c r="U2173" i="1" s="1"/>
  <c r="Y2173" i="1" s="1"/>
  <c r="A2149" i="1"/>
  <c r="U2149" i="1" s="1"/>
  <c r="Y2149" i="1" s="1"/>
  <c r="A2045" i="1"/>
  <c r="U2045" i="1" s="1"/>
  <c r="Y2045" i="1" s="1"/>
  <c r="A1973" i="1"/>
  <c r="U1973" i="1" s="1"/>
  <c r="Y1973" i="1" s="1"/>
  <c r="A1957" i="1"/>
  <c r="U1957" i="1" s="1"/>
  <c r="Y1957" i="1" s="1"/>
  <c r="A1861" i="1"/>
  <c r="U1861" i="1" s="1"/>
  <c r="Y1861" i="1" s="1"/>
  <c r="A2260" i="1"/>
  <c r="U2260" i="1" s="1"/>
  <c r="Y2260" i="1" s="1"/>
  <c r="A2036" i="1"/>
  <c r="U2036" i="1" s="1"/>
  <c r="Y2036" i="1" s="1"/>
  <c r="A2523" i="1"/>
  <c r="U2523" i="1" s="1"/>
  <c r="Y2523" i="1" s="1"/>
  <c r="A2435" i="1"/>
  <c r="U2435" i="1" s="1"/>
  <c r="Y2435" i="1" s="1"/>
  <c r="A2251" i="1"/>
  <c r="U2251" i="1" s="1"/>
  <c r="Y2251" i="1" s="1"/>
  <c r="A2219" i="1"/>
  <c r="U2219" i="1" s="1"/>
  <c r="Y2219" i="1" s="1"/>
  <c r="A2139" i="1"/>
  <c r="U2139" i="1" s="1"/>
  <c r="Y2139" i="1" s="1"/>
  <c r="A2019" i="1"/>
  <c r="U2019" i="1" s="1"/>
  <c r="Y2019" i="1" s="1"/>
  <c r="A2426" i="1"/>
  <c r="U2426" i="1" s="1"/>
  <c r="Y2426" i="1" s="1"/>
  <c r="A2362" i="1"/>
  <c r="U2362" i="1" s="1"/>
  <c r="Y2362" i="1" s="1"/>
  <c r="A2130" i="1"/>
  <c r="U2130" i="1" s="1"/>
  <c r="Y2130" i="1" s="1"/>
  <c r="A2082" i="1"/>
  <c r="U2082" i="1" s="1"/>
  <c r="Y2082" i="1" s="1"/>
  <c r="A1938" i="1"/>
  <c r="U1938" i="1" s="1"/>
  <c r="Y1938" i="1" s="1"/>
  <c r="A2513" i="1"/>
  <c r="U2513" i="1" s="1"/>
  <c r="Y2513" i="1" s="1"/>
  <c r="A2417" i="1"/>
  <c r="U2417" i="1" s="1"/>
  <c r="Y2417" i="1" s="1"/>
  <c r="A2209" i="1"/>
  <c r="U2209" i="1" s="1"/>
  <c r="Y2209" i="1" s="1"/>
  <c r="A2121" i="1"/>
  <c r="U2121" i="1" s="1"/>
  <c r="Y2121" i="1" s="1"/>
  <c r="A2495" i="1"/>
  <c r="U2495" i="1" s="1"/>
  <c r="Y2495" i="1" s="1"/>
  <c r="A2399" i="1"/>
  <c r="U2399" i="1" s="1"/>
  <c r="Y2399" i="1" s="1"/>
  <c r="A2343" i="1"/>
  <c r="U2343" i="1" s="1"/>
  <c r="Y2343" i="1" s="1"/>
  <c r="A2191" i="1"/>
  <c r="U2191" i="1" s="1"/>
  <c r="Y2191" i="1" s="1"/>
  <c r="A2103" i="1"/>
  <c r="U2103" i="1" s="1"/>
  <c r="Y2103" i="1" s="1"/>
  <c r="A2063" i="1"/>
  <c r="U2063" i="1" s="1"/>
  <c r="Y2063" i="1" s="1"/>
  <c r="A1991" i="1"/>
  <c r="U1991" i="1" s="1"/>
  <c r="Y1991" i="1" s="1"/>
  <c r="A2288" i="1"/>
  <c r="U2288" i="1" s="1"/>
  <c r="Y2288" i="1" s="1"/>
  <c r="A2112" i="1"/>
  <c r="U2112" i="1" s="1"/>
  <c r="Y2112" i="1" s="1"/>
  <c r="A1824" i="1"/>
  <c r="U1824" i="1" s="1"/>
  <c r="Y1824" i="1" s="1"/>
  <c r="A1752" i="1"/>
  <c r="U1752" i="1" s="1"/>
  <c r="Y1752" i="1" s="1"/>
  <c r="A1680" i="1"/>
  <c r="U1680" i="1" s="1"/>
  <c r="Y1680" i="1" s="1"/>
  <c r="A1664" i="1"/>
  <c r="U1664" i="1" s="1"/>
  <c r="Y1664" i="1" s="1"/>
  <c r="A1592" i="1"/>
  <c r="U1592" i="1" s="1"/>
  <c r="Y1592" i="1" s="1"/>
  <c r="A1536" i="1"/>
  <c r="U1536" i="1" s="1"/>
  <c r="Y1536" i="1" s="1"/>
  <c r="A1815" i="1"/>
  <c r="U1815" i="1" s="1"/>
  <c r="Y1815" i="1" s="1"/>
  <c r="A1743" i="1"/>
  <c r="U1743" i="1" s="1"/>
  <c r="Y1743" i="1" s="1"/>
  <c r="A1583" i="1"/>
  <c r="U1583" i="1" s="1"/>
  <c r="Y1583" i="1" s="1"/>
  <c r="A2504" i="1"/>
  <c r="U2504" i="1" s="1"/>
  <c r="Y2504" i="1" s="1"/>
  <c r="A1806" i="1"/>
  <c r="U1806" i="1" s="1"/>
  <c r="Y1806" i="1" s="1"/>
  <c r="A1734" i="1"/>
  <c r="U1734" i="1" s="1"/>
  <c r="Y1734" i="1" s="1"/>
  <c r="A1654" i="1"/>
  <c r="U1654" i="1" s="1"/>
  <c r="Y1654" i="1" s="1"/>
  <c r="A1574" i="1"/>
  <c r="U1574" i="1" s="1"/>
  <c r="Y1574" i="1" s="1"/>
  <c r="A1518" i="1"/>
  <c r="U1518" i="1" s="1"/>
  <c r="Y1518" i="1" s="1"/>
  <c r="A2009" i="1"/>
  <c r="U2009" i="1" s="1"/>
  <c r="Y2009" i="1" s="1"/>
  <c r="A1920" i="1"/>
  <c r="U1920" i="1" s="1"/>
  <c r="Y1920" i="1" s="1"/>
  <c r="A1797" i="1"/>
  <c r="U1797" i="1" s="1"/>
  <c r="Y1797" i="1" s="1"/>
  <c r="A1717" i="1"/>
  <c r="U1717" i="1" s="1"/>
  <c r="Y1717" i="1" s="1"/>
  <c r="A1645" i="1"/>
  <c r="U1645" i="1" s="1"/>
  <c r="Y1645" i="1" s="1"/>
  <c r="A1565" i="1"/>
  <c r="U1565" i="1" s="1"/>
  <c r="Y1565" i="1" s="1"/>
  <c r="A1509" i="1"/>
  <c r="U1509" i="1" s="1"/>
  <c r="Y1509" i="1" s="1"/>
  <c r="A2200" i="1"/>
  <c r="U2200" i="1" s="1"/>
  <c r="Y2200" i="1" s="1"/>
  <c r="A1929" i="1"/>
  <c r="U1929" i="1" s="1"/>
  <c r="Y1929" i="1" s="1"/>
  <c r="A1898" i="1"/>
  <c r="U1898" i="1" s="1"/>
  <c r="Y1898" i="1" s="1"/>
  <c r="A1780" i="1"/>
  <c r="U1780" i="1" s="1"/>
  <c r="Y1780" i="1" s="1"/>
  <c r="A1636" i="1"/>
  <c r="U1636" i="1" s="1"/>
  <c r="Y1636" i="1" s="1"/>
  <c r="A1500" i="1"/>
  <c r="U1500" i="1" s="1"/>
  <c r="Y1500" i="1" s="1"/>
  <c r="A1982" i="1"/>
  <c r="U1982" i="1" s="1"/>
  <c r="Y1982" i="1" s="1"/>
  <c r="A1888" i="1"/>
  <c r="U1888" i="1" s="1"/>
  <c r="Y1888" i="1" s="1"/>
  <c r="A1879" i="1"/>
  <c r="U1879" i="1" s="1"/>
  <c r="Y1879" i="1" s="1"/>
  <c r="A1870" i="1"/>
  <c r="U1870" i="1" s="1"/>
  <c r="Y1870" i="1" s="1"/>
  <c r="A1843" i="1"/>
  <c r="U1843" i="1" s="1"/>
  <c r="Y1843" i="1" s="1"/>
  <c r="A1707" i="1"/>
  <c r="U1707" i="1" s="1"/>
  <c r="Y1707" i="1" s="1"/>
  <c r="A1627" i="1"/>
  <c r="U1627" i="1" s="1"/>
  <c r="Y1627" i="1" s="1"/>
  <c r="A1611" i="1"/>
  <c r="U1611" i="1" s="1"/>
  <c r="Y1611" i="1" s="1"/>
  <c r="A1427" i="1"/>
  <c r="U1427" i="1" s="1"/>
  <c r="Y1427" i="1" s="1"/>
  <c r="A1371" i="1"/>
  <c r="U1371" i="1" s="1"/>
  <c r="Y1371" i="1" s="1"/>
  <c r="A2408" i="1"/>
  <c r="U2408" i="1" s="1"/>
  <c r="Y2408" i="1" s="1"/>
  <c r="A2352" i="1"/>
  <c r="U2352" i="1" s="1"/>
  <c r="Y2352" i="1" s="1"/>
  <c r="A1947" i="1"/>
  <c r="U1947" i="1" s="1"/>
  <c r="Y1947" i="1" s="1"/>
  <c r="A1833" i="1"/>
  <c r="U1833" i="1" s="1"/>
  <c r="Y1833" i="1" s="1"/>
  <c r="A1761" i="1"/>
  <c r="U1761" i="1" s="1"/>
  <c r="Y1761" i="1" s="1"/>
  <c r="A1689" i="1"/>
  <c r="U1689" i="1" s="1"/>
  <c r="Y1689" i="1" s="1"/>
  <c r="A1601" i="1"/>
  <c r="U1601" i="1" s="1"/>
  <c r="Y1601" i="1" s="1"/>
  <c r="A2000" i="1"/>
  <c r="U2000" i="1" s="1"/>
  <c r="Y2000" i="1" s="1"/>
  <c r="A1462" i="1"/>
  <c r="U1462" i="1" s="1"/>
  <c r="Y1462" i="1" s="1"/>
  <c r="A1453" i="1"/>
  <c r="U1453" i="1" s="1"/>
  <c r="Y1453" i="1" s="1"/>
  <c r="A1444" i="1"/>
  <c r="U1444" i="1" s="1"/>
  <c r="Y1444" i="1" s="1"/>
  <c r="A1361" i="1"/>
  <c r="U1361" i="1" s="1"/>
  <c r="Y1361" i="1" s="1"/>
  <c r="A1352" i="1"/>
  <c r="U1352" i="1" s="1"/>
  <c r="Y1352" i="1" s="1"/>
  <c r="A1343" i="1"/>
  <c r="U1343" i="1" s="1"/>
  <c r="Y1343" i="1" s="1"/>
  <c r="A1279" i="1"/>
  <c r="U1279" i="1" s="1"/>
  <c r="Y1279" i="1" s="1"/>
  <c r="A1183" i="1"/>
  <c r="U1183" i="1" s="1"/>
  <c r="Y1183" i="1" s="1"/>
  <c r="A1111" i="1"/>
  <c r="U1111" i="1" s="1"/>
  <c r="Y1111" i="1" s="1"/>
  <c r="A1527" i="1"/>
  <c r="U1527" i="1" s="1"/>
  <c r="Y1527" i="1" s="1"/>
  <c r="A1481" i="1"/>
  <c r="U1481" i="1" s="1"/>
  <c r="Y1481" i="1" s="1"/>
  <c r="A1471" i="1"/>
  <c r="U1471" i="1" s="1"/>
  <c r="Y1471" i="1" s="1"/>
  <c r="A1334" i="1"/>
  <c r="U1334" i="1" s="1"/>
  <c r="Y1334" i="1" s="1"/>
  <c r="A1270" i="1"/>
  <c r="U1270" i="1" s="1"/>
  <c r="Y1270" i="1" s="1"/>
  <c r="A1174" i="1"/>
  <c r="U1174" i="1" s="1"/>
  <c r="Y1174" i="1" s="1"/>
  <c r="A1102" i="1"/>
  <c r="U1102" i="1" s="1"/>
  <c r="Y1102" i="1" s="1"/>
  <c r="A1078" i="1"/>
  <c r="U1078" i="1" s="1"/>
  <c r="Y1078" i="1" s="1"/>
  <c r="A950" i="1"/>
  <c r="U950" i="1" s="1"/>
  <c r="Y950" i="1" s="1"/>
  <c r="A894" i="1"/>
  <c r="U894" i="1" s="1"/>
  <c r="Y894" i="1" s="1"/>
  <c r="A1325" i="1"/>
  <c r="U1325" i="1" s="1"/>
  <c r="Y1325" i="1" s="1"/>
  <c r="A1261" i="1"/>
  <c r="U1261" i="1" s="1"/>
  <c r="Y1261" i="1" s="1"/>
  <c r="A1245" i="1"/>
  <c r="U1245" i="1" s="1"/>
  <c r="Y1245" i="1" s="1"/>
  <c r="A1165" i="1"/>
  <c r="U1165" i="1" s="1"/>
  <c r="Y1165" i="1" s="1"/>
  <c r="A1093" i="1"/>
  <c r="U1093" i="1" s="1"/>
  <c r="Y1093" i="1" s="1"/>
  <c r="A1005" i="1"/>
  <c r="U1005" i="1" s="1"/>
  <c r="Y1005" i="1" s="1"/>
  <c r="A941" i="1"/>
  <c r="U941" i="1" s="1"/>
  <c r="Y941" i="1" s="1"/>
  <c r="A885" i="1"/>
  <c r="U885" i="1" s="1"/>
  <c r="Y885" i="1" s="1"/>
  <c r="A1770" i="1"/>
  <c r="U1770" i="1" s="1"/>
  <c r="Y1770" i="1" s="1"/>
  <c r="A1156" i="1"/>
  <c r="U1156" i="1" s="1"/>
  <c r="Y1156" i="1" s="1"/>
  <c r="A1068" i="1"/>
  <c r="U1068" i="1" s="1"/>
  <c r="Y1068" i="1" s="1"/>
  <c r="A996" i="1"/>
  <c r="U996" i="1" s="1"/>
  <c r="Y996" i="1" s="1"/>
  <c r="A1546" i="1"/>
  <c r="U1546" i="1" s="1"/>
  <c r="Y1546" i="1" s="1"/>
  <c r="A1307" i="1"/>
  <c r="U1307" i="1" s="1"/>
  <c r="Y1307" i="1" s="1"/>
  <c r="A1235" i="1"/>
  <c r="U1235" i="1" s="1"/>
  <c r="Y1235" i="1" s="1"/>
  <c r="A1139" i="1"/>
  <c r="U1139" i="1" s="1"/>
  <c r="Y1139" i="1" s="1"/>
  <c r="A1059" i="1"/>
  <c r="U1059" i="1" s="1"/>
  <c r="Y1059" i="1" s="1"/>
  <c r="A2072" i="1"/>
  <c r="U2072" i="1" s="1"/>
  <c r="Y2072" i="1" s="1"/>
  <c r="A1698" i="1"/>
  <c r="U1698" i="1" s="1"/>
  <c r="Y1698" i="1" s="1"/>
  <c r="A1226" i="1"/>
  <c r="U1226" i="1" s="1"/>
  <c r="Y1226" i="1" s="1"/>
  <c r="A1050" i="1"/>
  <c r="U1050" i="1" s="1"/>
  <c r="Y1050" i="1" s="1"/>
  <c r="A978" i="1"/>
  <c r="U978" i="1" s="1"/>
  <c r="Y978" i="1" s="1"/>
  <c r="A1297" i="1"/>
  <c r="U1297" i="1" s="1"/>
  <c r="Y1297" i="1" s="1"/>
  <c r="A1217" i="1"/>
  <c r="U1217" i="1" s="1"/>
  <c r="Y1217" i="1" s="1"/>
  <c r="A1193" i="1"/>
  <c r="U1193" i="1" s="1"/>
  <c r="Y1193" i="1" s="1"/>
  <c r="A1129" i="1"/>
  <c r="U1129" i="1" s="1"/>
  <c r="Y1129" i="1" s="1"/>
  <c r="A1041" i="1"/>
  <c r="U1041" i="1" s="1"/>
  <c r="Y1041" i="1" s="1"/>
  <c r="A690" i="1"/>
  <c r="U690" i="1" s="1"/>
  <c r="Y690" i="1" s="1"/>
  <c r="A626" i="1"/>
  <c r="U626" i="1" s="1"/>
  <c r="Y626" i="1" s="1"/>
  <c r="A602" i="1"/>
  <c r="U602" i="1" s="1"/>
  <c r="Y602" i="1" s="1"/>
  <c r="A458" i="1"/>
  <c r="U458" i="1" s="1"/>
  <c r="Y458" i="1" s="1"/>
  <c r="A402" i="1"/>
  <c r="U402" i="1" s="1"/>
  <c r="Y402" i="1" s="1"/>
  <c r="A904" i="1"/>
  <c r="U904" i="1" s="1"/>
  <c r="Y904" i="1" s="1"/>
  <c r="A841" i="1"/>
  <c r="U841" i="1" s="1"/>
  <c r="Y841" i="1" s="1"/>
  <c r="A681" i="1"/>
  <c r="U681" i="1" s="1"/>
  <c r="Y681" i="1" s="1"/>
  <c r="A617" i="1"/>
  <c r="U617" i="1" s="1"/>
  <c r="Y617" i="1" s="1"/>
  <c r="A537" i="1"/>
  <c r="U537" i="1" s="1"/>
  <c r="Y537" i="1" s="1"/>
  <c r="A449" i="1"/>
  <c r="U449" i="1" s="1"/>
  <c r="Y449" i="1" s="1"/>
  <c r="A1417" i="1"/>
  <c r="U1417" i="1" s="1"/>
  <c r="Y1417" i="1" s="1"/>
  <c r="A776" i="1"/>
  <c r="U776" i="1" s="1"/>
  <c r="Y776" i="1" s="1"/>
  <c r="A592" i="1"/>
  <c r="U592" i="1" s="1"/>
  <c r="Y592" i="1" s="1"/>
  <c r="A440" i="1"/>
  <c r="U440" i="1" s="1"/>
  <c r="Y440" i="1" s="1"/>
  <c r="A384" i="1"/>
  <c r="U384" i="1" s="1"/>
  <c r="Y384" i="1" s="1"/>
  <c r="A1408" i="1"/>
  <c r="U1408" i="1" s="1"/>
  <c r="Y1408" i="1" s="1"/>
  <c r="A1288" i="1"/>
  <c r="U1288" i="1" s="1"/>
  <c r="Y1288" i="1" s="1"/>
  <c r="A1120" i="1"/>
  <c r="U1120" i="1" s="1"/>
  <c r="Y1120" i="1" s="1"/>
  <c r="A1015" i="1"/>
  <c r="U1015" i="1" s="1"/>
  <c r="Y1015" i="1" s="1"/>
  <c r="A987" i="1"/>
  <c r="U987" i="1" s="1"/>
  <c r="Y987" i="1" s="1"/>
  <c r="A858" i="1"/>
  <c r="U858" i="1" s="1"/>
  <c r="Y858" i="1" s="1"/>
  <c r="A831" i="1"/>
  <c r="U831" i="1" s="1"/>
  <c r="Y831" i="1" s="1"/>
  <c r="A663" i="1"/>
  <c r="U663" i="1" s="1"/>
  <c r="Y663" i="1" s="1"/>
  <c r="A583" i="1"/>
  <c r="U583" i="1" s="1"/>
  <c r="Y583" i="1" s="1"/>
  <c r="A527" i="1"/>
  <c r="U527" i="1" s="1"/>
  <c r="Y527" i="1" s="1"/>
  <c r="A375" i="1"/>
  <c r="U375" i="1" s="1"/>
  <c r="Y375" i="1" s="1"/>
  <c r="A1399" i="1"/>
  <c r="U1399" i="1" s="1"/>
  <c r="Y1399" i="1" s="1"/>
  <c r="A923" i="1"/>
  <c r="U923" i="1" s="1"/>
  <c r="Y923" i="1" s="1"/>
  <c r="A867" i="1"/>
  <c r="U867" i="1" s="1"/>
  <c r="Y867" i="1" s="1"/>
  <c r="A822" i="1"/>
  <c r="U822" i="1" s="1"/>
  <c r="Y822" i="1" s="1"/>
  <c r="A766" i="1"/>
  <c r="U766" i="1" s="1"/>
  <c r="Y766" i="1" s="1"/>
  <c r="A718" i="1"/>
  <c r="U718" i="1" s="1"/>
  <c r="Y718" i="1" s="1"/>
  <c r="A574" i="1"/>
  <c r="U574" i="1" s="1"/>
  <c r="Y574" i="1" s="1"/>
  <c r="A518" i="1"/>
  <c r="U518" i="1" s="1"/>
  <c r="Y518" i="1" s="1"/>
  <c r="A1390" i="1"/>
  <c r="U1390" i="1" s="1"/>
  <c r="Y1390" i="1" s="1"/>
  <c r="A876" i="1"/>
  <c r="U876" i="1" s="1"/>
  <c r="Y876" i="1" s="1"/>
  <c r="A813" i="1"/>
  <c r="U813" i="1" s="1"/>
  <c r="Y813" i="1" s="1"/>
  <c r="A757" i="1"/>
  <c r="U757" i="1" s="1"/>
  <c r="Y757" i="1" s="1"/>
  <c r="A653" i="1"/>
  <c r="U653" i="1" s="1"/>
  <c r="Y653" i="1" s="1"/>
  <c r="A565" i="1"/>
  <c r="U565" i="1" s="1"/>
  <c r="Y565" i="1" s="1"/>
  <c r="A509" i="1"/>
  <c r="U509" i="1" s="1"/>
  <c r="Y509" i="1" s="1"/>
  <c r="A477" i="1"/>
  <c r="U477" i="1" s="1"/>
  <c r="Y477" i="1" s="1"/>
  <c r="A1208" i="1"/>
  <c r="U1208" i="1" s="1"/>
  <c r="Y1208" i="1" s="1"/>
  <c r="A932" i="1"/>
  <c r="U932" i="1" s="1"/>
  <c r="Y932" i="1" s="1"/>
  <c r="A804" i="1"/>
  <c r="U804" i="1" s="1"/>
  <c r="Y804" i="1" s="1"/>
  <c r="A748" i="1"/>
  <c r="U748" i="1" s="1"/>
  <c r="Y748" i="1" s="1"/>
  <c r="A708" i="1"/>
  <c r="U708" i="1" s="1"/>
  <c r="Y708" i="1" s="1"/>
  <c r="A644" i="1"/>
  <c r="U644" i="1" s="1"/>
  <c r="Y644" i="1" s="1"/>
  <c r="A556" i="1"/>
  <c r="U556" i="1" s="1"/>
  <c r="Y556" i="1" s="1"/>
  <c r="A500" i="1"/>
  <c r="U500" i="1" s="1"/>
  <c r="Y500" i="1" s="1"/>
  <c r="A2518" i="1"/>
  <c r="U2518" i="1" s="1"/>
  <c r="Y2518" i="1" s="1"/>
  <c r="A2214" i="1"/>
  <c r="U2214" i="1" s="1"/>
  <c r="Y2214" i="1" s="1"/>
  <c r="A2014" i="1"/>
  <c r="U2014" i="1" s="1"/>
  <c r="Y2014" i="1" s="1"/>
  <c r="A2357" i="1"/>
  <c r="U2357" i="1" s="1"/>
  <c r="Y2357" i="1" s="1"/>
  <c r="A2077" i="1"/>
  <c r="U2077" i="1" s="1"/>
  <c r="Y2077" i="1" s="1"/>
  <c r="A1893" i="1"/>
  <c r="U1893" i="1" s="1"/>
  <c r="Y1893" i="1" s="1"/>
  <c r="A2283" i="1"/>
  <c r="U2283" i="1" s="1"/>
  <c r="Y2283" i="1" s="1"/>
  <c r="A1712" i="1"/>
  <c r="U1712" i="1" s="1"/>
  <c r="Y1712" i="1" s="1"/>
  <c r="A1775" i="1"/>
  <c r="U1775" i="1" s="1"/>
  <c r="Y1775" i="1" s="1"/>
  <c r="A1838" i="1"/>
  <c r="U1838" i="1" s="1"/>
  <c r="Y1838" i="1" s="1"/>
  <c r="A1606" i="1"/>
  <c r="U1606" i="1" s="1"/>
  <c r="Y1606" i="1" s="1"/>
  <c r="A2440" i="1"/>
  <c r="U2440" i="1" s="1"/>
  <c r="Y2440" i="1" s="1"/>
  <c r="A1952" i="1"/>
  <c r="U1952" i="1" s="1"/>
  <c r="Y1952" i="1" s="1"/>
  <c r="A1541" i="1"/>
  <c r="U1541" i="1" s="1"/>
  <c r="Y1541" i="1" s="1"/>
  <c r="A2144" i="1"/>
  <c r="U2144" i="1" s="1"/>
  <c r="Y2144" i="1" s="1"/>
  <c r="A1659" i="1"/>
  <c r="U1659" i="1" s="1"/>
  <c r="Y1659" i="1" s="1"/>
  <c r="A1302" i="1"/>
  <c r="U1302" i="1" s="1"/>
  <c r="Y1302" i="1" s="1"/>
  <c r="A1134" i="1"/>
  <c r="U1134" i="1" s="1"/>
  <c r="Y1134" i="1" s="1"/>
  <c r="A1422" i="1"/>
  <c r="U1422" i="1" s="1"/>
  <c r="Y1422" i="1" s="1"/>
  <c r="A1188" i="1"/>
  <c r="U1188" i="1" s="1"/>
  <c r="Y1188" i="1" s="1"/>
  <c r="A1366" i="1"/>
  <c r="U1366" i="1" s="1"/>
  <c r="Y1366" i="1" s="1"/>
  <c r="A1476" i="1"/>
  <c r="U1476" i="1" s="1"/>
  <c r="Y1476" i="1" s="1"/>
  <c r="A1010" i="1"/>
  <c r="U1010" i="1" s="1"/>
  <c r="Y1010" i="1" s="1"/>
  <c r="A1073" i="1"/>
  <c r="U1073" i="1" s="1"/>
  <c r="Y1073" i="1" s="1"/>
  <c r="A658" i="1"/>
  <c r="U658" i="1" s="1"/>
  <c r="Y658" i="1" s="1"/>
  <c r="A314" i="1"/>
  <c r="U314" i="1" s="1"/>
  <c r="Y314" i="1" s="1"/>
  <c r="A955" i="1"/>
  <c r="U955" i="1" s="1"/>
  <c r="Y955" i="1" s="1"/>
  <c r="A713" i="1"/>
  <c r="U713" i="1" s="1"/>
  <c r="Y713" i="1" s="1"/>
  <c r="A1240" i="1"/>
  <c r="U1240" i="1" s="1"/>
  <c r="Y1240" i="1" s="1"/>
  <c r="A472" i="1"/>
  <c r="U472" i="1" s="1"/>
  <c r="Y472" i="1" s="1"/>
  <c r="A416" i="1"/>
  <c r="U416" i="1" s="1"/>
  <c r="Y416" i="1" s="1"/>
  <c r="A899" i="1"/>
  <c r="U899" i="1" s="1"/>
  <c r="Y899" i="1" s="1"/>
  <c r="A597" i="1"/>
  <c r="U597" i="1" s="1"/>
  <c r="Y597" i="1" s="1"/>
  <c r="A836" i="1"/>
  <c r="U836" i="1" s="1"/>
  <c r="Y836" i="1" s="1"/>
  <c r="A532" i="1"/>
  <c r="U532" i="1" s="1"/>
  <c r="Y532" i="1" s="1"/>
  <c r="A1063" i="1"/>
  <c r="U1063" i="1" s="1"/>
  <c r="Y1063" i="1" s="1"/>
  <c r="A1124" i="1"/>
  <c r="U1124" i="1" s="1"/>
  <c r="Y1124" i="1" s="1"/>
  <c r="A1883" i="1"/>
  <c r="U1883" i="1" s="1"/>
  <c r="Y1883" i="1" s="1"/>
  <c r="A1702" i="1"/>
  <c r="U1702" i="1" s="1"/>
  <c r="Y1702" i="1" s="1"/>
  <c r="A1942" i="1"/>
  <c r="U1942" i="1" s="1"/>
  <c r="Y1942" i="1" s="1"/>
  <c r="A1756" i="1"/>
  <c r="U1756" i="1" s="1"/>
  <c r="Y1756" i="1" s="1"/>
  <c r="A2412" i="1"/>
  <c r="U2412" i="1" s="1"/>
  <c r="Y2412" i="1" s="1"/>
  <c r="A2490" i="1"/>
  <c r="U2490" i="1" s="1"/>
  <c r="Y2490" i="1" s="1"/>
  <c r="A2338" i="1"/>
  <c r="U2338" i="1" s="1"/>
  <c r="Y2338" i="1" s="1"/>
  <c r="A2264" i="1"/>
  <c r="U2264" i="1" s="1"/>
  <c r="Y2264" i="1" s="1"/>
  <c r="A15" i="1"/>
  <c r="U15" i="1" s="1"/>
  <c r="Y15" i="1" s="1"/>
  <c r="A23" i="1"/>
  <c r="U23" i="1" s="1"/>
  <c r="Y23" i="1" s="1"/>
  <c r="A31" i="1"/>
  <c r="U31" i="1" s="1"/>
  <c r="Y31" i="1" s="1"/>
  <c r="A39" i="1"/>
  <c r="U39" i="1" s="1"/>
  <c r="Y39" i="1" s="1"/>
  <c r="A47" i="1"/>
  <c r="U47" i="1" s="1"/>
  <c r="Y47" i="1" s="1"/>
  <c r="A55" i="1"/>
  <c r="U55" i="1" s="1"/>
  <c r="Y55" i="1" s="1"/>
  <c r="A63" i="1"/>
  <c r="U63" i="1" s="1"/>
  <c r="Y63" i="1" s="1"/>
  <c r="A79" i="1"/>
  <c r="U79" i="1" s="1"/>
  <c r="Y79" i="1" s="1"/>
  <c r="A87" i="1"/>
  <c r="U87" i="1" s="1"/>
  <c r="Y87" i="1" s="1"/>
  <c r="A95" i="1"/>
  <c r="U95" i="1" s="1"/>
  <c r="Y95" i="1" s="1"/>
  <c r="A103" i="1"/>
  <c r="U103" i="1" s="1"/>
  <c r="Y103" i="1" s="1"/>
  <c r="A119" i="1"/>
  <c r="U119" i="1" s="1"/>
  <c r="Y119" i="1" s="1"/>
  <c r="A127" i="1"/>
  <c r="U127" i="1" s="1"/>
  <c r="Y127" i="1" s="1"/>
  <c r="A143" i="1"/>
  <c r="U143" i="1" s="1"/>
  <c r="Y143" i="1" s="1"/>
  <c r="A151" i="1"/>
  <c r="U151" i="1" s="1"/>
  <c r="Y151" i="1" s="1"/>
  <c r="A159" i="1"/>
  <c r="U159" i="1" s="1"/>
  <c r="Y159" i="1" s="1"/>
  <c r="A167" i="1"/>
  <c r="U167" i="1" s="1"/>
  <c r="Y167" i="1" s="1"/>
  <c r="A175" i="1"/>
  <c r="U175" i="1" s="1"/>
  <c r="Y175" i="1" s="1"/>
  <c r="A183" i="1"/>
  <c r="U183" i="1" s="1"/>
  <c r="Y183" i="1" s="1"/>
  <c r="A199" i="1"/>
  <c r="U199" i="1" s="1"/>
  <c r="Y199" i="1" s="1"/>
  <c r="A207" i="1"/>
  <c r="U207" i="1" s="1"/>
  <c r="Y207" i="1" s="1"/>
  <c r="A215" i="1"/>
  <c r="U215" i="1" s="1"/>
  <c r="Y215" i="1" s="1"/>
  <c r="A223" i="1"/>
  <c r="U223" i="1" s="1"/>
  <c r="Y223" i="1" s="1"/>
  <c r="A231" i="1"/>
  <c r="U231" i="1" s="1"/>
  <c r="Y231" i="1" s="1"/>
  <c r="A239" i="1"/>
  <c r="U239" i="1" s="1"/>
  <c r="Y239" i="1" s="1"/>
  <c r="A263" i="1"/>
  <c r="U263" i="1" s="1"/>
  <c r="Y263" i="1" s="1"/>
  <c r="A271" i="1"/>
  <c r="U271" i="1" s="1"/>
  <c r="Y271" i="1" s="1"/>
  <c r="A281" i="1"/>
  <c r="U281" i="1" s="1"/>
  <c r="Y281" i="1" s="1"/>
  <c r="A290" i="1"/>
  <c r="U290" i="1" s="1"/>
  <c r="Y290" i="1" s="1"/>
  <c r="A300" i="1"/>
  <c r="U300" i="1" s="1"/>
  <c r="Y300" i="1" s="1"/>
  <c r="A310" i="1"/>
  <c r="U310" i="1" s="1"/>
  <c r="Y310" i="1" s="1"/>
  <c r="A387" i="1"/>
  <c r="U387" i="1" s="1"/>
  <c r="Y387" i="1" s="1"/>
  <c r="A409" i="1"/>
  <c r="U409" i="1" s="1"/>
  <c r="Y409" i="1" s="1"/>
  <c r="A443" i="1"/>
  <c r="U443" i="1" s="1"/>
  <c r="Y443" i="1" s="1"/>
  <c r="A843" i="1"/>
  <c r="U843" i="1" s="1"/>
  <c r="Y843" i="1" s="1"/>
  <c r="A1535" i="1"/>
  <c r="U1535" i="1" s="1"/>
  <c r="Y1535" i="1" s="1"/>
  <c r="A2421" i="1"/>
  <c r="U2421" i="1" s="1"/>
  <c r="Y2421" i="1" s="1"/>
  <c r="A2499" i="1"/>
  <c r="U2499" i="1" s="1"/>
  <c r="Y2499" i="1" s="1"/>
  <c r="A2347" i="1"/>
  <c r="U2347" i="1" s="1"/>
  <c r="Y2347" i="1" s="1"/>
  <c r="A2273" i="1"/>
  <c r="U2273" i="1" s="1"/>
  <c r="Y2273" i="1" s="1"/>
  <c r="A16" i="1"/>
  <c r="U16" i="1" s="1"/>
  <c r="Y16" i="1" s="1"/>
  <c r="A24" i="1"/>
  <c r="U24" i="1" s="1"/>
  <c r="Y24" i="1" s="1"/>
  <c r="A32" i="1"/>
  <c r="U32" i="1" s="1"/>
  <c r="Y32" i="1" s="1"/>
  <c r="A40" i="1"/>
  <c r="U40" i="1" s="1"/>
  <c r="Y40" i="1" s="1"/>
  <c r="A48" i="1"/>
  <c r="U48" i="1" s="1"/>
  <c r="Y48" i="1" s="1"/>
  <c r="A56" i="1"/>
  <c r="U56" i="1" s="1"/>
  <c r="Y56" i="1" s="1"/>
  <c r="A64" i="1"/>
  <c r="U64" i="1" s="1"/>
  <c r="Y64" i="1" s="1"/>
  <c r="A80" i="1"/>
  <c r="U80" i="1" s="1"/>
  <c r="Y80" i="1" s="1"/>
  <c r="A88" i="1"/>
  <c r="U88" i="1" s="1"/>
  <c r="Y88" i="1" s="1"/>
  <c r="A96" i="1"/>
  <c r="U96" i="1" s="1"/>
  <c r="Y96" i="1" s="1"/>
  <c r="A104" i="1"/>
  <c r="U104" i="1" s="1"/>
  <c r="Y104" i="1" s="1"/>
  <c r="A112" i="1"/>
  <c r="U112" i="1" s="1"/>
  <c r="Y112" i="1" s="1"/>
  <c r="A120" i="1"/>
  <c r="U120" i="1" s="1"/>
  <c r="Y120" i="1" s="1"/>
  <c r="A128" i="1"/>
  <c r="U128" i="1" s="1"/>
  <c r="Y128" i="1" s="1"/>
  <c r="A144" i="1"/>
  <c r="U144" i="1" s="1"/>
  <c r="Y144" i="1" s="1"/>
  <c r="A152" i="1"/>
  <c r="U152" i="1" s="1"/>
  <c r="Y152" i="1" s="1"/>
  <c r="A160" i="1"/>
  <c r="U160" i="1" s="1"/>
  <c r="Y160" i="1" s="1"/>
  <c r="A176" i="1"/>
  <c r="U176" i="1" s="1"/>
  <c r="Y176" i="1" s="1"/>
  <c r="A184" i="1"/>
  <c r="U184" i="1" s="1"/>
  <c r="Y184" i="1" s="1"/>
  <c r="A200" i="1"/>
  <c r="U200" i="1" s="1"/>
  <c r="Y200" i="1" s="1"/>
  <c r="A208" i="1"/>
  <c r="U208" i="1" s="1"/>
  <c r="Y208" i="1" s="1"/>
  <c r="A216" i="1"/>
  <c r="U216" i="1" s="1"/>
  <c r="Y216" i="1" s="1"/>
  <c r="A224" i="1"/>
  <c r="U224" i="1" s="1"/>
  <c r="Y224" i="1" s="1"/>
  <c r="A232" i="1"/>
  <c r="U232" i="1" s="1"/>
  <c r="Y232" i="1" s="1"/>
  <c r="A264" i="1"/>
  <c r="U264" i="1" s="1"/>
  <c r="Y264" i="1" s="1"/>
  <c r="A273" i="1"/>
  <c r="U273" i="1" s="1"/>
  <c r="Y273" i="1" s="1"/>
  <c r="A282" i="1"/>
  <c r="U282" i="1" s="1"/>
  <c r="Y282" i="1" s="1"/>
  <c r="A291" i="1"/>
  <c r="U291" i="1" s="1"/>
  <c r="Y291" i="1" s="1"/>
  <c r="A301" i="1"/>
  <c r="U301" i="1" s="1"/>
  <c r="Y301" i="1" s="1"/>
  <c r="A311" i="1"/>
  <c r="U311" i="1" s="1"/>
  <c r="Y311" i="1" s="1"/>
  <c r="A389" i="1"/>
  <c r="U389" i="1" s="1"/>
  <c r="Y389" i="1" s="1"/>
  <c r="A411" i="1"/>
  <c r="U411" i="1" s="1"/>
  <c r="Y411" i="1" s="1"/>
  <c r="A451" i="1"/>
  <c r="U451" i="1" s="1"/>
  <c r="Y451" i="1" s="1"/>
  <c r="A499" i="1"/>
  <c r="U499" i="1" s="1"/>
  <c r="Y499" i="1" s="1"/>
  <c r="A555" i="1"/>
  <c r="U555" i="1" s="1"/>
  <c r="Y555" i="1" s="1"/>
  <c r="A919" i="1"/>
  <c r="U919" i="1" s="1"/>
  <c r="Y919" i="1" s="1"/>
  <c r="A1032" i="1"/>
  <c r="U1032" i="1" s="1"/>
  <c r="Y1032" i="1" s="1"/>
  <c r="V28" i="1" l="1"/>
  <c r="Y28" i="1"/>
  <c r="V19" i="1"/>
  <c r="Y19" i="1"/>
  <c r="X56" i="1"/>
  <c r="V56" i="1"/>
  <c r="X532" i="1"/>
  <c r="V532" i="1"/>
  <c r="X867" i="1"/>
  <c r="V867" i="1"/>
  <c r="X1325" i="1"/>
  <c r="V1325" i="1"/>
  <c r="X1797" i="1"/>
  <c r="V1797" i="1"/>
  <c r="X2435" i="1"/>
  <c r="V2435" i="1"/>
  <c r="V935" i="1"/>
  <c r="X935" i="1"/>
  <c r="X1420" i="1"/>
  <c r="V1420" i="1"/>
  <c r="X2480" i="1"/>
  <c r="V2480" i="1"/>
  <c r="X2263" i="1"/>
  <c r="V2263" i="1"/>
  <c r="X270" i="1"/>
  <c r="V270" i="1"/>
  <c r="X940" i="1"/>
  <c r="V940" i="1"/>
  <c r="X1389" i="1"/>
  <c r="V1389" i="1"/>
  <c r="X2199" i="1"/>
  <c r="V2199" i="1"/>
  <c r="X319" i="1"/>
  <c r="V319" i="1"/>
  <c r="X400" i="1"/>
  <c r="V400" i="1"/>
  <c r="X1460" i="1"/>
  <c r="V1460" i="1"/>
  <c r="X2007" i="1"/>
  <c r="V2007" i="1"/>
  <c r="X422" i="1"/>
  <c r="V422" i="1"/>
  <c r="X1400" i="1"/>
  <c r="V1400" i="1"/>
  <c r="X1501" i="1"/>
  <c r="V1501" i="1"/>
  <c r="X2150" i="1"/>
  <c r="V2150" i="1"/>
  <c r="X437" i="1"/>
  <c r="V437" i="1"/>
  <c r="X1012" i="1"/>
  <c r="V1012" i="1"/>
  <c r="X1677" i="1"/>
  <c r="V1677" i="1"/>
  <c r="X2006" i="1"/>
  <c r="V2006" i="1"/>
  <c r="X772" i="1"/>
  <c r="V772" i="1"/>
  <c r="V1074" i="1"/>
  <c r="X1074" i="1"/>
  <c r="X1757" i="1"/>
  <c r="V1757" i="1"/>
  <c r="X2117" i="1"/>
  <c r="V2117" i="1"/>
  <c r="X233" i="1"/>
  <c r="V233" i="1"/>
  <c r="X646" i="1"/>
  <c r="V646" i="1"/>
  <c r="V1219" i="1"/>
  <c r="X1219" i="1"/>
  <c r="X1872" i="1"/>
  <c r="V1872" i="1"/>
  <c r="X2221" i="1"/>
  <c r="V2221" i="1"/>
  <c r="X176" i="1"/>
  <c r="V176" i="1"/>
  <c r="X24" i="1"/>
  <c r="V24" i="1"/>
  <c r="X411" i="1"/>
  <c r="V411" i="1"/>
  <c r="X232" i="1"/>
  <c r="V232" i="1"/>
  <c r="X152" i="1"/>
  <c r="V152" i="1"/>
  <c r="X80" i="1"/>
  <c r="V80" i="1"/>
  <c r="X387" i="1"/>
  <c r="V387" i="1"/>
  <c r="X389" i="1"/>
  <c r="V389" i="1"/>
  <c r="X224" i="1"/>
  <c r="V224" i="1"/>
  <c r="X144" i="1"/>
  <c r="V144" i="1"/>
  <c r="X64" i="1"/>
  <c r="V64" i="1"/>
  <c r="X2347" i="1"/>
  <c r="V2347" i="1"/>
  <c r="X310" i="1"/>
  <c r="V310" i="1"/>
  <c r="V223" i="1"/>
  <c r="X223" i="1"/>
  <c r="V151" i="1"/>
  <c r="X151" i="1"/>
  <c r="X63" i="1"/>
  <c r="V63" i="1"/>
  <c r="V2338" i="1"/>
  <c r="X2338" i="1"/>
  <c r="X1063" i="1"/>
  <c r="V1063" i="1"/>
  <c r="X713" i="1"/>
  <c r="V713" i="1"/>
  <c r="X1188" i="1"/>
  <c r="V1188" i="1"/>
  <c r="X2440" i="1"/>
  <c r="V2440" i="1"/>
  <c r="X2357" i="1"/>
  <c r="V2357" i="1"/>
  <c r="X748" i="1"/>
  <c r="V748" i="1"/>
  <c r="X757" i="1"/>
  <c r="V757" i="1"/>
  <c r="X822" i="1"/>
  <c r="V822" i="1"/>
  <c r="X831" i="1"/>
  <c r="V831" i="1"/>
  <c r="X440" i="1"/>
  <c r="V440" i="1"/>
  <c r="X841" i="1"/>
  <c r="V841" i="1"/>
  <c r="X1129" i="1"/>
  <c r="V1129" i="1"/>
  <c r="X2072" i="1"/>
  <c r="V2072" i="1"/>
  <c r="X1156" i="1"/>
  <c r="V1156" i="1"/>
  <c r="X1261" i="1"/>
  <c r="V1261" i="1"/>
  <c r="X1334" i="1"/>
  <c r="V1334" i="1"/>
  <c r="X1352" i="1"/>
  <c r="V1352" i="1"/>
  <c r="X1761" i="1"/>
  <c r="V1761" i="1"/>
  <c r="X1627" i="1"/>
  <c r="V1627" i="1"/>
  <c r="X1636" i="1"/>
  <c r="V1636" i="1"/>
  <c r="X1717" i="1"/>
  <c r="V1717" i="1"/>
  <c r="X1806" i="1"/>
  <c r="V1806" i="1"/>
  <c r="X1680" i="1"/>
  <c r="V1680" i="1"/>
  <c r="X2191" i="1"/>
  <c r="V2191" i="1"/>
  <c r="V1938" i="1"/>
  <c r="X1938" i="1"/>
  <c r="X2251" i="1"/>
  <c r="V2251" i="1"/>
  <c r="X2045" i="1"/>
  <c r="V2045" i="1"/>
  <c r="X2182" i="1"/>
  <c r="V2182" i="1"/>
  <c r="X1169" i="1"/>
  <c r="V1169" i="1"/>
  <c r="X1221" i="1"/>
  <c r="V1221" i="1"/>
  <c r="X396" i="1"/>
  <c r="V396" i="1"/>
  <c r="X907" i="1"/>
  <c r="V907" i="1"/>
  <c r="V898" i="1"/>
  <c r="X898" i="1"/>
  <c r="X742" i="1"/>
  <c r="V742" i="1"/>
  <c r="V559" i="1"/>
  <c r="X559" i="1"/>
  <c r="X512" i="1"/>
  <c r="V512" i="1"/>
  <c r="X1484" i="1"/>
  <c r="V1484" i="1"/>
  <c r="V322" i="1"/>
  <c r="X322" i="1"/>
  <c r="X953" i="1"/>
  <c r="V953" i="1"/>
  <c r="V1474" i="1"/>
  <c r="X1474" i="1"/>
  <c r="X1374" i="1"/>
  <c r="V1374" i="1"/>
  <c r="X1187" i="1"/>
  <c r="V1187" i="1"/>
  <c r="X1044" i="1"/>
  <c r="V1044" i="1"/>
  <c r="X1053" i="1"/>
  <c r="V1053" i="1"/>
  <c r="X1142" i="1"/>
  <c r="V1142" i="1"/>
  <c r="X1577" i="1"/>
  <c r="V1577" i="1"/>
  <c r="X1475" i="1"/>
  <c r="V1475" i="1"/>
  <c r="X1960" i="1"/>
  <c r="V1960" i="1"/>
  <c r="X1549" i="1"/>
  <c r="V1549" i="1"/>
  <c r="X1630" i="1"/>
  <c r="V1630" i="1"/>
  <c r="X1932" i="1"/>
  <c r="V1932" i="1"/>
  <c r="X1923" i="1"/>
  <c r="V1923" i="1"/>
  <c r="X2143" i="1"/>
  <c r="V2143" i="1"/>
  <c r="V1994" i="1"/>
  <c r="X1994" i="1"/>
  <c r="V2003" i="1"/>
  <c r="X2003" i="1"/>
  <c r="X2012" i="1"/>
  <c r="V2012" i="1"/>
  <c r="X1941" i="1"/>
  <c r="V1941" i="1"/>
  <c r="X2022" i="1"/>
  <c r="V2022" i="1"/>
  <c r="X779" i="1"/>
  <c r="V779" i="1"/>
  <c r="V279" i="1"/>
  <c r="X279" i="1"/>
  <c r="X198" i="1"/>
  <c r="V198" i="1"/>
  <c r="X110" i="1"/>
  <c r="V110" i="1"/>
  <c r="X38" i="1"/>
  <c r="V38" i="1"/>
  <c r="V1522" i="1"/>
  <c r="X1522" i="1"/>
  <c r="X476" i="1"/>
  <c r="V476" i="1"/>
  <c r="X517" i="1"/>
  <c r="V517" i="1"/>
  <c r="X374" i="1"/>
  <c r="V374" i="1"/>
  <c r="V591" i="1"/>
  <c r="X591" i="1"/>
  <c r="X680" i="1"/>
  <c r="V680" i="1"/>
  <c r="X689" i="1"/>
  <c r="V689" i="1"/>
  <c r="V738" i="1"/>
  <c r="X738" i="1"/>
  <c r="V1058" i="1"/>
  <c r="X1058" i="1"/>
  <c r="X1878" i="1"/>
  <c r="V1878" i="1"/>
  <c r="X893" i="1"/>
  <c r="V893" i="1"/>
  <c r="V1610" i="1"/>
  <c r="X1610" i="1"/>
  <c r="X1360" i="1"/>
  <c r="V1360" i="1"/>
  <c r="V1370" i="1"/>
  <c r="X1370" i="1"/>
  <c r="X2120" i="1"/>
  <c r="V2120" i="1"/>
  <c r="X1508" i="1"/>
  <c r="V1508" i="1"/>
  <c r="X1573" i="1"/>
  <c r="V1573" i="1"/>
  <c r="X1742" i="1"/>
  <c r="V1742" i="1"/>
  <c r="X2512" i="1"/>
  <c r="V2512" i="1"/>
  <c r="X2111" i="1"/>
  <c r="V2111" i="1"/>
  <c r="X2361" i="1"/>
  <c r="V2361" i="1"/>
  <c r="X2522" i="1"/>
  <c r="V2522" i="1"/>
  <c r="X2324" i="1"/>
  <c r="V2324" i="1"/>
  <c r="X2333" i="1"/>
  <c r="V2333" i="1"/>
  <c r="X976" i="1"/>
  <c r="V976" i="1"/>
  <c r="X381" i="1"/>
  <c r="V381" i="1"/>
  <c r="X229" i="1"/>
  <c r="V229" i="1"/>
  <c r="X157" i="1"/>
  <c r="V157" i="1"/>
  <c r="X77" i="1"/>
  <c r="V77" i="1"/>
  <c r="X2067" i="1"/>
  <c r="V2067" i="1"/>
  <c r="X569" i="1"/>
  <c r="V569" i="1"/>
  <c r="X581" i="1"/>
  <c r="V581" i="1"/>
  <c r="X774" i="1"/>
  <c r="V774" i="1"/>
  <c r="X280" i="1"/>
  <c r="V280" i="1"/>
  <c r="X633" i="1"/>
  <c r="V633" i="1"/>
  <c r="V642" i="1"/>
  <c r="X642" i="1"/>
  <c r="X1057" i="1"/>
  <c r="V1057" i="1"/>
  <c r="V1066" i="1"/>
  <c r="X1066" i="1"/>
  <c r="X1323" i="1"/>
  <c r="V1323" i="1"/>
  <c r="X1479" i="1"/>
  <c r="V1479" i="1"/>
  <c r="X1359" i="1"/>
  <c r="V1359" i="1"/>
  <c r="X1118" i="1"/>
  <c r="V1118" i="1"/>
  <c r="V1442" i="1"/>
  <c r="X1442" i="1"/>
  <c r="X1609" i="1"/>
  <c r="V1609" i="1"/>
  <c r="X1507" i="1"/>
  <c r="V1507" i="1"/>
  <c r="X1516" i="1"/>
  <c r="V1516" i="1"/>
  <c r="X1813" i="1"/>
  <c r="V1813" i="1"/>
  <c r="X1687" i="1"/>
  <c r="V1687" i="1"/>
  <c r="X1945" i="1"/>
  <c r="V1945" i="1"/>
  <c r="X2249" i="1"/>
  <c r="V2249" i="1"/>
  <c r="X2171" i="1"/>
  <c r="V2171" i="1"/>
  <c r="X2276" i="1"/>
  <c r="V2276" i="1"/>
  <c r="X2341" i="1"/>
  <c r="V2341" i="1"/>
  <c r="X2406" i="1"/>
  <c r="V2406" i="1"/>
  <c r="X979" i="1"/>
  <c r="V979" i="1"/>
  <c r="X1454" i="1"/>
  <c r="V1454" i="1"/>
  <c r="V951" i="1"/>
  <c r="X951" i="1"/>
  <c r="V823" i="1"/>
  <c r="X823" i="1"/>
  <c r="X664" i="1"/>
  <c r="V664" i="1"/>
  <c r="X777" i="1"/>
  <c r="V777" i="1"/>
  <c r="V895" i="1"/>
  <c r="X895" i="1"/>
  <c r="X1391" i="1"/>
  <c r="V1391" i="1"/>
  <c r="V1194" i="1"/>
  <c r="X1194" i="1"/>
  <c r="X1060" i="1"/>
  <c r="V1060" i="1"/>
  <c r="X997" i="1"/>
  <c r="V997" i="1"/>
  <c r="X1166" i="1"/>
  <c r="V1166" i="1"/>
  <c r="X1335" i="1"/>
  <c r="V1335" i="1"/>
  <c r="X1825" i="1"/>
  <c r="V1825" i="1"/>
  <c r="X2192" i="1"/>
  <c r="V2192" i="1"/>
  <c r="X1889" i="1"/>
  <c r="V1889" i="1"/>
  <c r="X1646" i="1"/>
  <c r="V1646" i="1"/>
  <c r="X1992" i="1"/>
  <c r="V1992" i="1"/>
  <c r="X2400" i="1"/>
  <c r="V2400" i="1"/>
  <c r="X2113" i="1"/>
  <c r="V2113" i="1"/>
  <c r="V2122" i="1"/>
  <c r="X2122" i="1"/>
  <c r="X2020" i="1"/>
  <c r="V2020" i="1"/>
  <c r="X2046" i="1"/>
  <c r="V2046" i="1"/>
  <c r="X819" i="1"/>
  <c r="V819" i="1"/>
  <c r="X286" i="1"/>
  <c r="V286" i="1"/>
  <c r="X196" i="1"/>
  <c r="V196" i="1"/>
  <c r="X100" i="1"/>
  <c r="V100" i="1"/>
  <c r="V12" i="1"/>
  <c r="X12" i="1"/>
  <c r="X2116" i="1"/>
  <c r="V2116" i="1"/>
  <c r="X920" i="1"/>
  <c r="V920" i="1"/>
  <c r="X534" i="1"/>
  <c r="V534" i="1"/>
  <c r="V599" i="1"/>
  <c r="X599" i="1"/>
  <c r="X632" i="1"/>
  <c r="V632" i="1"/>
  <c r="X705" i="1"/>
  <c r="V705" i="1"/>
  <c r="V474" i="1"/>
  <c r="X474" i="1"/>
  <c r="X993" i="1"/>
  <c r="V993" i="1"/>
  <c r="V1258" i="1"/>
  <c r="X1258" i="1"/>
  <c r="X1331" i="1"/>
  <c r="V1331" i="1"/>
  <c r="X1468" i="1"/>
  <c r="V1468" i="1"/>
  <c r="X1368" i="1"/>
  <c r="V1368" i="1"/>
  <c r="X1190" i="1"/>
  <c r="V1190" i="1"/>
  <c r="X1633" i="1"/>
  <c r="V1633" i="1"/>
  <c r="X1459" i="1"/>
  <c r="V1459" i="1"/>
  <c r="X1524" i="1"/>
  <c r="V1524" i="1"/>
  <c r="X1661" i="1"/>
  <c r="V1661" i="1"/>
  <c r="X1830" i="1"/>
  <c r="V1830" i="1"/>
  <c r="X1704" i="1"/>
  <c r="V1704" i="1"/>
  <c r="X2257" i="1"/>
  <c r="V2257" i="1"/>
  <c r="V2442" i="1"/>
  <c r="X2442" i="1"/>
  <c r="X1988" i="1"/>
  <c r="V1988" i="1"/>
  <c r="X1917" i="1"/>
  <c r="V1917" i="1"/>
  <c r="X2501" i="1"/>
  <c r="V2501" i="1"/>
  <c r="X811" i="1"/>
  <c r="V811" i="1"/>
  <c r="X377" i="1"/>
  <c r="V377" i="1"/>
  <c r="X227" i="1"/>
  <c r="V227" i="1"/>
  <c r="X147" i="1"/>
  <c r="V147" i="1"/>
  <c r="X43" i="1"/>
  <c r="V43" i="1"/>
  <c r="X817" i="1"/>
  <c r="V817" i="1"/>
  <c r="X588" i="1"/>
  <c r="V588" i="1"/>
  <c r="X837" i="1"/>
  <c r="V837" i="1"/>
  <c r="V407" i="1"/>
  <c r="X407" i="1"/>
  <c r="X1064" i="1"/>
  <c r="V1064" i="1"/>
  <c r="X881" i="1"/>
  <c r="V881" i="1"/>
  <c r="X928" i="1"/>
  <c r="V928" i="1"/>
  <c r="V863" i="1"/>
  <c r="X863" i="1"/>
  <c r="V1802" i="1"/>
  <c r="X1802" i="1"/>
  <c r="X1179" i="1"/>
  <c r="V1179" i="1"/>
  <c r="X956" i="1"/>
  <c r="V956" i="1"/>
  <c r="X1440" i="1"/>
  <c r="V1440" i="1"/>
  <c r="V1386" i="1"/>
  <c r="X1386" i="1"/>
  <c r="X1135" i="1"/>
  <c r="V1135" i="1"/>
  <c r="X1793" i="1"/>
  <c r="V1793" i="1"/>
  <c r="X1532" i="1"/>
  <c r="V1532" i="1"/>
  <c r="X1685" i="1"/>
  <c r="V1685" i="1"/>
  <c r="X2041" i="1"/>
  <c r="V2041" i="1"/>
  <c r="X1776" i="1"/>
  <c r="V1776" i="1"/>
  <c r="X2215" i="1"/>
  <c r="V2215" i="1"/>
  <c r="X2441" i="1"/>
  <c r="V2441" i="1"/>
  <c r="X1987" i="1"/>
  <c r="V1987" i="1"/>
  <c r="X2068" i="1"/>
  <c r="V2068" i="1"/>
  <c r="X2005" i="1"/>
  <c r="V2005" i="1"/>
  <c r="X2422" i="1"/>
  <c r="V2422" i="1"/>
  <c r="X515" i="1"/>
  <c r="V515" i="1"/>
  <c r="V275" i="1"/>
  <c r="X275" i="1"/>
  <c r="V154" i="1"/>
  <c r="X154" i="1"/>
  <c r="X931" i="1"/>
  <c r="V931" i="1"/>
  <c r="X413" i="1"/>
  <c r="V413" i="1"/>
  <c r="X265" i="1"/>
  <c r="V265" i="1"/>
  <c r="X169" i="1"/>
  <c r="V169" i="1"/>
  <c r="X97" i="1"/>
  <c r="V97" i="1"/>
  <c r="X25" i="1"/>
  <c r="V25" i="1"/>
  <c r="X404" i="1"/>
  <c r="V404" i="1"/>
  <c r="X637" i="1"/>
  <c r="V637" i="1"/>
  <c r="X558" i="1"/>
  <c r="V558" i="1"/>
  <c r="V511" i="1"/>
  <c r="X511" i="1"/>
  <c r="X520" i="1"/>
  <c r="V520" i="1"/>
  <c r="X833" i="1"/>
  <c r="V833" i="1"/>
  <c r="V943" i="1"/>
  <c r="X943" i="1"/>
  <c r="X1446" i="1"/>
  <c r="V1446" i="1"/>
  <c r="X1392" i="1"/>
  <c r="V1392" i="1"/>
  <c r="X1195" i="1"/>
  <c r="V1195" i="1"/>
  <c r="V1959" i="1"/>
  <c r="X1959" i="1"/>
  <c r="V1666" i="1"/>
  <c r="X1666" i="1"/>
  <c r="X1247" i="1"/>
  <c r="V1247" i="1"/>
  <c r="X1419" i="1"/>
  <c r="V1419" i="1"/>
  <c r="X1772" i="1"/>
  <c r="V1772" i="1"/>
  <c r="X1863" i="1"/>
  <c r="V1863" i="1"/>
  <c r="X1900" i="1"/>
  <c r="V1900" i="1"/>
  <c r="X1576" i="1"/>
  <c r="V1576" i="1"/>
  <c r="X2151" i="1"/>
  <c r="V2151" i="1"/>
  <c r="X2193" i="1"/>
  <c r="V2193" i="1"/>
  <c r="V2202" i="1"/>
  <c r="X2202" i="1"/>
  <c r="X2419" i="1"/>
  <c r="V2419" i="1"/>
  <c r="X2141" i="1"/>
  <c r="V2141" i="1"/>
  <c r="X114" i="1"/>
  <c r="V114" i="1"/>
  <c r="V2490" i="1"/>
  <c r="X2490" i="1"/>
  <c r="X1752" i="1"/>
  <c r="V1752" i="1"/>
  <c r="X1096" i="1"/>
  <c r="V1096" i="1"/>
  <c r="V1746" i="1"/>
  <c r="X1746" i="1"/>
  <c r="X1539" i="1"/>
  <c r="V1539" i="1"/>
  <c r="X2075" i="1"/>
  <c r="V2075" i="1"/>
  <c r="X2004" i="1"/>
  <c r="V2004" i="1"/>
  <c r="X2360" i="1"/>
  <c r="V2360" i="1"/>
  <c r="X1572" i="1"/>
  <c r="V1572" i="1"/>
  <c r="X2397" i="1"/>
  <c r="V2397" i="1"/>
  <c r="X905" i="1"/>
  <c r="V905" i="1"/>
  <c r="X1958" i="1"/>
  <c r="V1958" i="1"/>
  <c r="X2140" i="1"/>
  <c r="V2140" i="1"/>
  <c r="X316" i="1"/>
  <c r="V316" i="1"/>
  <c r="V1322" i="1"/>
  <c r="X1322" i="1"/>
  <c r="X1580" i="1"/>
  <c r="V1580" i="1"/>
  <c r="X1997" i="1"/>
  <c r="V1997" i="1"/>
  <c r="V983" i="1"/>
  <c r="X983" i="1"/>
  <c r="X1275" i="1"/>
  <c r="V1275" i="1"/>
  <c r="X1607" i="1"/>
  <c r="V1607" i="1"/>
  <c r="X944" i="1"/>
  <c r="V944" i="1"/>
  <c r="X161" i="1"/>
  <c r="V161" i="1"/>
  <c r="X576" i="1"/>
  <c r="V576" i="1"/>
  <c r="V1263" i="1"/>
  <c r="X1263" i="1"/>
  <c r="X2515" i="1"/>
  <c r="V2515" i="1"/>
  <c r="X128" i="1"/>
  <c r="V128" i="1"/>
  <c r="V143" i="1"/>
  <c r="X143" i="1"/>
  <c r="X804" i="1"/>
  <c r="V804" i="1"/>
  <c r="X1059" i="1"/>
  <c r="V1059" i="1"/>
  <c r="X1513" i="1"/>
  <c r="V1513" i="1"/>
  <c r="X1009" i="1"/>
  <c r="V1009" i="1"/>
  <c r="X1657" i="1"/>
  <c r="V1657" i="1"/>
  <c r="X2048" i="1"/>
  <c r="V2048" i="1"/>
  <c r="X659" i="1"/>
  <c r="V659" i="1"/>
  <c r="X30" i="1"/>
  <c r="V30" i="1"/>
  <c r="X840" i="1"/>
  <c r="V840" i="1"/>
  <c r="X1452" i="1"/>
  <c r="V1452" i="1"/>
  <c r="X1600" i="1"/>
  <c r="V1600" i="1"/>
  <c r="X149" i="1"/>
  <c r="V149" i="1"/>
  <c r="V706" i="1"/>
  <c r="X706" i="1"/>
  <c r="X1039" i="1"/>
  <c r="V1039" i="1"/>
  <c r="X2433" i="1"/>
  <c r="V2433" i="1"/>
  <c r="X1112" i="1"/>
  <c r="V1112" i="1"/>
  <c r="X1069" i="1"/>
  <c r="V1069" i="1"/>
  <c r="X1718" i="1"/>
  <c r="V1718" i="1"/>
  <c r="X277" i="1"/>
  <c r="V277" i="1"/>
  <c r="X614" i="1"/>
  <c r="V614" i="1"/>
  <c r="X1396" i="1"/>
  <c r="V1396" i="1"/>
  <c r="X2016" i="1"/>
  <c r="V2016" i="1"/>
  <c r="X755" i="1"/>
  <c r="V755" i="1"/>
  <c r="X417" i="1"/>
  <c r="V417" i="1"/>
  <c r="X1028" i="1"/>
  <c r="V1028" i="1"/>
  <c r="X2473" i="1"/>
  <c r="V2473" i="1"/>
  <c r="X146" i="1"/>
  <c r="V146" i="1"/>
  <c r="X17" i="1"/>
  <c r="V17" i="1"/>
  <c r="X1401" i="1"/>
  <c r="V1401" i="1"/>
  <c r="X1567" i="1"/>
  <c r="V1567" i="1"/>
  <c r="X2421" i="1"/>
  <c r="V2421" i="1"/>
  <c r="V207" i="1"/>
  <c r="X207" i="1"/>
  <c r="V47" i="1"/>
  <c r="X47" i="1"/>
  <c r="X836" i="1"/>
  <c r="V836" i="1"/>
  <c r="X1838" i="1"/>
  <c r="V1838" i="1"/>
  <c r="X876" i="1"/>
  <c r="V876" i="1"/>
  <c r="X776" i="1"/>
  <c r="V776" i="1"/>
  <c r="X1139" i="1"/>
  <c r="V1139" i="1"/>
  <c r="X1481" i="1"/>
  <c r="V1481" i="1"/>
  <c r="X1843" i="1"/>
  <c r="V1843" i="1"/>
  <c r="X1583" i="1"/>
  <c r="V1583" i="1"/>
  <c r="V2399" i="1"/>
  <c r="X2399" i="1"/>
  <c r="X2523" i="1"/>
  <c r="V2523" i="1"/>
  <c r="X2334" i="1"/>
  <c r="V2334" i="1"/>
  <c r="V1106" i="1"/>
  <c r="X1106" i="1"/>
  <c r="X1403" i="1"/>
  <c r="V1403" i="1"/>
  <c r="X540" i="1"/>
  <c r="V540" i="1"/>
  <c r="X1264" i="1"/>
  <c r="V1264" i="1"/>
  <c r="X963" i="1"/>
  <c r="V963" i="1"/>
  <c r="V879" i="1"/>
  <c r="X879" i="1"/>
  <c r="V711" i="1"/>
  <c r="X711" i="1"/>
  <c r="X656" i="1"/>
  <c r="V656" i="1"/>
  <c r="X577" i="1"/>
  <c r="V577" i="1"/>
  <c r="V530" i="1"/>
  <c r="X530" i="1"/>
  <c r="X1081" i="1"/>
  <c r="V1081" i="1"/>
  <c r="V1018" i="1"/>
  <c r="X1018" i="1"/>
  <c r="X1447" i="1"/>
  <c r="V1447" i="1"/>
  <c r="X1291" i="1"/>
  <c r="V1291" i="1"/>
  <c r="X1196" i="1"/>
  <c r="V1196" i="1"/>
  <c r="X1229" i="1"/>
  <c r="V1229" i="1"/>
  <c r="X1310" i="1"/>
  <c r="V1310" i="1"/>
  <c r="X1737" i="1"/>
  <c r="V1737" i="1"/>
  <c r="X1595" i="1"/>
  <c r="V1595" i="1"/>
  <c r="X1540" i="1"/>
  <c r="V1540" i="1"/>
  <c r="X1701" i="1"/>
  <c r="V1701" i="1"/>
  <c r="X1774" i="1"/>
  <c r="V1774" i="1"/>
  <c r="X2328" i="1"/>
  <c r="V2328" i="1"/>
  <c r="X1512" i="1"/>
  <c r="V1512" i="1"/>
  <c r="X2439" i="1"/>
  <c r="V2439" i="1"/>
  <c r="V2106" i="1"/>
  <c r="X2106" i="1"/>
  <c r="X2115" i="1"/>
  <c r="V2115" i="1"/>
  <c r="X2124" i="1"/>
  <c r="V2124" i="1"/>
  <c r="X2085" i="1"/>
  <c r="V2085" i="1"/>
  <c r="X2222" i="1"/>
  <c r="V2222" i="1"/>
  <c r="X603" i="1"/>
  <c r="V603" i="1"/>
  <c r="X262" i="1"/>
  <c r="V262" i="1"/>
  <c r="X174" i="1"/>
  <c r="V174" i="1"/>
  <c r="X94" i="1"/>
  <c r="V94" i="1"/>
  <c r="X22" i="1"/>
  <c r="V22" i="1"/>
  <c r="V1587" i="1"/>
  <c r="X1587" i="1"/>
  <c r="X564" i="1"/>
  <c r="V564" i="1"/>
  <c r="X717" i="1"/>
  <c r="V717" i="1"/>
  <c r="X582" i="1"/>
  <c r="V582" i="1"/>
  <c r="V1626" i="1"/>
  <c r="X1626" i="1"/>
  <c r="V903" i="1"/>
  <c r="X903" i="1"/>
  <c r="X1192" i="1"/>
  <c r="V1192" i="1"/>
  <c r="X959" i="1"/>
  <c r="V959" i="1"/>
  <c r="V1234" i="1"/>
  <c r="X1234" i="1"/>
  <c r="X1092" i="1"/>
  <c r="V1092" i="1"/>
  <c r="X1077" i="1"/>
  <c r="V1077" i="1"/>
  <c r="X1014" i="1"/>
  <c r="V1014" i="1"/>
  <c r="X1461" i="1"/>
  <c r="V1461" i="1"/>
  <c r="X1398" i="1"/>
  <c r="V1398" i="1"/>
  <c r="X1499" i="1"/>
  <c r="V1499" i="1"/>
  <c r="X1644" i="1"/>
  <c r="V1644" i="1"/>
  <c r="X1733" i="1"/>
  <c r="V1733" i="1"/>
  <c r="X1990" i="1"/>
  <c r="V1990" i="1"/>
  <c r="X1688" i="1"/>
  <c r="V1688" i="1"/>
  <c r="X2287" i="1"/>
  <c r="V2287" i="1"/>
  <c r="V1946" i="1"/>
  <c r="X1946" i="1"/>
  <c r="X2259" i="1"/>
  <c r="V2259" i="1"/>
  <c r="X2476" i="1"/>
  <c r="V2476" i="1"/>
  <c r="X2062" i="1"/>
  <c r="V2062" i="1"/>
  <c r="X827" i="1"/>
  <c r="V827" i="1"/>
  <c r="X297" i="1"/>
  <c r="V297" i="1"/>
  <c r="X213" i="1"/>
  <c r="V213" i="1"/>
  <c r="X125" i="1"/>
  <c r="V125" i="1"/>
  <c r="X53" i="1"/>
  <c r="V53" i="1"/>
  <c r="X388" i="1"/>
  <c r="V388" i="1"/>
  <c r="X572" i="1"/>
  <c r="V572" i="1"/>
  <c r="X829" i="1"/>
  <c r="V829" i="1"/>
  <c r="V391" i="1"/>
  <c r="X391" i="1"/>
  <c r="X456" i="1"/>
  <c r="V456" i="1"/>
  <c r="X737" i="1"/>
  <c r="V737" i="1"/>
  <c r="V746" i="1"/>
  <c r="X746" i="1"/>
  <c r="X1233" i="1"/>
  <c r="V1233" i="1"/>
  <c r="X1868" i="1"/>
  <c r="V1868" i="1"/>
  <c r="X948" i="1"/>
  <c r="V948" i="1"/>
  <c r="X1013" i="1"/>
  <c r="V1013" i="1"/>
  <c r="X1469" i="1"/>
  <c r="V1469" i="1"/>
  <c r="X1286" i="1"/>
  <c r="V1286" i="1"/>
  <c r="X1127" i="1"/>
  <c r="V1127" i="1"/>
  <c r="X1705" i="1"/>
  <c r="V1705" i="1"/>
  <c r="X1643" i="1"/>
  <c r="V1643" i="1"/>
  <c r="X1652" i="1"/>
  <c r="V1652" i="1"/>
  <c r="X1590" i="1"/>
  <c r="V1590" i="1"/>
  <c r="V1831" i="1"/>
  <c r="X1831" i="1"/>
  <c r="V2119" i="1"/>
  <c r="X2119" i="1"/>
  <c r="X2521" i="1"/>
  <c r="V2521" i="1"/>
  <c r="X2323" i="1"/>
  <c r="V2323" i="1"/>
  <c r="X2484" i="1"/>
  <c r="V2484" i="1"/>
  <c r="X2493" i="1"/>
  <c r="V2493" i="1"/>
  <c r="X412" i="1"/>
  <c r="V412" i="1"/>
  <c r="X501" i="1"/>
  <c r="V501" i="1"/>
  <c r="V478" i="1"/>
  <c r="X478" i="1"/>
  <c r="X1280" i="1"/>
  <c r="V1280" i="1"/>
  <c r="X924" i="1"/>
  <c r="V924" i="1"/>
  <c r="X859" i="1"/>
  <c r="V859" i="1"/>
  <c r="V394" i="1"/>
  <c r="X394" i="1"/>
  <c r="X1372" i="1"/>
  <c r="V1372" i="1"/>
  <c r="X1409" i="1"/>
  <c r="V1409" i="1"/>
  <c r="V1298" i="1"/>
  <c r="X1298" i="1"/>
  <c r="X1236" i="1"/>
  <c r="V1236" i="1"/>
  <c r="X1157" i="1"/>
  <c r="V1157" i="1"/>
  <c r="X1262" i="1"/>
  <c r="V1262" i="1"/>
  <c r="V1482" i="1"/>
  <c r="X1482" i="1"/>
  <c r="X2064" i="1"/>
  <c r="V2064" i="1"/>
  <c r="X1628" i="1"/>
  <c r="V1628" i="1"/>
  <c r="X1637" i="1"/>
  <c r="V1637" i="1"/>
  <c r="X1798" i="1"/>
  <c r="V1798" i="1"/>
  <c r="X1528" i="1"/>
  <c r="V1528" i="1"/>
  <c r="X2055" i="1"/>
  <c r="V2055" i="1"/>
  <c r="X2289" i="1"/>
  <c r="V2289" i="1"/>
  <c r="X2418" i="1"/>
  <c r="V2418" i="1"/>
  <c r="X2220" i="1"/>
  <c r="V2220" i="1"/>
  <c r="X2174" i="1"/>
  <c r="V2174" i="1"/>
  <c r="X707" i="1"/>
  <c r="V707" i="1"/>
  <c r="X260" i="1"/>
  <c r="V260" i="1"/>
  <c r="X172" i="1"/>
  <c r="V172" i="1"/>
  <c r="X76" i="1"/>
  <c r="V76" i="1"/>
  <c r="X1995" i="1"/>
  <c r="V1995" i="1"/>
  <c r="X372" i="1"/>
  <c r="V372" i="1"/>
  <c r="X589" i="1"/>
  <c r="V589" i="1"/>
  <c r="X678" i="1"/>
  <c r="V678" i="1"/>
  <c r="V687" i="1"/>
  <c r="X687" i="1"/>
  <c r="X736" i="1"/>
  <c r="V736" i="1"/>
  <c r="X801" i="1"/>
  <c r="V801" i="1"/>
  <c r="V562" i="1"/>
  <c r="X562" i="1"/>
  <c r="X1153" i="1"/>
  <c r="V1153" i="1"/>
  <c r="X1543" i="1"/>
  <c r="V1543" i="1"/>
  <c r="X1108" i="1"/>
  <c r="V1108" i="1"/>
  <c r="X901" i="1"/>
  <c r="V901" i="1"/>
  <c r="X1405" i="1"/>
  <c r="V1405" i="1"/>
  <c r="X1294" i="1"/>
  <c r="V1294" i="1"/>
  <c r="V1858" i="1"/>
  <c r="X1858" i="1"/>
  <c r="X1571" i="1"/>
  <c r="V1571" i="1"/>
  <c r="X1740" i="1"/>
  <c r="V1740" i="1"/>
  <c r="X1749" i="1"/>
  <c r="V1749" i="1"/>
  <c r="X2216" i="1"/>
  <c r="V2216" i="1"/>
  <c r="V1935" i="1"/>
  <c r="X1935" i="1"/>
  <c r="V1970" i="1"/>
  <c r="X1970" i="1"/>
  <c r="X1979" i="1"/>
  <c r="V1979" i="1"/>
  <c r="X2100" i="1"/>
  <c r="V2100" i="1"/>
  <c r="X2069" i="1"/>
  <c r="V2069" i="1"/>
  <c r="X2118" i="1"/>
  <c r="V2118" i="1"/>
  <c r="X699" i="1"/>
  <c r="V699" i="1"/>
  <c r="X305" i="1"/>
  <c r="V305" i="1"/>
  <c r="V211" i="1"/>
  <c r="X211" i="1"/>
  <c r="V107" i="1"/>
  <c r="X107" i="1"/>
  <c r="X27" i="1"/>
  <c r="V27" i="1"/>
  <c r="X1054" i="1"/>
  <c r="V1054" i="1"/>
  <c r="V946" i="1"/>
  <c r="X946" i="1"/>
  <c r="V1570" i="1"/>
  <c r="X1570" i="1"/>
  <c r="X631" i="1"/>
  <c r="V631" i="1"/>
  <c r="X496" i="1"/>
  <c r="V496" i="1"/>
  <c r="X473" i="1"/>
  <c r="V473" i="1"/>
  <c r="X1916" i="1"/>
  <c r="V1916" i="1"/>
  <c r="X1001" i="1"/>
  <c r="V1001" i="1"/>
  <c r="V1098" i="1"/>
  <c r="X1098" i="1"/>
  <c r="X1339" i="1"/>
  <c r="V1339" i="1"/>
  <c r="X1116" i="1"/>
  <c r="V1116" i="1"/>
  <c r="V1458" i="1"/>
  <c r="X1458" i="1"/>
  <c r="X854" i="1"/>
  <c r="V854" i="1"/>
  <c r="X1303" i="1"/>
  <c r="V1303" i="1"/>
  <c r="X1467" i="1"/>
  <c r="V1467" i="1"/>
  <c r="X1660" i="1"/>
  <c r="V1660" i="1"/>
  <c r="X1829" i="1"/>
  <c r="V1829" i="1"/>
  <c r="X1623" i="1"/>
  <c r="V1623" i="1"/>
  <c r="V1866" i="1"/>
  <c r="X1866" i="1"/>
  <c r="X2431" i="1"/>
  <c r="V2431" i="1"/>
  <c r="V1978" i="1"/>
  <c r="X1978" i="1"/>
  <c r="V2099" i="1"/>
  <c r="X2099" i="1"/>
  <c r="X2196" i="1"/>
  <c r="V2196" i="1"/>
  <c r="X2205" i="1"/>
  <c r="V2205" i="1"/>
  <c r="X864" i="1"/>
  <c r="V864" i="1"/>
  <c r="X419" i="1"/>
  <c r="V419" i="1"/>
  <c r="V226" i="1"/>
  <c r="X226" i="1"/>
  <c r="V106" i="1"/>
  <c r="X106" i="1"/>
  <c r="X739" i="1"/>
  <c r="V739" i="1"/>
  <c r="V371" i="1"/>
  <c r="X371" i="1"/>
  <c r="X225" i="1"/>
  <c r="V225" i="1"/>
  <c r="X153" i="1"/>
  <c r="V153" i="1"/>
  <c r="X81" i="1"/>
  <c r="V81" i="1"/>
  <c r="X1356" i="1"/>
  <c r="V1356" i="1"/>
  <c r="X604" i="1"/>
  <c r="V604" i="1"/>
  <c r="X741" i="1"/>
  <c r="V741" i="1"/>
  <c r="X710" i="1"/>
  <c r="V710" i="1"/>
  <c r="V655" i="1"/>
  <c r="X655" i="1"/>
  <c r="X720" i="1"/>
  <c r="V720" i="1"/>
  <c r="X1080" i="1"/>
  <c r="V1080" i="1"/>
  <c r="X1113" i="1"/>
  <c r="V1113" i="1"/>
  <c r="X1464" i="1"/>
  <c r="V1464" i="1"/>
  <c r="V1410" i="1"/>
  <c r="X1410" i="1"/>
  <c r="X1299" i="1"/>
  <c r="V1299" i="1"/>
  <c r="X925" i="1"/>
  <c r="V925" i="1"/>
  <c r="X998" i="1"/>
  <c r="V998" i="1"/>
  <c r="X1327" i="1"/>
  <c r="V1327" i="1"/>
  <c r="X1603" i="1"/>
  <c r="V1603" i="1"/>
  <c r="X1984" i="1"/>
  <c r="V1984" i="1"/>
  <c r="X1881" i="1"/>
  <c r="V1881" i="1"/>
  <c r="X1647" i="1"/>
  <c r="V1647" i="1"/>
  <c r="X1736" i="1"/>
  <c r="V1736" i="1"/>
  <c r="X2271" i="1"/>
  <c r="V2271" i="1"/>
  <c r="X2401" i="1"/>
  <c r="V2401" i="1"/>
  <c r="V2354" i="1"/>
  <c r="X2354" i="1"/>
  <c r="X2084" i="1"/>
  <c r="V2084" i="1"/>
  <c r="X2253" i="1"/>
  <c r="V2253" i="1"/>
  <c r="X50" i="1"/>
  <c r="V50" i="1"/>
  <c r="X2499" i="1"/>
  <c r="V2499" i="1"/>
  <c r="X955" i="1"/>
  <c r="V955" i="1"/>
  <c r="V858" i="1"/>
  <c r="X858" i="1"/>
  <c r="X1471" i="1"/>
  <c r="V1471" i="1"/>
  <c r="X1780" i="1"/>
  <c r="V1780" i="1"/>
  <c r="X2149" i="1"/>
  <c r="V2149" i="1"/>
  <c r="X798" i="1"/>
  <c r="V798" i="1"/>
  <c r="X1211" i="1"/>
  <c r="V1211" i="1"/>
  <c r="V2066" i="1"/>
  <c r="X2066" i="1"/>
  <c r="X896" i="1"/>
  <c r="V896" i="1"/>
  <c r="X1224" i="1"/>
  <c r="V1224" i="1"/>
  <c r="X2128" i="1"/>
  <c r="V2128" i="1"/>
  <c r="V1759" i="1"/>
  <c r="X1759" i="1"/>
  <c r="X1445" i="1"/>
  <c r="V1445" i="1"/>
  <c r="V1218" i="1"/>
  <c r="X1218" i="1"/>
  <c r="X1612" i="1"/>
  <c r="V1612" i="1"/>
  <c r="V2210" i="1"/>
  <c r="X2210" i="1"/>
  <c r="X180" i="1"/>
  <c r="V180" i="1"/>
  <c r="X1065" i="1"/>
  <c r="V1065" i="1"/>
  <c r="X945" i="1"/>
  <c r="V945" i="1"/>
  <c r="X937" i="1"/>
  <c r="V937" i="1"/>
  <c r="X1588" i="1"/>
  <c r="V1588" i="1"/>
  <c r="X2108" i="1"/>
  <c r="V2108" i="1"/>
  <c r="X393" i="1"/>
  <c r="V393" i="1"/>
  <c r="V567" i="1"/>
  <c r="X567" i="1"/>
  <c r="X869" i="1"/>
  <c r="V869" i="1"/>
  <c r="X1656" i="1"/>
  <c r="V1656" i="1"/>
  <c r="V178" i="1"/>
  <c r="X178" i="1"/>
  <c r="X1032" i="1"/>
  <c r="V1032" i="1"/>
  <c r="X2412" i="1"/>
  <c r="V2412" i="1"/>
  <c r="X1134" i="1"/>
  <c r="V1134" i="1"/>
  <c r="X932" i="1"/>
  <c r="V932" i="1"/>
  <c r="X987" i="1"/>
  <c r="V987" i="1"/>
  <c r="X1217" i="1"/>
  <c r="V1217" i="1"/>
  <c r="X894" i="1"/>
  <c r="V894" i="1"/>
  <c r="X1947" i="1"/>
  <c r="V1947" i="1"/>
  <c r="V1898" i="1"/>
  <c r="X1898" i="1"/>
  <c r="X1824" i="1"/>
  <c r="V1824" i="1"/>
  <c r="X2173" i="1"/>
  <c r="V2173" i="1"/>
  <c r="X291" i="1"/>
  <c r="V291" i="1"/>
  <c r="X112" i="1"/>
  <c r="V112" i="1"/>
  <c r="V1535" i="1"/>
  <c r="X1535" i="1"/>
  <c r="V199" i="1"/>
  <c r="X199" i="1"/>
  <c r="X119" i="1"/>
  <c r="V119" i="1"/>
  <c r="V39" i="1"/>
  <c r="X39" i="1"/>
  <c r="X1756" i="1"/>
  <c r="V1756" i="1"/>
  <c r="X597" i="1"/>
  <c r="V597" i="1"/>
  <c r="V658" i="1"/>
  <c r="X658" i="1"/>
  <c r="X1302" i="1"/>
  <c r="V1302" i="1"/>
  <c r="X1775" i="1"/>
  <c r="V1775" i="1"/>
  <c r="X2518" i="1"/>
  <c r="V2518" i="1"/>
  <c r="X1208" i="1"/>
  <c r="V1208" i="1"/>
  <c r="X1390" i="1"/>
  <c r="V1390" i="1"/>
  <c r="X1399" i="1"/>
  <c r="V1399" i="1"/>
  <c r="X1015" i="1"/>
  <c r="V1015" i="1"/>
  <c r="V1417" i="1"/>
  <c r="X1417" i="1"/>
  <c r="V458" i="1"/>
  <c r="X458" i="1"/>
  <c r="X1297" i="1"/>
  <c r="V1297" i="1"/>
  <c r="X1235" i="1"/>
  <c r="V1235" i="1"/>
  <c r="X941" i="1"/>
  <c r="V941" i="1"/>
  <c r="X950" i="1"/>
  <c r="V950" i="1"/>
  <c r="X1527" i="1"/>
  <c r="V1527" i="1"/>
  <c r="X1453" i="1"/>
  <c r="V1453" i="1"/>
  <c r="X2352" i="1"/>
  <c r="V2352" i="1"/>
  <c r="X1870" i="1"/>
  <c r="V1870" i="1"/>
  <c r="X1929" i="1"/>
  <c r="V1929" i="1"/>
  <c r="X2009" i="1"/>
  <c r="V2009" i="1"/>
  <c r="X1743" i="1"/>
  <c r="V1743" i="1"/>
  <c r="X2112" i="1"/>
  <c r="V2112" i="1"/>
  <c r="X2495" i="1"/>
  <c r="V2495" i="1"/>
  <c r="V2362" i="1"/>
  <c r="X2362" i="1"/>
  <c r="X2036" i="1"/>
  <c r="V2036" i="1"/>
  <c r="X2269" i="1"/>
  <c r="V2269" i="1"/>
  <c r="X2486" i="1"/>
  <c r="V2486" i="1"/>
  <c r="V1274" i="1"/>
  <c r="X1274" i="1"/>
  <c r="X1747" i="1"/>
  <c r="V1747" i="1"/>
  <c r="X596" i="1"/>
  <c r="V596" i="1"/>
  <c r="X461" i="1"/>
  <c r="V461" i="1"/>
  <c r="X1328" i="1"/>
  <c r="V1328" i="1"/>
  <c r="X1008" i="1"/>
  <c r="V1008" i="1"/>
  <c r="V751" i="1"/>
  <c r="X751" i="1"/>
  <c r="X712" i="1"/>
  <c r="V712" i="1"/>
  <c r="X657" i="1"/>
  <c r="V657" i="1"/>
  <c r="V586" i="1"/>
  <c r="X586" i="1"/>
  <c r="X1105" i="1"/>
  <c r="V1105" i="1"/>
  <c r="V1114" i="1"/>
  <c r="X1114" i="1"/>
  <c r="X1456" i="1"/>
  <c r="V1456" i="1"/>
  <c r="X1393" i="1"/>
  <c r="V1393" i="1"/>
  <c r="X1220" i="1"/>
  <c r="V1220" i="1"/>
  <c r="X1301" i="1"/>
  <c r="V1301" i="1"/>
  <c r="V1071" i="1"/>
  <c r="X1071" i="1"/>
  <c r="X1809" i="1"/>
  <c r="V1809" i="1"/>
  <c r="X1667" i="1"/>
  <c r="V1667" i="1"/>
  <c r="X1604" i="1"/>
  <c r="V1604" i="1"/>
  <c r="X1773" i="1"/>
  <c r="V1773" i="1"/>
  <c r="X1846" i="1"/>
  <c r="V1846" i="1"/>
  <c r="X2448" i="1"/>
  <c r="V2448" i="1"/>
  <c r="X1568" i="1"/>
  <c r="V1568" i="1"/>
  <c r="X2057" i="1"/>
  <c r="V2057" i="1"/>
  <c r="V2194" i="1"/>
  <c r="X2194" i="1"/>
  <c r="X2203" i="1"/>
  <c r="V2203" i="1"/>
  <c r="X2212" i="1"/>
  <c r="V2212" i="1"/>
  <c r="X2133" i="1"/>
  <c r="V2133" i="1"/>
  <c r="X2254" i="1"/>
  <c r="V2254" i="1"/>
  <c r="X405" i="1"/>
  <c r="V405" i="1"/>
  <c r="X238" i="1"/>
  <c r="V238" i="1"/>
  <c r="X166" i="1"/>
  <c r="V166" i="1"/>
  <c r="X86" i="1"/>
  <c r="V86" i="1"/>
  <c r="X14" i="1"/>
  <c r="V14" i="1"/>
  <c r="V967" i="1"/>
  <c r="X967" i="1"/>
  <c r="X652" i="1"/>
  <c r="V652" i="1"/>
  <c r="X765" i="1"/>
  <c r="V765" i="1"/>
  <c r="X662" i="1"/>
  <c r="V662" i="1"/>
  <c r="X272" i="1"/>
  <c r="V272" i="1"/>
  <c r="X1128" i="1"/>
  <c r="V1128" i="1"/>
  <c r="V1426" i="1"/>
  <c r="X1426" i="1"/>
  <c r="X995" i="1"/>
  <c r="V995" i="1"/>
  <c r="V1306" i="1"/>
  <c r="X1306" i="1"/>
  <c r="X1164" i="1"/>
  <c r="V1164" i="1"/>
  <c r="X1101" i="1"/>
  <c r="V1101" i="1"/>
  <c r="X1110" i="1"/>
  <c r="V1110" i="1"/>
  <c r="V1842" i="1"/>
  <c r="X1842" i="1"/>
  <c r="X1407" i="1"/>
  <c r="V1407" i="1"/>
  <c r="X1635" i="1"/>
  <c r="V1635" i="1"/>
  <c r="X1716" i="1"/>
  <c r="V1716" i="1"/>
  <c r="X1805" i="1"/>
  <c r="V1805" i="1"/>
  <c r="X1591" i="1"/>
  <c r="V1591" i="1"/>
  <c r="X1760" i="1"/>
  <c r="V1760" i="1"/>
  <c r="X2351" i="1"/>
  <c r="V2351" i="1"/>
  <c r="V2018" i="1"/>
  <c r="X2018" i="1"/>
  <c r="X1972" i="1"/>
  <c r="V1972" i="1"/>
  <c r="X1869" i="1"/>
  <c r="V1869" i="1"/>
  <c r="X2102" i="1"/>
  <c r="V2102" i="1"/>
  <c r="X715" i="1"/>
  <c r="V715" i="1"/>
  <c r="V287" i="1"/>
  <c r="X287" i="1"/>
  <c r="X205" i="1"/>
  <c r="V205" i="1"/>
  <c r="X117" i="1"/>
  <c r="V117" i="1"/>
  <c r="X45" i="1"/>
  <c r="V45" i="1"/>
  <c r="X453" i="1"/>
  <c r="V453" i="1"/>
  <c r="X716" i="1"/>
  <c r="V716" i="1"/>
  <c r="X856" i="1"/>
  <c r="V856" i="1"/>
  <c r="X447" i="1"/>
  <c r="V447" i="1"/>
  <c r="X600" i="1"/>
  <c r="V600" i="1"/>
  <c r="X793" i="1"/>
  <c r="V793" i="1"/>
  <c r="V802" i="1"/>
  <c r="X802" i="1"/>
  <c r="X1305" i="1"/>
  <c r="V1305" i="1"/>
  <c r="X1003" i="1"/>
  <c r="V1003" i="1"/>
  <c r="X1076" i="1"/>
  <c r="V1076" i="1"/>
  <c r="X1109" i="1"/>
  <c r="V1109" i="1"/>
  <c r="V1778" i="1"/>
  <c r="X1778" i="1"/>
  <c r="X1369" i="1"/>
  <c r="V1369" i="1"/>
  <c r="X1191" i="1"/>
  <c r="V1191" i="1"/>
  <c r="X1841" i="1"/>
  <c r="V1841" i="1"/>
  <c r="X1715" i="1"/>
  <c r="V1715" i="1"/>
  <c r="X1732" i="1"/>
  <c r="V1732" i="1"/>
  <c r="X1662" i="1"/>
  <c r="V1662" i="1"/>
  <c r="X1955" i="1"/>
  <c r="V1955" i="1"/>
  <c r="X2207" i="1"/>
  <c r="V2207" i="1"/>
  <c r="V2034" i="1"/>
  <c r="X2034" i="1"/>
  <c r="X2443" i="1"/>
  <c r="V2443" i="1"/>
  <c r="X1877" i="1"/>
  <c r="V1877" i="1"/>
  <c r="X2070" i="1"/>
  <c r="V2070" i="1"/>
  <c r="X468" i="1"/>
  <c r="V468" i="1"/>
  <c r="X557" i="1"/>
  <c r="V557" i="1"/>
  <c r="X510" i="1"/>
  <c r="V510" i="1"/>
  <c r="X1463" i="1"/>
  <c r="V1463" i="1"/>
  <c r="X1344" i="1"/>
  <c r="V1344" i="1"/>
  <c r="X1016" i="1"/>
  <c r="V1016" i="1"/>
  <c r="V450" i="1"/>
  <c r="X450" i="1"/>
  <c r="X961" i="1"/>
  <c r="V961" i="1"/>
  <c r="V1418" i="1"/>
  <c r="X1418" i="1"/>
  <c r="X1051" i="1"/>
  <c r="V1051" i="1"/>
  <c r="X1308" i="1"/>
  <c r="V1308" i="1"/>
  <c r="V1834" i="1"/>
  <c r="X1834" i="1"/>
  <c r="X1326" i="1"/>
  <c r="V1326" i="1"/>
  <c r="X1537" i="1"/>
  <c r="V1537" i="1"/>
  <c r="X1547" i="1"/>
  <c r="V1547" i="1"/>
  <c r="X1708" i="1"/>
  <c r="V1708" i="1"/>
  <c r="X1781" i="1"/>
  <c r="V1781" i="1"/>
  <c r="X1921" i="1"/>
  <c r="V1921" i="1"/>
  <c r="X1584" i="1"/>
  <c r="V1584" i="1"/>
  <c r="X2183" i="1"/>
  <c r="V2183" i="1"/>
  <c r="X2353" i="1"/>
  <c r="V2353" i="1"/>
  <c r="X2514" i="1"/>
  <c r="V2514" i="1"/>
  <c r="X2252" i="1"/>
  <c r="V2252" i="1"/>
  <c r="X2270" i="1"/>
  <c r="V2270" i="1"/>
  <c r="X643" i="1"/>
  <c r="V643" i="1"/>
  <c r="X236" i="1"/>
  <c r="V236" i="1"/>
  <c r="V164" i="1"/>
  <c r="X164" i="1"/>
  <c r="X60" i="1"/>
  <c r="V60" i="1"/>
  <c r="X2195" i="1"/>
  <c r="V2195" i="1"/>
  <c r="X524" i="1"/>
  <c r="V524" i="1"/>
  <c r="X773" i="1"/>
  <c r="V773" i="1"/>
  <c r="X838" i="1"/>
  <c r="V838" i="1"/>
  <c r="V938" i="1"/>
  <c r="X938" i="1"/>
  <c r="X792" i="1"/>
  <c r="V792" i="1"/>
  <c r="V882" i="1"/>
  <c r="X882" i="1"/>
  <c r="V650" i="1"/>
  <c r="X650" i="1"/>
  <c r="V1506" i="1"/>
  <c r="X1506" i="1"/>
  <c r="V1642" i="1"/>
  <c r="X1642" i="1"/>
  <c r="X1180" i="1"/>
  <c r="V1180" i="1"/>
  <c r="X957" i="1"/>
  <c r="V957" i="1"/>
  <c r="X1414" i="1"/>
  <c r="V1414" i="1"/>
  <c r="X1424" i="1"/>
  <c r="V1424" i="1"/>
  <c r="X1867" i="1"/>
  <c r="V1867" i="1"/>
  <c r="X1651" i="1"/>
  <c r="V1651" i="1"/>
  <c r="X1812" i="1"/>
  <c r="V1812" i="1"/>
  <c r="X1821" i="1"/>
  <c r="V1821" i="1"/>
  <c r="X1695" i="1"/>
  <c r="V1695" i="1"/>
  <c r="X2520" i="1"/>
  <c r="V2520" i="1"/>
  <c r="V2042" i="1"/>
  <c r="X2042" i="1"/>
  <c r="X2051" i="1"/>
  <c r="V2051" i="1"/>
  <c r="X2188" i="1"/>
  <c r="V2188" i="1"/>
  <c r="X2109" i="1"/>
  <c r="V2109" i="1"/>
  <c r="X2206" i="1"/>
  <c r="V2206" i="1"/>
  <c r="X635" i="1"/>
  <c r="V635" i="1"/>
  <c r="X294" i="1"/>
  <c r="V294" i="1"/>
  <c r="X195" i="1"/>
  <c r="V195" i="1"/>
  <c r="X99" i="1"/>
  <c r="V99" i="1"/>
  <c r="X462" i="1"/>
  <c r="V462" i="1"/>
  <c r="X1152" i="1"/>
  <c r="V1152" i="1"/>
  <c r="X398" i="1"/>
  <c r="V398" i="1"/>
  <c r="V695" i="1"/>
  <c r="X695" i="1"/>
  <c r="X552" i="1"/>
  <c r="V552" i="1"/>
  <c r="X505" i="1"/>
  <c r="V505" i="1"/>
  <c r="V514" i="1"/>
  <c r="X514" i="1"/>
  <c r="X1089" i="1"/>
  <c r="V1089" i="1"/>
  <c r="V1170" i="1"/>
  <c r="X1170" i="1"/>
  <c r="X1348" i="1"/>
  <c r="V1348" i="1"/>
  <c r="X1204" i="1"/>
  <c r="V1204" i="1"/>
  <c r="X1037" i="1"/>
  <c r="V1037" i="1"/>
  <c r="X974" i="1"/>
  <c r="V974" i="1"/>
  <c r="V1730" i="1"/>
  <c r="X1730" i="1"/>
  <c r="X1523" i="1"/>
  <c r="V1523" i="1"/>
  <c r="X1676" i="1"/>
  <c r="V1676" i="1"/>
  <c r="X1542" i="1"/>
  <c r="V1542" i="1"/>
  <c r="X1703" i="1"/>
  <c r="V1703" i="1"/>
  <c r="X1875" i="1"/>
  <c r="V1875" i="1"/>
  <c r="X2519" i="1"/>
  <c r="V2519" i="1"/>
  <c r="V2050" i="1"/>
  <c r="X2050" i="1"/>
  <c r="X2187" i="1"/>
  <c r="V2187" i="1"/>
  <c r="X2284" i="1"/>
  <c r="V2284" i="1"/>
  <c r="X2413" i="1"/>
  <c r="V2413" i="1"/>
  <c r="X803" i="1"/>
  <c r="V803" i="1"/>
  <c r="V395" i="1"/>
  <c r="X395" i="1"/>
  <c r="V218" i="1"/>
  <c r="X218" i="1"/>
  <c r="V90" i="1"/>
  <c r="X90" i="1"/>
  <c r="X683" i="1"/>
  <c r="V683" i="1"/>
  <c r="X313" i="1"/>
  <c r="V313" i="1"/>
  <c r="X217" i="1"/>
  <c r="V217" i="1"/>
  <c r="X145" i="1"/>
  <c r="V145" i="1"/>
  <c r="X65" i="1"/>
  <c r="V65" i="1"/>
  <c r="X1292" i="1"/>
  <c r="V1292" i="1"/>
  <c r="X628" i="1"/>
  <c r="V628" i="1"/>
  <c r="X797" i="1"/>
  <c r="V797" i="1"/>
  <c r="X750" i="1"/>
  <c r="V750" i="1"/>
  <c r="X759" i="1"/>
  <c r="V759" i="1"/>
  <c r="X768" i="1"/>
  <c r="V768" i="1"/>
  <c r="V1682" i="1"/>
  <c r="X1682" i="1"/>
  <c r="X1185" i="1"/>
  <c r="V1185" i="1"/>
  <c r="V1538" i="1"/>
  <c r="X1538" i="1"/>
  <c r="X1429" i="1"/>
  <c r="V1429" i="1"/>
  <c r="V1594" i="1"/>
  <c r="X1594" i="1"/>
  <c r="X989" i="1"/>
  <c r="V989" i="1"/>
  <c r="X1070" i="1"/>
  <c r="V1070" i="1"/>
  <c r="X1529" i="1"/>
  <c r="V1529" i="1"/>
  <c r="X1691" i="1"/>
  <c r="V1691" i="1"/>
  <c r="X2488" i="1"/>
  <c r="V2488" i="1"/>
  <c r="V1890" i="1"/>
  <c r="X1890" i="1"/>
  <c r="X1719" i="1"/>
  <c r="V1719" i="1"/>
  <c r="X1808" i="1"/>
  <c r="V1808" i="1"/>
  <c r="X2327" i="1"/>
  <c r="V2327" i="1"/>
  <c r="X2497" i="1"/>
  <c r="V2497" i="1"/>
  <c r="V2410" i="1"/>
  <c r="X2410" i="1"/>
  <c r="X2132" i="1"/>
  <c r="V2132" i="1"/>
  <c r="X2437" i="1"/>
  <c r="V2437" i="1"/>
  <c r="V234" i="1"/>
  <c r="X234" i="1"/>
  <c r="Y2" i="1"/>
  <c r="X2" i="1"/>
  <c r="V2" i="1"/>
  <c r="V300" i="1"/>
  <c r="X300" i="1"/>
  <c r="X1422" i="1"/>
  <c r="V1422" i="1"/>
  <c r="X592" i="1"/>
  <c r="V592" i="1"/>
  <c r="X1833" i="1"/>
  <c r="V1833" i="1"/>
  <c r="X2343" i="1"/>
  <c r="V2343" i="1"/>
  <c r="X452" i="1"/>
  <c r="V452" i="1"/>
  <c r="V378" i="1"/>
  <c r="X378" i="1"/>
  <c r="X1238" i="1"/>
  <c r="V1238" i="1"/>
  <c r="X2272" i="1"/>
  <c r="V2272" i="1"/>
  <c r="X2142" i="1"/>
  <c r="V2142" i="1"/>
  <c r="X508" i="1"/>
  <c r="V508" i="1"/>
  <c r="V794" i="1"/>
  <c r="X794" i="1"/>
  <c r="X2416" i="1"/>
  <c r="V2416" i="1"/>
  <c r="X1653" i="1"/>
  <c r="V1653" i="1"/>
  <c r="X2444" i="1"/>
  <c r="V2444" i="1"/>
  <c r="X516" i="1"/>
  <c r="V516" i="1"/>
  <c r="V1154" i="1"/>
  <c r="X1154" i="1"/>
  <c r="X1534" i="1"/>
  <c r="V1534" i="1"/>
  <c r="X2502" i="1"/>
  <c r="V2502" i="1"/>
  <c r="V1362" i="1"/>
  <c r="X1362" i="1"/>
  <c r="X1472" i="1"/>
  <c r="V1472" i="1"/>
  <c r="X2201" i="1"/>
  <c r="V2201" i="1"/>
  <c r="X696" i="1"/>
  <c r="V696" i="1"/>
  <c r="V1714" i="1"/>
  <c r="X1714" i="1"/>
  <c r="X1840" i="1"/>
  <c r="V1840" i="1"/>
  <c r="V115" i="1"/>
  <c r="X115" i="1"/>
  <c r="X1395" i="1"/>
  <c r="V1395" i="1"/>
  <c r="X301" i="1"/>
  <c r="V301" i="1"/>
  <c r="X208" i="1"/>
  <c r="V208" i="1"/>
  <c r="X120" i="1"/>
  <c r="V120" i="1"/>
  <c r="X48" i="1"/>
  <c r="V48" i="1"/>
  <c r="V290" i="1"/>
  <c r="X290" i="1"/>
  <c r="V127" i="1"/>
  <c r="X127" i="1"/>
  <c r="V314" i="1"/>
  <c r="X314" i="1"/>
  <c r="X2214" i="1"/>
  <c r="V2214" i="1"/>
  <c r="X923" i="1"/>
  <c r="V923" i="1"/>
  <c r="V402" i="1"/>
  <c r="X402" i="1"/>
  <c r="X885" i="1"/>
  <c r="V885" i="1"/>
  <c r="X1444" i="1"/>
  <c r="V1444" i="1"/>
  <c r="X1920" i="1"/>
  <c r="V1920" i="1"/>
  <c r="X2130" i="1"/>
  <c r="V2130" i="1"/>
  <c r="V919" i="1"/>
  <c r="X919" i="1"/>
  <c r="X200" i="1"/>
  <c r="V200" i="1"/>
  <c r="X40" i="1"/>
  <c r="V40" i="1"/>
  <c r="X281" i="1"/>
  <c r="V281" i="1"/>
  <c r="V555" i="1"/>
  <c r="X555" i="1"/>
  <c r="V282" i="1"/>
  <c r="X282" i="1"/>
  <c r="X184" i="1"/>
  <c r="V184" i="1"/>
  <c r="X104" i="1"/>
  <c r="V104" i="1"/>
  <c r="X32" i="1"/>
  <c r="V32" i="1"/>
  <c r="X843" i="1"/>
  <c r="V843" i="1"/>
  <c r="V271" i="1"/>
  <c r="X271" i="1"/>
  <c r="V183" i="1"/>
  <c r="X183" i="1"/>
  <c r="V103" i="1"/>
  <c r="X103" i="1"/>
  <c r="V31" i="1"/>
  <c r="X31" i="1"/>
  <c r="X1942" i="1"/>
  <c r="V1942" i="1"/>
  <c r="X899" i="1"/>
  <c r="V899" i="1"/>
  <c r="X1073" i="1"/>
  <c r="V1073" i="1"/>
  <c r="X1659" i="1"/>
  <c r="V1659" i="1"/>
  <c r="X1712" i="1"/>
  <c r="V1712" i="1"/>
  <c r="X500" i="1"/>
  <c r="V500" i="1"/>
  <c r="X477" i="1"/>
  <c r="V477" i="1"/>
  <c r="X518" i="1"/>
  <c r="V518" i="1"/>
  <c r="X375" i="1"/>
  <c r="V375" i="1"/>
  <c r="X1120" i="1"/>
  <c r="V1120" i="1"/>
  <c r="X449" i="1"/>
  <c r="V449" i="1"/>
  <c r="V602" i="1"/>
  <c r="X602" i="1"/>
  <c r="V978" i="1"/>
  <c r="X978" i="1"/>
  <c r="X1307" i="1"/>
  <c r="V1307" i="1"/>
  <c r="X1005" i="1"/>
  <c r="V1005" i="1"/>
  <c r="X1078" i="1"/>
  <c r="V1078" i="1"/>
  <c r="X1111" i="1"/>
  <c r="V1111" i="1"/>
  <c r="X1462" i="1"/>
  <c r="V1462" i="1"/>
  <c r="X2408" i="1"/>
  <c r="V2408" i="1"/>
  <c r="X1879" i="1"/>
  <c r="V1879" i="1"/>
  <c r="X2200" i="1"/>
  <c r="V2200" i="1"/>
  <c r="X1518" i="1"/>
  <c r="V1518" i="1"/>
  <c r="X1815" i="1"/>
  <c r="V1815" i="1"/>
  <c r="X2288" i="1"/>
  <c r="V2288" i="1"/>
  <c r="X2121" i="1"/>
  <c r="V2121" i="1"/>
  <c r="V2426" i="1"/>
  <c r="X2426" i="1"/>
  <c r="X2260" i="1"/>
  <c r="V2260" i="1"/>
  <c r="X2325" i="1"/>
  <c r="V2325" i="1"/>
  <c r="X936" i="1"/>
  <c r="V936" i="1"/>
  <c r="V1338" i="1"/>
  <c r="X1338" i="1"/>
  <c r="X1693" i="1"/>
  <c r="V1693" i="1"/>
  <c r="X620" i="1"/>
  <c r="V620" i="1"/>
  <c r="X605" i="1"/>
  <c r="V605" i="1"/>
  <c r="X414" i="1"/>
  <c r="V414" i="1"/>
  <c r="X1168" i="1"/>
  <c r="V1168" i="1"/>
  <c r="V807" i="1"/>
  <c r="X807" i="1"/>
  <c r="X760" i="1"/>
  <c r="V760" i="1"/>
  <c r="X721" i="1"/>
  <c r="V721" i="1"/>
  <c r="V666" i="1"/>
  <c r="X666" i="1"/>
  <c r="X1177" i="1"/>
  <c r="V1177" i="1"/>
  <c r="V1186" i="1"/>
  <c r="X1186" i="1"/>
  <c r="X1465" i="1"/>
  <c r="V1465" i="1"/>
  <c r="V1402" i="1"/>
  <c r="X1402" i="1"/>
  <c r="X1300" i="1"/>
  <c r="V1300" i="1"/>
  <c r="X870" i="1"/>
  <c r="V870" i="1"/>
  <c r="X1159" i="1"/>
  <c r="V1159" i="1"/>
  <c r="X1976" i="1"/>
  <c r="V1976" i="1"/>
  <c r="X1683" i="1"/>
  <c r="V1683" i="1"/>
  <c r="X1692" i="1"/>
  <c r="V1692" i="1"/>
  <c r="X1837" i="1"/>
  <c r="V1837" i="1"/>
  <c r="X1864" i="1"/>
  <c r="V1864" i="1"/>
  <c r="X1639" i="1"/>
  <c r="V1639" i="1"/>
  <c r="X1648" i="1"/>
  <c r="V1648" i="1"/>
  <c r="X2185" i="1"/>
  <c r="V2185" i="1"/>
  <c r="V2282" i="1"/>
  <c r="X2282" i="1"/>
  <c r="X2291" i="1"/>
  <c r="V2291" i="1"/>
  <c r="X2356" i="1"/>
  <c r="V2356" i="1"/>
  <c r="X2213" i="1"/>
  <c r="V2213" i="1"/>
  <c r="X2438" i="1"/>
  <c r="V2438" i="1"/>
  <c r="X385" i="1"/>
  <c r="V385" i="1"/>
  <c r="X230" i="1"/>
  <c r="V230" i="1"/>
  <c r="X158" i="1"/>
  <c r="V158" i="1"/>
  <c r="X78" i="1"/>
  <c r="V78" i="1"/>
  <c r="X2204" i="1"/>
  <c r="V2204" i="1"/>
  <c r="V639" i="1"/>
  <c r="X639" i="1"/>
  <c r="X756" i="1"/>
  <c r="V756" i="1"/>
  <c r="X821" i="1"/>
  <c r="V821" i="1"/>
  <c r="X830" i="1"/>
  <c r="V830" i="1"/>
  <c r="X392" i="1"/>
  <c r="V392" i="1"/>
  <c r="X1296" i="1"/>
  <c r="V1296" i="1"/>
  <c r="V410" i="1"/>
  <c r="X410" i="1"/>
  <c r="X977" i="1"/>
  <c r="V977" i="1"/>
  <c r="X1937" i="1"/>
  <c r="V1937" i="1"/>
  <c r="X1244" i="1"/>
  <c r="V1244" i="1"/>
  <c r="X1173" i="1"/>
  <c r="V1173" i="1"/>
  <c r="X1182" i="1"/>
  <c r="V1182" i="1"/>
  <c r="X1031" i="1"/>
  <c r="V1031" i="1"/>
  <c r="X1416" i="1"/>
  <c r="V1416" i="1"/>
  <c r="X1779" i="1"/>
  <c r="V1779" i="1"/>
  <c r="X1796" i="1"/>
  <c r="V1796" i="1"/>
  <c r="X2208" i="1"/>
  <c r="V2208" i="1"/>
  <c r="X1663" i="1"/>
  <c r="V1663" i="1"/>
  <c r="X1832" i="1"/>
  <c r="V1832" i="1"/>
  <c r="X2407" i="1"/>
  <c r="V2407" i="1"/>
  <c r="V2138" i="1"/>
  <c r="X2138" i="1"/>
  <c r="X2044" i="1"/>
  <c r="V2044" i="1"/>
  <c r="X1981" i="1"/>
  <c r="V1981" i="1"/>
  <c r="X2190" i="1"/>
  <c r="V2190" i="1"/>
  <c r="X651" i="1"/>
  <c r="V651" i="1"/>
  <c r="X278" i="1"/>
  <c r="V278" i="1"/>
  <c r="X197" i="1"/>
  <c r="V197" i="1"/>
  <c r="X109" i="1"/>
  <c r="V109" i="1"/>
  <c r="V37" i="1"/>
  <c r="X37" i="1"/>
  <c r="X630" i="1"/>
  <c r="V630" i="1"/>
  <c r="X764" i="1"/>
  <c r="V764" i="1"/>
  <c r="X1048" i="1"/>
  <c r="V1048" i="1"/>
  <c r="V535" i="1"/>
  <c r="X535" i="1"/>
  <c r="X624" i="1"/>
  <c r="V624" i="1"/>
  <c r="X892" i="1"/>
  <c r="V892" i="1"/>
  <c r="X883" i="1"/>
  <c r="V883" i="1"/>
  <c r="V1634" i="1"/>
  <c r="X1634" i="1"/>
  <c r="X1091" i="1"/>
  <c r="V1091" i="1"/>
  <c r="X1100" i="1"/>
  <c r="V1100" i="1"/>
  <c r="X1181" i="1"/>
  <c r="V1181" i="1"/>
  <c r="X1896" i="1"/>
  <c r="V1896" i="1"/>
  <c r="X1388" i="1"/>
  <c r="V1388" i="1"/>
  <c r="V1215" i="1"/>
  <c r="X1215" i="1"/>
  <c r="X1886" i="1"/>
  <c r="V1886" i="1"/>
  <c r="X1795" i="1"/>
  <c r="V1795" i="1"/>
  <c r="X1804" i="1"/>
  <c r="V1804" i="1"/>
  <c r="X1678" i="1"/>
  <c r="V1678" i="1"/>
  <c r="X2017" i="1"/>
  <c r="V2017" i="1"/>
  <c r="X2415" i="1"/>
  <c r="V2415" i="1"/>
  <c r="X2258" i="1"/>
  <c r="V2258" i="1"/>
  <c r="X2475" i="1"/>
  <c r="V2475" i="1"/>
  <c r="X1989" i="1"/>
  <c r="V1989" i="1"/>
  <c r="X2110" i="1"/>
  <c r="V2110" i="1"/>
  <c r="X636" i="1"/>
  <c r="V636" i="1"/>
  <c r="X645" i="1"/>
  <c r="V645" i="1"/>
  <c r="X566" i="1"/>
  <c r="V566" i="1"/>
  <c r="V519" i="1"/>
  <c r="X519" i="1"/>
  <c r="X320" i="1"/>
  <c r="V320" i="1"/>
  <c r="X1184" i="1"/>
  <c r="V1184" i="1"/>
  <c r="V538" i="1"/>
  <c r="X538" i="1"/>
  <c r="X1033" i="1"/>
  <c r="V1033" i="1"/>
  <c r="X1428" i="1"/>
  <c r="V1428" i="1"/>
  <c r="X1227" i="1"/>
  <c r="V1227" i="1"/>
  <c r="X1519" i="1"/>
  <c r="V1519" i="1"/>
  <c r="X886" i="1"/>
  <c r="V886" i="1"/>
  <c r="X1079" i="1"/>
  <c r="V1079" i="1"/>
  <c r="X1593" i="1"/>
  <c r="V1593" i="1"/>
  <c r="X1699" i="1"/>
  <c r="V1699" i="1"/>
  <c r="X1844" i="1"/>
  <c r="V1844" i="1"/>
  <c r="X1899" i="1"/>
  <c r="V1899" i="1"/>
  <c r="X1575" i="1"/>
  <c r="V1575" i="1"/>
  <c r="X1744" i="1"/>
  <c r="V1744" i="1"/>
  <c r="X2279" i="1"/>
  <c r="V2279" i="1"/>
  <c r="X2409" i="1"/>
  <c r="V2409" i="1"/>
  <c r="X2083" i="1"/>
  <c r="V2083" i="1"/>
  <c r="X2436" i="1"/>
  <c r="V2436" i="1"/>
  <c r="X2326" i="1"/>
  <c r="V2326" i="1"/>
  <c r="X587" i="1"/>
  <c r="V587" i="1"/>
  <c r="X228" i="1"/>
  <c r="V228" i="1"/>
  <c r="X148" i="1"/>
  <c r="V148" i="1"/>
  <c r="X52" i="1"/>
  <c r="V52" i="1"/>
  <c r="X889" i="1"/>
  <c r="V889" i="1"/>
  <c r="X580" i="1"/>
  <c r="V580" i="1"/>
  <c r="X947" i="1"/>
  <c r="V947" i="1"/>
  <c r="X984" i="1"/>
  <c r="V984" i="1"/>
  <c r="X1232" i="1"/>
  <c r="V1232" i="1"/>
  <c r="X891" i="1"/>
  <c r="V891" i="1"/>
  <c r="X1136" i="1"/>
  <c r="V1136" i="1"/>
  <c r="V754" i="1"/>
  <c r="X754" i="1"/>
  <c r="V1002" i="1"/>
  <c r="X1002" i="1"/>
  <c r="X1075" i="1"/>
  <c r="V1075" i="1"/>
  <c r="X1276" i="1"/>
  <c r="V1276" i="1"/>
  <c r="X1029" i="1"/>
  <c r="V1029" i="1"/>
  <c r="X1441" i="1"/>
  <c r="V1441" i="1"/>
  <c r="X1047" i="1"/>
  <c r="V1047" i="1"/>
  <c r="X1876" i="1"/>
  <c r="V1876" i="1"/>
  <c r="X1731" i="1"/>
  <c r="V1731" i="1"/>
  <c r="X2033" i="1"/>
  <c r="V2033" i="1"/>
  <c r="X1478" i="1"/>
  <c r="V1478" i="1"/>
  <c r="V1767" i="1"/>
  <c r="X1767" i="1"/>
  <c r="X2079" i="1"/>
  <c r="V2079" i="1"/>
  <c r="V2146" i="1"/>
  <c r="X2146" i="1"/>
  <c r="X2179" i="1"/>
  <c r="V2179" i="1"/>
  <c r="X2340" i="1"/>
  <c r="V2340" i="1"/>
  <c r="X2197" i="1"/>
  <c r="V2197" i="1"/>
  <c r="X2414" i="1"/>
  <c r="V2414" i="1"/>
  <c r="X579" i="1"/>
  <c r="V579" i="1"/>
  <c r="X285" i="1"/>
  <c r="V285" i="1"/>
  <c r="V179" i="1"/>
  <c r="X179" i="1"/>
  <c r="X91" i="1"/>
  <c r="V91" i="1"/>
  <c r="X1531" i="1"/>
  <c r="V1531" i="1"/>
  <c r="V522" i="1"/>
  <c r="X522" i="1"/>
  <c r="X445" i="1"/>
  <c r="V445" i="1"/>
  <c r="X454" i="1"/>
  <c r="V454" i="1"/>
  <c r="V735" i="1"/>
  <c r="X735" i="1"/>
  <c r="X640" i="1"/>
  <c r="V640" i="1"/>
  <c r="X561" i="1"/>
  <c r="V561" i="1"/>
  <c r="V570" i="1"/>
  <c r="X570" i="1"/>
  <c r="X1161" i="1"/>
  <c r="V1161" i="1"/>
  <c r="V1266" i="1"/>
  <c r="X1266" i="1"/>
  <c r="X1357" i="1"/>
  <c r="V1357" i="1"/>
  <c r="X1284" i="1"/>
  <c r="V1284" i="1"/>
  <c r="X1125" i="1"/>
  <c r="V1125" i="1"/>
  <c r="X1046" i="1"/>
  <c r="V1046" i="1"/>
  <c r="X1505" i="1"/>
  <c r="V1505" i="1"/>
  <c r="X1579" i="1"/>
  <c r="V1579" i="1"/>
  <c r="X1748" i="1"/>
  <c r="V1748" i="1"/>
  <c r="X1694" i="1"/>
  <c r="V1694" i="1"/>
  <c r="X1839" i="1"/>
  <c r="V1839" i="1"/>
  <c r="X1884" i="1"/>
  <c r="V1884" i="1"/>
  <c r="X2145" i="1"/>
  <c r="V2145" i="1"/>
  <c r="V2178" i="1"/>
  <c r="X2178" i="1"/>
  <c r="X2339" i="1"/>
  <c r="V2339" i="1"/>
  <c r="X2348" i="1"/>
  <c r="V2348" i="1"/>
  <c r="X2509" i="1"/>
  <c r="V2509" i="1"/>
  <c r="X747" i="1"/>
  <c r="V747" i="1"/>
  <c r="X373" i="1"/>
  <c r="V373" i="1"/>
  <c r="X210" i="1"/>
  <c r="V210" i="1"/>
  <c r="V82" i="1"/>
  <c r="X82" i="1"/>
  <c r="V619" i="1"/>
  <c r="X619" i="1"/>
  <c r="X302" i="1"/>
  <c r="V302" i="1"/>
  <c r="X209" i="1"/>
  <c r="V209" i="1"/>
  <c r="V129" i="1"/>
  <c r="X129" i="1"/>
  <c r="X57" i="1"/>
  <c r="V57" i="1"/>
  <c r="V1178" i="1"/>
  <c r="X1178" i="1"/>
  <c r="X692" i="1"/>
  <c r="V692" i="1"/>
  <c r="X1007" i="1"/>
  <c r="V1007" i="1"/>
  <c r="X806" i="1"/>
  <c r="V806" i="1"/>
  <c r="V815" i="1"/>
  <c r="X815" i="1"/>
  <c r="X824" i="1"/>
  <c r="V824" i="1"/>
  <c r="V386" i="1"/>
  <c r="X386" i="1"/>
  <c r="X1281" i="1"/>
  <c r="V1281" i="1"/>
  <c r="V1034" i="1"/>
  <c r="X1034" i="1"/>
  <c r="X1511" i="1"/>
  <c r="V1511" i="1"/>
  <c r="X980" i="1"/>
  <c r="V980" i="1"/>
  <c r="X1061" i="1"/>
  <c r="V1061" i="1"/>
  <c r="X1158" i="1"/>
  <c r="V1158" i="1"/>
  <c r="X1585" i="1"/>
  <c r="V1585" i="1"/>
  <c r="X1763" i="1"/>
  <c r="V1763" i="1"/>
  <c r="X1613" i="1"/>
  <c r="V1613" i="1"/>
  <c r="X1931" i="1"/>
  <c r="V1931" i="1"/>
  <c r="V1799" i="1"/>
  <c r="X1799" i="1"/>
  <c r="X1993" i="1"/>
  <c r="V1993" i="1"/>
  <c r="X2447" i="1"/>
  <c r="V2447" i="1"/>
  <c r="V1922" i="1"/>
  <c r="X1922" i="1"/>
  <c r="V2506" i="1"/>
  <c r="X2506" i="1"/>
  <c r="X2364" i="1"/>
  <c r="V2364" i="1"/>
  <c r="X2525" i="1"/>
  <c r="V2525" i="1"/>
  <c r="V98" i="1"/>
  <c r="X98" i="1"/>
  <c r="X2014" i="1"/>
  <c r="V2014" i="1"/>
  <c r="X1193" i="1"/>
  <c r="V1193" i="1"/>
  <c r="V1578" i="1"/>
  <c r="X1578" i="1"/>
  <c r="X568" i="1"/>
  <c r="V568" i="1"/>
  <c r="X1132" i="1"/>
  <c r="V1132" i="1"/>
  <c r="X1605" i="1"/>
  <c r="V1605" i="1"/>
  <c r="X2013" i="1"/>
  <c r="V2013" i="1"/>
  <c r="X182" i="1"/>
  <c r="V182" i="1"/>
  <c r="X573" i="1"/>
  <c r="V573" i="1"/>
  <c r="X1004" i="1"/>
  <c r="V1004" i="1"/>
  <c r="X1443" i="1"/>
  <c r="V1443" i="1"/>
  <c r="X2425" i="1"/>
  <c r="V2425" i="1"/>
  <c r="X221" i="1"/>
  <c r="V221" i="1"/>
  <c r="X1137" i="1"/>
  <c r="V1137" i="1"/>
  <c r="X1563" i="1"/>
  <c r="V1563" i="1"/>
  <c r="X2332" i="1"/>
  <c r="V2332" i="1"/>
  <c r="X832" i="1"/>
  <c r="V832" i="1"/>
  <c r="X1246" i="1"/>
  <c r="V1246" i="1"/>
  <c r="X1983" i="1"/>
  <c r="V1983" i="1"/>
  <c r="X92" i="1"/>
  <c r="V92" i="1"/>
  <c r="V506" i="1"/>
  <c r="X506" i="1"/>
  <c r="X1515" i="1"/>
  <c r="V1515" i="1"/>
  <c r="X2060" i="1"/>
  <c r="V2060" i="1"/>
  <c r="X35" i="1"/>
  <c r="V35" i="1"/>
  <c r="X992" i="1"/>
  <c r="V992" i="1"/>
  <c r="X1423" i="1"/>
  <c r="V1423" i="1"/>
  <c r="X1857" i="1"/>
  <c r="V1857" i="1"/>
  <c r="V467" i="1"/>
  <c r="X467" i="1"/>
  <c r="X89" i="1"/>
  <c r="V89" i="1"/>
  <c r="X1455" i="1"/>
  <c r="V1455" i="1"/>
  <c r="X1483" i="1"/>
  <c r="V1483" i="1"/>
  <c r="V2290" i="1"/>
  <c r="X2290" i="1"/>
  <c r="X273" i="1"/>
  <c r="V273" i="1"/>
  <c r="X1702" i="1"/>
  <c r="V1702" i="1"/>
  <c r="V1010" i="1"/>
  <c r="X1010" i="1"/>
  <c r="X2283" i="1"/>
  <c r="V2283" i="1"/>
  <c r="X509" i="1"/>
  <c r="V509" i="1"/>
  <c r="V527" i="1"/>
  <c r="X527" i="1"/>
  <c r="X537" i="1"/>
  <c r="V537" i="1"/>
  <c r="V1050" i="1"/>
  <c r="X1050" i="1"/>
  <c r="X1102" i="1"/>
  <c r="V1102" i="1"/>
  <c r="X2000" i="1"/>
  <c r="V2000" i="1"/>
  <c r="X1888" i="1"/>
  <c r="V1888" i="1"/>
  <c r="X1509" i="1"/>
  <c r="V1509" i="1"/>
  <c r="X1536" i="1"/>
  <c r="V1536" i="1"/>
  <c r="X2209" i="1"/>
  <c r="V2209" i="1"/>
  <c r="V1861" i="1"/>
  <c r="X1861" i="1"/>
  <c r="X2445" i="1"/>
  <c r="V2445" i="1"/>
  <c r="V1810" i="1"/>
  <c r="X1810" i="1"/>
  <c r="X684" i="1"/>
  <c r="V684" i="1"/>
  <c r="X470" i="1"/>
  <c r="V470" i="1"/>
  <c r="V415" i="1"/>
  <c r="X415" i="1"/>
  <c r="X312" i="1"/>
  <c r="V312" i="1"/>
  <c r="X769" i="1"/>
  <c r="V769" i="1"/>
  <c r="V770" i="1"/>
  <c r="X770" i="1"/>
  <c r="X1273" i="1"/>
  <c r="V1273" i="1"/>
  <c r="V1282" i="1"/>
  <c r="X1282" i="1"/>
  <c r="V1586" i="1"/>
  <c r="X1586" i="1"/>
  <c r="X1421" i="1"/>
  <c r="V1421" i="1"/>
  <c r="V1658" i="1"/>
  <c r="X1658" i="1"/>
  <c r="X926" i="1"/>
  <c r="V926" i="1"/>
  <c r="V1239" i="1"/>
  <c r="X1239" i="1"/>
  <c r="X2176" i="1"/>
  <c r="V2176" i="1"/>
  <c r="X1755" i="1"/>
  <c r="V1755" i="1"/>
  <c r="X1764" i="1"/>
  <c r="V1764" i="1"/>
  <c r="X1985" i="1"/>
  <c r="V1985" i="1"/>
  <c r="X1873" i="1"/>
  <c r="V1873" i="1"/>
  <c r="X1711" i="1"/>
  <c r="V1711" i="1"/>
  <c r="X1720" i="1"/>
  <c r="V1720" i="1"/>
  <c r="X2281" i="1"/>
  <c r="V2281" i="1"/>
  <c r="V2346" i="1"/>
  <c r="X2346" i="1"/>
  <c r="X2355" i="1"/>
  <c r="V2355" i="1"/>
  <c r="X2420" i="1"/>
  <c r="V2420" i="1"/>
  <c r="X2365" i="1"/>
  <c r="V2365" i="1"/>
  <c r="X2526" i="1"/>
  <c r="V2526" i="1"/>
  <c r="X321" i="1"/>
  <c r="V321" i="1"/>
  <c r="X222" i="1"/>
  <c r="V222" i="1"/>
  <c r="X142" i="1"/>
  <c r="V142" i="1"/>
  <c r="X62" i="1"/>
  <c r="V62" i="1"/>
  <c r="X2134" i="1"/>
  <c r="V2134" i="1"/>
  <c r="X703" i="1"/>
  <c r="V703" i="1"/>
  <c r="X812" i="1"/>
  <c r="V812" i="1"/>
  <c r="V866" i="1"/>
  <c r="X866" i="1"/>
  <c r="X857" i="1"/>
  <c r="V857" i="1"/>
  <c r="X448" i="1"/>
  <c r="V448" i="1"/>
  <c r="X457" i="1"/>
  <c r="V457" i="1"/>
  <c r="X466" i="1"/>
  <c r="V466" i="1"/>
  <c r="X1049" i="1"/>
  <c r="V1049" i="1"/>
  <c r="X1067" i="1"/>
  <c r="V1067" i="1"/>
  <c r="X1260" i="1"/>
  <c r="V1260" i="1"/>
  <c r="X1269" i="1"/>
  <c r="V1269" i="1"/>
  <c r="X1278" i="1"/>
  <c r="V1278" i="1"/>
  <c r="X1119" i="1"/>
  <c r="V1119" i="1"/>
  <c r="X1545" i="1"/>
  <c r="V1545" i="1"/>
  <c r="X1860" i="1"/>
  <c r="V1860" i="1"/>
  <c r="X1919" i="1"/>
  <c r="V1919" i="1"/>
  <c r="X1470" i="1"/>
  <c r="V1470" i="1"/>
  <c r="X1679" i="1"/>
  <c r="V1679" i="1"/>
  <c r="X1956" i="1"/>
  <c r="V1956" i="1"/>
  <c r="X2503" i="1"/>
  <c r="V2503" i="1"/>
  <c r="V2218" i="1"/>
  <c r="X2218" i="1"/>
  <c r="X2148" i="1"/>
  <c r="V2148" i="1"/>
  <c r="X2053" i="1"/>
  <c r="V2053" i="1"/>
  <c r="X2342" i="1"/>
  <c r="V2342" i="1"/>
  <c r="X595" i="1"/>
  <c r="V595" i="1"/>
  <c r="X269" i="1"/>
  <c r="V269" i="1"/>
  <c r="X181" i="1"/>
  <c r="V181" i="1"/>
  <c r="X101" i="1"/>
  <c r="V101" i="1"/>
  <c r="X29" i="1"/>
  <c r="V29" i="1"/>
  <c r="X694" i="1"/>
  <c r="V694" i="1"/>
  <c r="X820" i="1"/>
  <c r="V820" i="1"/>
  <c r="X382" i="1"/>
  <c r="V382" i="1"/>
  <c r="V615" i="1"/>
  <c r="X615" i="1"/>
  <c r="X688" i="1"/>
  <c r="V688" i="1"/>
  <c r="V298" i="1"/>
  <c r="X298" i="1"/>
  <c r="V930" i="1"/>
  <c r="X930" i="1"/>
  <c r="X1859" i="1"/>
  <c r="V1859" i="1"/>
  <c r="V1163" i="1"/>
  <c r="X1163" i="1"/>
  <c r="X1172" i="1"/>
  <c r="V1172" i="1"/>
  <c r="X1277" i="1"/>
  <c r="V1277" i="1"/>
  <c r="X902" i="1"/>
  <c r="V902" i="1"/>
  <c r="X1397" i="1"/>
  <c r="V1397" i="1"/>
  <c r="X1295" i="1"/>
  <c r="V1295" i="1"/>
  <c r="X1936" i="1"/>
  <c r="V1936" i="1"/>
  <c r="X1918" i="1"/>
  <c r="V1918" i="1"/>
  <c r="X1525" i="1"/>
  <c r="V1525" i="1"/>
  <c r="X1750" i="1"/>
  <c r="V1750" i="1"/>
  <c r="X1544" i="1"/>
  <c r="V1544" i="1"/>
  <c r="X2511" i="1"/>
  <c r="V2511" i="1"/>
  <c r="X1971" i="1"/>
  <c r="V1971" i="1"/>
  <c r="X1980" i="1"/>
  <c r="V1980" i="1"/>
  <c r="X2061" i="1"/>
  <c r="V2061" i="1"/>
  <c r="X2198" i="1"/>
  <c r="V2198" i="1"/>
  <c r="X700" i="1"/>
  <c r="V700" i="1"/>
  <c r="X709" i="1"/>
  <c r="V709" i="1"/>
  <c r="X654" i="1"/>
  <c r="V654" i="1"/>
  <c r="V575" i="1"/>
  <c r="X575" i="1"/>
  <c r="X376" i="1"/>
  <c r="V376" i="1"/>
  <c r="X1353" i="1"/>
  <c r="V1353" i="1"/>
  <c r="V618" i="1"/>
  <c r="X618" i="1"/>
  <c r="X1121" i="1"/>
  <c r="V1121" i="1"/>
  <c r="V1690" i="1"/>
  <c r="X1690" i="1"/>
  <c r="V1762" i="1"/>
  <c r="X1762" i="1"/>
  <c r="V1602" i="1"/>
  <c r="X1602" i="1"/>
  <c r="X942" i="1"/>
  <c r="V942" i="1"/>
  <c r="X1103" i="1"/>
  <c r="V1103" i="1"/>
  <c r="X1665" i="1"/>
  <c r="V1665" i="1"/>
  <c r="X1771" i="1"/>
  <c r="V1771" i="1"/>
  <c r="X1862" i="1"/>
  <c r="V1862" i="1"/>
  <c r="X2496" i="1"/>
  <c r="V2496" i="1"/>
  <c r="X1655" i="1"/>
  <c r="V1655" i="1"/>
  <c r="X1816" i="1"/>
  <c r="V1816" i="1"/>
  <c r="V2335" i="1"/>
  <c r="X2335" i="1"/>
  <c r="X2505" i="1"/>
  <c r="V2505" i="1"/>
  <c r="X2131" i="1"/>
  <c r="V2131" i="1"/>
  <c r="X2524" i="1"/>
  <c r="V2524" i="1"/>
  <c r="X2446" i="1"/>
  <c r="V2446" i="1"/>
  <c r="X531" i="1"/>
  <c r="V531" i="1"/>
  <c r="X220" i="1"/>
  <c r="V220" i="1"/>
  <c r="X124" i="1"/>
  <c r="V124" i="1"/>
  <c r="X44" i="1"/>
  <c r="V44" i="1"/>
  <c r="V826" i="1"/>
  <c r="X826" i="1"/>
  <c r="X660" i="1"/>
  <c r="V660" i="1"/>
  <c r="V1794" i="1"/>
  <c r="X1794" i="1"/>
  <c r="X1056" i="1"/>
  <c r="V1056" i="1"/>
  <c r="X288" i="1"/>
  <c r="V288" i="1"/>
  <c r="X497" i="1"/>
  <c r="V497" i="1"/>
  <c r="X1304" i="1"/>
  <c r="V1304" i="1"/>
  <c r="V810" i="1"/>
  <c r="X810" i="1"/>
  <c r="V1090" i="1"/>
  <c r="X1090" i="1"/>
  <c r="X1099" i="1"/>
  <c r="V1099" i="1"/>
  <c r="X1340" i="1"/>
  <c r="V1340" i="1"/>
  <c r="X1117" i="1"/>
  <c r="V1117" i="1"/>
  <c r="V1450" i="1"/>
  <c r="X1450" i="1"/>
  <c r="X1223" i="1"/>
  <c r="V1223" i="1"/>
  <c r="X1895" i="1"/>
  <c r="V1895" i="1"/>
  <c r="X1803" i="1"/>
  <c r="V1803" i="1"/>
  <c r="X2432" i="1"/>
  <c r="V2432" i="1"/>
  <c r="X1598" i="1"/>
  <c r="V1598" i="1"/>
  <c r="X1944" i="1"/>
  <c r="V1944" i="1"/>
  <c r="X2127" i="1"/>
  <c r="V2127" i="1"/>
  <c r="X2170" i="1"/>
  <c r="V2170" i="1"/>
  <c r="X2275" i="1"/>
  <c r="V2275" i="1"/>
  <c r="X2396" i="1"/>
  <c r="V2396" i="1"/>
  <c r="X2285" i="1"/>
  <c r="V2285" i="1"/>
  <c r="X2510" i="1"/>
  <c r="V2510" i="1"/>
  <c r="X523" i="1"/>
  <c r="V523" i="1"/>
  <c r="X276" i="1"/>
  <c r="V276" i="1"/>
  <c r="V171" i="1"/>
  <c r="X171" i="1"/>
  <c r="V83" i="1"/>
  <c r="X83" i="1"/>
  <c r="X1596" i="1"/>
  <c r="V1596" i="1"/>
  <c r="V1962" i="1"/>
  <c r="X1962" i="1"/>
  <c r="X533" i="1"/>
  <c r="V533" i="1"/>
  <c r="X598" i="1"/>
  <c r="V598" i="1"/>
  <c r="V791" i="1"/>
  <c r="X791" i="1"/>
  <c r="X704" i="1"/>
  <c r="V704" i="1"/>
  <c r="X649" i="1"/>
  <c r="V649" i="1"/>
  <c r="V714" i="1"/>
  <c r="X714" i="1"/>
  <c r="X1241" i="1"/>
  <c r="V1241" i="1"/>
  <c r="V1330" i="1"/>
  <c r="X1330" i="1"/>
  <c r="X1477" i="1"/>
  <c r="V1477" i="1"/>
  <c r="V1367" i="1"/>
  <c r="X1367" i="1"/>
  <c r="X1189" i="1"/>
  <c r="V1189" i="1"/>
  <c r="X1222" i="1"/>
  <c r="V1222" i="1"/>
  <c r="X1561" i="1"/>
  <c r="V1561" i="1"/>
  <c r="X1739" i="1"/>
  <c r="V1739" i="1"/>
  <c r="X1820" i="1"/>
  <c r="V1820" i="1"/>
  <c r="X1766" i="1"/>
  <c r="V1766" i="1"/>
  <c r="X1934" i="1"/>
  <c r="V1934" i="1"/>
  <c r="X1894" i="1"/>
  <c r="V1894" i="1"/>
  <c r="X2169" i="1"/>
  <c r="V2169" i="1"/>
  <c r="V2274" i="1"/>
  <c r="X2274" i="1"/>
  <c r="X2395" i="1"/>
  <c r="V2395" i="1"/>
  <c r="X2404" i="1"/>
  <c r="V2404" i="1"/>
  <c r="X2078" i="1"/>
  <c r="V2078" i="1"/>
  <c r="X691" i="1"/>
  <c r="V691" i="1"/>
  <c r="V303" i="1"/>
  <c r="X303" i="1"/>
  <c r="X202" i="1"/>
  <c r="V202" i="1"/>
  <c r="V42" i="1"/>
  <c r="X42" i="1"/>
  <c r="X563" i="1"/>
  <c r="V563" i="1"/>
  <c r="X292" i="1"/>
  <c r="V292" i="1"/>
  <c r="X201" i="1"/>
  <c r="V201" i="1"/>
  <c r="X121" i="1"/>
  <c r="V121" i="1"/>
  <c r="X49" i="1"/>
  <c r="V49" i="1"/>
  <c r="X1283" i="1"/>
  <c r="V1283" i="1"/>
  <c r="V887" i="1"/>
  <c r="X887" i="1"/>
  <c r="X1104" i="1"/>
  <c r="V1104" i="1"/>
  <c r="X1336" i="1"/>
  <c r="V1336" i="1"/>
  <c r="X952" i="1"/>
  <c r="V952" i="1"/>
  <c r="X529" i="1"/>
  <c r="V529" i="1"/>
  <c r="V442" i="1"/>
  <c r="X442" i="1"/>
  <c r="X1345" i="1"/>
  <c r="V1345" i="1"/>
  <c r="V1122" i="1"/>
  <c r="X1122" i="1"/>
  <c r="V1754" i="1"/>
  <c r="X1754" i="1"/>
  <c r="X1052" i="1"/>
  <c r="V1052" i="1"/>
  <c r="X1141" i="1"/>
  <c r="V1141" i="1"/>
  <c r="X2184" i="1"/>
  <c r="V2184" i="1"/>
  <c r="X1745" i="1"/>
  <c r="V1745" i="1"/>
  <c r="X1835" i="1"/>
  <c r="V1835" i="1"/>
  <c r="X1629" i="1"/>
  <c r="V1629" i="1"/>
  <c r="X1502" i="1"/>
  <c r="V1502" i="1"/>
  <c r="X2280" i="1"/>
  <c r="V2280" i="1"/>
  <c r="X2056" i="1"/>
  <c r="V2056" i="1"/>
  <c r="X2479" i="1"/>
  <c r="V2479" i="1"/>
  <c r="X2002" i="1"/>
  <c r="V2002" i="1"/>
  <c r="X2011" i="1"/>
  <c r="V2011" i="1"/>
  <c r="X2428" i="1"/>
  <c r="V2428" i="1"/>
  <c r="X2038" i="1"/>
  <c r="V2038" i="1"/>
  <c r="V162" i="1"/>
  <c r="X162" i="1"/>
  <c r="X216" i="1"/>
  <c r="V216" i="1"/>
  <c r="V55" i="1"/>
  <c r="X55" i="1"/>
  <c r="X813" i="1"/>
  <c r="V813" i="1"/>
  <c r="V1770" i="1"/>
  <c r="X1770" i="1"/>
  <c r="X1707" i="1"/>
  <c r="V1707" i="1"/>
  <c r="V2082" i="1"/>
  <c r="X2082" i="1"/>
  <c r="V647" i="1"/>
  <c r="X647" i="1"/>
  <c r="X1649" i="1"/>
  <c r="V1649" i="1"/>
  <c r="X526" i="1"/>
  <c r="V526" i="1"/>
  <c r="V1138" i="1"/>
  <c r="X1138" i="1"/>
  <c r="X1564" i="1"/>
  <c r="V1564" i="1"/>
  <c r="X2035" i="1"/>
  <c r="V2035" i="1"/>
  <c r="X61" i="1"/>
  <c r="V61" i="1"/>
  <c r="X697" i="1"/>
  <c r="V697" i="1"/>
  <c r="X1625" i="1"/>
  <c r="V1625" i="1"/>
  <c r="X2267" i="1"/>
  <c r="V2267" i="1"/>
  <c r="X868" i="1"/>
  <c r="V868" i="1"/>
  <c r="X1140" i="1"/>
  <c r="V1140" i="1"/>
  <c r="X2104" i="1"/>
  <c r="V2104" i="1"/>
  <c r="X763" i="1"/>
  <c r="V763" i="1"/>
  <c r="V623" i="1"/>
  <c r="X623" i="1"/>
  <c r="X1214" i="1"/>
  <c r="V1214" i="1"/>
  <c r="V1954" i="1"/>
  <c r="X1954" i="1"/>
  <c r="X219" i="1"/>
  <c r="V219" i="1"/>
  <c r="X296" i="1"/>
  <c r="V296" i="1"/>
  <c r="X1231" i="1"/>
  <c r="V1231" i="1"/>
  <c r="X2059" i="1"/>
  <c r="V2059" i="1"/>
  <c r="X266" i="1"/>
  <c r="V266" i="1"/>
  <c r="X460" i="1"/>
  <c r="V460" i="1"/>
  <c r="X860" i="1"/>
  <c r="V860" i="1"/>
  <c r="X934" i="1"/>
  <c r="V934" i="1"/>
  <c r="X2175" i="1"/>
  <c r="V2175" i="1"/>
  <c r="X499" i="1"/>
  <c r="V499" i="1"/>
  <c r="X96" i="1"/>
  <c r="V96" i="1"/>
  <c r="X443" i="1"/>
  <c r="V443" i="1"/>
  <c r="V263" i="1"/>
  <c r="X263" i="1"/>
  <c r="V175" i="1"/>
  <c r="X175" i="1"/>
  <c r="V95" i="1"/>
  <c r="X95" i="1"/>
  <c r="V23" i="1"/>
  <c r="X23" i="1"/>
  <c r="X416" i="1"/>
  <c r="V416" i="1"/>
  <c r="X2144" i="1"/>
  <c r="V2144" i="1"/>
  <c r="X556" i="1"/>
  <c r="V556" i="1"/>
  <c r="X574" i="1"/>
  <c r="V574" i="1"/>
  <c r="X1288" i="1"/>
  <c r="V1288" i="1"/>
  <c r="V626" i="1"/>
  <c r="X626" i="1"/>
  <c r="V1546" i="1"/>
  <c r="X1546" i="1"/>
  <c r="X1093" i="1"/>
  <c r="V1093" i="1"/>
  <c r="X1183" i="1"/>
  <c r="V1183" i="1"/>
  <c r="X1371" i="1"/>
  <c r="V1371" i="1"/>
  <c r="X1574" i="1"/>
  <c r="V1574" i="1"/>
  <c r="X1991" i="1"/>
  <c r="V1991" i="1"/>
  <c r="X2019" i="1"/>
  <c r="V2019" i="1"/>
  <c r="X808" i="1"/>
  <c r="V808" i="1"/>
  <c r="X1874" i="1"/>
  <c r="V1874" i="1"/>
  <c r="X629" i="1"/>
  <c r="V629" i="1"/>
  <c r="X816" i="1"/>
  <c r="V816" i="1"/>
  <c r="X451" i="1"/>
  <c r="V451" i="1"/>
  <c r="X264" i="1"/>
  <c r="V264" i="1"/>
  <c r="X160" i="1"/>
  <c r="V160" i="1"/>
  <c r="X88" i="1"/>
  <c r="V88" i="1"/>
  <c r="X16" i="1"/>
  <c r="V16" i="1"/>
  <c r="X409" i="1"/>
  <c r="V409" i="1"/>
  <c r="V239" i="1"/>
  <c r="X239" i="1"/>
  <c r="V167" i="1"/>
  <c r="X167" i="1"/>
  <c r="V87" i="1"/>
  <c r="X87" i="1"/>
  <c r="V15" i="1"/>
  <c r="X15" i="1"/>
  <c r="X1883" i="1"/>
  <c r="V1883" i="1"/>
  <c r="X472" i="1"/>
  <c r="V472" i="1"/>
  <c r="X1476" i="1"/>
  <c r="V1476" i="1"/>
  <c r="X1541" i="1"/>
  <c r="V1541" i="1"/>
  <c r="X1893" i="1"/>
  <c r="V1893" i="1"/>
  <c r="X644" i="1"/>
  <c r="V644" i="1"/>
  <c r="X565" i="1"/>
  <c r="V565" i="1"/>
  <c r="X718" i="1"/>
  <c r="V718" i="1"/>
  <c r="V583" i="1"/>
  <c r="X583" i="1"/>
  <c r="X1408" i="1"/>
  <c r="V1408" i="1"/>
  <c r="X617" i="1"/>
  <c r="V617" i="1"/>
  <c r="V690" i="1"/>
  <c r="X690" i="1"/>
  <c r="V1226" i="1"/>
  <c r="X1226" i="1"/>
  <c r="X996" i="1"/>
  <c r="V996" i="1"/>
  <c r="X1165" i="1"/>
  <c r="V1165" i="1"/>
  <c r="X1174" i="1"/>
  <c r="V1174" i="1"/>
  <c r="X1279" i="1"/>
  <c r="V1279" i="1"/>
  <c r="X1601" i="1"/>
  <c r="V1601" i="1"/>
  <c r="X1427" i="1"/>
  <c r="V1427" i="1"/>
  <c r="X1982" i="1"/>
  <c r="V1982" i="1"/>
  <c r="X1565" i="1"/>
  <c r="V1565" i="1"/>
  <c r="X1654" i="1"/>
  <c r="V1654" i="1"/>
  <c r="X1592" i="1"/>
  <c r="V1592" i="1"/>
  <c r="X2063" i="1"/>
  <c r="V2063" i="1"/>
  <c r="X2417" i="1"/>
  <c r="V2417" i="1"/>
  <c r="X2139" i="1"/>
  <c r="V2139" i="1"/>
  <c r="X1957" i="1"/>
  <c r="V1957" i="1"/>
  <c r="X2477" i="1"/>
  <c r="V2477" i="1"/>
  <c r="V871" i="1"/>
  <c r="X871" i="1"/>
  <c r="X1457" i="1"/>
  <c r="V1457" i="1"/>
  <c r="X1640" i="1"/>
  <c r="V1640" i="1"/>
  <c r="X844" i="1"/>
  <c r="V844" i="1"/>
  <c r="X693" i="1"/>
  <c r="V693" i="1"/>
  <c r="X638" i="1"/>
  <c r="V638" i="1"/>
  <c r="V471" i="1"/>
  <c r="X471" i="1"/>
  <c r="X424" i="1"/>
  <c r="V424" i="1"/>
  <c r="V954" i="1"/>
  <c r="X954" i="1"/>
  <c r="X825" i="1"/>
  <c r="V825" i="1"/>
  <c r="V834" i="1"/>
  <c r="X834" i="1"/>
  <c r="X1337" i="1"/>
  <c r="V1337" i="1"/>
  <c r="V1346" i="1"/>
  <c r="X1346" i="1"/>
  <c r="X1035" i="1"/>
  <c r="V1035" i="1"/>
  <c r="X1430" i="1"/>
  <c r="V1430" i="1"/>
  <c r="X861" i="1"/>
  <c r="V861" i="1"/>
  <c r="X990" i="1"/>
  <c r="V990" i="1"/>
  <c r="V1530" i="1"/>
  <c r="X1530" i="1"/>
  <c r="X1355" i="1"/>
  <c r="V1355" i="1"/>
  <c r="X1827" i="1"/>
  <c r="V1827" i="1"/>
  <c r="X1836" i="1"/>
  <c r="V1836" i="1"/>
  <c r="X2152" i="1"/>
  <c r="V2152" i="1"/>
  <c r="V1882" i="1"/>
  <c r="X1882" i="1"/>
  <c r="V1783" i="1"/>
  <c r="X1783" i="1"/>
  <c r="X1800" i="1"/>
  <c r="V1800" i="1"/>
  <c r="X2337" i="1"/>
  <c r="V2337" i="1"/>
  <c r="V2402" i="1"/>
  <c r="X2402" i="1"/>
  <c r="X2411" i="1"/>
  <c r="V2411" i="1"/>
  <c r="X2516" i="1"/>
  <c r="V2516" i="1"/>
  <c r="X2429" i="1"/>
  <c r="V2429" i="1"/>
  <c r="V906" i="1"/>
  <c r="X906" i="1"/>
  <c r="V299" i="1"/>
  <c r="X299" i="1"/>
  <c r="X214" i="1"/>
  <c r="V214" i="1"/>
  <c r="X126" i="1"/>
  <c r="V126" i="1"/>
  <c r="X54" i="1"/>
  <c r="V54" i="1"/>
  <c r="X1412" i="1"/>
  <c r="V1412" i="1"/>
  <c r="V578" i="1"/>
  <c r="X578" i="1"/>
  <c r="X875" i="1"/>
  <c r="V875" i="1"/>
  <c r="V922" i="1"/>
  <c r="X922" i="1"/>
  <c r="V383" i="1"/>
  <c r="X383" i="1"/>
  <c r="X536" i="1"/>
  <c r="V536" i="1"/>
  <c r="X601" i="1"/>
  <c r="V601" i="1"/>
  <c r="V634" i="1"/>
  <c r="X634" i="1"/>
  <c r="X1225" i="1"/>
  <c r="V1225" i="1"/>
  <c r="X1155" i="1"/>
  <c r="V1155" i="1"/>
  <c r="X1324" i="1"/>
  <c r="V1324" i="1"/>
  <c r="X1333" i="1"/>
  <c r="V1333" i="1"/>
  <c r="X1342" i="1"/>
  <c r="V1342" i="1"/>
  <c r="X1207" i="1"/>
  <c r="V1207" i="1"/>
  <c r="X1697" i="1"/>
  <c r="V1697" i="1"/>
  <c r="X1897" i="1"/>
  <c r="V1897" i="1"/>
  <c r="X2008" i="1"/>
  <c r="V2008" i="1"/>
  <c r="X1526" i="1"/>
  <c r="V1526" i="1"/>
  <c r="X1751" i="1"/>
  <c r="V1751" i="1"/>
  <c r="X1999" i="1"/>
  <c r="V1999" i="1"/>
  <c r="X2081" i="1"/>
  <c r="V2081" i="1"/>
  <c r="V2250" i="1"/>
  <c r="X2250" i="1"/>
  <c r="X2172" i="1"/>
  <c r="V2172" i="1"/>
  <c r="X2181" i="1"/>
  <c r="V2181" i="1"/>
  <c r="X2398" i="1"/>
  <c r="V2398" i="1"/>
  <c r="X539" i="1"/>
  <c r="V539" i="1"/>
  <c r="X261" i="1"/>
  <c r="V261" i="1"/>
  <c r="X173" i="1"/>
  <c r="V173" i="1"/>
  <c r="X93" i="1"/>
  <c r="V93" i="1"/>
  <c r="X21" i="1"/>
  <c r="V21" i="1"/>
  <c r="X752" i="1"/>
  <c r="V752" i="1"/>
  <c r="X865" i="1"/>
  <c r="V865" i="1"/>
  <c r="X438" i="1"/>
  <c r="V438" i="1"/>
  <c r="V679" i="1"/>
  <c r="X679" i="1"/>
  <c r="V939" i="1"/>
  <c r="X939" i="1"/>
  <c r="V498" i="1"/>
  <c r="X498" i="1"/>
  <c r="X921" i="1"/>
  <c r="V921" i="1"/>
  <c r="X1927" i="1"/>
  <c r="V1927" i="1"/>
  <c r="X1243" i="1"/>
  <c r="V1243" i="1"/>
  <c r="X1268" i="1"/>
  <c r="V1268" i="1"/>
  <c r="X1341" i="1"/>
  <c r="V1341" i="1"/>
  <c r="X958" i="1"/>
  <c r="V958" i="1"/>
  <c r="X1406" i="1"/>
  <c r="V1406" i="1"/>
  <c r="X1425" i="1"/>
  <c r="V1425" i="1"/>
  <c r="X1998" i="1"/>
  <c r="V1998" i="1"/>
  <c r="X2080" i="1"/>
  <c r="V2080" i="1"/>
  <c r="X1581" i="1"/>
  <c r="V1581" i="1"/>
  <c r="X1822" i="1"/>
  <c r="V1822" i="1"/>
  <c r="X1696" i="1"/>
  <c r="V1696" i="1"/>
  <c r="X2137" i="1"/>
  <c r="V2137" i="1"/>
  <c r="X2043" i="1"/>
  <c r="V2043" i="1"/>
  <c r="X2052" i="1"/>
  <c r="V2052" i="1"/>
  <c r="X2101" i="1"/>
  <c r="V2101" i="1"/>
  <c r="X2286" i="1"/>
  <c r="V2286" i="1"/>
  <c r="X740" i="1"/>
  <c r="V740" i="1"/>
  <c r="X749" i="1"/>
  <c r="V749" i="1"/>
  <c r="X758" i="1"/>
  <c r="V758" i="1"/>
  <c r="V719" i="1"/>
  <c r="X719" i="1"/>
  <c r="X528" i="1"/>
  <c r="V528" i="1"/>
  <c r="X441" i="1"/>
  <c r="V441" i="1"/>
  <c r="V682" i="1"/>
  <c r="X682" i="1"/>
  <c r="X1209" i="1"/>
  <c r="V1209" i="1"/>
  <c r="V1042" i="1"/>
  <c r="X1042" i="1"/>
  <c r="X1948" i="1"/>
  <c r="V1948" i="1"/>
  <c r="X877" i="1"/>
  <c r="V877" i="1"/>
  <c r="X1006" i="1"/>
  <c r="V1006" i="1"/>
  <c r="X1175" i="1"/>
  <c r="V1175" i="1"/>
  <c r="X1681" i="1"/>
  <c r="V1681" i="1"/>
  <c r="X1939" i="1"/>
  <c r="V1939" i="1"/>
  <c r="V1871" i="1"/>
  <c r="X1871" i="1"/>
  <c r="X1510" i="1"/>
  <c r="V1510" i="1"/>
  <c r="X1735" i="1"/>
  <c r="V1735" i="1"/>
  <c r="X1974" i="1"/>
  <c r="V1974" i="1"/>
  <c r="X2487" i="1"/>
  <c r="V2487" i="1"/>
  <c r="V1930" i="1"/>
  <c r="X1930" i="1"/>
  <c r="X2363" i="1"/>
  <c r="V2363" i="1"/>
  <c r="X2037" i="1"/>
  <c r="V2037" i="1"/>
  <c r="X2478" i="1"/>
  <c r="V2478" i="1"/>
  <c r="X401" i="1"/>
  <c r="V401" i="1"/>
  <c r="X212" i="1"/>
  <c r="V212" i="1"/>
  <c r="X116" i="1"/>
  <c r="V116" i="1"/>
  <c r="X36" i="1"/>
  <c r="V36" i="1"/>
  <c r="V1986" i="1"/>
  <c r="X1986" i="1"/>
  <c r="X828" i="1"/>
  <c r="V828" i="1"/>
  <c r="X390" i="1"/>
  <c r="V390" i="1"/>
  <c r="V399" i="1"/>
  <c r="X399" i="1"/>
  <c r="X408" i="1"/>
  <c r="V408" i="1"/>
  <c r="X553" i="1"/>
  <c r="V553" i="1"/>
  <c r="V306" i="1"/>
  <c r="X306" i="1"/>
  <c r="V975" i="1"/>
  <c r="X975" i="1"/>
  <c r="V1162" i="1"/>
  <c r="X1162" i="1"/>
  <c r="X1171" i="1"/>
  <c r="V1171" i="1"/>
  <c r="X1349" i="1"/>
  <c r="V1349" i="1"/>
  <c r="X1205" i="1"/>
  <c r="V1205" i="1"/>
  <c r="X1038" i="1"/>
  <c r="V1038" i="1"/>
  <c r="V1562" i="1"/>
  <c r="X1562" i="1"/>
  <c r="X1926" i="1"/>
  <c r="V1926" i="1"/>
  <c r="X2136" i="1"/>
  <c r="V2136" i="1"/>
  <c r="X1533" i="1"/>
  <c r="V1533" i="1"/>
  <c r="X1686" i="1"/>
  <c r="V1686" i="1"/>
  <c r="X1608" i="1"/>
  <c r="V1608" i="1"/>
  <c r="X2359" i="1"/>
  <c r="V2359" i="1"/>
  <c r="V2266" i="1"/>
  <c r="X2266" i="1"/>
  <c r="X2331" i="1"/>
  <c r="V2331" i="1"/>
  <c r="X2492" i="1"/>
  <c r="V2492" i="1"/>
  <c r="X2349" i="1"/>
  <c r="V2349" i="1"/>
  <c r="X960" i="1"/>
  <c r="V960" i="1"/>
  <c r="X475" i="1"/>
  <c r="V475" i="1"/>
  <c r="V267" i="1"/>
  <c r="X267" i="1"/>
  <c r="V163" i="1"/>
  <c r="X163" i="1"/>
  <c r="X59" i="1"/>
  <c r="V59" i="1"/>
  <c r="X1000" i="1"/>
  <c r="V1000" i="1"/>
  <c r="X380" i="1"/>
  <c r="V380" i="1"/>
  <c r="X613" i="1"/>
  <c r="V613" i="1"/>
  <c r="X622" i="1"/>
  <c r="V622" i="1"/>
  <c r="V890" i="1"/>
  <c r="X890" i="1"/>
  <c r="X744" i="1"/>
  <c r="V744" i="1"/>
  <c r="X753" i="1"/>
  <c r="V753" i="1"/>
  <c r="V762" i="1"/>
  <c r="X762" i="1"/>
  <c r="X1257" i="1"/>
  <c r="V1257" i="1"/>
  <c r="X1011" i="1"/>
  <c r="V1011" i="1"/>
  <c r="V1514" i="1"/>
  <c r="X1514" i="1"/>
  <c r="X1404" i="1"/>
  <c r="V1404" i="1"/>
  <c r="X1213" i="1"/>
  <c r="V1213" i="1"/>
  <c r="X1496" i="1"/>
  <c r="V1496" i="1"/>
  <c r="X1641" i="1"/>
  <c r="V1641" i="1"/>
  <c r="X1811" i="1"/>
  <c r="V1811" i="1"/>
  <c r="X2256" i="1"/>
  <c r="V2256" i="1"/>
  <c r="X1943" i="1"/>
  <c r="V1943" i="1"/>
  <c r="X1969" i="1"/>
  <c r="V1969" i="1"/>
  <c r="X2015" i="1"/>
  <c r="V2015" i="1"/>
  <c r="X2265" i="1"/>
  <c r="V2265" i="1"/>
  <c r="V2330" i="1"/>
  <c r="X2330" i="1"/>
  <c r="X2491" i="1"/>
  <c r="V2491" i="1"/>
  <c r="X2500" i="1"/>
  <c r="V2500" i="1"/>
  <c r="X2126" i="1"/>
  <c r="V2126" i="1"/>
  <c r="X627" i="1"/>
  <c r="V627" i="1"/>
  <c r="X293" i="1"/>
  <c r="V293" i="1"/>
  <c r="V186" i="1"/>
  <c r="X186" i="1"/>
  <c r="X26" i="1"/>
  <c r="V26" i="1"/>
  <c r="X507" i="1"/>
  <c r="V507" i="1"/>
  <c r="X283" i="1"/>
  <c r="V283" i="1"/>
  <c r="X185" i="1"/>
  <c r="V185" i="1"/>
  <c r="X113" i="1"/>
  <c r="V113" i="1"/>
  <c r="X41" i="1"/>
  <c r="V41" i="1"/>
  <c r="X1230" i="1"/>
  <c r="V1230" i="1"/>
  <c r="V962" i="1"/>
  <c r="X962" i="1"/>
  <c r="X1272" i="1"/>
  <c r="V1272" i="1"/>
  <c r="V423" i="1"/>
  <c r="X423" i="1"/>
  <c r="X1176" i="1"/>
  <c r="V1176" i="1"/>
  <c r="X585" i="1"/>
  <c r="V585" i="1"/>
  <c r="V594" i="1"/>
  <c r="X594" i="1"/>
  <c r="V1354" i="1"/>
  <c r="X1354" i="1"/>
  <c r="V1210" i="1"/>
  <c r="X1210" i="1"/>
  <c r="X1043" i="1"/>
  <c r="V1043" i="1"/>
  <c r="X1228" i="1"/>
  <c r="V1228" i="1"/>
  <c r="X1237" i="1"/>
  <c r="V1237" i="1"/>
  <c r="X1095" i="1"/>
  <c r="V1095" i="1"/>
  <c r="X1817" i="1"/>
  <c r="V1817" i="1"/>
  <c r="X1548" i="1"/>
  <c r="V1548" i="1"/>
  <c r="X1709" i="1"/>
  <c r="V1709" i="1"/>
  <c r="X1638" i="1"/>
  <c r="V1638" i="1"/>
  <c r="X2336" i="1"/>
  <c r="V2336" i="1"/>
  <c r="X1975" i="1"/>
  <c r="V1975" i="1"/>
  <c r="X2065" i="1"/>
  <c r="V2065" i="1"/>
  <c r="V2074" i="1"/>
  <c r="X2074" i="1"/>
  <c r="X2123" i="1"/>
  <c r="V2123" i="1"/>
  <c r="X1949" i="1"/>
  <c r="V1949" i="1"/>
  <c r="X2262" i="1"/>
  <c r="V2262" i="1"/>
  <c r="V58" i="1"/>
  <c r="X58" i="1"/>
  <c r="V34" i="1"/>
  <c r="X34" i="1"/>
  <c r="V311" i="1"/>
  <c r="X311" i="1"/>
  <c r="V215" i="1"/>
  <c r="X215" i="1"/>
  <c r="X1606" i="1"/>
  <c r="V1606" i="1"/>
  <c r="X904" i="1"/>
  <c r="V904" i="1"/>
  <c r="X1361" i="1"/>
  <c r="V1361" i="1"/>
  <c r="X2504" i="1"/>
  <c r="V2504" i="1"/>
  <c r="X2278" i="1"/>
  <c r="V2278" i="1"/>
  <c r="X521" i="1"/>
  <c r="V521" i="1"/>
  <c r="X1133" i="1"/>
  <c r="V1133" i="1"/>
  <c r="X1710" i="1"/>
  <c r="V1710" i="1"/>
  <c r="X2076" i="1"/>
  <c r="V2076" i="1"/>
  <c r="X102" i="1"/>
  <c r="V102" i="1"/>
  <c r="V775" i="1"/>
  <c r="X775" i="1"/>
  <c r="X949" i="1"/>
  <c r="V949" i="1"/>
  <c r="X1814" i="1"/>
  <c r="V1814" i="1"/>
  <c r="X2485" i="1"/>
  <c r="V2485" i="1"/>
  <c r="X661" i="1"/>
  <c r="V661" i="1"/>
  <c r="X1206" i="1"/>
  <c r="V1206" i="1"/>
  <c r="V2058" i="1"/>
  <c r="X2058" i="1"/>
  <c r="X745" i="1"/>
  <c r="V745" i="1"/>
  <c r="X1777" i="1"/>
  <c r="V1777" i="1"/>
  <c r="V2474" i="1"/>
  <c r="X2474" i="1"/>
  <c r="X317" i="1"/>
  <c r="V317" i="1"/>
  <c r="V463" i="1"/>
  <c r="X463" i="1"/>
  <c r="X1449" i="1"/>
  <c r="V1449" i="1"/>
  <c r="X2247" i="1"/>
  <c r="V2247" i="1"/>
  <c r="X795" i="1"/>
  <c r="V795" i="1"/>
  <c r="X701" i="1"/>
  <c r="V701" i="1"/>
  <c r="X1017" i="1"/>
  <c r="V1017" i="1"/>
  <c r="X1940" i="1"/>
  <c r="V1940" i="1"/>
  <c r="X2345" i="1"/>
  <c r="V2345" i="1"/>
  <c r="V122" i="1"/>
  <c r="X122" i="1"/>
  <c r="X2273" i="1"/>
  <c r="V2273" i="1"/>
  <c r="V231" i="1"/>
  <c r="X231" i="1"/>
  <c r="V159" i="1"/>
  <c r="X159" i="1"/>
  <c r="V79" i="1"/>
  <c r="X79" i="1"/>
  <c r="X2264" i="1"/>
  <c r="V2264" i="1"/>
  <c r="X1124" i="1"/>
  <c r="V1124" i="1"/>
  <c r="X1240" i="1"/>
  <c r="V1240" i="1"/>
  <c r="X1366" i="1"/>
  <c r="V1366" i="1"/>
  <c r="X1952" i="1"/>
  <c r="V1952" i="1"/>
  <c r="X2077" i="1"/>
  <c r="V2077" i="1"/>
  <c r="V708" i="1"/>
  <c r="X708" i="1"/>
  <c r="X653" i="1"/>
  <c r="V653" i="1"/>
  <c r="X766" i="1"/>
  <c r="V766" i="1"/>
  <c r="V663" i="1"/>
  <c r="X663" i="1"/>
  <c r="X384" i="1"/>
  <c r="V384" i="1"/>
  <c r="X681" i="1"/>
  <c r="V681" i="1"/>
  <c r="X1041" i="1"/>
  <c r="V1041" i="1"/>
  <c r="V1698" i="1"/>
  <c r="X1698" i="1"/>
  <c r="X1068" i="1"/>
  <c r="V1068" i="1"/>
  <c r="X1245" i="1"/>
  <c r="V1245" i="1"/>
  <c r="X1270" i="1"/>
  <c r="V1270" i="1"/>
  <c r="X1343" i="1"/>
  <c r="V1343" i="1"/>
  <c r="X1689" i="1"/>
  <c r="V1689" i="1"/>
  <c r="X1611" i="1"/>
  <c r="V1611" i="1"/>
  <c r="X1500" i="1"/>
  <c r="V1500" i="1"/>
  <c r="X1645" i="1"/>
  <c r="V1645" i="1"/>
  <c r="X1734" i="1"/>
  <c r="V1734" i="1"/>
  <c r="X1664" i="1"/>
  <c r="V1664" i="1"/>
  <c r="X2103" i="1"/>
  <c r="V2103" i="1"/>
  <c r="X2513" i="1"/>
  <c r="V2513" i="1"/>
  <c r="X2219" i="1"/>
  <c r="V2219" i="1"/>
  <c r="X1973" i="1"/>
  <c r="V1973" i="1"/>
  <c r="X2054" i="1"/>
  <c r="V2054" i="1"/>
  <c r="V991" i="1"/>
  <c r="X991" i="1"/>
  <c r="X1045" i="1"/>
  <c r="V1045" i="1"/>
  <c r="X1933" i="1"/>
  <c r="V1933" i="1"/>
  <c r="X897" i="1"/>
  <c r="V897" i="1"/>
  <c r="X888" i="1"/>
  <c r="V888" i="1"/>
  <c r="X702" i="1"/>
  <c r="V702" i="1"/>
  <c r="X503" i="1"/>
  <c r="V503" i="1"/>
  <c r="X480" i="1"/>
  <c r="V480" i="1"/>
  <c r="X1072" i="1"/>
  <c r="V1072" i="1"/>
  <c r="X1248" i="1"/>
  <c r="V1248" i="1"/>
  <c r="X1503" i="1"/>
  <c r="V1503" i="1"/>
  <c r="V1364" i="1"/>
  <c r="X1364" i="1"/>
  <c r="X1365" i="1"/>
  <c r="V1365" i="1"/>
  <c r="X1123" i="1"/>
  <c r="V1123" i="1"/>
  <c r="V1818" i="1"/>
  <c r="X1818" i="1"/>
  <c r="X981" i="1"/>
  <c r="V981" i="1"/>
  <c r="X1062" i="1"/>
  <c r="V1062" i="1"/>
  <c r="X1521" i="1"/>
  <c r="V1521" i="1"/>
  <c r="X1411" i="1"/>
  <c r="V1411" i="1"/>
  <c r="X1950" i="1"/>
  <c r="V1950" i="1"/>
  <c r="V1951" i="1"/>
  <c r="X1951" i="1"/>
  <c r="X1614" i="1"/>
  <c r="V1614" i="1"/>
  <c r="X1891" i="1"/>
  <c r="V1891" i="1"/>
  <c r="X1892" i="1"/>
  <c r="V1892" i="1"/>
  <c r="X2039" i="1"/>
  <c r="V2039" i="1"/>
  <c r="X2489" i="1"/>
  <c r="V2489" i="1"/>
  <c r="V2498" i="1"/>
  <c r="X2498" i="1"/>
  <c r="X2507" i="1"/>
  <c r="V2507" i="1"/>
  <c r="X1901" i="1"/>
  <c r="V1901" i="1"/>
  <c r="X2517" i="1"/>
  <c r="V2517" i="1"/>
  <c r="X835" i="1"/>
  <c r="V835" i="1"/>
  <c r="X289" i="1"/>
  <c r="V289" i="1"/>
  <c r="X206" i="1"/>
  <c r="V206" i="1"/>
  <c r="X118" i="1"/>
  <c r="V118" i="1"/>
  <c r="X46" i="1"/>
  <c r="V46" i="1"/>
  <c r="V1466" i="1"/>
  <c r="X1466" i="1"/>
  <c r="X420" i="1"/>
  <c r="V420" i="1"/>
  <c r="X1040" i="1"/>
  <c r="V1040" i="1"/>
  <c r="X1216" i="1"/>
  <c r="V1216" i="1"/>
  <c r="V439" i="1"/>
  <c r="X439" i="1"/>
  <c r="X616" i="1"/>
  <c r="V616" i="1"/>
  <c r="X625" i="1"/>
  <c r="V625" i="1"/>
  <c r="V698" i="1"/>
  <c r="X698" i="1"/>
  <c r="V986" i="1"/>
  <c r="X986" i="1"/>
  <c r="V1706" i="1"/>
  <c r="X1706" i="1"/>
  <c r="X1887" i="1"/>
  <c r="V1887" i="1"/>
  <c r="X1480" i="1"/>
  <c r="V1480" i="1"/>
  <c r="X1351" i="1"/>
  <c r="V1351" i="1"/>
  <c r="V1287" i="1"/>
  <c r="X1287" i="1"/>
  <c r="X1769" i="1"/>
  <c r="V1769" i="1"/>
  <c r="X1928" i="1"/>
  <c r="V1928" i="1"/>
  <c r="X1517" i="1"/>
  <c r="V1517" i="1"/>
  <c r="X1582" i="1"/>
  <c r="V1582" i="1"/>
  <c r="X1823" i="1"/>
  <c r="V1823" i="1"/>
  <c r="X2071" i="1"/>
  <c r="V2071" i="1"/>
  <c r="X2129" i="1"/>
  <c r="V2129" i="1"/>
  <c r="V2434" i="1"/>
  <c r="X2434" i="1"/>
  <c r="X2268" i="1"/>
  <c r="V2268" i="1"/>
  <c r="X2277" i="1"/>
  <c r="V2277" i="1"/>
  <c r="X2494" i="1"/>
  <c r="V2494" i="1"/>
  <c r="V403" i="1"/>
  <c r="X403" i="1"/>
  <c r="X237" i="1"/>
  <c r="V237" i="1"/>
  <c r="X165" i="1"/>
  <c r="V165" i="1"/>
  <c r="X85" i="1"/>
  <c r="V85" i="1"/>
  <c r="X13" i="1"/>
  <c r="V13" i="1"/>
  <c r="X513" i="1"/>
  <c r="V513" i="1"/>
  <c r="X525" i="1"/>
  <c r="V525" i="1"/>
  <c r="X590" i="1"/>
  <c r="V590" i="1"/>
  <c r="V839" i="1"/>
  <c r="X839" i="1"/>
  <c r="X465" i="1"/>
  <c r="V465" i="1"/>
  <c r="V554" i="1"/>
  <c r="X554" i="1"/>
  <c r="X985" i="1"/>
  <c r="V985" i="1"/>
  <c r="V994" i="1"/>
  <c r="X994" i="1"/>
  <c r="X1259" i="1"/>
  <c r="V1259" i="1"/>
  <c r="X1332" i="1"/>
  <c r="V1332" i="1"/>
  <c r="X1350" i="1"/>
  <c r="V1350" i="1"/>
  <c r="X1030" i="1"/>
  <c r="V1030" i="1"/>
  <c r="V1415" i="1"/>
  <c r="X1415" i="1"/>
  <c r="V1498" i="1"/>
  <c r="X1498" i="1"/>
  <c r="X1451" i="1"/>
  <c r="V1451" i="1"/>
  <c r="X2424" i="1"/>
  <c r="V2424" i="1"/>
  <c r="X1741" i="1"/>
  <c r="V1741" i="1"/>
  <c r="X1599" i="1"/>
  <c r="V1599" i="1"/>
  <c r="V1768" i="1"/>
  <c r="X1768" i="1"/>
  <c r="X2217" i="1"/>
  <c r="V2217" i="1"/>
  <c r="X2147" i="1"/>
  <c r="V2147" i="1"/>
  <c r="X2180" i="1"/>
  <c r="V2180" i="1"/>
  <c r="X2189" i="1"/>
  <c r="V2189" i="1"/>
  <c r="X2350" i="1"/>
  <c r="V2350" i="1"/>
  <c r="X796" i="1"/>
  <c r="V796" i="1"/>
  <c r="X805" i="1"/>
  <c r="V805" i="1"/>
  <c r="X814" i="1"/>
  <c r="V814" i="1"/>
  <c r="V767" i="1"/>
  <c r="X767" i="1"/>
  <c r="X584" i="1"/>
  <c r="V584" i="1"/>
  <c r="X593" i="1"/>
  <c r="V593" i="1"/>
  <c r="V842" i="1"/>
  <c r="X842" i="1"/>
  <c r="X1289" i="1"/>
  <c r="V1289" i="1"/>
  <c r="V1130" i="1"/>
  <c r="X1130" i="1"/>
  <c r="X988" i="1"/>
  <c r="V988" i="1"/>
  <c r="X933" i="1"/>
  <c r="V933" i="1"/>
  <c r="X1094" i="1"/>
  <c r="V1094" i="1"/>
  <c r="X1271" i="1"/>
  <c r="V1271" i="1"/>
  <c r="X1753" i="1"/>
  <c r="V1753" i="1"/>
  <c r="X2001" i="1"/>
  <c r="V2001" i="1"/>
  <c r="X1880" i="1"/>
  <c r="V1880" i="1"/>
  <c r="X1566" i="1"/>
  <c r="V1566" i="1"/>
  <c r="V1807" i="1"/>
  <c r="X1807" i="1"/>
  <c r="X2344" i="1"/>
  <c r="V2344" i="1"/>
  <c r="V2073" i="1"/>
  <c r="X2073" i="1"/>
  <c r="V2010" i="1"/>
  <c r="X2010" i="1"/>
  <c r="X2427" i="1"/>
  <c r="V2427" i="1"/>
  <c r="X2261" i="1"/>
  <c r="V2261" i="1"/>
  <c r="X884" i="1"/>
  <c r="V884" i="1"/>
  <c r="X318" i="1"/>
  <c r="V318" i="1"/>
  <c r="X204" i="1"/>
  <c r="V204" i="1"/>
  <c r="X108" i="1"/>
  <c r="V108" i="1"/>
  <c r="V2186" i="1"/>
  <c r="X2186" i="1"/>
  <c r="V855" i="1"/>
  <c r="X855" i="1"/>
  <c r="X446" i="1"/>
  <c r="V446" i="1"/>
  <c r="V455" i="1"/>
  <c r="X455" i="1"/>
  <c r="X464" i="1"/>
  <c r="V464" i="1"/>
  <c r="X641" i="1"/>
  <c r="V641" i="1"/>
  <c r="V418" i="1"/>
  <c r="X418" i="1"/>
  <c r="X929" i="1"/>
  <c r="V929" i="1"/>
  <c r="V1242" i="1"/>
  <c r="X1242" i="1"/>
  <c r="X1267" i="1"/>
  <c r="V1267" i="1"/>
  <c r="X1358" i="1"/>
  <c r="V1358" i="1"/>
  <c r="X1285" i="1"/>
  <c r="V1285" i="1"/>
  <c r="X1126" i="1"/>
  <c r="V1126" i="1"/>
  <c r="X1497" i="1"/>
  <c r="V1497" i="1"/>
  <c r="X1387" i="1"/>
  <c r="V1387" i="1"/>
  <c r="X2248" i="1"/>
  <c r="V2248" i="1"/>
  <c r="X1589" i="1"/>
  <c r="V1589" i="1"/>
  <c r="X1758" i="1"/>
  <c r="V1758" i="1"/>
  <c r="X1624" i="1"/>
  <c r="V1624" i="1"/>
  <c r="X2423" i="1"/>
  <c r="V2423" i="1"/>
  <c r="V2322" i="1"/>
  <c r="X2322" i="1"/>
  <c r="X2483" i="1"/>
  <c r="V2483" i="1"/>
  <c r="X1885" i="1"/>
  <c r="V1885" i="1"/>
  <c r="X2405" i="1"/>
  <c r="V2405" i="1"/>
  <c r="V874" i="1"/>
  <c r="X874" i="1"/>
  <c r="X421" i="1"/>
  <c r="V421" i="1"/>
  <c r="X235" i="1"/>
  <c r="V235" i="1"/>
  <c r="X155" i="1"/>
  <c r="V155" i="1"/>
  <c r="V51" i="1"/>
  <c r="X51" i="1"/>
  <c r="X880" i="1"/>
  <c r="V880" i="1"/>
  <c r="X436" i="1"/>
  <c r="V436" i="1"/>
  <c r="X677" i="1"/>
  <c r="V677" i="1"/>
  <c r="X686" i="1"/>
  <c r="V686" i="1"/>
  <c r="X900" i="1"/>
  <c r="V900" i="1"/>
  <c r="X800" i="1"/>
  <c r="V800" i="1"/>
  <c r="X809" i="1"/>
  <c r="V809" i="1"/>
  <c r="V818" i="1"/>
  <c r="X818" i="1"/>
  <c r="X1321" i="1"/>
  <c r="V1321" i="1"/>
  <c r="X1107" i="1"/>
  <c r="V1107" i="1"/>
  <c r="V1650" i="1"/>
  <c r="X1650" i="1"/>
  <c r="X1413" i="1"/>
  <c r="V1413" i="1"/>
  <c r="X1293" i="1"/>
  <c r="V1293" i="1"/>
  <c r="X1055" i="1"/>
  <c r="V1055" i="1"/>
  <c r="X1713" i="1"/>
  <c r="V1713" i="1"/>
  <c r="X2032" i="1"/>
  <c r="V2032" i="1"/>
  <c r="X1597" i="1"/>
  <c r="V1597" i="1"/>
  <c r="X1953" i="1"/>
  <c r="V1953" i="1"/>
  <c r="X1632" i="1"/>
  <c r="V1632" i="1"/>
  <c r="X2135" i="1"/>
  <c r="V2135" i="1"/>
  <c r="X2321" i="1"/>
  <c r="V2321" i="1"/>
  <c r="V2482" i="1"/>
  <c r="X2482" i="1"/>
  <c r="X1996" i="1"/>
  <c r="V1996" i="1"/>
  <c r="X1925" i="1"/>
  <c r="V1925" i="1"/>
  <c r="X2358" i="1"/>
  <c r="V2358" i="1"/>
  <c r="X571" i="1"/>
  <c r="V571" i="1"/>
  <c r="X284" i="1"/>
  <c r="V284" i="1"/>
  <c r="V170" i="1"/>
  <c r="X170" i="1"/>
  <c r="V18" i="1"/>
  <c r="X18" i="1"/>
  <c r="X459" i="1"/>
  <c r="V459" i="1"/>
  <c r="V274" i="1"/>
  <c r="X274" i="1"/>
  <c r="X177" i="1"/>
  <c r="V177" i="1"/>
  <c r="X105" i="1"/>
  <c r="V105" i="1"/>
  <c r="X33" i="1"/>
  <c r="V33" i="1"/>
  <c r="X1347" i="1"/>
  <c r="V1347" i="1"/>
  <c r="X469" i="1"/>
  <c r="V469" i="1"/>
  <c r="X502" i="1"/>
  <c r="V502" i="1"/>
  <c r="V479" i="1"/>
  <c r="X479" i="1"/>
  <c r="X1473" i="1"/>
  <c r="V1473" i="1"/>
  <c r="X665" i="1"/>
  <c r="V665" i="1"/>
  <c r="V778" i="1"/>
  <c r="X778" i="1"/>
  <c r="X1373" i="1"/>
  <c r="V1373" i="1"/>
  <c r="V1290" i="1"/>
  <c r="X1290" i="1"/>
  <c r="X1131" i="1"/>
  <c r="V1131" i="1"/>
  <c r="V1826" i="1"/>
  <c r="X1826" i="1"/>
  <c r="X1309" i="1"/>
  <c r="V1309" i="1"/>
  <c r="X1167" i="1"/>
  <c r="V1167" i="1"/>
  <c r="X1363" i="1"/>
  <c r="V1363" i="1"/>
  <c r="X1700" i="1"/>
  <c r="V1700" i="1"/>
  <c r="X1845" i="1"/>
  <c r="V1845" i="1"/>
  <c r="X1782" i="1"/>
  <c r="V1782" i="1"/>
  <c r="X1520" i="1"/>
  <c r="V1520" i="1"/>
  <c r="X2047" i="1"/>
  <c r="V2047" i="1"/>
  <c r="X2105" i="1"/>
  <c r="V2105" i="1"/>
  <c r="V2114" i="1"/>
  <c r="X2114" i="1"/>
  <c r="X2211" i="1"/>
  <c r="V2211" i="1"/>
  <c r="X2021" i="1"/>
  <c r="V2021" i="1"/>
  <c r="I443" i="3"/>
  <c r="I385" i="3"/>
  <c r="I129" i="3"/>
  <c r="I336" i="3"/>
  <c r="I144" i="3"/>
  <c r="I423" i="3"/>
  <c r="I295" i="3"/>
  <c r="I103" i="3"/>
  <c r="I366" i="3"/>
  <c r="I174" i="3"/>
  <c r="I395" i="3"/>
  <c r="I389" i="3"/>
  <c r="I197" i="3"/>
  <c r="I5" i="3"/>
  <c r="I323" i="3"/>
  <c r="I380" i="3"/>
  <c r="I252" i="3"/>
  <c r="I188" i="3"/>
  <c r="I60" i="3"/>
  <c r="I283" i="3"/>
  <c r="I83" i="3"/>
  <c r="I418" i="3"/>
  <c r="I354" i="3"/>
  <c r="I290" i="3"/>
  <c r="I226" i="3"/>
  <c r="I34" i="3"/>
  <c r="I441" i="3"/>
  <c r="I377" i="3"/>
  <c r="I313" i="3"/>
  <c r="I249" i="3"/>
  <c r="I185" i="3"/>
  <c r="I121" i="3"/>
  <c r="I57" i="3"/>
  <c r="I456" i="3"/>
  <c r="I392" i="3"/>
  <c r="I328" i="3"/>
  <c r="I264" i="3"/>
  <c r="I200" i="3"/>
  <c r="I136" i="3"/>
  <c r="I72" i="3"/>
  <c r="I8" i="3"/>
  <c r="I415" i="3"/>
  <c r="I351" i="3"/>
  <c r="I287" i="3"/>
  <c r="I223" i="3"/>
  <c r="I159" i="3"/>
  <c r="I95" i="3"/>
  <c r="I31" i="3"/>
  <c r="I422" i="3"/>
  <c r="I358" i="3"/>
  <c r="I294" i="3"/>
  <c r="I230" i="3"/>
  <c r="I166" i="3"/>
  <c r="I102" i="3"/>
  <c r="I38" i="3"/>
  <c r="I371" i="3"/>
  <c r="I171" i="3"/>
  <c r="I445" i="3"/>
  <c r="I381" i="3"/>
  <c r="I317" i="3"/>
  <c r="I253" i="3"/>
  <c r="I189" i="3"/>
  <c r="I125" i="3"/>
  <c r="I61" i="3"/>
  <c r="I299" i="3"/>
  <c r="I115" i="3"/>
  <c r="I372" i="3"/>
  <c r="I308" i="3"/>
  <c r="I244" i="3"/>
  <c r="I180" i="3"/>
  <c r="I116" i="3"/>
  <c r="I52" i="3"/>
  <c r="I259" i="3"/>
  <c r="I59" i="3"/>
  <c r="I410" i="3"/>
  <c r="I346" i="3"/>
  <c r="I282" i="3"/>
  <c r="I218" i="3"/>
  <c r="I154" i="3"/>
  <c r="I90" i="3"/>
  <c r="I26" i="3"/>
  <c r="I321" i="3"/>
  <c r="I65" i="3"/>
  <c r="I400" i="3"/>
  <c r="I208" i="3"/>
  <c r="I16" i="3"/>
  <c r="I359" i="3"/>
  <c r="I167" i="3"/>
  <c r="I39" i="3"/>
  <c r="I302" i="3"/>
  <c r="I110" i="3"/>
  <c r="I453" i="3"/>
  <c r="I261" i="3"/>
  <c r="I69" i="3"/>
  <c r="I444" i="3"/>
  <c r="I162" i="3"/>
  <c r="I433" i="3"/>
  <c r="I369" i="3"/>
  <c r="I305" i="3"/>
  <c r="I241" i="3"/>
  <c r="I177" i="3"/>
  <c r="I113" i="3"/>
  <c r="I49" i="3"/>
  <c r="I448" i="3"/>
  <c r="I384" i="3"/>
  <c r="I320" i="3"/>
  <c r="I256" i="3"/>
  <c r="I192" i="3"/>
  <c r="I128" i="3"/>
  <c r="I64" i="3"/>
  <c r="I407" i="3"/>
  <c r="I343" i="3"/>
  <c r="I279" i="3"/>
  <c r="I215" i="3"/>
  <c r="I151" i="3"/>
  <c r="I87" i="3"/>
  <c r="I23" i="3"/>
  <c r="I414" i="3"/>
  <c r="I350" i="3"/>
  <c r="I286" i="3"/>
  <c r="I222" i="3"/>
  <c r="I158" i="3"/>
  <c r="I94" i="3"/>
  <c r="I30" i="3"/>
  <c r="I347" i="3"/>
  <c r="I147" i="3"/>
  <c r="I437" i="3"/>
  <c r="I373" i="3"/>
  <c r="I309" i="3"/>
  <c r="I245" i="3"/>
  <c r="I181" i="3"/>
  <c r="I117" i="3"/>
  <c r="I53" i="3"/>
  <c r="I275" i="3"/>
  <c r="I91" i="3"/>
  <c r="I364" i="3"/>
  <c r="I300" i="3"/>
  <c r="I236" i="3"/>
  <c r="I172" i="3"/>
  <c r="I108" i="3"/>
  <c r="I44" i="3"/>
  <c r="I451" i="3"/>
  <c r="I235" i="3"/>
  <c r="I27" i="3"/>
  <c r="I402" i="3"/>
  <c r="I338" i="3"/>
  <c r="I274" i="3"/>
  <c r="I210" i="3"/>
  <c r="I146" i="3"/>
  <c r="I82" i="3"/>
  <c r="I18" i="3"/>
  <c r="I449" i="3"/>
  <c r="I193" i="3"/>
  <c r="I272" i="3"/>
  <c r="I80" i="3"/>
  <c r="I231" i="3"/>
  <c r="I238" i="3"/>
  <c r="I46" i="3"/>
  <c r="I195" i="3"/>
  <c r="I325" i="3"/>
  <c r="I133" i="3"/>
  <c r="I139" i="3"/>
  <c r="I98" i="3"/>
  <c r="I361" i="3"/>
  <c r="I297" i="3"/>
  <c r="I233" i="3"/>
  <c r="I169" i="3"/>
  <c r="I105" i="3"/>
  <c r="I41" i="3"/>
  <c r="I376" i="3"/>
  <c r="I312" i="3"/>
  <c r="I248" i="3"/>
  <c r="I184" i="3"/>
  <c r="I120" i="3"/>
  <c r="I56" i="3"/>
  <c r="I399" i="3"/>
  <c r="I335" i="3"/>
  <c r="I271" i="3"/>
  <c r="I207" i="3"/>
  <c r="I143" i="3"/>
  <c r="I79" i="3"/>
  <c r="I15" i="3"/>
  <c r="I406" i="3"/>
  <c r="I342" i="3"/>
  <c r="I278" i="3"/>
  <c r="I214" i="3"/>
  <c r="I150" i="3"/>
  <c r="I86" i="3"/>
  <c r="I22" i="3"/>
  <c r="I315" i="3"/>
  <c r="I123" i="3"/>
  <c r="I365" i="3"/>
  <c r="I301" i="3"/>
  <c r="I237" i="3"/>
  <c r="I173" i="3"/>
  <c r="I109" i="3"/>
  <c r="I45" i="3"/>
  <c r="I435" i="3"/>
  <c r="I251" i="3"/>
  <c r="I67" i="3"/>
  <c r="I420" i="3"/>
  <c r="I356" i="3"/>
  <c r="I292" i="3"/>
  <c r="I228" i="3"/>
  <c r="I164" i="3"/>
  <c r="I100" i="3"/>
  <c r="I36" i="3"/>
  <c r="I411" i="3"/>
  <c r="I203" i="3"/>
  <c r="I3" i="3"/>
  <c r="I394" i="3"/>
  <c r="I330" i="3"/>
  <c r="I266" i="3"/>
  <c r="I202" i="3"/>
  <c r="I138" i="3"/>
  <c r="I74" i="3"/>
  <c r="I10" i="3"/>
  <c r="I316" i="3"/>
  <c r="I417" i="3"/>
  <c r="I353" i="3"/>
  <c r="I289" i="3"/>
  <c r="I225" i="3"/>
  <c r="I161" i="3"/>
  <c r="I97" i="3"/>
  <c r="I33" i="3"/>
  <c r="I432" i="3"/>
  <c r="I368" i="3"/>
  <c r="I304" i="3"/>
  <c r="I240" i="3"/>
  <c r="I176" i="3"/>
  <c r="I112" i="3"/>
  <c r="I48" i="3"/>
  <c r="I455" i="3"/>
  <c r="I391" i="3"/>
  <c r="I327" i="3"/>
  <c r="I263" i="3"/>
  <c r="I199" i="3"/>
  <c r="I135" i="3"/>
  <c r="I71" i="3"/>
  <c r="I7" i="3"/>
  <c r="I398" i="3"/>
  <c r="I334" i="3"/>
  <c r="I270" i="3"/>
  <c r="I206" i="3"/>
  <c r="I142" i="3"/>
  <c r="I78" i="3"/>
  <c r="I14" i="3"/>
  <c r="I291" i="3"/>
  <c r="I99" i="3"/>
  <c r="I357" i="3"/>
  <c r="I293" i="3"/>
  <c r="I229" i="3"/>
  <c r="I165" i="3"/>
  <c r="I101" i="3"/>
  <c r="I37" i="3"/>
  <c r="I403" i="3"/>
  <c r="I227" i="3"/>
  <c r="I51" i="3"/>
  <c r="I412" i="3"/>
  <c r="I348" i="3"/>
  <c r="I284" i="3"/>
  <c r="I220" i="3"/>
  <c r="I156" i="3"/>
  <c r="I92" i="3"/>
  <c r="I28" i="3"/>
  <c r="I379" i="3"/>
  <c r="I179" i="3"/>
  <c r="I386" i="3"/>
  <c r="I322" i="3"/>
  <c r="I258" i="3"/>
  <c r="I194" i="3"/>
  <c r="I130" i="3"/>
  <c r="I66" i="3"/>
  <c r="I2" i="3"/>
  <c r="I409" i="3"/>
  <c r="I345" i="3"/>
  <c r="I281" i="3"/>
  <c r="I217" i="3"/>
  <c r="I153" i="3"/>
  <c r="I89" i="3"/>
  <c r="I25" i="3"/>
  <c r="I360" i="3"/>
  <c r="I296" i="3"/>
  <c r="I232" i="3"/>
  <c r="I168" i="3"/>
  <c r="I104" i="3"/>
  <c r="I40" i="3"/>
  <c r="I447" i="3"/>
  <c r="I383" i="3"/>
  <c r="I319" i="3"/>
  <c r="I255" i="3"/>
  <c r="I191" i="3"/>
  <c r="I127" i="3"/>
  <c r="I63" i="3"/>
  <c r="I454" i="3"/>
  <c r="I390" i="3"/>
  <c r="I326" i="3"/>
  <c r="I262" i="3"/>
  <c r="I198" i="3"/>
  <c r="I134" i="3"/>
  <c r="I70" i="3"/>
  <c r="I6" i="3"/>
  <c r="I267" i="3"/>
  <c r="I75" i="3"/>
  <c r="I413" i="3"/>
  <c r="I349" i="3"/>
  <c r="I285" i="3"/>
  <c r="I221" i="3"/>
  <c r="I157" i="3"/>
  <c r="I93" i="3"/>
  <c r="I29" i="3"/>
  <c r="I387" i="3"/>
  <c r="I211" i="3"/>
  <c r="I35" i="3"/>
  <c r="I404" i="3"/>
  <c r="I340" i="3"/>
  <c r="I276" i="3"/>
  <c r="I212" i="3"/>
  <c r="I148" i="3"/>
  <c r="I84" i="3"/>
  <c r="I20" i="3"/>
  <c r="I355" i="3"/>
  <c r="I155" i="3"/>
  <c r="I442" i="3"/>
  <c r="I378" i="3"/>
  <c r="I314" i="3"/>
  <c r="I250" i="3"/>
  <c r="I186" i="3"/>
  <c r="I122" i="3"/>
  <c r="I58" i="3"/>
  <c r="I257" i="3"/>
  <c r="I401" i="3"/>
  <c r="I337" i="3"/>
  <c r="I273" i="3"/>
  <c r="I209" i="3"/>
  <c r="I145" i="3"/>
  <c r="I81" i="3"/>
  <c r="I17" i="3"/>
  <c r="I416" i="3"/>
  <c r="I352" i="3"/>
  <c r="I288" i="3"/>
  <c r="I224" i="3"/>
  <c r="I160" i="3"/>
  <c r="I96" i="3"/>
  <c r="I32" i="3"/>
  <c r="I439" i="3"/>
  <c r="I375" i="3"/>
  <c r="I311" i="3"/>
  <c r="I247" i="3"/>
  <c r="I183" i="3"/>
  <c r="I119" i="3"/>
  <c r="I55" i="3"/>
  <c r="I446" i="3"/>
  <c r="I382" i="3"/>
  <c r="I318" i="3"/>
  <c r="I254" i="3"/>
  <c r="I190" i="3"/>
  <c r="I126" i="3"/>
  <c r="I62" i="3"/>
  <c r="I243" i="3"/>
  <c r="I43" i="3"/>
  <c r="I405" i="3"/>
  <c r="I341" i="3"/>
  <c r="I277" i="3"/>
  <c r="I213" i="3"/>
  <c r="I149" i="3"/>
  <c r="I85" i="3"/>
  <c r="I21" i="3"/>
  <c r="I363" i="3"/>
  <c r="I187" i="3"/>
  <c r="I11" i="3"/>
  <c r="I396" i="3"/>
  <c r="I332" i="3"/>
  <c r="I268" i="3"/>
  <c r="I204" i="3"/>
  <c r="I140" i="3"/>
  <c r="I76" i="3"/>
  <c r="I12" i="3"/>
  <c r="I331" i="3"/>
  <c r="I131" i="3"/>
  <c r="I434" i="3"/>
  <c r="I370" i="3"/>
  <c r="I306" i="3"/>
  <c r="I242" i="3"/>
  <c r="I178" i="3"/>
  <c r="I114" i="3"/>
  <c r="I50" i="3"/>
  <c r="I457" i="3"/>
  <c r="I124" i="3"/>
  <c r="I393" i="3"/>
  <c r="I329" i="3"/>
  <c r="I265" i="3"/>
  <c r="I201" i="3"/>
  <c r="I137" i="3"/>
  <c r="I73" i="3"/>
  <c r="I9" i="3"/>
  <c r="I408" i="3"/>
  <c r="I344" i="3"/>
  <c r="I280" i="3"/>
  <c r="I216" i="3"/>
  <c r="I152" i="3"/>
  <c r="I88" i="3"/>
  <c r="I24" i="3"/>
  <c r="I431" i="3"/>
  <c r="I367" i="3"/>
  <c r="I303" i="3"/>
  <c r="I239" i="3"/>
  <c r="I175" i="3"/>
  <c r="I111" i="3"/>
  <c r="I47" i="3"/>
  <c r="I438" i="3"/>
  <c r="I374" i="3"/>
  <c r="I310" i="3"/>
  <c r="I246" i="3"/>
  <c r="I182" i="3"/>
  <c r="I118" i="3"/>
  <c r="I54" i="3"/>
  <c r="I419" i="3"/>
  <c r="I219" i="3"/>
  <c r="I19" i="3"/>
  <c r="I397" i="3"/>
  <c r="I333" i="3"/>
  <c r="I269" i="3"/>
  <c r="I205" i="3"/>
  <c r="I141" i="3"/>
  <c r="I77" i="3"/>
  <c r="I13" i="3"/>
  <c r="I339" i="3"/>
  <c r="I163" i="3"/>
  <c r="I452" i="3"/>
  <c r="I388" i="3"/>
  <c r="I324" i="3"/>
  <c r="I260" i="3"/>
  <c r="I196" i="3"/>
  <c r="I132" i="3"/>
  <c r="I68" i="3"/>
  <c r="I4" i="3"/>
  <c r="I307" i="3"/>
  <c r="I107" i="3"/>
  <c r="I362" i="3"/>
  <c r="I298" i="3"/>
  <c r="I234" i="3"/>
  <c r="I170" i="3"/>
  <c r="I106" i="3"/>
  <c r="I42" i="3"/>
  <c r="C30" i="8" l="1"/>
  <c r="C29" i="8"/>
  <c r="C28" i="8"/>
  <c r="C27" i="8"/>
  <c r="C26" i="8"/>
  <c r="C25" i="8"/>
  <c r="C24" i="8"/>
  <c r="D23" i="8"/>
  <c r="D22" i="8"/>
  <c r="D21" i="8"/>
  <c r="D20" i="8"/>
  <c r="D19" i="8"/>
  <c r="D18" i="8"/>
  <c r="D17" i="8"/>
  <c r="D16" i="8"/>
  <c r="E15" i="8"/>
  <c r="E14" i="8"/>
  <c r="E13" i="8"/>
  <c r="E12" i="8"/>
  <c r="E11" i="8"/>
  <c r="E10" i="8"/>
  <c r="E9" i="8"/>
  <c r="E8" i="8"/>
  <c r="F7" i="8"/>
  <c r="F6" i="8"/>
  <c r="F5" i="8"/>
  <c r="F4" i="8"/>
  <c r="F3" i="8"/>
  <c r="G2" i="8"/>
  <c r="J30" i="8"/>
  <c r="R30" i="8" s="1"/>
  <c r="J29" i="8"/>
  <c r="R29" i="8" s="1"/>
  <c r="J28" i="8"/>
  <c r="R28" i="8" s="1"/>
  <c r="J27" i="8"/>
  <c r="R27" i="8" s="1"/>
  <c r="J26" i="8"/>
  <c r="R26" i="8" s="1"/>
  <c r="J25" i="8"/>
  <c r="R25" i="8" s="1"/>
  <c r="J24" i="8"/>
  <c r="R24" i="8" s="1"/>
  <c r="C23" i="8"/>
  <c r="C22" i="8"/>
  <c r="C21" i="8"/>
  <c r="C20" i="8"/>
  <c r="C19" i="8"/>
  <c r="C18" i="8"/>
  <c r="C17" i="8"/>
  <c r="C16" i="8"/>
  <c r="D15" i="8"/>
  <c r="D14" i="8"/>
  <c r="D13" i="8"/>
  <c r="D12" i="8"/>
  <c r="D11" i="8"/>
  <c r="D10" i="8"/>
  <c r="D9" i="8"/>
  <c r="D8" i="8"/>
  <c r="E7" i="8"/>
  <c r="E6" i="8"/>
  <c r="E5" i="8"/>
  <c r="E4" i="8"/>
  <c r="E3" i="8"/>
  <c r="F2" i="8"/>
  <c r="I30" i="8"/>
  <c r="Q30" i="8" s="1"/>
  <c r="I29" i="8"/>
  <c r="Q29" i="8" s="1"/>
  <c r="I28" i="8"/>
  <c r="Q28" i="8" s="1"/>
  <c r="I27" i="8"/>
  <c r="Q27" i="8" s="1"/>
  <c r="I26" i="8"/>
  <c r="Q26" i="8" s="1"/>
  <c r="I25" i="8"/>
  <c r="Q25" i="8" s="1"/>
  <c r="I24" i="8"/>
  <c r="Q24" i="8" s="1"/>
  <c r="J23" i="8"/>
  <c r="R23" i="8" s="1"/>
  <c r="J22" i="8"/>
  <c r="R22" i="8" s="1"/>
  <c r="J21" i="8"/>
  <c r="R21" i="8" s="1"/>
  <c r="J20" i="8"/>
  <c r="R20" i="8" s="1"/>
  <c r="J19" i="8"/>
  <c r="R19" i="8" s="1"/>
  <c r="J18" i="8"/>
  <c r="R18" i="8" s="1"/>
  <c r="J17" i="8"/>
  <c r="R17" i="8" s="1"/>
  <c r="J16" i="8"/>
  <c r="R16" i="8" s="1"/>
  <c r="C15" i="8"/>
  <c r="C14" i="8"/>
  <c r="C13" i="8"/>
  <c r="C12" i="8"/>
  <c r="C11" i="8"/>
  <c r="C10" i="8"/>
  <c r="C9" i="8"/>
  <c r="C8" i="8"/>
  <c r="D7" i="8"/>
  <c r="D6" i="8"/>
  <c r="D5" i="8"/>
  <c r="D4" i="8"/>
  <c r="D3" i="8"/>
  <c r="E2" i="8"/>
  <c r="H30" i="8"/>
  <c r="P30" i="8" s="1"/>
  <c r="H29" i="8"/>
  <c r="P29" i="8" s="1"/>
  <c r="H28" i="8"/>
  <c r="P28" i="8" s="1"/>
  <c r="H27" i="8"/>
  <c r="P27" i="8" s="1"/>
  <c r="H26" i="8"/>
  <c r="P26" i="8" s="1"/>
  <c r="H25" i="8"/>
  <c r="P25" i="8" s="1"/>
  <c r="H24" i="8"/>
  <c r="P24" i="8" s="1"/>
  <c r="I23" i="8"/>
  <c r="Q23" i="8" s="1"/>
  <c r="I22" i="8"/>
  <c r="Q22" i="8" s="1"/>
  <c r="I21" i="8"/>
  <c r="Q21" i="8" s="1"/>
  <c r="I20" i="8"/>
  <c r="Q20" i="8" s="1"/>
  <c r="I19" i="8"/>
  <c r="Q19" i="8" s="1"/>
  <c r="I18" i="8"/>
  <c r="Q18" i="8" s="1"/>
  <c r="I17" i="8"/>
  <c r="Q17" i="8" s="1"/>
  <c r="I16" i="8"/>
  <c r="Q16" i="8" s="1"/>
  <c r="J15" i="8"/>
  <c r="R15" i="8" s="1"/>
  <c r="J14" i="8"/>
  <c r="R14" i="8" s="1"/>
  <c r="J13" i="8"/>
  <c r="R13" i="8" s="1"/>
  <c r="J12" i="8"/>
  <c r="R12" i="8" s="1"/>
  <c r="J11" i="8"/>
  <c r="R11" i="8" s="1"/>
  <c r="J10" i="8"/>
  <c r="R10" i="8" s="1"/>
  <c r="J9" i="8"/>
  <c r="R9" i="8" s="1"/>
  <c r="J8" i="8"/>
  <c r="R8" i="8" s="1"/>
  <c r="C7" i="8"/>
  <c r="C6" i="8"/>
  <c r="C5" i="8"/>
  <c r="C4" i="8"/>
  <c r="C3" i="8"/>
  <c r="D2" i="8"/>
  <c r="G30" i="8"/>
  <c r="O30" i="8" s="1"/>
  <c r="G29" i="8"/>
  <c r="O29" i="8" s="1"/>
  <c r="G28" i="8"/>
  <c r="O28" i="8" s="1"/>
  <c r="G27" i="8"/>
  <c r="O27" i="8" s="1"/>
  <c r="G26" i="8"/>
  <c r="O26" i="8" s="1"/>
  <c r="G25" i="8"/>
  <c r="O25" i="8" s="1"/>
  <c r="G24" i="8"/>
  <c r="O24" i="8" s="1"/>
  <c r="H23" i="8"/>
  <c r="P23" i="8" s="1"/>
  <c r="H22" i="8"/>
  <c r="P22" i="8" s="1"/>
  <c r="H21" i="8"/>
  <c r="P21" i="8" s="1"/>
  <c r="H20" i="8"/>
  <c r="P20" i="8" s="1"/>
  <c r="H19" i="8"/>
  <c r="P19" i="8" s="1"/>
  <c r="H18" i="8"/>
  <c r="P18" i="8" s="1"/>
  <c r="H17" i="8"/>
  <c r="P17" i="8" s="1"/>
  <c r="H16" i="8"/>
  <c r="P16" i="8" s="1"/>
  <c r="I15" i="8"/>
  <c r="Q15" i="8" s="1"/>
  <c r="I14" i="8"/>
  <c r="Q14" i="8" s="1"/>
  <c r="I13" i="8"/>
  <c r="Q13" i="8" s="1"/>
  <c r="I12" i="8"/>
  <c r="Q12" i="8" s="1"/>
  <c r="I11" i="8"/>
  <c r="Q11" i="8" s="1"/>
  <c r="I10" i="8"/>
  <c r="Q10" i="8" s="1"/>
  <c r="I9" i="8"/>
  <c r="Q9" i="8" s="1"/>
  <c r="I8" i="8"/>
  <c r="Q8" i="8" s="1"/>
  <c r="J7" i="8"/>
  <c r="R7" i="8" s="1"/>
  <c r="J6" i="8"/>
  <c r="R6" i="8" s="1"/>
  <c r="J5" i="8"/>
  <c r="R5" i="8" s="1"/>
  <c r="J4" i="8"/>
  <c r="R4" i="8" s="1"/>
  <c r="J3" i="8"/>
  <c r="R3" i="8" s="1"/>
  <c r="C2" i="8"/>
  <c r="F30" i="8"/>
  <c r="N30" i="8" s="1"/>
  <c r="F29" i="8"/>
  <c r="N29" i="8" s="1"/>
  <c r="F28" i="8"/>
  <c r="N28" i="8" s="1"/>
  <c r="F27" i="8"/>
  <c r="N27" i="8" s="1"/>
  <c r="F26" i="8"/>
  <c r="N26" i="8" s="1"/>
  <c r="F25" i="8"/>
  <c r="N25" i="8" s="1"/>
  <c r="F24" i="8"/>
  <c r="N24" i="8" s="1"/>
  <c r="G23" i="8"/>
  <c r="O23" i="8" s="1"/>
  <c r="G22" i="8"/>
  <c r="O22" i="8" s="1"/>
  <c r="G21" i="8"/>
  <c r="O21" i="8" s="1"/>
  <c r="G20" i="8"/>
  <c r="O20" i="8" s="1"/>
  <c r="G19" i="8"/>
  <c r="O19" i="8" s="1"/>
  <c r="G18" i="8"/>
  <c r="O18" i="8" s="1"/>
  <c r="G17" i="8"/>
  <c r="O17" i="8" s="1"/>
  <c r="G16" i="8"/>
  <c r="O16" i="8" s="1"/>
  <c r="H15" i="8"/>
  <c r="P15" i="8" s="1"/>
  <c r="H14" i="8"/>
  <c r="P14" i="8" s="1"/>
  <c r="H13" i="8"/>
  <c r="P13" i="8" s="1"/>
  <c r="H12" i="8"/>
  <c r="P12" i="8" s="1"/>
  <c r="H11" i="8"/>
  <c r="P11" i="8" s="1"/>
  <c r="H10" i="8"/>
  <c r="P10" i="8" s="1"/>
  <c r="H9" i="8"/>
  <c r="P9" i="8" s="1"/>
  <c r="H8" i="8"/>
  <c r="P8" i="8" s="1"/>
  <c r="I7" i="8"/>
  <c r="Q7" i="8" s="1"/>
  <c r="I6" i="8"/>
  <c r="Q6" i="8" s="1"/>
  <c r="I5" i="8"/>
  <c r="Q5" i="8" s="1"/>
  <c r="I4" i="8"/>
  <c r="Q4" i="8" s="1"/>
  <c r="I3" i="8"/>
  <c r="Q3" i="8" s="1"/>
  <c r="J2" i="8"/>
  <c r="R2" i="8" s="1"/>
  <c r="E30" i="8"/>
  <c r="M30" i="8" s="1"/>
  <c r="E29" i="8"/>
  <c r="M29" i="8" s="1"/>
  <c r="E28" i="8"/>
  <c r="M28" i="8" s="1"/>
  <c r="E27" i="8"/>
  <c r="M27" i="8" s="1"/>
  <c r="E26" i="8"/>
  <c r="M26" i="8" s="1"/>
  <c r="E25" i="8"/>
  <c r="M25" i="8" s="1"/>
  <c r="E24" i="8"/>
  <c r="M24" i="8" s="1"/>
  <c r="F23" i="8"/>
  <c r="N23" i="8" s="1"/>
  <c r="F22" i="8"/>
  <c r="N22" i="8" s="1"/>
  <c r="F21" i="8"/>
  <c r="N21" i="8" s="1"/>
  <c r="F20" i="8"/>
  <c r="N20" i="8" s="1"/>
  <c r="F19" i="8"/>
  <c r="N19" i="8" s="1"/>
  <c r="F18" i="8"/>
  <c r="N18" i="8" s="1"/>
  <c r="F17" i="8"/>
  <c r="N17" i="8" s="1"/>
  <c r="F16" i="8"/>
  <c r="N16" i="8" s="1"/>
  <c r="G15" i="8"/>
  <c r="O15" i="8" s="1"/>
  <c r="G14" i="8"/>
  <c r="O14" i="8" s="1"/>
  <c r="G13" i="8"/>
  <c r="O13" i="8" s="1"/>
  <c r="G12" i="8"/>
  <c r="O12" i="8" s="1"/>
  <c r="G11" i="8"/>
  <c r="O11" i="8" s="1"/>
  <c r="G10" i="8"/>
  <c r="O10" i="8" s="1"/>
  <c r="G9" i="8"/>
  <c r="O9" i="8" s="1"/>
  <c r="G8" i="8"/>
  <c r="O8" i="8" s="1"/>
  <c r="H7" i="8"/>
  <c r="P7" i="8" s="1"/>
  <c r="H6" i="8"/>
  <c r="P6" i="8" s="1"/>
  <c r="H5" i="8"/>
  <c r="P5" i="8" s="1"/>
  <c r="H4" i="8"/>
  <c r="P4" i="8" s="1"/>
  <c r="H3" i="8"/>
  <c r="P3" i="8" s="1"/>
  <c r="I2" i="8"/>
  <c r="Q2" i="8" s="1"/>
  <c r="D30" i="8"/>
  <c r="E22" i="8"/>
  <c r="M22" i="8" s="1"/>
  <c r="F14" i="8"/>
  <c r="N14" i="8" s="1"/>
  <c r="G6" i="8"/>
  <c r="O6" i="8" s="1"/>
  <c r="D29" i="8"/>
  <c r="E21" i="8"/>
  <c r="M21" i="8" s="1"/>
  <c r="F13" i="8"/>
  <c r="N13" i="8" s="1"/>
  <c r="G5" i="8"/>
  <c r="O5" i="8" s="1"/>
  <c r="D28" i="8"/>
  <c r="E20" i="8"/>
  <c r="M20" i="8" s="1"/>
  <c r="F12" i="8"/>
  <c r="N12" i="8" s="1"/>
  <c r="G4" i="8"/>
  <c r="O4" i="8" s="1"/>
  <c r="D27" i="8"/>
  <c r="E19" i="8"/>
  <c r="M19" i="8" s="1"/>
  <c r="F11" i="8"/>
  <c r="N11" i="8" s="1"/>
  <c r="G3" i="8"/>
  <c r="O3" i="8" s="1"/>
  <c r="D26" i="8"/>
  <c r="E18" i="8"/>
  <c r="M18" i="8" s="1"/>
  <c r="F10" i="8"/>
  <c r="N10" i="8" s="1"/>
  <c r="H2" i="8"/>
  <c r="P2" i="8" s="1"/>
  <c r="D25" i="8"/>
  <c r="E17" i="8"/>
  <c r="M17" i="8" s="1"/>
  <c r="F9" i="8"/>
  <c r="N9" i="8" s="1"/>
  <c r="D24" i="8"/>
  <c r="E16" i="8"/>
  <c r="M16" i="8" s="1"/>
  <c r="F8" i="8"/>
  <c r="N8" i="8" s="1"/>
  <c r="E23" i="8"/>
  <c r="M23" i="8" s="1"/>
  <c r="F15" i="8"/>
  <c r="N15" i="8" s="1"/>
  <c r="G7" i="8"/>
  <c r="O7" i="8" s="1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R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R4" i="6"/>
  <c r="B3" i="6"/>
  <c r="C42" i="6"/>
  <c r="C41" i="6"/>
  <c r="C40" i="6"/>
  <c r="C39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Y4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Y3" i="6"/>
  <c r="B42" i="6"/>
  <c r="B41" i="6"/>
  <c r="B40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X4" i="6"/>
  <c r="X3" i="6"/>
  <c r="BC3" i="6" s="1"/>
  <c r="I42" i="6"/>
  <c r="I41" i="6"/>
  <c r="I40" i="6"/>
  <c r="AW40" i="6" s="1"/>
  <c r="I39" i="6"/>
  <c r="AW39" i="6" s="1"/>
  <c r="I38" i="6"/>
  <c r="AW38" i="6" s="1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X42" i="6"/>
  <c r="BC42" i="6" s="1"/>
  <c r="X41" i="6"/>
  <c r="X40" i="6"/>
  <c r="BC40" i="6" s="1"/>
  <c r="X39" i="6"/>
  <c r="BC39" i="6" s="1"/>
  <c r="X38" i="6"/>
  <c r="BC38" i="6" s="1"/>
  <c r="X37" i="6"/>
  <c r="BC37" i="6" s="1"/>
  <c r="X36" i="6"/>
  <c r="BC36" i="6" s="1"/>
  <c r="X35" i="6"/>
  <c r="BC35" i="6" s="1"/>
  <c r="X34" i="6"/>
  <c r="BC34" i="6" s="1"/>
  <c r="X33" i="6"/>
  <c r="X32" i="6"/>
  <c r="BC32" i="6" s="1"/>
  <c r="X31" i="6"/>
  <c r="BC31" i="6" s="1"/>
  <c r="X30" i="6"/>
  <c r="BC30" i="6" s="1"/>
  <c r="X29" i="6"/>
  <c r="BC29" i="6" s="1"/>
  <c r="X28" i="6"/>
  <c r="BC28" i="6" s="1"/>
  <c r="X27" i="6"/>
  <c r="BC27" i="6" s="1"/>
  <c r="X26" i="6"/>
  <c r="BC26" i="6" s="1"/>
  <c r="X25" i="6"/>
  <c r="X24" i="6"/>
  <c r="BC24" i="6" s="1"/>
  <c r="X23" i="6"/>
  <c r="BC23" i="6" s="1"/>
  <c r="X22" i="6"/>
  <c r="BC22" i="6" s="1"/>
  <c r="X21" i="6"/>
  <c r="BC21" i="6" s="1"/>
  <c r="X20" i="6"/>
  <c r="BC20" i="6" s="1"/>
  <c r="X19" i="6"/>
  <c r="BC19" i="6" s="1"/>
  <c r="X18" i="6"/>
  <c r="BC18" i="6" s="1"/>
  <c r="X17" i="6"/>
  <c r="X16" i="6"/>
  <c r="BC16" i="6" s="1"/>
  <c r="X15" i="6"/>
  <c r="BC15" i="6" s="1"/>
  <c r="X14" i="6"/>
  <c r="BC14" i="6" s="1"/>
  <c r="X13" i="6"/>
  <c r="BC13" i="6" s="1"/>
  <c r="X12" i="6"/>
  <c r="BC12" i="6" s="1"/>
  <c r="X11" i="6"/>
  <c r="BC11" i="6" s="1"/>
  <c r="X10" i="6"/>
  <c r="BC10" i="6" s="1"/>
  <c r="X9" i="6"/>
  <c r="X8" i="6"/>
  <c r="BC8" i="6" s="1"/>
  <c r="X7" i="6"/>
  <c r="BC7" i="6" s="1"/>
  <c r="X6" i="6"/>
  <c r="BC6" i="6" s="1"/>
  <c r="X5" i="6"/>
  <c r="BC5" i="6" s="1"/>
  <c r="W4" i="6"/>
  <c r="W3" i="6"/>
  <c r="H42" i="6"/>
  <c r="H41" i="6"/>
  <c r="H40" i="6"/>
  <c r="H39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V4" i="6"/>
  <c r="BH4" i="6" s="1"/>
  <c r="V3" i="6"/>
  <c r="BH3" i="6" s="1"/>
  <c r="G42" i="6"/>
  <c r="G41" i="6"/>
  <c r="G40" i="6"/>
  <c r="AU40" i="6" s="1"/>
  <c r="G39" i="6"/>
  <c r="AU39" i="6" s="1"/>
  <c r="G38" i="6"/>
  <c r="AU38" i="6" s="1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V42" i="6"/>
  <c r="BH42" i="6" s="1"/>
  <c r="V41" i="6"/>
  <c r="BH41" i="6" s="1"/>
  <c r="V40" i="6"/>
  <c r="BH40" i="6" s="1"/>
  <c r="V39" i="6"/>
  <c r="BH39" i="6" s="1"/>
  <c r="V38" i="6"/>
  <c r="BH38" i="6" s="1"/>
  <c r="V37" i="6"/>
  <c r="BH37" i="6" s="1"/>
  <c r="V36" i="6"/>
  <c r="BH36" i="6" s="1"/>
  <c r="V35" i="6"/>
  <c r="BH35" i="6" s="1"/>
  <c r="V34" i="6"/>
  <c r="BH34" i="6" s="1"/>
  <c r="V33" i="6"/>
  <c r="BH33" i="6" s="1"/>
  <c r="V32" i="6"/>
  <c r="BH32" i="6" s="1"/>
  <c r="V31" i="6"/>
  <c r="BH31" i="6" s="1"/>
  <c r="V30" i="6"/>
  <c r="BH30" i="6" s="1"/>
  <c r="V29" i="6"/>
  <c r="BH29" i="6" s="1"/>
  <c r="V28" i="6"/>
  <c r="BH28" i="6" s="1"/>
  <c r="V27" i="6"/>
  <c r="BH27" i="6" s="1"/>
  <c r="V26" i="6"/>
  <c r="BH26" i="6" s="1"/>
  <c r="V25" i="6"/>
  <c r="BH25" i="6" s="1"/>
  <c r="V24" i="6"/>
  <c r="BH24" i="6" s="1"/>
  <c r="V23" i="6"/>
  <c r="BH23" i="6" s="1"/>
  <c r="V22" i="6"/>
  <c r="BH22" i="6" s="1"/>
  <c r="V21" i="6"/>
  <c r="BH21" i="6" s="1"/>
  <c r="V20" i="6"/>
  <c r="BH20" i="6" s="1"/>
  <c r="V19" i="6"/>
  <c r="BH19" i="6" s="1"/>
  <c r="V18" i="6"/>
  <c r="BH18" i="6" s="1"/>
  <c r="V17" i="6"/>
  <c r="BH17" i="6" s="1"/>
  <c r="V16" i="6"/>
  <c r="BH16" i="6" s="1"/>
  <c r="V15" i="6"/>
  <c r="BH15" i="6" s="1"/>
  <c r="V14" i="6"/>
  <c r="BH14" i="6" s="1"/>
  <c r="V13" i="6"/>
  <c r="BH13" i="6" s="1"/>
  <c r="V12" i="6"/>
  <c r="BH12" i="6" s="1"/>
  <c r="V11" i="6"/>
  <c r="BH11" i="6" s="1"/>
  <c r="V10" i="6"/>
  <c r="BH10" i="6" s="1"/>
  <c r="V9" i="6"/>
  <c r="BH9" i="6" s="1"/>
  <c r="V8" i="6"/>
  <c r="BH8" i="6" s="1"/>
  <c r="V7" i="6"/>
  <c r="BH7" i="6" s="1"/>
  <c r="V6" i="6"/>
  <c r="BH6" i="6" s="1"/>
  <c r="V5" i="6"/>
  <c r="BH5" i="6" s="1"/>
  <c r="U4" i="6"/>
  <c r="U3" i="6"/>
  <c r="F42" i="6"/>
  <c r="F41" i="6"/>
  <c r="F40" i="6"/>
  <c r="F39" i="6"/>
  <c r="F38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T4" i="6"/>
  <c r="T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T38" i="6"/>
  <c r="T30" i="6"/>
  <c r="T22" i="6"/>
  <c r="T14" i="6"/>
  <c r="T6" i="6"/>
  <c r="E40" i="6"/>
  <c r="C38" i="6"/>
  <c r="C37" i="6"/>
  <c r="C36" i="6"/>
  <c r="AQ36" i="6" s="1"/>
  <c r="C35" i="6"/>
  <c r="AQ35" i="6" s="1"/>
  <c r="C34" i="6"/>
  <c r="AQ34" i="6" s="1"/>
  <c r="C33" i="6"/>
  <c r="AQ33" i="6" s="1"/>
  <c r="C32" i="6"/>
  <c r="AQ32" i="6" s="1"/>
  <c r="C31" i="6"/>
  <c r="AQ31" i="6" s="1"/>
  <c r="C30" i="6"/>
  <c r="C29" i="6"/>
  <c r="C28" i="6"/>
  <c r="AQ28" i="6" s="1"/>
  <c r="C27" i="6"/>
  <c r="AQ27" i="6" s="1"/>
  <c r="C26" i="6"/>
  <c r="AQ26" i="6" s="1"/>
  <c r="C25" i="6"/>
  <c r="AQ25" i="6" s="1"/>
  <c r="C24" i="6"/>
  <c r="AQ24" i="6" s="1"/>
  <c r="C23" i="6"/>
  <c r="AQ23" i="6" s="1"/>
  <c r="C22" i="6"/>
  <c r="C21" i="6"/>
  <c r="C20" i="6"/>
  <c r="AQ20" i="6" s="1"/>
  <c r="C19" i="6"/>
  <c r="AQ19" i="6" s="1"/>
  <c r="C18" i="6"/>
  <c r="AQ18" i="6" s="1"/>
  <c r="C17" i="6"/>
  <c r="AQ17" i="6" s="1"/>
  <c r="C16" i="6"/>
  <c r="AQ16" i="6" s="1"/>
  <c r="C15" i="6"/>
  <c r="AQ15" i="6" s="1"/>
  <c r="C14" i="6"/>
  <c r="C12" i="6"/>
  <c r="AQ12" i="6" s="1"/>
  <c r="C11" i="6"/>
  <c r="AQ11" i="6" s="1"/>
  <c r="C9" i="6"/>
  <c r="AQ9" i="6" s="1"/>
  <c r="C7" i="6"/>
  <c r="AQ7" i="6" s="1"/>
  <c r="C5" i="6"/>
  <c r="B14" i="6"/>
  <c r="B11" i="6"/>
  <c r="B9" i="6"/>
  <c r="B7" i="6"/>
  <c r="B5" i="6"/>
  <c r="Z5" i="6"/>
  <c r="T37" i="6"/>
  <c r="T29" i="6"/>
  <c r="T21" i="6"/>
  <c r="T13" i="6"/>
  <c r="T5" i="6"/>
  <c r="D40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Z4" i="6"/>
  <c r="T36" i="6"/>
  <c r="T28" i="6"/>
  <c r="T20" i="6"/>
  <c r="T12" i="6"/>
  <c r="S4" i="6"/>
  <c r="E39" i="6"/>
  <c r="AS39" i="6" s="1"/>
  <c r="I37" i="6"/>
  <c r="AW37" i="6" s="1"/>
  <c r="I36" i="6"/>
  <c r="AW36" i="6" s="1"/>
  <c r="I35" i="6"/>
  <c r="I34" i="6"/>
  <c r="AW34" i="6" s="1"/>
  <c r="I33" i="6"/>
  <c r="AW33" i="6" s="1"/>
  <c r="I32" i="6"/>
  <c r="AW32" i="6" s="1"/>
  <c r="I31" i="6"/>
  <c r="AW31" i="6" s="1"/>
  <c r="I30" i="6"/>
  <c r="AW30" i="6" s="1"/>
  <c r="I29" i="6"/>
  <c r="AW29" i="6" s="1"/>
  <c r="I28" i="6"/>
  <c r="AW28" i="6" s="1"/>
  <c r="I27" i="6"/>
  <c r="I26" i="6"/>
  <c r="AW26" i="6" s="1"/>
  <c r="I25" i="6"/>
  <c r="AW25" i="6" s="1"/>
  <c r="I24" i="6"/>
  <c r="AW24" i="6" s="1"/>
  <c r="I23" i="6"/>
  <c r="AW23" i="6" s="1"/>
  <c r="I22" i="6"/>
  <c r="AW22" i="6" s="1"/>
  <c r="I21" i="6"/>
  <c r="AW21" i="6" s="1"/>
  <c r="I20" i="6"/>
  <c r="AW20" i="6" s="1"/>
  <c r="I19" i="6"/>
  <c r="I18" i="6"/>
  <c r="AW18" i="6" s="1"/>
  <c r="I17" i="6"/>
  <c r="AW17" i="6" s="1"/>
  <c r="I16" i="6"/>
  <c r="AW16" i="6" s="1"/>
  <c r="I15" i="6"/>
  <c r="AW15" i="6" s="1"/>
  <c r="I14" i="6"/>
  <c r="AW14" i="6" s="1"/>
  <c r="I13" i="6"/>
  <c r="AW13" i="6" s="1"/>
  <c r="I12" i="6"/>
  <c r="AW12" i="6" s="1"/>
  <c r="I11" i="6"/>
  <c r="I10" i="6"/>
  <c r="AW10" i="6" s="1"/>
  <c r="I9" i="6"/>
  <c r="AW9" i="6" s="1"/>
  <c r="I8" i="6"/>
  <c r="AW8" i="6" s="1"/>
  <c r="I7" i="6"/>
  <c r="AW7" i="6" s="1"/>
  <c r="I6" i="6"/>
  <c r="AW6" i="6" s="1"/>
  <c r="I5" i="6"/>
  <c r="AW5" i="6" s="1"/>
  <c r="I4" i="6"/>
  <c r="AW4" i="6" s="1"/>
  <c r="I3" i="6"/>
  <c r="AW3" i="6" s="1"/>
  <c r="H17" i="6"/>
  <c r="H15" i="6"/>
  <c r="H13" i="6"/>
  <c r="H11" i="6"/>
  <c r="H9" i="6"/>
  <c r="H7" i="6"/>
  <c r="H5" i="6"/>
  <c r="Z3" i="6"/>
  <c r="T35" i="6"/>
  <c r="T27" i="6"/>
  <c r="T19" i="6"/>
  <c r="T11" i="6"/>
  <c r="S3" i="6"/>
  <c r="D39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4" i="6"/>
  <c r="H12" i="6"/>
  <c r="H10" i="6"/>
  <c r="H8" i="6"/>
  <c r="H6" i="6"/>
  <c r="H4" i="6"/>
  <c r="H3" i="6"/>
  <c r="T42" i="6"/>
  <c r="T34" i="6"/>
  <c r="T26" i="6"/>
  <c r="T18" i="6"/>
  <c r="T10" i="6"/>
  <c r="E42" i="6"/>
  <c r="B39" i="6"/>
  <c r="G37" i="6"/>
  <c r="G36" i="6"/>
  <c r="G35" i="6"/>
  <c r="AU35" i="6" s="1"/>
  <c r="G34" i="6"/>
  <c r="AU34" i="6" s="1"/>
  <c r="G33" i="6"/>
  <c r="AU33" i="6" s="1"/>
  <c r="G32" i="6"/>
  <c r="AU32" i="6" s="1"/>
  <c r="G31" i="6"/>
  <c r="AU31" i="6" s="1"/>
  <c r="G30" i="6"/>
  <c r="G29" i="6"/>
  <c r="G28" i="6"/>
  <c r="G27" i="6"/>
  <c r="AU27" i="6" s="1"/>
  <c r="G26" i="6"/>
  <c r="AU26" i="6" s="1"/>
  <c r="G25" i="6"/>
  <c r="AU25" i="6" s="1"/>
  <c r="G24" i="6"/>
  <c r="AU24" i="6" s="1"/>
  <c r="G23" i="6"/>
  <c r="AU23" i="6" s="1"/>
  <c r="G22" i="6"/>
  <c r="G21" i="6"/>
  <c r="AU21" i="6" s="1"/>
  <c r="G20" i="6"/>
  <c r="G19" i="6"/>
  <c r="AU19" i="6" s="1"/>
  <c r="G18" i="6"/>
  <c r="AU18" i="6" s="1"/>
  <c r="G17" i="6"/>
  <c r="AU17" i="6" s="1"/>
  <c r="G16" i="6"/>
  <c r="AU16" i="6" s="1"/>
  <c r="G15" i="6"/>
  <c r="AU15" i="6" s="1"/>
  <c r="G14" i="6"/>
  <c r="G13" i="6"/>
  <c r="AU13" i="6" s="1"/>
  <c r="G12" i="6"/>
  <c r="G11" i="6"/>
  <c r="G10" i="6"/>
  <c r="AU10" i="6" s="1"/>
  <c r="G9" i="6"/>
  <c r="G8" i="6"/>
  <c r="AU8" i="6" s="1"/>
  <c r="G7" i="6"/>
  <c r="AU7" i="6" s="1"/>
  <c r="G6" i="6"/>
  <c r="AU6" i="6" s="1"/>
  <c r="G5" i="6"/>
  <c r="AU5" i="6" s="1"/>
  <c r="G4" i="6"/>
  <c r="AU4" i="6" s="1"/>
  <c r="G3" i="6"/>
  <c r="AU3" i="6" s="1"/>
  <c r="T41" i="6"/>
  <c r="T33" i="6"/>
  <c r="T25" i="6"/>
  <c r="T17" i="6"/>
  <c r="T9" i="6"/>
  <c r="D42" i="6"/>
  <c r="H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T40" i="6"/>
  <c r="T32" i="6"/>
  <c r="T24" i="6"/>
  <c r="T16" i="6"/>
  <c r="T8" i="6"/>
  <c r="E41" i="6"/>
  <c r="E38" i="6"/>
  <c r="E37" i="6"/>
  <c r="E36" i="6"/>
  <c r="AS36" i="6" s="1"/>
  <c r="E35" i="6"/>
  <c r="AS35" i="6" s="1"/>
  <c r="T39" i="6"/>
  <c r="T31" i="6"/>
  <c r="T23" i="6"/>
  <c r="T15" i="6"/>
  <c r="T7" i="6"/>
  <c r="D41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AR20" i="6" s="1"/>
  <c r="D19" i="6"/>
  <c r="D18" i="6"/>
  <c r="D17" i="6"/>
  <c r="D16" i="6"/>
  <c r="D15" i="6"/>
  <c r="D14" i="6"/>
  <c r="D13" i="6"/>
  <c r="AR13" i="6" s="1"/>
  <c r="D12" i="6"/>
  <c r="AR12" i="6" s="1"/>
  <c r="D11" i="6"/>
  <c r="D10" i="6"/>
  <c r="D9" i="6"/>
  <c r="D8" i="6"/>
  <c r="D7" i="6"/>
  <c r="D6" i="6"/>
  <c r="AR6" i="6" s="1"/>
  <c r="D5" i="6"/>
  <c r="D4" i="6"/>
  <c r="AR4" i="6" s="1"/>
  <c r="D3" i="6"/>
  <c r="AR3" i="6" s="1"/>
  <c r="C13" i="6"/>
  <c r="AQ13" i="6" s="1"/>
  <c r="C10" i="6"/>
  <c r="AQ10" i="6" s="1"/>
  <c r="C8" i="6"/>
  <c r="AQ8" i="6" s="1"/>
  <c r="C6" i="6"/>
  <c r="AQ6" i="6" s="1"/>
  <c r="C4" i="6"/>
  <c r="AQ4" i="6" s="1"/>
  <c r="C3" i="6"/>
  <c r="AQ3" i="6" s="1"/>
  <c r="B13" i="6"/>
  <c r="B12" i="6"/>
  <c r="B10" i="6"/>
  <c r="B8" i="6"/>
  <c r="B6" i="6"/>
  <c r="B4" i="6"/>
  <c r="E33" i="6"/>
  <c r="AS33" i="6" s="1"/>
  <c r="E25" i="6"/>
  <c r="AS25" i="6" s="1"/>
  <c r="E17" i="6"/>
  <c r="AS17" i="6" s="1"/>
  <c r="E32" i="6"/>
  <c r="AS32" i="6" s="1"/>
  <c r="E24" i="6"/>
  <c r="AS24" i="6" s="1"/>
  <c r="E16" i="6"/>
  <c r="AS16" i="6" s="1"/>
  <c r="E8" i="6"/>
  <c r="AS8" i="6" s="1"/>
  <c r="E31" i="6"/>
  <c r="E23" i="6"/>
  <c r="AS23" i="6" s="1"/>
  <c r="E15" i="6"/>
  <c r="AS15" i="6" s="1"/>
  <c r="E30" i="6"/>
  <c r="E22" i="6"/>
  <c r="E14" i="6"/>
  <c r="E6" i="6"/>
  <c r="E34" i="6"/>
  <c r="E10" i="6"/>
  <c r="AS10" i="6" s="1"/>
  <c r="E7" i="6"/>
  <c r="AS7" i="6" s="1"/>
  <c r="E29" i="6"/>
  <c r="E21" i="6"/>
  <c r="E13" i="6"/>
  <c r="AS13" i="6" s="1"/>
  <c r="E5" i="6"/>
  <c r="E27" i="6"/>
  <c r="AS27" i="6" s="1"/>
  <c r="E11" i="6"/>
  <c r="AS11" i="6" s="1"/>
  <c r="E26" i="6"/>
  <c r="E9" i="6"/>
  <c r="AS9" i="6" s="1"/>
  <c r="E28" i="6"/>
  <c r="E20" i="6"/>
  <c r="E12" i="6"/>
  <c r="E4" i="6"/>
  <c r="AS4" i="6" s="1"/>
  <c r="E19" i="6"/>
  <c r="AS19" i="6" s="1"/>
  <c r="E3" i="6"/>
  <c r="AS3" i="6" s="1"/>
  <c r="E18" i="6"/>
  <c r="AR23" i="6" l="1"/>
  <c r="AR39" i="6"/>
  <c r="S25" i="8"/>
  <c r="L25" i="8"/>
  <c r="L27" i="8"/>
  <c r="S27" i="8"/>
  <c r="S29" i="8"/>
  <c r="L29" i="8"/>
  <c r="M4" i="8"/>
  <c r="L12" i="8"/>
  <c r="S12" i="8"/>
  <c r="N7" i="8"/>
  <c r="M15" i="8"/>
  <c r="S23" i="8"/>
  <c r="L23" i="8"/>
  <c r="AR16" i="6"/>
  <c r="M2" i="8"/>
  <c r="M5" i="8"/>
  <c r="S13" i="8"/>
  <c r="L13" i="8"/>
  <c r="M8" i="8"/>
  <c r="L16" i="8"/>
  <c r="S16" i="8"/>
  <c r="L3" i="8"/>
  <c r="S3" i="8"/>
  <c r="M6" i="8"/>
  <c r="S14" i="8"/>
  <c r="L14" i="8"/>
  <c r="M9" i="8"/>
  <c r="S17" i="8"/>
  <c r="L17" i="8"/>
  <c r="L4" i="8"/>
  <c r="S4" i="8"/>
  <c r="M7" i="8"/>
  <c r="S15" i="8"/>
  <c r="L15" i="8"/>
  <c r="O2" i="8"/>
  <c r="M10" i="8"/>
  <c r="S18" i="8"/>
  <c r="L18" i="8"/>
  <c r="S26" i="8"/>
  <c r="L26" i="8"/>
  <c r="L28" i="8"/>
  <c r="S28" i="8"/>
  <c r="S30" i="8"/>
  <c r="L30" i="8"/>
  <c r="S2" i="8"/>
  <c r="L2" i="8"/>
  <c r="S5" i="8"/>
  <c r="L5" i="8"/>
  <c r="L8" i="8"/>
  <c r="S8" i="8"/>
  <c r="N3" i="8"/>
  <c r="M11" i="8"/>
  <c r="L19" i="8"/>
  <c r="S19" i="8"/>
  <c r="L24" i="8"/>
  <c r="S24" i="8"/>
  <c r="S6" i="8"/>
  <c r="L6" i="8"/>
  <c r="S9" i="8"/>
  <c r="L9" i="8"/>
  <c r="N4" i="8"/>
  <c r="M12" i="8"/>
  <c r="L20" i="8"/>
  <c r="S20" i="8"/>
  <c r="S7" i="8"/>
  <c r="L7" i="8"/>
  <c r="N2" i="8"/>
  <c r="S10" i="8"/>
  <c r="L10" i="8"/>
  <c r="N5" i="8"/>
  <c r="M13" i="8"/>
  <c r="S21" i="8"/>
  <c r="L21" i="8"/>
  <c r="M3" i="8"/>
  <c r="L11" i="8"/>
  <c r="S11" i="8"/>
  <c r="N6" i="8"/>
  <c r="M14" i="8"/>
  <c r="S22" i="8"/>
  <c r="L22" i="8"/>
  <c r="C31" i="8"/>
  <c r="AQ21" i="6"/>
  <c r="AQ29" i="6"/>
  <c r="AQ37" i="6"/>
  <c r="BI8" i="6"/>
  <c r="BI16" i="6"/>
  <c r="BI24" i="6"/>
  <c r="BI32" i="6"/>
  <c r="BI40" i="6"/>
  <c r="K25" i="8"/>
  <c r="K27" i="8"/>
  <c r="K29" i="8"/>
  <c r="J31" i="8"/>
  <c r="K12" i="8"/>
  <c r="K23" i="8"/>
  <c r="H31" i="8"/>
  <c r="E31" i="8"/>
  <c r="M31" i="8" s="1"/>
  <c r="K13" i="8"/>
  <c r="K16" i="8"/>
  <c r="K3" i="8"/>
  <c r="K14" i="8"/>
  <c r="K17" i="8"/>
  <c r="AR10" i="6"/>
  <c r="I31" i="8"/>
  <c r="K4" i="8"/>
  <c r="K15" i="8"/>
  <c r="G31" i="8"/>
  <c r="K18" i="8"/>
  <c r="AQ5" i="6"/>
  <c r="K26" i="8"/>
  <c r="K28" i="8"/>
  <c r="K30" i="8"/>
  <c r="K2" i="8"/>
  <c r="D31" i="8"/>
  <c r="K5" i="8"/>
  <c r="K8" i="8"/>
  <c r="K24" i="8"/>
  <c r="K6" i="8"/>
  <c r="K9" i="8"/>
  <c r="K20" i="8"/>
  <c r="K11" i="8"/>
  <c r="K7" i="8"/>
  <c r="F31" i="8"/>
  <c r="K10" i="8"/>
  <c r="K21" i="8"/>
  <c r="K19" i="8"/>
  <c r="K22" i="8"/>
  <c r="AS6" i="6"/>
  <c r="AR9" i="6"/>
  <c r="AR25" i="6"/>
  <c r="AU12" i="6"/>
  <c r="AU20" i="6"/>
  <c r="AU28" i="6"/>
  <c r="AU36" i="6"/>
  <c r="AS28" i="6"/>
  <c r="AW11" i="6"/>
  <c r="AW19" i="6"/>
  <c r="AW27" i="6"/>
  <c r="AW35" i="6"/>
  <c r="AT3" i="6"/>
  <c r="BG3" i="6"/>
  <c r="N9" i="6"/>
  <c r="AU9" i="6"/>
  <c r="BB22" i="6"/>
  <c r="AV22" i="6"/>
  <c r="O7" i="6"/>
  <c r="AV7" i="6"/>
  <c r="BB7" i="6"/>
  <c r="AP15" i="6"/>
  <c r="BA15" i="6" s="1"/>
  <c r="K40" i="6"/>
  <c r="AR40" i="6"/>
  <c r="M41" i="6"/>
  <c r="BG41" i="6"/>
  <c r="AT41" i="6"/>
  <c r="O40" i="6"/>
  <c r="AV40" i="6"/>
  <c r="BB40" i="6"/>
  <c r="AP40" i="6"/>
  <c r="AX40" i="6" s="1"/>
  <c r="BD8" i="6"/>
  <c r="BD16" i="6"/>
  <c r="BD24" i="6"/>
  <c r="BD32" i="6"/>
  <c r="BD40" i="6"/>
  <c r="K7" i="6"/>
  <c r="AR7" i="6"/>
  <c r="BG11" i="6"/>
  <c r="AT11" i="6"/>
  <c r="BB30" i="6"/>
  <c r="AV30" i="6"/>
  <c r="AP23" i="6"/>
  <c r="BA23" i="6" s="1"/>
  <c r="AP7" i="6"/>
  <c r="BA7" i="6" s="1"/>
  <c r="AX7" i="6"/>
  <c r="L34" i="6"/>
  <c r="AS34" i="6"/>
  <c r="AP6" i="6"/>
  <c r="BA6" i="6" s="1"/>
  <c r="AR8" i="6"/>
  <c r="K24" i="6"/>
  <c r="AR24" i="6"/>
  <c r="K32" i="6"/>
  <c r="AR32" i="6"/>
  <c r="L38" i="6"/>
  <c r="AS38" i="6"/>
  <c r="BG4" i="6"/>
  <c r="AT4" i="6"/>
  <c r="BG12" i="6"/>
  <c r="AT12" i="6"/>
  <c r="BG20" i="6"/>
  <c r="AT20" i="6"/>
  <c r="BG28" i="6"/>
  <c r="AT28" i="6"/>
  <c r="BG36" i="6"/>
  <c r="AT36" i="6"/>
  <c r="BB12" i="6"/>
  <c r="AV12" i="6"/>
  <c r="BB23" i="6"/>
  <c r="AV23" i="6"/>
  <c r="BB31" i="6"/>
  <c r="AV31" i="6"/>
  <c r="BB9" i="6"/>
  <c r="AV9" i="6"/>
  <c r="AP16" i="6"/>
  <c r="AX16" i="6" s="1"/>
  <c r="AP24" i="6"/>
  <c r="AX24" i="6" s="1"/>
  <c r="AP32" i="6"/>
  <c r="AX32" i="6"/>
  <c r="AP9" i="6"/>
  <c r="BA9" i="6" s="1"/>
  <c r="AQ14" i="6"/>
  <c r="AQ22" i="6"/>
  <c r="AQ30" i="6"/>
  <c r="AQ38" i="6"/>
  <c r="AZ7" i="6"/>
  <c r="M42" i="6"/>
  <c r="BG42" i="6"/>
  <c r="AT42" i="6"/>
  <c r="O41" i="6"/>
  <c r="AV41" i="6"/>
  <c r="BB41" i="6"/>
  <c r="BC9" i="6"/>
  <c r="BC17" i="6"/>
  <c r="BC25" i="6"/>
  <c r="BC33" i="6"/>
  <c r="BC41" i="6"/>
  <c r="BI9" i="6"/>
  <c r="BI17" i="6"/>
  <c r="BI25" i="6"/>
  <c r="BI33" i="6"/>
  <c r="BI41" i="6"/>
  <c r="BC4" i="6"/>
  <c r="AP41" i="6"/>
  <c r="BA41" i="6" s="1"/>
  <c r="BD9" i="6"/>
  <c r="BD17" i="6"/>
  <c r="BD25" i="6"/>
  <c r="BD33" i="6"/>
  <c r="BD41" i="6"/>
  <c r="AP4" i="6"/>
  <c r="AX4" i="6" s="1"/>
  <c r="K41" i="6"/>
  <c r="AR41" i="6"/>
  <c r="BG27" i="6"/>
  <c r="AT27" i="6"/>
  <c r="AP31" i="6"/>
  <c r="BA31" i="6" s="1"/>
  <c r="AP8" i="6"/>
  <c r="AX8" i="6" s="1"/>
  <c r="K17" i="6"/>
  <c r="AR17" i="6"/>
  <c r="K33" i="6"/>
  <c r="AR33" i="6"/>
  <c r="L41" i="6"/>
  <c r="AS41" i="6"/>
  <c r="M5" i="6"/>
  <c r="BG5" i="6"/>
  <c r="AT5" i="6"/>
  <c r="BG13" i="6"/>
  <c r="AT13" i="6"/>
  <c r="M21" i="6"/>
  <c r="BG21" i="6"/>
  <c r="AT21" i="6"/>
  <c r="M29" i="6"/>
  <c r="BG29" i="6"/>
  <c r="AT29" i="6"/>
  <c r="M37" i="6"/>
  <c r="BG37" i="6"/>
  <c r="AT37" i="6"/>
  <c r="N11" i="6"/>
  <c r="AU11" i="6"/>
  <c r="BB14" i="6"/>
  <c r="AV14" i="6"/>
  <c r="BB24" i="6"/>
  <c r="AV24" i="6"/>
  <c r="BF24" i="6" s="1"/>
  <c r="BB32" i="6"/>
  <c r="AV32" i="6"/>
  <c r="BF32" i="6" s="1"/>
  <c r="O11" i="6"/>
  <c r="BB11" i="6"/>
  <c r="AV11" i="6"/>
  <c r="AP17" i="6"/>
  <c r="BA17" i="6" s="1"/>
  <c r="AP25" i="6"/>
  <c r="BA25" i="6" s="1"/>
  <c r="AP33" i="6"/>
  <c r="BA33" i="6" s="1"/>
  <c r="AP11" i="6"/>
  <c r="BA11" i="6" s="1"/>
  <c r="L40" i="6"/>
  <c r="AS40" i="6"/>
  <c r="AZ24" i="6"/>
  <c r="AZ32" i="6"/>
  <c r="AZ40" i="6"/>
  <c r="O42" i="6"/>
  <c r="AV42" i="6"/>
  <c r="BB42" i="6"/>
  <c r="BI10" i="6"/>
  <c r="BI18" i="6"/>
  <c r="BI26" i="6"/>
  <c r="BI34" i="6"/>
  <c r="BI42" i="6"/>
  <c r="AP42" i="6"/>
  <c r="BA42" i="6" s="1"/>
  <c r="AY11" i="6"/>
  <c r="BD10" i="6"/>
  <c r="BD18" i="6"/>
  <c r="BD26" i="6"/>
  <c r="BD34" i="6"/>
  <c r="BD42" i="6"/>
  <c r="L26" i="6"/>
  <c r="AS26" i="6"/>
  <c r="K15" i="6"/>
  <c r="AR15" i="6"/>
  <c r="BG19" i="6"/>
  <c r="AT19" i="6"/>
  <c r="K34" i="6"/>
  <c r="AR34" i="6"/>
  <c r="BG6" i="6"/>
  <c r="AT6" i="6"/>
  <c r="BK6" i="6" s="1"/>
  <c r="BG30" i="6"/>
  <c r="AT30" i="6"/>
  <c r="BB16" i="6"/>
  <c r="AV16" i="6"/>
  <c r="BF16" i="6" s="1"/>
  <c r="BB25" i="6"/>
  <c r="AV25" i="6"/>
  <c r="BF25" i="6" s="1"/>
  <c r="BB33" i="6"/>
  <c r="AV33" i="6"/>
  <c r="BB13" i="6"/>
  <c r="AV13" i="6"/>
  <c r="AP18" i="6"/>
  <c r="BA18" i="6" s="1"/>
  <c r="AP26" i="6"/>
  <c r="BA26" i="6" s="1"/>
  <c r="AP34" i="6"/>
  <c r="BA34" i="6" s="1"/>
  <c r="AP14" i="6"/>
  <c r="BA14" i="6" s="1"/>
  <c r="AZ9" i="6"/>
  <c r="AZ25" i="6"/>
  <c r="BI3" i="6"/>
  <c r="BI11" i="6"/>
  <c r="BI19" i="6"/>
  <c r="BI27" i="6"/>
  <c r="BI35" i="6"/>
  <c r="BD3" i="6"/>
  <c r="BD11" i="6"/>
  <c r="BD19" i="6"/>
  <c r="BD27" i="6"/>
  <c r="BD35" i="6"/>
  <c r="AQ39" i="6"/>
  <c r="L31" i="6"/>
  <c r="AS31" i="6"/>
  <c r="K31" i="6"/>
  <c r="AR31" i="6"/>
  <c r="BB10" i="6"/>
  <c r="AV10" i="6"/>
  <c r="L14" i="6"/>
  <c r="AS14" i="6"/>
  <c r="K26" i="6"/>
  <c r="AR26" i="6"/>
  <c r="BG22" i="6"/>
  <c r="AT22" i="6"/>
  <c r="L12" i="6"/>
  <c r="AS12" i="6"/>
  <c r="L22" i="6"/>
  <c r="AS22" i="6"/>
  <c r="P12" i="6"/>
  <c r="AP12" i="6"/>
  <c r="AX12" i="6" s="1"/>
  <c r="K11" i="6"/>
  <c r="AR11" i="6"/>
  <c r="K19" i="6"/>
  <c r="AR19" i="6"/>
  <c r="K27" i="6"/>
  <c r="AR27" i="6"/>
  <c r="K35" i="6"/>
  <c r="AR35" i="6"/>
  <c r="BG7" i="6"/>
  <c r="AT7" i="6"/>
  <c r="BK7" i="6" s="1"/>
  <c r="BG15" i="6"/>
  <c r="AT15" i="6"/>
  <c r="BK15" i="6" s="1"/>
  <c r="BG23" i="6"/>
  <c r="AT23" i="6"/>
  <c r="BG31" i="6"/>
  <c r="AT31" i="6"/>
  <c r="BK31" i="6" s="1"/>
  <c r="K42" i="6"/>
  <c r="AR42" i="6"/>
  <c r="N29" i="6"/>
  <c r="AU29" i="6"/>
  <c r="N37" i="6"/>
  <c r="AU37" i="6"/>
  <c r="AV3" i="6"/>
  <c r="BB3" i="6"/>
  <c r="O18" i="6"/>
  <c r="BB18" i="6"/>
  <c r="AV18" i="6"/>
  <c r="BF18" i="6" s="1"/>
  <c r="BB26" i="6"/>
  <c r="AV26" i="6"/>
  <c r="BF26" i="6" s="1"/>
  <c r="O34" i="6"/>
  <c r="BB34" i="6"/>
  <c r="AV34" i="6"/>
  <c r="BB15" i="6"/>
  <c r="AV15" i="6"/>
  <c r="BF15" i="6" s="1"/>
  <c r="AP19" i="6"/>
  <c r="BA19" i="6" s="1"/>
  <c r="AP27" i="6"/>
  <c r="BA27" i="6" s="1"/>
  <c r="AP35" i="6"/>
  <c r="BA35" i="6" s="1"/>
  <c r="AZ18" i="6"/>
  <c r="AZ26" i="6"/>
  <c r="AZ42" i="6"/>
  <c r="BI4" i="6"/>
  <c r="BI12" i="6"/>
  <c r="BI20" i="6"/>
  <c r="BI28" i="6"/>
  <c r="BI36" i="6"/>
  <c r="BD4" i="6"/>
  <c r="BD12" i="6"/>
  <c r="BD20" i="6"/>
  <c r="BD28" i="6"/>
  <c r="BD36" i="6"/>
  <c r="AQ40" i="6"/>
  <c r="L37" i="6"/>
  <c r="AS37" i="6"/>
  <c r="BG35" i="6"/>
  <c r="AT35" i="6"/>
  <c r="L5" i="6"/>
  <c r="AS5" i="6"/>
  <c r="K10" i="6"/>
  <c r="AP10" i="6"/>
  <c r="BA10" i="6" s="1"/>
  <c r="K18" i="6"/>
  <c r="AR18" i="6"/>
  <c r="M14" i="6"/>
  <c r="AT14" i="6"/>
  <c r="BK14" i="6" s="1"/>
  <c r="BG14" i="6"/>
  <c r="BB38" i="6"/>
  <c r="AV38" i="6"/>
  <c r="L20" i="6"/>
  <c r="AS20" i="6"/>
  <c r="L21" i="6"/>
  <c r="AS21" i="6"/>
  <c r="L30" i="6"/>
  <c r="AS30" i="6"/>
  <c r="AP13" i="6"/>
  <c r="BA13" i="6" s="1"/>
  <c r="K28" i="6"/>
  <c r="AR28" i="6"/>
  <c r="K36" i="6"/>
  <c r="AR36" i="6"/>
  <c r="BG8" i="6"/>
  <c r="AT8" i="6"/>
  <c r="BK8" i="6" s="1"/>
  <c r="BG16" i="6"/>
  <c r="AT16" i="6"/>
  <c r="BK16" i="6" s="1"/>
  <c r="BG24" i="6"/>
  <c r="AT24" i="6"/>
  <c r="BK24" i="6" s="1"/>
  <c r="BG32" i="6"/>
  <c r="AT32" i="6"/>
  <c r="BK32" i="6" s="1"/>
  <c r="N14" i="6"/>
  <c r="AU14" i="6"/>
  <c r="N22" i="6"/>
  <c r="AU22" i="6"/>
  <c r="N30" i="6"/>
  <c r="AU30" i="6"/>
  <c r="AP39" i="6"/>
  <c r="BA39" i="6" s="1"/>
  <c r="AV4" i="6"/>
  <c r="BF4" i="6" s="1"/>
  <c r="BB4" i="6"/>
  <c r="BB19" i="6"/>
  <c r="AV19" i="6"/>
  <c r="BF19" i="6" s="1"/>
  <c r="BB27" i="6"/>
  <c r="AV27" i="6"/>
  <c r="BF27" i="6" s="1"/>
  <c r="BB35" i="6"/>
  <c r="AV35" i="6"/>
  <c r="BF35" i="6" s="1"/>
  <c r="BB17" i="6"/>
  <c r="AV17" i="6"/>
  <c r="BF17" i="6" s="1"/>
  <c r="AP20" i="6"/>
  <c r="AX20" i="6"/>
  <c r="AP28" i="6"/>
  <c r="AZ28" i="6" s="1"/>
  <c r="AP36" i="6"/>
  <c r="AX36" i="6" s="1"/>
  <c r="AZ11" i="6"/>
  <c r="AZ19" i="6"/>
  <c r="AZ27" i="6"/>
  <c r="AZ35" i="6"/>
  <c r="BG38" i="6"/>
  <c r="AT38" i="6"/>
  <c r="N41" i="6"/>
  <c r="AU41" i="6"/>
  <c r="BI5" i="6"/>
  <c r="BI13" i="6"/>
  <c r="BI21" i="6"/>
  <c r="BI29" i="6"/>
  <c r="BI37" i="6"/>
  <c r="AY6" i="6"/>
  <c r="AY14" i="6"/>
  <c r="BD5" i="6"/>
  <c r="BD13" i="6"/>
  <c r="BD21" i="6"/>
  <c r="BD29" i="6"/>
  <c r="BD37" i="6"/>
  <c r="AQ41" i="6"/>
  <c r="BG17" i="6"/>
  <c r="AT17" i="6"/>
  <c r="BK17" i="6" s="1"/>
  <c r="BG25" i="6"/>
  <c r="AT25" i="6"/>
  <c r="BK25" i="6" s="1"/>
  <c r="BG33" i="6"/>
  <c r="AT33" i="6"/>
  <c r="L42" i="6"/>
  <c r="AS42" i="6"/>
  <c r="AV6" i="6"/>
  <c r="BF6" i="6" s="1"/>
  <c r="BB6" i="6"/>
  <c r="BB20" i="6"/>
  <c r="AV20" i="6"/>
  <c r="BF20" i="6" s="1"/>
  <c r="BB28" i="6"/>
  <c r="AV28" i="6"/>
  <c r="BB36" i="6"/>
  <c r="AV36" i="6"/>
  <c r="BF36" i="6" s="1"/>
  <c r="AP21" i="6"/>
  <c r="BA21" i="6" s="1"/>
  <c r="AP29" i="6"/>
  <c r="BA29" i="6" s="1"/>
  <c r="AP37" i="6"/>
  <c r="BA37" i="6" s="1"/>
  <c r="AZ12" i="6"/>
  <c r="AZ20" i="6"/>
  <c r="BG39" i="6"/>
  <c r="AT39" i="6"/>
  <c r="BK39" i="6" s="1"/>
  <c r="N42" i="6"/>
  <c r="AU42" i="6"/>
  <c r="BI6" i="6"/>
  <c r="BI14" i="6"/>
  <c r="BI22" i="6"/>
  <c r="BI30" i="6"/>
  <c r="BI38" i="6"/>
  <c r="P41" i="6"/>
  <c r="AW41" i="6"/>
  <c r="AY7" i="6"/>
  <c r="AY15" i="6"/>
  <c r="AY31" i="6"/>
  <c r="AY39" i="6"/>
  <c r="BD6" i="6"/>
  <c r="BD14" i="6"/>
  <c r="BD22" i="6"/>
  <c r="BD30" i="6"/>
  <c r="BD38" i="6"/>
  <c r="AQ42" i="6"/>
  <c r="L18" i="6"/>
  <c r="AS18" i="6"/>
  <c r="L29" i="6"/>
  <c r="AS29" i="6"/>
  <c r="K5" i="6"/>
  <c r="AR5" i="6"/>
  <c r="K21" i="6"/>
  <c r="AR21" i="6"/>
  <c r="K29" i="6"/>
  <c r="AR29" i="6"/>
  <c r="K37" i="6"/>
  <c r="AR37" i="6"/>
  <c r="BG9" i="6"/>
  <c r="AT9" i="6"/>
  <c r="BK9" i="6" s="1"/>
  <c r="K14" i="6"/>
  <c r="AR14" i="6"/>
  <c r="K22" i="6"/>
  <c r="AR22" i="6"/>
  <c r="K30" i="6"/>
  <c r="AR30" i="6"/>
  <c r="K38" i="6"/>
  <c r="AR38" i="6"/>
  <c r="BG10" i="6"/>
  <c r="AT10" i="6"/>
  <c r="BK10" i="6" s="1"/>
  <c r="M18" i="6"/>
  <c r="BG18" i="6"/>
  <c r="AT18" i="6"/>
  <c r="BK18" i="6" s="1"/>
  <c r="M26" i="6"/>
  <c r="BG26" i="6"/>
  <c r="AT26" i="6"/>
  <c r="BK26" i="6" s="1"/>
  <c r="M34" i="6"/>
  <c r="BG34" i="6"/>
  <c r="AT34" i="6"/>
  <c r="BK34" i="6" s="1"/>
  <c r="AV8" i="6"/>
  <c r="BF8" i="6" s="1"/>
  <c r="BB8" i="6"/>
  <c r="BB21" i="6"/>
  <c r="AV21" i="6"/>
  <c r="BB29" i="6"/>
  <c r="AV29" i="6"/>
  <c r="BF29" i="6" s="1"/>
  <c r="BB37" i="6"/>
  <c r="AV37" i="6"/>
  <c r="BF37" i="6" s="1"/>
  <c r="O5" i="6"/>
  <c r="AV5" i="6"/>
  <c r="BB5" i="6"/>
  <c r="AZ4" i="6"/>
  <c r="AP22" i="6"/>
  <c r="BA22" i="6" s="1"/>
  <c r="AP30" i="6"/>
  <c r="BA30" i="6" s="1"/>
  <c r="AP38" i="6"/>
  <c r="BA38" i="6" s="1"/>
  <c r="AP5" i="6"/>
  <c r="BA5" i="6" s="1"/>
  <c r="AZ13" i="6"/>
  <c r="AZ29" i="6"/>
  <c r="AZ37" i="6"/>
  <c r="BG40" i="6"/>
  <c r="AT40" i="6"/>
  <c r="BK40" i="6" s="1"/>
  <c r="BB39" i="6"/>
  <c r="AV39" i="6"/>
  <c r="BF39" i="6" s="1"/>
  <c r="BI7" i="6"/>
  <c r="BI15" i="6"/>
  <c r="BI23" i="6"/>
  <c r="BI31" i="6"/>
  <c r="BI39" i="6"/>
  <c r="P42" i="6"/>
  <c r="AW42" i="6"/>
  <c r="BD7" i="6"/>
  <c r="BD15" i="6"/>
  <c r="BD23" i="6"/>
  <c r="BD31" i="6"/>
  <c r="BD39" i="6"/>
  <c r="AP3" i="6"/>
  <c r="AY3" i="6" s="1"/>
  <c r="L6" i="6"/>
  <c r="L16" i="6"/>
  <c r="K8" i="6"/>
  <c r="K9" i="6"/>
  <c r="O24" i="6"/>
  <c r="O32" i="6"/>
  <c r="O16" i="6"/>
  <c r="P16" i="6"/>
  <c r="P24" i="6"/>
  <c r="P32" i="6"/>
  <c r="P9" i="6"/>
  <c r="M16" i="6"/>
  <c r="M24" i="6"/>
  <c r="M32" i="6"/>
  <c r="M9" i="6"/>
  <c r="L32" i="6"/>
  <c r="L9" i="6"/>
  <c r="N16" i="6"/>
  <c r="N24" i="6"/>
  <c r="N32" i="6"/>
  <c r="J22" i="6"/>
  <c r="M19" i="6"/>
  <c r="M27" i="6"/>
  <c r="M35" i="6"/>
  <c r="O22" i="6"/>
  <c r="O30" i="6"/>
  <c r="P5" i="6"/>
  <c r="N26" i="6"/>
  <c r="N34" i="6"/>
  <c r="L19" i="6"/>
  <c r="L27" i="6"/>
  <c r="N19" i="6"/>
  <c r="N27" i="6"/>
  <c r="N35" i="6"/>
  <c r="O27" i="6"/>
  <c r="O35" i="6"/>
  <c r="L35" i="6"/>
  <c r="P19" i="6"/>
  <c r="P35" i="6"/>
  <c r="M20" i="6"/>
  <c r="M28" i="6"/>
  <c r="M36" i="6"/>
  <c r="N13" i="6"/>
  <c r="L28" i="6"/>
  <c r="J9" i="6"/>
  <c r="L36" i="6"/>
  <c r="P7" i="6"/>
  <c r="P15" i="6"/>
  <c r="P23" i="6"/>
  <c r="P31" i="6"/>
  <c r="J11" i="6"/>
  <c r="L4" i="6"/>
  <c r="L13" i="6"/>
  <c r="M7" i="6"/>
  <c r="M15" i="6"/>
  <c r="M23" i="6"/>
  <c r="M31" i="6"/>
  <c r="O15" i="6"/>
  <c r="J5" i="6"/>
  <c r="N40" i="6"/>
  <c r="J7" i="6"/>
  <c r="P40" i="6"/>
  <c r="L15" i="6"/>
  <c r="N15" i="6"/>
  <c r="N23" i="6"/>
  <c r="N31" i="6"/>
  <c r="O20" i="6"/>
  <c r="O36" i="6"/>
  <c r="J19" i="6"/>
  <c r="J27" i="6"/>
  <c r="L7" i="6"/>
  <c r="L23" i="6"/>
  <c r="J4" i="6"/>
  <c r="P20" i="6"/>
  <c r="P28" i="6"/>
  <c r="P36" i="6"/>
  <c r="M40" i="6"/>
  <c r="J6" i="6"/>
  <c r="AG43" i="6"/>
  <c r="P14" i="6"/>
  <c r="J14" i="6"/>
  <c r="J10" i="6"/>
  <c r="M13" i="6"/>
  <c r="L17" i="6"/>
  <c r="J23" i="6"/>
  <c r="J31" i="6"/>
  <c r="J40" i="6"/>
  <c r="K4" i="6"/>
  <c r="P10" i="6"/>
  <c r="P18" i="6"/>
  <c r="P26" i="6"/>
  <c r="P34" i="6"/>
  <c r="J18" i="6"/>
  <c r="J26" i="6"/>
  <c r="J34" i="6"/>
  <c r="O6" i="6"/>
  <c r="K6" i="6"/>
  <c r="M10" i="6"/>
  <c r="D43" i="6"/>
  <c r="K3" i="6"/>
  <c r="L25" i="6"/>
  <c r="L10" i="6"/>
  <c r="O4" i="6"/>
  <c r="F43" i="6"/>
  <c r="M3" i="6"/>
  <c r="M11" i="6"/>
  <c r="N17" i="6"/>
  <c r="N25" i="6"/>
  <c r="N33" i="6"/>
  <c r="O10" i="6"/>
  <c r="K39" i="6"/>
  <c r="P13" i="6"/>
  <c r="P21" i="6"/>
  <c r="P29" i="6"/>
  <c r="P37" i="6"/>
  <c r="J15" i="6"/>
  <c r="K23" i="6"/>
  <c r="N7" i="6"/>
  <c r="J12" i="6"/>
  <c r="J21" i="6"/>
  <c r="J29" i="6"/>
  <c r="J37" i="6"/>
  <c r="X43" i="6"/>
  <c r="AE43" i="6"/>
  <c r="M25" i="6"/>
  <c r="L33" i="6"/>
  <c r="E43" i="6"/>
  <c r="L3" i="6"/>
  <c r="L11" i="6"/>
  <c r="L8" i="6"/>
  <c r="N6" i="6"/>
  <c r="J8" i="6"/>
  <c r="M4" i="6"/>
  <c r="M12" i="6"/>
  <c r="N10" i="6"/>
  <c r="O12" i="6"/>
  <c r="O23" i="6"/>
  <c r="O31" i="6"/>
  <c r="S43" i="6"/>
  <c r="P6" i="6"/>
  <c r="P22" i="6"/>
  <c r="P30" i="6"/>
  <c r="L39" i="6"/>
  <c r="K16" i="6"/>
  <c r="L24" i="6"/>
  <c r="O9" i="6"/>
  <c r="J30" i="6"/>
  <c r="J38" i="6"/>
  <c r="G43" i="6"/>
  <c r="N3" i="6"/>
  <c r="U43" i="6"/>
  <c r="AB43" i="6"/>
  <c r="N38" i="6"/>
  <c r="K25" i="6"/>
  <c r="J13" i="6"/>
  <c r="M6" i="6"/>
  <c r="M22" i="6"/>
  <c r="M30" i="6"/>
  <c r="O38" i="6"/>
  <c r="N4" i="6"/>
  <c r="N12" i="6"/>
  <c r="N20" i="6"/>
  <c r="N28" i="6"/>
  <c r="N36" i="6"/>
  <c r="O25" i="6"/>
  <c r="O33" i="6"/>
  <c r="O13" i="6"/>
  <c r="P8" i="6"/>
  <c r="N18" i="6"/>
  <c r="O26" i="6"/>
  <c r="O14" i="6"/>
  <c r="J16" i="6"/>
  <c r="J24" i="6"/>
  <c r="J32" i="6"/>
  <c r="N39" i="6"/>
  <c r="W43" i="6"/>
  <c r="AD43" i="6"/>
  <c r="P38" i="6"/>
  <c r="Y43" i="6"/>
  <c r="AF43" i="6"/>
  <c r="J39" i="6"/>
  <c r="H43" i="6"/>
  <c r="AV43" i="6" s="1"/>
  <c r="AV44" i="6" s="1"/>
  <c r="O3" i="6"/>
  <c r="P17" i="6"/>
  <c r="P25" i="6"/>
  <c r="P33" i="6"/>
  <c r="O19" i="6"/>
  <c r="P27" i="6"/>
  <c r="J17" i="6"/>
  <c r="J25" i="6"/>
  <c r="J33" i="6"/>
  <c r="P39" i="6"/>
  <c r="M8" i="6"/>
  <c r="O17" i="6"/>
  <c r="K20" i="6"/>
  <c r="O28" i="6"/>
  <c r="T43" i="6"/>
  <c r="AA43" i="6"/>
  <c r="M38" i="6"/>
  <c r="J41" i="6"/>
  <c r="K13" i="6"/>
  <c r="M17" i="6"/>
  <c r="Z43" i="6"/>
  <c r="I43" i="6"/>
  <c r="P3" i="6"/>
  <c r="P11" i="6"/>
  <c r="N21" i="6"/>
  <c r="J35" i="6"/>
  <c r="M39" i="6"/>
  <c r="J42" i="6"/>
  <c r="K12" i="6"/>
  <c r="C43" i="6"/>
  <c r="J3" i="6"/>
  <c r="M33" i="6"/>
  <c r="N8" i="6"/>
  <c r="O8" i="6"/>
  <c r="O21" i="6"/>
  <c r="O29" i="6"/>
  <c r="O37" i="6"/>
  <c r="P4" i="6"/>
  <c r="N5" i="6"/>
  <c r="J20" i="6"/>
  <c r="J28" i="6"/>
  <c r="J36" i="6"/>
  <c r="V43" i="6"/>
  <c r="AC43" i="6"/>
  <c r="O39" i="6"/>
  <c r="B43" i="6"/>
  <c r="R43" i="6"/>
  <c r="AQ43" i="6" l="1"/>
  <c r="AQ44" i="6" s="1"/>
  <c r="AW43" i="6"/>
  <c r="AW44" i="6" s="1"/>
  <c r="AX13" i="6"/>
  <c r="R31" i="8"/>
  <c r="AX14" i="6"/>
  <c r="AZ15" i="6"/>
  <c r="N31" i="8"/>
  <c r="O31" i="8"/>
  <c r="AZ34" i="6"/>
  <c r="BF34" i="6"/>
  <c r="S31" i="8"/>
  <c r="L31" i="8"/>
  <c r="AZ16" i="6"/>
  <c r="Q31" i="8"/>
  <c r="P31" i="8"/>
  <c r="AZ8" i="6"/>
  <c r="AR43" i="6"/>
  <c r="AR44" i="6" s="1"/>
  <c r="AX19" i="6"/>
  <c r="BH43" i="6"/>
  <c r="AT43" i="6"/>
  <c r="AT44" i="6" s="1"/>
  <c r="AZ6" i="6"/>
  <c r="AX15" i="6"/>
  <c r="AS43" i="6"/>
  <c r="AS44" i="6" s="1"/>
  <c r="AX34" i="6"/>
  <c r="AU43" i="6"/>
  <c r="AU44" i="6" s="1"/>
  <c r="K31" i="8"/>
  <c r="AZ21" i="6"/>
  <c r="BF21" i="6"/>
  <c r="AX29" i="6"/>
  <c r="BK23" i="6"/>
  <c r="BF33" i="6"/>
  <c r="AX42" i="6"/>
  <c r="BF42" i="6"/>
  <c r="AX5" i="6"/>
  <c r="BF5" i="6"/>
  <c r="AX21" i="6"/>
  <c r="AX28" i="6"/>
  <c r="AX41" i="6"/>
  <c r="AX25" i="6"/>
  <c r="AX6" i="6"/>
  <c r="BF7" i="6"/>
  <c r="AX3" i="6"/>
  <c r="AZ41" i="6"/>
  <c r="AZ23" i="6"/>
  <c r="AX22" i="6"/>
  <c r="AY23" i="6"/>
  <c r="BF28" i="6"/>
  <c r="BK33" i="6"/>
  <c r="AZ33" i="6"/>
  <c r="BF23" i="6"/>
  <c r="BI43" i="6"/>
  <c r="AZ5" i="6"/>
  <c r="AZ3" i="6"/>
  <c r="AY30" i="6"/>
  <c r="BF10" i="6"/>
  <c r="AY27" i="6"/>
  <c r="BK37" i="6"/>
  <c r="BK27" i="6"/>
  <c r="BK42" i="6"/>
  <c r="BK20" i="6"/>
  <c r="AY9" i="6"/>
  <c r="BG43" i="6"/>
  <c r="AX37" i="6"/>
  <c r="AY22" i="6"/>
  <c r="AX39" i="6"/>
  <c r="BK35" i="6"/>
  <c r="AZ10" i="6"/>
  <c r="AY19" i="6"/>
  <c r="BK13" i="6"/>
  <c r="AY24" i="6"/>
  <c r="BA24" i="6"/>
  <c r="BF30" i="6"/>
  <c r="AZ30" i="6"/>
  <c r="J43" i="6"/>
  <c r="BA3" i="6"/>
  <c r="AP43" i="6"/>
  <c r="BA43" i="6" s="1"/>
  <c r="AX38" i="6"/>
  <c r="AY36" i="6"/>
  <c r="BA36" i="6"/>
  <c r="AX35" i="6"/>
  <c r="BK22" i="6"/>
  <c r="AX26" i="6"/>
  <c r="AX17" i="6"/>
  <c r="BF12" i="6"/>
  <c r="BK12" i="6"/>
  <c r="AZ38" i="6"/>
  <c r="AY40" i="6"/>
  <c r="BA40" i="6"/>
  <c r="AZ14" i="6"/>
  <c r="BF22" i="6"/>
  <c r="BB43" i="6"/>
  <c r="BK38" i="6"/>
  <c r="AY37" i="6"/>
  <c r="BF3" i="6"/>
  <c r="BF14" i="6"/>
  <c r="BK29" i="6"/>
  <c r="BK5" i="6"/>
  <c r="AY42" i="6"/>
  <c r="AZ39" i="6"/>
  <c r="AY16" i="6"/>
  <c r="BA16" i="6"/>
  <c r="AZ22" i="6"/>
  <c r="BK11" i="6"/>
  <c r="AX30" i="6"/>
  <c r="AZ36" i="6"/>
  <c r="AY28" i="6"/>
  <c r="BA28" i="6"/>
  <c r="AX10" i="6"/>
  <c r="AY29" i="6"/>
  <c r="AX27" i="6"/>
  <c r="AY12" i="6"/>
  <c r="BA12" i="6"/>
  <c r="AZ17" i="6"/>
  <c r="AX18" i="6"/>
  <c r="BK19" i="6"/>
  <c r="AX11" i="6"/>
  <c r="BF11" i="6"/>
  <c r="AY34" i="6"/>
  <c r="AZ31" i="6"/>
  <c r="AX9" i="6"/>
  <c r="BF9" i="6"/>
  <c r="BK36" i="6"/>
  <c r="BK4" i="6"/>
  <c r="AY41" i="6"/>
  <c r="BF40" i="6"/>
  <c r="BD43" i="6"/>
  <c r="BF38" i="6"/>
  <c r="AY21" i="6"/>
  <c r="AY8" i="6"/>
  <c r="BA8" i="6"/>
  <c r="AY4" i="6"/>
  <c r="BA4" i="6"/>
  <c r="AY26" i="6"/>
  <c r="AY33" i="6"/>
  <c r="BC43" i="6"/>
  <c r="AY20" i="6"/>
  <c r="BA20" i="6"/>
  <c r="AY13" i="6"/>
  <c r="BF13" i="6"/>
  <c r="BK30" i="6"/>
  <c r="AX33" i="6"/>
  <c r="BK21" i="6"/>
  <c r="AX31" i="6"/>
  <c r="AY18" i="6"/>
  <c r="BF41" i="6"/>
  <c r="BF31" i="6"/>
  <c r="BK28" i="6"/>
  <c r="AY25" i="6"/>
  <c r="BK41" i="6"/>
  <c r="AY38" i="6"/>
  <c r="AY5" i="6"/>
  <c r="AY35" i="6"/>
  <c r="AY10" i="6"/>
  <c r="AY32" i="6"/>
  <c r="BA32" i="6"/>
  <c r="AX23" i="6"/>
  <c r="AY17" i="6"/>
  <c r="BK3" i="6"/>
  <c r="M43" i="6"/>
  <c r="L43" i="6"/>
  <c r="O43" i="6"/>
  <c r="N43" i="6"/>
  <c r="P43" i="6"/>
  <c r="K43" i="6"/>
  <c r="BK43" i="6" l="1"/>
  <c r="AZ43" i="6"/>
  <c r="BF43" i="6"/>
  <c r="AY43" i="6"/>
  <c r="AX43" i="6"/>
</calcChain>
</file>

<file path=xl/sharedStrings.xml><?xml version="1.0" encoding="utf-8"?>
<sst xmlns="http://schemas.openxmlformats.org/spreadsheetml/2006/main" count="16405" uniqueCount="3042">
  <si>
    <t>Precinct Name</t>
  </si>
  <si>
    <t>HD</t>
  </si>
  <si>
    <t>RV</t>
  </si>
  <si>
    <t>Cards Cast</t>
  </si>
  <si>
    <t>Turnout</t>
  </si>
  <si>
    <t>Times Counted</t>
  </si>
  <si>
    <t>Total Votes</t>
  </si>
  <si>
    <t>Nader</t>
  </si>
  <si>
    <t>Cobb</t>
  </si>
  <si>
    <t>Peroutka</t>
  </si>
  <si>
    <t>Kerry</t>
  </si>
  <si>
    <t>Badnarik</t>
  </si>
  <si>
    <t>Bush</t>
  </si>
  <si>
    <t>Write-Ins</t>
  </si>
  <si>
    <t>Ketchikan No. 1</t>
  </si>
  <si>
    <t>Ketchikan No. 2</t>
  </si>
  <si>
    <t>Ketchikan No. 3</t>
  </si>
  <si>
    <t>North Tongass No. 1</t>
  </si>
  <si>
    <t>North Tongass No. 2</t>
  </si>
  <si>
    <t>Saxman</t>
  </si>
  <si>
    <t>South Tongass</t>
  </si>
  <si>
    <t>Thorne Bay</t>
  </si>
  <si>
    <t>Coffman Cove</t>
  </si>
  <si>
    <t>District 1 Absentee</t>
  </si>
  <si>
    <t>Full Count</t>
  </si>
  <si>
    <t>-</t>
  </si>
  <si>
    <t>Statewide Only</t>
  </si>
  <si>
    <t>Statewide/Senate</t>
  </si>
  <si>
    <t>Statewide/Judicial</t>
  </si>
  <si>
    <t>SW/Senate/Jud</t>
  </si>
  <si>
    <t>Presidential</t>
  </si>
  <si>
    <t>No Superior/Dist</t>
  </si>
  <si>
    <t>Total</t>
  </si>
  <si>
    <t>District 1 Question</t>
  </si>
  <si>
    <t>R1 Early Voting</t>
  </si>
  <si>
    <t>R1 HD1-5</t>
  </si>
  <si>
    <t>R1 HD1-2</t>
  </si>
  <si>
    <t>Polling</t>
  </si>
  <si>
    <t>Sitka No. 1</t>
  </si>
  <si>
    <t>Sitka No. 2</t>
  </si>
  <si>
    <t>Halibut Point</t>
  </si>
  <si>
    <t>Sawmill Creek</t>
  </si>
  <si>
    <t>Petersburg/Kupreanof</t>
  </si>
  <si>
    <t>Wrangell</t>
  </si>
  <si>
    <t>Pelican/Elfin</t>
  </si>
  <si>
    <t>Port Alexander</t>
  </si>
  <si>
    <t>District 2 Absentee</t>
  </si>
  <si>
    <t>District 2 Question</t>
  </si>
  <si>
    <t>Douglas</t>
  </si>
  <si>
    <t>Juneau No. 1</t>
  </si>
  <si>
    <t>Juneau No. 2</t>
  </si>
  <si>
    <t>Juneau No. 3</t>
  </si>
  <si>
    <t>Juneau No. 4</t>
  </si>
  <si>
    <t>Juneau Airport Area</t>
  </si>
  <si>
    <t>Lemon Creek</t>
  </si>
  <si>
    <t>North Douglas</t>
  </si>
  <si>
    <t>Salmon Creek</t>
  </si>
  <si>
    <t>Switzer Creek</t>
  </si>
  <si>
    <t>District 3 Absentee</t>
  </si>
  <si>
    <t>District 3 Question</t>
  </si>
  <si>
    <t>Mendenhall Valley No. 1</t>
  </si>
  <si>
    <t>Mendenhall Valley No. 2</t>
  </si>
  <si>
    <t>Mendenhall Valley No. 3</t>
  </si>
  <si>
    <t>Mendenhall Valley No. 4</t>
  </si>
  <si>
    <t>Auke Bay/Fritz Cove</t>
  </si>
  <si>
    <t>Lynn Canal</t>
  </si>
  <si>
    <t>District 4 Absentee</t>
  </si>
  <si>
    <t>District 4 Question</t>
  </si>
  <si>
    <t>Angoon</t>
  </si>
  <si>
    <t>Cordova</t>
  </si>
  <si>
    <t>Craig</t>
  </si>
  <si>
    <t>Gustavus</t>
  </si>
  <si>
    <t>Haines No. 1</t>
  </si>
  <si>
    <t>Haines Highway</t>
  </si>
  <si>
    <t>Hoonah</t>
  </si>
  <si>
    <t>Hydaburg</t>
  </si>
  <si>
    <t>Kake</t>
  </si>
  <si>
    <t>Kasaan</t>
  </si>
  <si>
    <t>Klawock</t>
  </si>
  <si>
    <t>Klukwan</t>
  </si>
  <si>
    <t>Metlakatla</t>
  </si>
  <si>
    <t>Northern Prince of Wales</t>
  </si>
  <si>
    <t>Skagway</t>
  </si>
  <si>
    <t>Tatitlek</t>
  </si>
  <si>
    <t>Tenakee</t>
  </si>
  <si>
    <t>Yakutat</t>
  </si>
  <si>
    <t>District 5 Absentee</t>
  </si>
  <si>
    <t>District 5 Question</t>
  </si>
  <si>
    <t>R1 HD5</t>
  </si>
  <si>
    <t>R1 SW/S/J HD5-3</t>
  </si>
  <si>
    <t>Allakaket</t>
  </si>
  <si>
    <t>Aniak</t>
  </si>
  <si>
    <t>Anvik</t>
  </si>
  <si>
    <t>Arctic Village</t>
  </si>
  <si>
    <t>Beaver</t>
  </si>
  <si>
    <t>Bettles</t>
  </si>
  <si>
    <t>Central</t>
  </si>
  <si>
    <t>Chistochina</t>
  </si>
  <si>
    <t>Chuathbaluk</t>
  </si>
  <si>
    <t>Circle</t>
  </si>
  <si>
    <t>Copper Center</t>
  </si>
  <si>
    <t>Crooked Creek</t>
  </si>
  <si>
    <t>Deltana</t>
  </si>
  <si>
    <t>Dot Lake</t>
  </si>
  <si>
    <t>Eagle</t>
  </si>
  <si>
    <t>Fort Yukon</t>
  </si>
  <si>
    <t>Gakona</t>
  </si>
  <si>
    <t>Galena</t>
  </si>
  <si>
    <t>Grayling</t>
  </si>
  <si>
    <t>Holy Cross</t>
  </si>
  <si>
    <t>Hughes</t>
  </si>
  <si>
    <t>Huslia</t>
  </si>
  <si>
    <t>Kaltag</t>
  </si>
  <si>
    <t>Kenny Lake</t>
  </si>
  <si>
    <t>Koyukuk</t>
  </si>
  <si>
    <t>Manley Hot Springs</t>
  </si>
  <si>
    <t>Marshall</t>
  </si>
  <si>
    <t>McGrath</t>
  </si>
  <si>
    <t>Mentasta</t>
  </si>
  <si>
    <t>Minto</t>
  </si>
  <si>
    <t>Nenana</t>
  </si>
  <si>
    <t>Nikolai</t>
  </si>
  <si>
    <t>Northway</t>
  </si>
  <si>
    <t>Nulato</t>
  </si>
  <si>
    <t>Ruby</t>
  </si>
  <si>
    <t>Russian Mission</t>
  </si>
  <si>
    <t>Shageluk</t>
  </si>
  <si>
    <t>Sleetmute</t>
  </si>
  <si>
    <t>Stevens Village</t>
  </si>
  <si>
    <t>Takotna</t>
  </si>
  <si>
    <t>Tanacross</t>
  </si>
  <si>
    <t>Tanana</t>
  </si>
  <si>
    <t>Tetlin</t>
  </si>
  <si>
    <t>Tok</t>
  </si>
  <si>
    <t>Tyonek</t>
  </si>
  <si>
    <t>Venetie</t>
  </si>
  <si>
    <t>District 6 Absentee</t>
  </si>
  <si>
    <t>District 6 Question</t>
  </si>
  <si>
    <t>R3 Early Voting</t>
  </si>
  <si>
    <t>R3 HD6-12</t>
  </si>
  <si>
    <t>R3 HD6</t>
  </si>
  <si>
    <t>Chatanika</t>
  </si>
  <si>
    <t>Farmers Loop</t>
  </si>
  <si>
    <t>Fox</t>
  </si>
  <si>
    <t>Goldstream #1</t>
  </si>
  <si>
    <t>Shanly</t>
  </si>
  <si>
    <t>Steele Creek/Gilmore</t>
  </si>
  <si>
    <t>Steese East</t>
  </si>
  <si>
    <t>Steese West</t>
  </si>
  <si>
    <t>Two Rivers</t>
  </si>
  <si>
    <t>District 7 Absentee</t>
  </si>
  <si>
    <t>District 7 Question</t>
  </si>
  <si>
    <t>R3 HD7-8</t>
  </si>
  <si>
    <t>Anderson</t>
  </si>
  <si>
    <t>Cantwell</t>
  </si>
  <si>
    <t>Chena</t>
  </si>
  <si>
    <t>Clear</t>
  </si>
  <si>
    <t>Denali Park</t>
  </si>
  <si>
    <t>Ester</t>
  </si>
  <si>
    <t>Geist</t>
  </si>
  <si>
    <t>Goldstream #2</t>
  </si>
  <si>
    <t>Healy</t>
  </si>
  <si>
    <t>Pike</t>
  </si>
  <si>
    <t>University Campus</t>
  </si>
  <si>
    <t>University Hills</t>
  </si>
  <si>
    <t>University West</t>
  </si>
  <si>
    <t>District 8 Absentee</t>
  </si>
  <si>
    <t>District 8 Question</t>
  </si>
  <si>
    <t>Airport</t>
  </si>
  <si>
    <t>Aurora</t>
  </si>
  <si>
    <t>Fairbanks #1</t>
  </si>
  <si>
    <t>Fairbanks #3</t>
  </si>
  <si>
    <t>Fairbanks #4</t>
  </si>
  <si>
    <t>Fairbanks #5</t>
  </si>
  <si>
    <t>Fairbanks #6</t>
  </si>
  <si>
    <t>Fairbanks #7</t>
  </si>
  <si>
    <t>Fairbanks #10</t>
  </si>
  <si>
    <t>District 9 Absentee</t>
  </si>
  <si>
    <t>District 9 Question</t>
  </si>
  <si>
    <t>R3 HD9-11</t>
  </si>
  <si>
    <t>R3 HD9-10</t>
  </si>
  <si>
    <t>Fairbanks #2</t>
  </si>
  <si>
    <t>Fairbanks #8</t>
  </si>
  <si>
    <t>Fairbanks #9</t>
  </si>
  <si>
    <t>Fort Wainwright</t>
  </si>
  <si>
    <t>Lakeview</t>
  </si>
  <si>
    <t>District 10 Absentee</t>
  </si>
  <si>
    <t>District 10 Question</t>
  </si>
  <si>
    <t>Badger #1</t>
  </si>
  <si>
    <t>Badger #2</t>
  </si>
  <si>
    <t>Chena Lakes</t>
  </si>
  <si>
    <t>Moose Creek</t>
  </si>
  <si>
    <t>Newby</t>
  </si>
  <si>
    <t>North Pole</t>
  </si>
  <si>
    <t>Plack</t>
  </si>
  <si>
    <t>Richardson</t>
  </si>
  <si>
    <t>District 11 Absentee</t>
  </si>
  <si>
    <t>District 11 Question</t>
  </si>
  <si>
    <t>Big Delta</t>
  </si>
  <si>
    <t>Delta Junction</t>
  </si>
  <si>
    <t>Eielson</t>
  </si>
  <si>
    <t>Farm Loop</t>
  </si>
  <si>
    <t>Glennallen</t>
  </si>
  <si>
    <t>Salcha</t>
  </si>
  <si>
    <t>Sheep Mountain</t>
  </si>
  <si>
    <t>Sutton</t>
  </si>
  <si>
    <t>Valdez #1</t>
  </si>
  <si>
    <t>Valdez #2</t>
  </si>
  <si>
    <t>Valdez #3</t>
  </si>
  <si>
    <t>District 12 Absentee</t>
  </si>
  <si>
    <t>District 12 Question</t>
  </si>
  <si>
    <t>R3 HD612</t>
  </si>
  <si>
    <t>Fishhook</t>
  </si>
  <si>
    <t>Greater Palmer</t>
  </si>
  <si>
    <t>Lakes</t>
  </si>
  <si>
    <t>Mat-Su Campus</t>
  </si>
  <si>
    <t>Palmer</t>
  </si>
  <si>
    <t>Palmer Fishhook</t>
  </si>
  <si>
    <t>Pioneer Park</t>
  </si>
  <si>
    <t>Trunk</t>
  </si>
  <si>
    <t>Walby Lake</t>
  </si>
  <si>
    <t>District 13 Absentee</t>
  </si>
  <si>
    <t>District 13 Question</t>
  </si>
  <si>
    <t>R2 Early Voting</t>
  </si>
  <si>
    <t>R2 HD13-17</t>
  </si>
  <si>
    <t>R2 S HD13-14</t>
  </si>
  <si>
    <t>Kings Lake</t>
  </si>
  <si>
    <t>Knik</t>
  </si>
  <si>
    <t>Schrock</t>
  </si>
  <si>
    <t>Seward Meridian</t>
  </si>
  <si>
    <t>Wasilla Lake</t>
  </si>
  <si>
    <t>Wasilla No. 1</t>
  </si>
  <si>
    <t>Wasilla No. 2</t>
  </si>
  <si>
    <t>District 14 Absentee</t>
  </si>
  <si>
    <t>District 14 Question</t>
  </si>
  <si>
    <t>Full</t>
  </si>
  <si>
    <t>Statewide</t>
  </si>
  <si>
    <t>No</t>
  </si>
  <si>
    <t>Big Lake</t>
  </si>
  <si>
    <t>Houston</t>
  </si>
  <si>
    <t>Knik Goose Bay</t>
  </si>
  <si>
    <t>Meadow Lakes No. 1</t>
  </si>
  <si>
    <t>Meadow Lakes No. 2</t>
  </si>
  <si>
    <t>Susitna</t>
  </si>
  <si>
    <t>Talkeetna</t>
  </si>
  <si>
    <t>Trapper Creek</t>
  </si>
  <si>
    <t>Willow</t>
  </si>
  <si>
    <t>District 15 Absentee</t>
  </si>
  <si>
    <t>District 15 Question</t>
  </si>
  <si>
    <t>Butte</t>
  </si>
  <si>
    <t>Eklutna</t>
  </si>
  <si>
    <t>Fairview</t>
  </si>
  <si>
    <t>Lazy Mountain</t>
  </si>
  <si>
    <t>Peters Creek No. 1</t>
  </si>
  <si>
    <t>Peters Creek No. 2</t>
  </si>
  <si>
    <t>Snowshoe</t>
  </si>
  <si>
    <t>Springer Loop</t>
  </si>
  <si>
    <t>District 16 Absentee</t>
  </si>
  <si>
    <t>District 16 Question</t>
  </si>
  <si>
    <t>Chugach Park No. 3</t>
  </si>
  <si>
    <t>Dntn Eagle River No. 1</t>
  </si>
  <si>
    <t>Dntn Eagle River No. 2</t>
  </si>
  <si>
    <t>Eagle River No. 1</t>
  </si>
  <si>
    <t>Eagle River No. 2</t>
  </si>
  <si>
    <t>Meadow Creek No. 1</t>
  </si>
  <si>
    <t>Meadow Creek No. 2</t>
  </si>
  <si>
    <t>District 17 Absentee</t>
  </si>
  <si>
    <t>District 17 Question</t>
  </si>
  <si>
    <t>R2 HD17-18</t>
  </si>
  <si>
    <t>Elmendorf</t>
  </si>
  <si>
    <t>Fire Lake</t>
  </si>
  <si>
    <t>Fort Richardson</t>
  </si>
  <si>
    <t>Government Hill No. 2</t>
  </si>
  <si>
    <t>North Muldoon</t>
  </si>
  <si>
    <t>District 18 Absentee</t>
  </si>
  <si>
    <t>District 18 Question</t>
  </si>
  <si>
    <t>R2 HD 18-22</t>
  </si>
  <si>
    <t>Cheney Lake</t>
  </si>
  <si>
    <t>Creekside Park</t>
  </si>
  <si>
    <t>Muldoon No. 1</t>
  </si>
  <si>
    <t>Muldoon No. 2</t>
  </si>
  <si>
    <t>Muldoon No. 3</t>
  </si>
  <si>
    <t>Muldoon No. 4</t>
  </si>
  <si>
    <t>Nunaka Valley</t>
  </si>
  <si>
    <t>District 19 Absentee</t>
  </si>
  <si>
    <t>District 19 Question</t>
  </si>
  <si>
    <t>R2 HD18-22</t>
  </si>
  <si>
    <t>Northeast Anchorage</t>
  </si>
  <si>
    <t>North Mtn View No. 1</t>
  </si>
  <si>
    <t>North Mtn View No. 2</t>
  </si>
  <si>
    <t>South Mtn View No. 1</t>
  </si>
  <si>
    <t>Wonder Park</t>
  </si>
  <si>
    <t>District 20 Absentee</t>
  </si>
  <si>
    <t>District 20 Question</t>
  </si>
  <si>
    <t>Baxter</t>
  </si>
  <si>
    <t>Chester Valley</t>
  </si>
  <si>
    <t>Chugach Foot Hills No. 1</t>
  </si>
  <si>
    <t>Chugach Foot Hills No. 2</t>
  </si>
  <si>
    <t>Reflection Lake</t>
  </si>
  <si>
    <t>Scenic Park</t>
  </si>
  <si>
    <t>District 21 Absentee</t>
  </si>
  <si>
    <t>District 21 Question</t>
  </si>
  <si>
    <t>R2 S HD21-22</t>
  </si>
  <si>
    <t>Airport Heights No. 1</t>
  </si>
  <si>
    <t>Airport Heights No. 2</t>
  </si>
  <si>
    <t>College Gate</t>
  </si>
  <si>
    <t>East Anchorage</t>
  </si>
  <si>
    <t>Russian Jack</t>
  </si>
  <si>
    <t>South Mtn View No. 2</t>
  </si>
  <si>
    <t>University No 1</t>
  </si>
  <si>
    <t>University No 2</t>
  </si>
  <si>
    <t>District 22 Absentee</t>
  </si>
  <si>
    <t>District 22 Question</t>
  </si>
  <si>
    <t>Downtown Anchorage No. 1</t>
  </si>
  <si>
    <t>Downtown Anchorage No. 2</t>
  </si>
  <si>
    <t>Downtown Anchorage No. 3</t>
  </si>
  <si>
    <t>Downtown Anchorage No. 4</t>
  </si>
  <si>
    <t>Fireweed</t>
  </si>
  <si>
    <t>Government Hill No. 1</t>
  </si>
  <si>
    <t>Merrill Field</t>
  </si>
  <si>
    <t>Rogers Park</t>
  </si>
  <si>
    <t>District 23 Absentee</t>
  </si>
  <si>
    <t>District 23 Question</t>
  </si>
  <si>
    <t>R2 HD23-27</t>
  </si>
  <si>
    <t>East Dowling</t>
  </si>
  <si>
    <t>Far North Bicentennial</t>
  </si>
  <si>
    <t>Midtown No. 1</t>
  </si>
  <si>
    <t>Midtown No. 2</t>
  </si>
  <si>
    <t>Midtown No. 3</t>
  </si>
  <si>
    <t>Taku</t>
  </si>
  <si>
    <t>Tudor</t>
  </si>
  <si>
    <t>District 24 Absentee</t>
  </si>
  <si>
    <t>District 24 Question</t>
  </si>
  <si>
    <t>Arctic</t>
  </si>
  <si>
    <t>Conners Lake</t>
  </si>
  <si>
    <t>Northwood</t>
  </si>
  <si>
    <t>Spenard No. 1</t>
  </si>
  <si>
    <t>Spenard No. 2</t>
  </si>
  <si>
    <t>Spenard No. 3</t>
  </si>
  <si>
    <t>Westchester No. 1</t>
  </si>
  <si>
    <t>Willowcrest No. 1</t>
  </si>
  <si>
    <t>Willowcrest No. 2</t>
  </si>
  <si>
    <t>District 25 Absentee</t>
  </si>
  <si>
    <t>District 25 Question</t>
  </si>
  <si>
    <t>R2 HD25-26</t>
  </si>
  <si>
    <t>Inlet View No. 1</t>
  </si>
  <si>
    <t>Inlet View No. 2</t>
  </si>
  <si>
    <t>Lake Hood</t>
  </si>
  <si>
    <t>Lake Spenard</t>
  </si>
  <si>
    <t>Turnagain No. 1</t>
  </si>
  <si>
    <t>Turnagain No. 2</t>
  </si>
  <si>
    <t>Turnagain No. 3</t>
  </si>
  <si>
    <t>Turnagain No. 4</t>
  </si>
  <si>
    <t>Westchester No. 2</t>
  </si>
  <si>
    <t>District 26 Absentee</t>
  </si>
  <si>
    <t>District 26 Question</t>
  </si>
  <si>
    <t>Dimond No. 1</t>
  </si>
  <si>
    <t>Jewel Lake No 1</t>
  </si>
  <si>
    <t>Kincaid</t>
  </si>
  <si>
    <t>Sand Lake No. 1</t>
  </si>
  <si>
    <t>Sand Lake No. 2</t>
  </si>
  <si>
    <t>Sand Lake No. 3</t>
  </si>
  <si>
    <t>District 27 Absentee</t>
  </si>
  <si>
    <t>District 27 Question</t>
  </si>
  <si>
    <t>Bayshore</t>
  </si>
  <si>
    <t>Campbell Lake</t>
  </si>
  <si>
    <t>Jewel Lake No. 2</t>
  </si>
  <si>
    <t>Klatt No. 1</t>
  </si>
  <si>
    <t>Oceanview No. 1</t>
  </si>
  <si>
    <t>Southport</t>
  </si>
  <si>
    <t>District 28 Absentee</t>
  </si>
  <si>
    <t>District 28 Question</t>
  </si>
  <si>
    <t>R2 HD28-32</t>
  </si>
  <si>
    <t>Campbell Creek No. 1</t>
  </si>
  <si>
    <t>Campbell Creek No. 2</t>
  </si>
  <si>
    <t>Campbell Creek No. 3</t>
  </si>
  <si>
    <t>Dimond No. 2</t>
  </si>
  <si>
    <t>Dimond No. 3</t>
  </si>
  <si>
    <t>Independence Park No. 1</t>
  </si>
  <si>
    <t>Independence Park No. 2</t>
  </si>
  <si>
    <t>District 29 Absentee</t>
  </si>
  <si>
    <t>District 29 Question</t>
  </si>
  <si>
    <t>R2 HD29-30</t>
  </si>
  <si>
    <t>Abbott Loop No. 1</t>
  </si>
  <si>
    <t>Abbott Loop No. 2</t>
  </si>
  <si>
    <t>Abbott Loop No. 3</t>
  </si>
  <si>
    <t>Abbott Loop No. 4</t>
  </si>
  <si>
    <t>Laurel/Dowling</t>
  </si>
  <si>
    <t>Lore No. 1</t>
  </si>
  <si>
    <t>Lore No. 2</t>
  </si>
  <si>
    <t>District 30 Absentee</t>
  </si>
  <si>
    <t>District 30 Question</t>
  </si>
  <si>
    <t>R2 HD 28-32</t>
  </si>
  <si>
    <t>R2 HD 29-30</t>
  </si>
  <si>
    <t>Huffman No. 1</t>
  </si>
  <si>
    <t>Huffman No. 2</t>
  </si>
  <si>
    <t>Huffman No. 3</t>
  </si>
  <si>
    <t>Huffman No. 4</t>
  </si>
  <si>
    <t>Huffman No. 5</t>
  </si>
  <si>
    <t>Huffman No. 6</t>
  </si>
  <si>
    <t>Huffman No.7</t>
  </si>
  <si>
    <t>Huffman No. 8</t>
  </si>
  <si>
    <t>District 31 Absentee</t>
  </si>
  <si>
    <t>District 31 Question</t>
  </si>
  <si>
    <t>Bear Valley</t>
  </si>
  <si>
    <t>Centennial Park</t>
  </si>
  <si>
    <t>Chugach Park No. 1</t>
  </si>
  <si>
    <t>Chugach Park No. 2</t>
  </si>
  <si>
    <t>Girdwood</t>
  </si>
  <si>
    <t>Golden View</t>
  </si>
  <si>
    <t>Hiland</t>
  </si>
  <si>
    <t>Hope</t>
  </si>
  <si>
    <t>Indian</t>
  </si>
  <si>
    <t>Rabbit Creek</t>
  </si>
  <si>
    <t>Stuckagain Heights</t>
  </si>
  <si>
    <t>Whittier</t>
  </si>
  <si>
    <t>District 32 Absentee</t>
  </si>
  <si>
    <t>District 32 Question</t>
  </si>
  <si>
    <t>Kenai No. 1</t>
  </si>
  <si>
    <t>Kenai No. 2</t>
  </si>
  <si>
    <t>Kenai No. 3</t>
  </si>
  <si>
    <t>K-Beach</t>
  </si>
  <si>
    <t>Soldotna</t>
  </si>
  <si>
    <t>District 33 Absentee</t>
  </si>
  <si>
    <t>District 33 Question</t>
  </si>
  <si>
    <t>R1 HD33-36</t>
  </si>
  <si>
    <t>R1 HD33-34</t>
  </si>
  <si>
    <t>Funny River</t>
  </si>
  <si>
    <t>Kasilof</t>
  </si>
  <si>
    <t>Mackey Lake</t>
  </si>
  <si>
    <t>Nikiski</t>
  </si>
  <si>
    <t>Ninilchik</t>
  </si>
  <si>
    <t>Salamatoff</t>
  </si>
  <si>
    <t>Sterling</t>
  </si>
  <si>
    <t>District 34 Absentee</t>
  </si>
  <si>
    <t>District 34 Question</t>
  </si>
  <si>
    <t>R1 Early Vote</t>
  </si>
  <si>
    <t>Homer No. 1</t>
  </si>
  <si>
    <t>Homer No. 2</t>
  </si>
  <si>
    <t>Anchor Point</t>
  </si>
  <si>
    <t>Bear Creek</t>
  </si>
  <si>
    <t>Cooper Landing</t>
  </si>
  <si>
    <t>Diamond Ridge</t>
  </si>
  <si>
    <t>Kachemak Bay</t>
  </si>
  <si>
    <t>Kachemak City/Fritz Creek</t>
  </si>
  <si>
    <t>Moose Pass</t>
  </si>
  <si>
    <t>Seldovia</t>
  </si>
  <si>
    <t>Seward</t>
  </si>
  <si>
    <t>District 35 Absentee</t>
  </si>
  <si>
    <t>District 35 Question</t>
  </si>
  <si>
    <t>R1 HD 33-36</t>
  </si>
  <si>
    <t>R1 HD35-36</t>
  </si>
  <si>
    <t>Chiniak</t>
  </si>
  <si>
    <t>Flats</t>
  </si>
  <si>
    <t>Kodiak Island South</t>
  </si>
  <si>
    <t>Kodiak No. 1</t>
  </si>
  <si>
    <t>Kodiak No. 2</t>
  </si>
  <si>
    <t>Mission Road</t>
  </si>
  <si>
    <t>Old Harbor</t>
  </si>
  <si>
    <t>Ouzinkie</t>
  </si>
  <si>
    <t>Port Lions</t>
  </si>
  <si>
    <t>Iliamna/Newhalen</t>
  </si>
  <si>
    <t>Kokhanok/Igiugig</t>
  </si>
  <si>
    <t>Levelock</t>
  </si>
  <si>
    <t>Nondalton</t>
  </si>
  <si>
    <t>Pedro Bay</t>
  </si>
  <si>
    <t>District 36 Absentee</t>
  </si>
  <si>
    <t>District 36 Question</t>
  </si>
  <si>
    <t>Akutan</t>
  </si>
  <si>
    <t>Aleknagik</t>
  </si>
  <si>
    <t>Aleutians #1</t>
  </si>
  <si>
    <t>Aleutians #2</t>
  </si>
  <si>
    <t>Chigniks</t>
  </si>
  <si>
    <t>Clarks Point</t>
  </si>
  <si>
    <t>Cold Bay</t>
  </si>
  <si>
    <t>Dillingham</t>
  </si>
  <si>
    <t>Egegik/Pilot Poin</t>
  </si>
  <si>
    <t>Ekwok</t>
  </si>
  <si>
    <t>King Cove</t>
  </si>
  <si>
    <t>King Salmon</t>
  </si>
  <si>
    <t>Koliganek</t>
  </si>
  <si>
    <t>Manokotak</t>
  </si>
  <si>
    <t>Naknek</t>
  </si>
  <si>
    <t>New Stuyahok</t>
  </si>
  <si>
    <t>Port Heiden</t>
  </si>
  <si>
    <t>Sand Point</t>
  </si>
  <si>
    <t>South Naknek</t>
  </si>
  <si>
    <t>St. George Island</t>
  </si>
  <si>
    <t>St. Paul Island</t>
  </si>
  <si>
    <t>Togiak</t>
  </si>
  <si>
    <t>District 37 Absentee</t>
  </si>
  <si>
    <t>District 37 Question</t>
  </si>
  <si>
    <t>R4 Early Voting</t>
  </si>
  <si>
    <t>R4 Statewide</t>
  </si>
  <si>
    <t>Akiachak</t>
  </si>
  <si>
    <t>Akiak</t>
  </si>
  <si>
    <t>Atmautluak</t>
  </si>
  <si>
    <t>Bethel #1</t>
  </si>
  <si>
    <t>Bethel #2</t>
  </si>
  <si>
    <t>Bethel #3</t>
  </si>
  <si>
    <t>Chefornak</t>
  </si>
  <si>
    <t>Eek</t>
  </si>
  <si>
    <t>Goodnews Bay</t>
  </si>
  <si>
    <t>Kalskag</t>
  </si>
  <si>
    <t>Kasigluk</t>
  </si>
  <si>
    <t>Kipnuk</t>
  </si>
  <si>
    <t>Kongiganak</t>
  </si>
  <si>
    <t>Kwethluk</t>
  </si>
  <si>
    <t>Kwigillongok</t>
  </si>
  <si>
    <t>Lower Kalskag</t>
  </si>
  <si>
    <t>Mekoryuk</t>
  </si>
  <si>
    <t>Napakiak</t>
  </si>
  <si>
    <t>Napaskiak</t>
  </si>
  <si>
    <t>Newtok</t>
  </si>
  <si>
    <t>Nightmute</t>
  </si>
  <si>
    <t>Nunapitchuk</t>
  </si>
  <si>
    <t>Quinhagak</t>
  </si>
  <si>
    <t>Toksook Bay</t>
  </si>
  <si>
    <t>Tuluksak</t>
  </si>
  <si>
    <t>Tuntutuliak</t>
  </si>
  <si>
    <t>Tununak</t>
  </si>
  <si>
    <t>District 38 Absentee</t>
  </si>
  <si>
    <t>District 38 Question</t>
  </si>
  <si>
    <t>Alakanuk</t>
  </si>
  <si>
    <t>Brevig Mission</t>
  </si>
  <si>
    <t>Chevak</t>
  </si>
  <si>
    <t>Diomede</t>
  </si>
  <si>
    <t>Elim</t>
  </si>
  <si>
    <t>Emmonak</t>
  </si>
  <si>
    <t>Gambell</t>
  </si>
  <si>
    <t>Golovin</t>
  </si>
  <si>
    <t>Hooper Bay</t>
  </si>
  <si>
    <t>Kotlik</t>
  </si>
  <si>
    <t>Koyuk</t>
  </si>
  <si>
    <t>Mountain Village</t>
  </si>
  <si>
    <t>Nome #1</t>
  </si>
  <si>
    <t>Nome #2</t>
  </si>
  <si>
    <t>Nunam Iqua</t>
  </si>
  <si>
    <t>Pilot Station</t>
  </si>
  <si>
    <t>Pitkas Point</t>
  </si>
  <si>
    <t>Savoonga</t>
  </si>
  <si>
    <t>Scammon Bay</t>
  </si>
  <si>
    <t>Shaktoolik</t>
  </si>
  <si>
    <t>St. Mary's</t>
  </si>
  <si>
    <t>St. Michael</t>
  </si>
  <si>
    <t>Stebbins</t>
  </si>
  <si>
    <t>Teller</t>
  </si>
  <si>
    <t>Unalakleet</t>
  </si>
  <si>
    <t>Wales</t>
  </si>
  <si>
    <t>White Mountain</t>
  </si>
  <si>
    <t>District 39 Absentee</t>
  </si>
  <si>
    <t>District 39 Question</t>
  </si>
  <si>
    <t>R4 HD39-40</t>
  </si>
  <si>
    <t>Ambler</t>
  </si>
  <si>
    <t>Anaktuvuk Pass</t>
  </si>
  <si>
    <t>Atqasuk</t>
  </si>
  <si>
    <t>Barrow</t>
  </si>
  <si>
    <t>Browerville</t>
  </si>
  <si>
    <t>Buckland</t>
  </si>
  <si>
    <t>Deering</t>
  </si>
  <si>
    <t>Kaktovik</t>
  </si>
  <si>
    <t>Kiana</t>
  </si>
  <si>
    <t>Kivalina</t>
  </si>
  <si>
    <t>Kobuk</t>
  </si>
  <si>
    <t>Kotzebue</t>
  </si>
  <si>
    <t>Noatak</t>
  </si>
  <si>
    <t>Noorvik</t>
  </si>
  <si>
    <t>Nuiqsut</t>
  </si>
  <si>
    <t>Point Hope</t>
  </si>
  <si>
    <t>Point Lay</t>
  </si>
  <si>
    <t>Prudhoe Bay</t>
  </si>
  <si>
    <t>Selawik</t>
  </si>
  <si>
    <t>Shishmaref</t>
  </si>
  <si>
    <t>Shungnak</t>
  </si>
  <si>
    <t>Wainwright</t>
  </si>
  <si>
    <t>District 40 Absentee</t>
  </si>
  <si>
    <t>District 40 Question</t>
  </si>
  <si>
    <t>R4 HD 39-40</t>
  </si>
  <si>
    <t>Precinct</t>
  </si>
  <si>
    <t>STATEFP10</t>
  </si>
  <si>
    <t>COUNTYFP10</t>
  </si>
  <si>
    <t>VTDST10</t>
  </si>
  <si>
    <t>GEOID10</t>
  </si>
  <si>
    <t>VTDI10</t>
  </si>
  <si>
    <t>NAME10</t>
  </si>
  <si>
    <t>NAMELSAD10</t>
  </si>
  <si>
    <t>LSAD10</t>
  </si>
  <si>
    <t>MTFCC10</t>
  </si>
  <si>
    <t>FUNCSTAT10</t>
  </si>
  <si>
    <t>ALAND10</t>
  </si>
  <si>
    <t>AWATER10</t>
  </si>
  <si>
    <t>INTPTLAT10</t>
  </si>
  <si>
    <t>INTPTLON10</t>
  </si>
  <si>
    <t>TOTAL_POPU</t>
  </si>
  <si>
    <t>WHITE__NH_</t>
  </si>
  <si>
    <t>BLACK__NH_</t>
  </si>
  <si>
    <t>HISPANIC</t>
  </si>
  <si>
    <t>N_ASIAN_AN</t>
  </si>
  <si>
    <t>NATIVE_AME</t>
  </si>
  <si>
    <t>OTHER__NH_</t>
  </si>
  <si>
    <t>TOTAL_POP2</t>
  </si>
  <si>
    <t>WHITE_18__</t>
  </si>
  <si>
    <t>BLACK_18__</t>
  </si>
  <si>
    <t>HISPANIC_1</t>
  </si>
  <si>
    <t>ASIAN_AND_</t>
  </si>
  <si>
    <t>NATIVE_AM2</t>
  </si>
  <si>
    <t>OTHER_18__</t>
  </si>
  <si>
    <t>PRES08_TOT</t>
  </si>
  <si>
    <t>PRES08_DEM</t>
  </si>
  <si>
    <t>PRES08_REP</t>
  </si>
  <si>
    <t>AVG_DEM_VO</t>
  </si>
  <si>
    <t>AVG_REP_VO</t>
  </si>
  <si>
    <t>PCTOBAMA</t>
  </si>
  <si>
    <t>PCTMCCAIN</t>
  </si>
  <si>
    <t>N08PRESWIN</t>
  </si>
  <si>
    <t>NAME</t>
  </si>
  <si>
    <t>02</t>
  </si>
  <si>
    <t>180</t>
  </si>
  <si>
    <t>39-944</t>
  </si>
  <si>
    <t>0218039-944</t>
  </si>
  <si>
    <t>A</t>
  </si>
  <si>
    <t>Stebbins Precinct</t>
  </si>
  <si>
    <t>00</t>
  </si>
  <si>
    <t>G5240</t>
  </si>
  <si>
    <t>N</t>
  </si>
  <si>
    <t>+63.5813250</t>
  </si>
  <si>
    <t>-162.4423162</t>
  </si>
  <si>
    <t>AK VTD</t>
  </si>
  <si>
    <t>39-948</t>
  </si>
  <si>
    <t>0218039-948</t>
  </si>
  <si>
    <t>Unalakleet Precinct</t>
  </si>
  <si>
    <t>+63.9893056</t>
  </si>
  <si>
    <t>-160.3953643</t>
  </si>
  <si>
    <t>39-926</t>
  </si>
  <si>
    <t>0218039-926</t>
  </si>
  <si>
    <t>Nome No. 2 Precinct</t>
  </si>
  <si>
    <t>+64.8627997</t>
  </si>
  <si>
    <t>-164.5604253</t>
  </si>
  <si>
    <t>39-924</t>
  </si>
  <si>
    <t>0218039-924</t>
  </si>
  <si>
    <t>Nome No. 1 Precinct</t>
  </si>
  <si>
    <t>+64.5870438</t>
  </si>
  <si>
    <t>-165.7387297</t>
  </si>
  <si>
    <t>060</t>
  </si>
  <si>
    <t>37-736</t>
  </si>
  <si>
    <t>0206037-736</t>
  </si>
  <si>
    <t>South Naknek Precinct</t>
  </si>
  <si>
    <t>+58.6221679</t>
  </si>
  <si>
    <t>-157.2420528</t>
  </si>
  <si>
    <t>37-722</t>
  </si>
  <si>
    <t>0206037-722</t>
  </si>
  <si>
    <t>King Salmon Precinct</t>
  </si>
  <si>
    <t>+58.7138608</t>
  </si>
  <si>
    <t>-156.5090708</t>
  </si>
  <si>
    <t>37-728</t>
  </si>
  <si>
    <t>0206037-728</t>
  </si>
  <si>
    <t>Naknek Precinct</t>
  </si>
  <si>
    <t>+58.8065387</t>
  </si>
  <si>
    <t>-157.0065342</t>
  </si>
  <si>
    <t>185</t>
  </si>
  <si>
    <t>40-032</t>
  </si>
  <si>
    <t>0218540-032</t>
  </si>
  <si>
    <t>Point Hope Precinct</t>
  </si>
  <si>
    <t>+68.7026031</t>
  </si>
  <si>
    <t>-164.8070440</t>
  </si>
  <si>
    <t>40-034</t>
  </si>
  <si>
    <t>0218540-034</t>
  </si>
  <si>
    <t>Point Lay Precinct</t>
  </si>
  <si>
    <t>+69.1975739</t>
  </si>
  <si>
    <t>-161.0918620</t>
  </si>
  <si>
    <t>40-008</t>
  </si>
  <si>
    <t>0218540-008</t>
  </si>
  <si>
    <t>Barrow Precinct</t>
  </si>
  <si>
    <t>+71.1745162</t>
  </si>
  <si>
    <t>-156.8847212</t>
  </si>
  <si>
    <t>40-010</t>
  </si>
  <si>
    <t>0218540-010</t>
  </si>
  <si>
    <t>Browerville Precinct</t>
  </si>
  <si>
    <t>+71.1722583</t>
  </si>
  <si>
    <t>-156.3499043</t>
  </si>
  <si>
    <t>40-044</t>
  </si>
  <si>
    <t>0218540-044</t>
  </si>
  <si>
    <t>Wainwright Precinct</t>
  </si>
  <si>
    <t>+70.4935612</t>
  </si>
  <si>
    <t>-159.0949449</t>
  </si>
  <si>
    <t>40-007</t>
  </si>
  <si>
    <t>0218540-007</t>
  </si>
  <si>
    <t>Atqasuk Precinct</t>
  </si>
  <si>
    <t>+70.3102318</t>
  </si>
  <si>
    <t>-157.3164470</t>
  </si>
  <si>
    <t>40-016</t>
  </si>
  <si>
    <t>0218540-016</t>
  </si>
  <si>
    <t>Kaktovik Precinct</t>
  </si>
  <si>
    <t>+69.5481755</t>
  </si>
  <si>
    <t>-143.5848168</t>
  </si>
  <si>
    <t>40-030</t>
  </si>
  <si>
    <t>0218540-030</t>
  </si>
  <si>
    <t>Nuiqsut Precinct</t>
  </si>
  <si>
    <t>+69.4451571</t>
  </si>
  <si>
    <t>-155.7990166</t>
  </si>
  <si>
    <t>40-004</t>
  </si>
  <si>
    <t>0218540-004</t>
  </si>
  <si>
    <t>Anaktuvuk Pass Precinct</t>
  </si>
  <si>
    <t>+69.3039168</t>
  </si>
  <si>
    <t>-149.6463839</t>
  </si>
  <si>
    <t>39-942</t>
  </si>
  <si>
    <t>0218039-942</t>
  </si>
  <si>
    <t>St. Michael Precinct</t>
  </si>
  <si>
    <t>+63.2811033</t>
  </si>
  <si>
    <t>-161.8045457</t>
  </si>
  <si>
    <t>170</t>
  </si>
  <si>
    <t>13-020</t>
  </si>
  <si>
    <t>0217013-020</t>
  </si>
  <si>
    <t>Mat-Su Campus Precinct</t>
  </si>
  <si>
    <t>+61.5667058</t>
  </si>
  <si>
    <t>-149.2230382</t>
  </si>
  <si>
    <t>14-080</t>
  </si>
  <si>
    <t>0217014-080</t>
  </si>
  <si>
    <t>Wasilla No. 2 Precinct</t>
  </si>
  <si>
    <t>+61.5762458</t>
  </si>
  <si>
    <t>-149.4174592</t>
  </si>
  <si>
    <t>15-110</t>
  </si>
  <si>
    <t>0217015-110</t>
  </si>
  <si>
    <t>Meadow Lakes No. 1 Precinct</t>
  </si>
  <si>
    <t>+61.6855695</t>
  </si>
  <si>
    <t>-149.5578040</t>
  </si>
  <si>
    <t>13-040</t>
  </si>
  <si>
    <t>0217013-040</t>
  </si>
  <si>
    <t>Trunk Precinct</t>
  </si>
  <si>
    <t>+61.5700190</t>
  </si>
  <si>
    <t>-149.2656767</t>
  </si>
  <si>
    <t>261</t>
  </si>
  <si>
    <t>06-613</t>
  </si>
  <si>
    <t>0226106-613</t>
  </si>
  <si>
    <t>Mentasta Precinct (Part; Also See Part In Southeast Fairbanks Census Area)</t>
  </si>
  <si>
    <t>+62.9920071</t>
  </si>
  <si>
    <t>-143.6458316</t>
  </si>
  <si>
    <t>12-031</t>
  </si>
  <si>
    <t>0226112-031</t>
  </si>
  <si>
    <t>Glennallen Precinct</t>
  </si>
  <si>
    <t>+61.7912412</t>
  </si>
  <si>
    <t>-146.1593531</t>
  </si>
  <si>
    <t>06-593</t>
  </si>
  <si>
    <t>0226106-593</t>
  </si>
  <si>
    <t>Kenny Lake Precinct</t>
  </si>
  <si>
    <t>+61.6271712</t>
  </si>
  <si>
    <t>-144.8629762</t>
  </si>
  <si>
    <t>06-627</t>
  </si>
  <si>
    <t>0226106-627</t>
  </si>
  <si>
    <t>Northway Precinct (Part; Also See Part In Southeast Fairbanks Census Area)</t>
  </si>
  <si>
    <t>+62.1104841</t>
  </si>
  <si>
    <t>-142.0486415</t>
  </si>
  <si>
    <t>06-688</t>
  </si>
  <si>
    <t>0226106-688</t>
  </si>
  <si>
    <t>Tok Precinct (Part; Also See Part In Southeast Fairbanks Census Area)</t>
  </si>
  <si>
    <t>+63.0993763</t>
  </si>
  <si>
    <t>-143.4322353</t>
  </si>
  <si>
    <t>12-055</t>
  </si>
  <si>
    <t>0226112-055</t>
  </si>
  <si>
    <t>Valdez No. 2 Precinct</t>
  </si>
  <si>
    <t>+61.1470051</t>
  </si>
  <si>
    <t>-146.3356794</t>
  </si>
  <si>
    <t>12-050</t>
  </si>
  <si>
    <t>0226112-050</t>
  </si>
  <si>
    <t>Valdez No. 1 Precinct</t>
  </si>
  <si>
    <t>+61.0745179</t>
  </si>
  <si>
    <t>-146.5388401</t>
  </si>
  <si>
    <t>12-060</t>
  </si>
  <si>
    <t>0226112-060</t>
  </si>
  <si>
    <t>Valdez No. 3 Precinct</t>
  </si>
  <si>
    <t>+61.0279769</t>
  </si>
  <si>
    <t>-147.3427276</t>
  </si>
  <si>
    <t>32-995</t>
  </si>
  <si>
    <t>0226132-995</t>
  </si>
  <si>
    <t>Whittier Precinct</t>
  </si>
  <si>
    <t>+60.7881729</t>
  </si>
  <si>
    <t>-148.5753893</t>
  </si>
  <si>
    <t>06-543</t>
  </si>
  <si>
    <t>0226106-543</t>
  </si>
  <si>
    <t>Copper Center Precinct</t>
  </si>
  <si>
    <t>+61.2709072</t>
  </si>
  <si>
    <t>-142.6055157</t>
  </si>
  <si>
    <t>06-557</t>
  </si>
  <si>
    <t>0226106-557</t>
  </si>
  <si>
    <t>Gakona Precinct</t>
  </si>
  <si>
    <t>+62.7615226</t>
  </si>
  <si>
    <t>-145.2508311</t>
  </si>
  <si>
    <t>06-537</t>
  </si>
  <si>
    <t>0226106-537</t>
  </si>
  <si>
    <t>Chistochina Precinct</t>
  </si>
  <si>
    <t>+62.1486730</t>
  </si>
  <si>
    <t>-143.2868193</t>
  </si>
  <si>
    <t>05-502</t>
  </si>
  <si>
    <t>0226105-502</t>
  </si>
  <si>
    <t>Cordova Precinct</t>
  </si>
  <si>
    <t>+60.5301380</t>
  </si>
  <si>
    <t>-145.6420649</t>
  </si>
  <si>
    <t>05-556</t>
  </si>
  <si>
    <t>0226105-556</t>
  </si>
  <si>
    <t>Tatitlek Precinct (Part; Also See Part In Yakutat Borough)</t>
  </si>
  <si>
    <t>+60.4808619</t>
  </si>
  <si>
    <t>-145.8249756</t>
  </si>
  <si>
    <t>13-035</t>
  </si>
  <si>
    <t>0217013-035</t>
  </si>
  <si>
    <t>Pioneer Peak Precinct</t>
  </si>
  <si>
    <t>+61.6171289</t>
  </si>
  <si>
    <t>-149.2581180</t>
  </si>
  <si>
    <t>13-045</t>
  </si>
  <si>
    <t>0217013-045</t>
  </si>
  <si>
    <t>Walby Lake Precinct</t>
  </si>
  <si>
    <t>+61.6060808</t>
  </si>
  <si>
    <t>-149.2283815</t>
  </si>
  <si>
    <t>13-025</t>
  </si>
  <si>
    <t>0217013-025</t>
  </si>
  <si>
    <t>City of Palmer Precinct</t>
  </si>
  <si>
    <t>+61.5969409</t>
  </si>
  <si>
    <t>-149.1056981</t>
  </si>
  <si>
    <t>13-010</t>
  </si>
  <si>
    <t>0217013-010</t>
  </si>
  <si>
    <t>Greater Palmer Precinct</t>
  </si>
  <si>
    <t>+61.5933258</t>
  </si>
  <si>
    <t>-149.1669323</t>
  </si>
  <si>
    <t>13-033</t>
  </si>
  <si>
    <t>0217013-033</t>
  </si>
  <si>
    <t>Palmer-Fishhook Precinct</t>
  </si>
  <si>
    <t>+61.6306660</t>
  </si>
  <si>
    <t>-149.1700048</t>
  </si>
  <si>
    <t>13-005</t>
  </si>
  <si>
    <t>0217013-005</t>
  </si>
  <si>
    <t>Fishhook Precinct</t>
  </si>
  <si>
    <t>+61.7121204</t>
  </si>
  <si>
    <t>-149.2858683</t>
  </si>
  <si>
    <t>14-070</t>
  </si>
  <si>
    <t>0217014-070</t>
  </si>
  <si>
    <t>Wasilla Lake Precinct</t>
  </si>
  <si>
    <t>+61.5859068</t>
  </si>
  <si>
    <t>-149.3863851</t>
  </si>
  <si>
    <t>14-065</t>
  </si>
  <si>
    <t>0217014-065</t>
  </si>
  <si>
    <t>Seward Meridian Precinct</t>
  </si>
  <si>
    <t>+61.5813312</t>
  </si>
  <si>
    <t>-149.3495257</t>
  </si>
  <si>
    <t>14-060</t>
  </si>
  <si>
    <t>0217014-060</t>
  </si>
  <si>
    <t>Schrock Precinct</t>
  </si>
  <si>
    <t>+61.6511547</t>
  </si>
  <si>
    <t>-149.4452741</t>
  </si>
  <si>
    <t>14-055</t>
  </si>
  <si>
    <t>0217014-055</t>
  </si>
  <si>
    <t>Knik Precinct</t>
  </si>
  <si>
    <t>+61.5551211</t>
  </si>
  <si>
    <t>-149.5437529</t>
  </si>
  <si>
    <t>14-050</t>
  </si>
  <si>
    <t>0217014-050</t>
  </si>
  <si>
    <t>Kings Lake Precinct</t>
  </si>
  <si>
    <t>+61.6225604</t>
  </si>
  <si>
    <t>-149.3675882</t>
  </si>
  <si>
    <t>16-175</t>
  </si>
  <si>
    <t>0217016-175</t>
  </si>
  <si>
    <t>Springer Loop Precinct</t>
  </si>
  <si>
    <t>+61.5537298</t>
  </si>
  <si>
    <t>-149.1585995</t>
  </si>
  <si>
    <t>16-170</t>
  </si>
  <si>
    <t>0217016-170</t>
  </si>
  <si>
    <t>Snowshoe Precinct</t>
  </si>
  <si>
    <t>+61.5313841</t>
  </si>
  <si>
    <t>-149.5373872</t>
  </si>
  <si>
    <t>16-150</t>
  </si>
  <si>
    <t>0217016-150</t>
  </si>
  <si>
    <t>Fairview Precinct</t>
  </si>
  <si>
    <t>+61.5280277</t>
  </si>
  <si>
    <t>-149.4135908</t>
  </si>
  <si>
    <t>15-120</t>
  </si>
  <si>
    <t>0217015-120</t>
  </si>
  <si>
    <t>Susitna Precinct</t>
  </si>
  <si>
    <t>+62.1108168</t>
  </si>
  <si>
    <t>-149.6257587</t>
  </si>
  <si>
    <t>15-130</t>
  </si>
  <si>
    <t>0217015-130</t>
  </si>
  <si>
    <t>Trapper Creek Precinct</t>
  </si>
  <si>
    <t>+62.1834609</t>
  </si>
  <si>
    <t>-151.3057986</t>
  </si>
  <si>
    <t>15-103</t>
  </si>
  <si>
    <t>0217015-103</t>
  </si>
  <si>
    <t>Houston Precinct</t>
  </si>
  <si>
    <t>+61.6165405</t>
  </si>
  <si>
    <t>-149.7716544</t>
  </si>
  <si>
    <t>15-100</t>
  </si>
  <si>
    <t>0217015-100</t>
  </si>
  <si>
    <t>Big Lake Precinct</t>
  </si>
  <si>
    <t>+61.5217366</t>
  </si>
  <si>
    <t>-149.9687381</t>
  </si>
  <si>
    <t>15-125</t>
  </si>
  <si>
    <t>0217015-125</t>
  </si>
  <si>
    <t>Talkeetna Precinct</t>
  </si>
  <si>
    <t>+62.6164170</t>
  </si>
  <si>
    <t>-149.7276791</t>
  </si>
  <si>
    <t>12-047</t>
  </si>
  <si>
    <t>0217012-047</t>
  </si>
  <si>
    <t>Sutton Precinct</t>
  </si>
  <si>
    <t>+61.8304825</t>
  </si>
  <si>
    <t>-148.7413276</t>
  </si>
  <si>
    <t>15-135</t>
  </si>
  <si>
    <t>0217015-135</t>
  </si>
  <si>
    <t>Willow Precinct</t>
  </si>
  <si>
    <t>+61.7442877</t>
  </si>
  <si>
    <t>-149.8171381</t>
  </si>
  <si>
    <t>13-027</t>
  </si>
  <si>
    <t>0217013-027</t>
  </si>
  <si>
    <t>City of Palmer No. 2 Precinct</t>
  </si>
  <si>
    <t>+61.5996465</t>
  </si>
  <si>
    <t>-149.1322868</t>
  </si>
  <si>
    <t>12-030</t>
  </si>
  <si>
    <t>0217012-030</t>
  </si>
  <si>
    <t>Farm Loop Precinct</t>
  </si>
  <si>
    <t>+61.8119870</t>
  </si>
  <si>
    <t>-149.0633092</t>
  </si>
  <si>
    <t>12-043</t>
  </si>
  <si>
    <t>0217012-043</t>
  </si>
  <si>
    <t>Sheep Mountain Precinct</t>
  </si>
  <si>
    <t>+62.4387024</t>
  </si>
  <si>
    <t>-147.9654564</t>
  </si>
  <si>
    <t>16-155</t>
  </si>
  <si>
    <t>0217016-155</t>
  </si>
  <si>
    <t>Lazy Mountain Precinct</t>
  </si>
  <si>
    <t>+61.6399135</t>
  </si>
  <si>
    <t>-148.8047285</t>
  </si>
  <si>
    <t>13-015</t>
  </si>
  <si>
    <t>0217013-015</t>
  </si>
  <si>
    <t>Lakes Precinct</t>
  </si>
  <si>
    <t>+61.6223263</t>
  </si>
  <si>
    <t>-149.3063956</t>
  </si>
  <si>
    <t>15-115</t>
  </si>
  <si>
    <t>0217015-115</t>
  </si>
  <si>
    <t>Meadow Lakes No. 2 Precinct</t>
  </si>
  <si>
    <t>+61.6281252</t>
  </si>
  <si>
    <t>-149.6843271</t>
  </si>
  <si>
    <t>14-075</t>
  </si>
  <si>
    <t>0217014-075</t>
  </si>
  <si>
    <t>Wasilla No. 1 Precinct</t>
  </si>
  <si>
    <t>+61.5769250</t>
  </si>
  <si>
    <t>-149.4953605</t>
  </si>
  <si>
    <t>15-105</t>
  </si>
  <si>
    <t>0217015-105</t>
  </si>
  <si>
    <t>Knik-Goose Bay Precinct</t>
  </si>
  <si>
    <t>+61.3555989</t>
  </si>
  <si>
    <t>-150.1694229</t>
  </si>
  <si>
    <t>16-140</t>
  </si>
  <si>
    <t>0217016-140</t>
  </si>
  <si>
    <t>Butte Precinct</t>
  </si>
  <si>
    <t>+61.5380837</t>
  </si>
  <si>
    <t>-148.6138116</t>
  </si>
  <si>
    <t>240</t>
  </si>
  <si>
    <t>12-010</t>
  </si>
  <si>
    <t>0224012-010</t>
  </si>
  <si>
    <t>Big Delta Precinct</t>
  </si>
  <si>
    <t>+63.9027308</t>
  </si>
  <si>
    <t>-146.2123231</t>
  </si>
  <si>
    <t>06-547</t>
  </si>
  <si>
    <t>0224006-547</t>
  </si>
  <si>
    <t>Dot Lake Precinct</t>
  </si>
  <si>
    <t>+63.9603138</t>
  </si>
  <si>
    <t>-144.1515284</t>
  </si>
  <si>
    <t>06-687</t>
  </si>
  <si>
    <t>0224006-687</t>
  </si>
  <si>
    <t>Tetlin Precinct</t>
  </si>
  <si>
    <t>+62.9353377</t>
  </si>
  <si>
    <t>-142.6419685</t>
  </si>
  <si>
    <t>0224006-688</t>
  </si>
  <si>
    <t>Tok Precinct (Part; Also See Part In Valdez-Cordova Census Area)</t>
  </si>
  <si>
    <t>+63.2752586</t>
  </si>
  <si>
    <t>-142.9528315</t>
  </si>
  <si>
    <t>0224006-627</t>
  </si>
  <si>
    <t>Northway Precinct (Part; Also See Part In Valdez-Cordova Census Area)</t>
  </si>
  <si>
    <t>+62.6952562</t>
  </si>
  <si>
    <t>-141.7917458</t>
  </si>
  <si>
    <t>06-683</t>
  </si>
  <si>
    <t>0224006-683</t>
  </si>
  <si>
    <t>Tanacross Precinct</t>
  </si>
  <si>
    <t>+63.5061972</t>
  </si>
  <si>
    <t>-143.6519629</t>
  </si>
  <si>
    <t>06-550</t>
  </si>
  <si>
    <t>0224006-550</t>
  </si>
  <si>
    <t>Eagle Precinct (Part; Also See Part In Yukon-Koyukuk Census Area)</t>
  </si>
  <si>
    <t>+64.1800359</t>
  </si>
  <si>
    <t>-142.2399579</t>
  </si>
  <si>
    <t>06-533</t>
  </si>
  <si>
    <t>0224006-533</t>
  </si>
  <si>
    <t>Central Precinct (Part; Also See Part In Yukon-Koyukuk Census Area)</t>
  </si>
  <si>
    <t>+65.3570079</t>
  </si>
  <si>
    <t>-141.9559871</t>
  </si>
  <si>
    <t>12-020</t>
  </si>
  <si>
    <t>0224012-020</t>
  </si>
  <si>
    <t>Delta Junction Precinct</t>
  </si>
  <si>
    <t>+64.0602627</t>
  </si>
  <si>
    <t>-145.6935287</t>
  </si>
  <si>
    <t>0224006-613</t>
  </si>
  <si>
    <t>Mentasta Precinct (Part; Also See Part In Valdez Cordova Census Area)</t>
  </si>
  <si>
    <t>+63.2840061</t>
  </si>
  <si>
    <t>-144.4725121</t>
  </si>
  <si>
    <t>06-546</t>
  </si>
  <si>
    <t>0224006-546</t>
  </si>
  <si>
    <t>Deltana Precinct</t>
  </si>
  <si>
    <t>+63.6504220</t>
  </si>
  <si>
    <t>-145.5181793</t>
  </si>
  <si>
    <t>070</t>
  </si>
  <si>
    <t>37-718</t>
  </si>
  <si>
    <t>0207037-718</t>
  </si>
  <si>
    <t>Ekwok Precinct</t>
  </si>
  <si>
    <t>+59.2877742</t>
  </si>
  <si>
    <t>-157.2593474</t>
  </si>
  <si>
    <t>37-710</t>
  </si>
  <si>
    <t>0207037-710</t>
  </si>
  <si>
    <t>Clarks Point Precinct</t>
  </si>
  <si>
    <t>+58.8190760</t>
  </si>
  <si>
    <t>-157.9775386</t>
  </si>
  <si>
    <t>37-726</t>
  </si>
  <si>
    <t>0207037-726</t>
  </si>
  <si>
    <t>Manokotak Precinct</t>
  </si>
  <si>
    <t>+58.9576794</t>
  </si>
  <si>
    <t>-159.2121350</t>
  </si>
  <si>
    <t>37-714</t>
  </si>
  <si>
    <t>0207037-714</t>
  </si>
  <si>
    <t>Dillingham Precinct</t>
  </si>
  <si>
    <t>+59.2050672</t>
  </si>
  <si>
    <t>-157.9760017</t>
  </si>
  <si>
    <t>37-730</t>
  </si>
  <si>
    <t>0207037-730</t>
  </si>
  <si>
    <t>New Stuyahok Precinct</t>
  </si>
  <si>
    <t>+59.5784177</t>
  </si>
  <si>
    <t>-157.7440636</t>
  </si>
  <si>
    <t>37-724</t>
  </si>
  <si>
    <t>0207037-724</t>
  </si>
  <si>
    <t>Koliganek Precinct</t>
  </si>
  <si>
    <t>+60.4083685</t>
  </si>
  <si>
    <t>-156.7895601</t>
  </si>
  <si>
    <t>37-702</t>
  </si>
  <si>
    <t>0207037-702</t>
  </si>
  <si>
    <t>Aleknagik Precinct</t>
  </si>
  <si>
    <t>+60.2611075</t>
  </si>
  <si>
    <t>-159.0928755</t>
  </si>
  <si>
    <t>37-742</t>
  </si>
  <si>
    <t>0207037-742</t>
  </si>
  <si>
    <t>Togiak Precinct</t>
  </si>
  <si>
    <t>+59.1441097</t>
  </si>
  <si>
    <t>-160.2713125</t>
  </si>
  <si>
    <t>090</t>
  </si>
  <si>
    <t>11-425</t>
  </si>
  <si>
    <t>0209011-425</t>
  </si>
  <si>
    <t>North Pole Precinct</t>
  </si>
  <si>
    <t>+64.7527282</t>
  </si>
  <si>
    <t>-147.3626554</t>
  </si>
  <si>
    <t>11-420</t>
  </si>
  <si>
    <t>0209011-420</t>
  </si>
  <si>
    <t>Newby Precinct</t>
  </si>
  <si>
    <t>+64.7496978</t>
  </si>
  <si>
    <t>-147.2997860</t>
  </si>
  <si>
    <t>11-415</t>
  </si>
  <si>
    <t>0209011-415</t>
  </si>
  <si>
    <t>Moose Creek Precinct</t>
  </si>
  <si>
    <t>+64.6927505</t>
  </si>
  <si>
    <t>-147.2351320</t>
  </si>
  <si>
    <t>12-025</t>
  </si>
  <si>
    <t>0209012-025</t>
  </si>
  <si>
    <t>Eielson Precinct</t>
  </si>
  <si>
    <t>+64.6641007</t>
  </si>
  <si>
    <t>-147.0362969</t>
  </si>
  <si>
    <t>11-410</t>
  </si>
  <si>
    <t>0209011-410</t>
  </si>
  <si>
    <t>Chena Lakes Precinct</t>
  </si>
  <si>
    <t>+64.7537266</t>
  </si>
  <si>
    <t>-147.2077945</t>
  </si>
  <si>
    <t>07-210</t>
  </si>
  <si>
    <t>0209007-210</t>
  </si>
  <si>
    <t>Chatanika Precinct</t>
  </si>
  <si>
    <t>+65.2001432</t>
  </si>
  <si>
    <t>-146.8155433</t>
  </si>
  <si>
    <t>07-260</t>
  </si>
  <si>
    <t>0209007-260</t>
  </si>
  <si>
    <t>Two Rivers Precinct</t>
  </si>
  <si>
    <t>+65.0497321</t>
  </si>
  <si>
    <t>-146.3701237</t>
  </si>
  <si>
    <t>11-430</t>
  </si>
  <si>
    <t>0209011-430</t>
  </si>
  <si>
    <t>Plack Precinct</t>
  </si>
  <si>
    <t>+64.7750739</t>
  </si>
  <si>
    <t>-147.3254395</t>
  </si>
  <si>
    <t>11-405</t>
  </si>
  <si>
    <t>0209011-405</t>
  </si>
  <si>
    <t>Badger No. 2 Precinct</t>
  </si>
  <si>
    <t>+64.8076003</t>
  </si>
  <si>
    <t>-147.5371496</t>
  </si>
  <si>
    <t>11-400</t>
  </si>
  <si>
    <t>0209011-400</t>
  </si>
  <si>
    <t>Badger No. 1 Precinct</t>
  </si>
  <si>
    <t>+64.8243557</t>
  </si>
  <si>
    <t>-147.4567417</t>
  </si>
  <si>
    <t>07-250</t>
  </si>
  <si>
    <t>0209007-250</t>
  </si>
  <si>
    <t>Steese East Precinct</t>
  </si>
  <si>
    <t>+64.8590014</t>
  </si>
  <si>
    <t>-147.4966292</t>
  </si>
  <si>
    <t>10-365</t>
  </si>
  <si>
    <t>0209010-365</t>
  </si>
  <si>
    <t>Fort Wainwright Precinct</t>
  </si>
  <si>
    <t>+64.8327544</t>
  </si>
  <si>
    <t>-147.6079732</t>
  </si>
  <si>
    <t>10-360</t>
  </si>
  <si>
    <t>0209010-360</t>
  </si>
  <si>
    <t>Fairbanks No. 9 Precinct</t>
  </si>
  <si>
    <t>+64.8476395</t>
  </si>
  <si>
    <t>-147.6797007</t>
  </si>
  <si>
    <t>10-367</t>
  </si>
  <si>
    <t>0209010-367</t>
  </si>
  <si>
    <t>Lakeview Precinct</t>
  </si>
  <si>
    <t>+64.8093426</t>
  </si>
  <si>
    <t>-147.7234498</t>
  </si>
  <si>
    <t>10-325</t>
  </si>
  <si>
    <t>0209010-325</t>
  </si>
  <si>
    <t>Fairbanks No. 2 Precinct</t>
  </si>
  <si>
    <t>+64.8414875</t>
  </si>
  <si>
    <t>-147.7092987</t>
  </si>
  <si>
    <t>09-320</t>
  </si>
  <si>
    <t>0209009-320</t>
  </si>
  <si>
    <t>Fairbanks No. 1 Precinct</t>
  </si>
  <si>
    <t>+64.8498584</t>
  </si>
  <si>
    <t>-147.7272052</t>
  </si>
  <si>
    <t>10-355</t>
  </si>
  <si>
    <t>0209010-355</t>
  </si>
  <si>
    <t>Fairbanks No. 8 Precinct</t>
  </si>
  <si>
    <t>+64.8563169</t>
  </si>
  <si>
    <t>-147.7006805</t>
  </si>
  <si>
    <t>09-330</t>
  </si>
  <si>
    <t>0209009-330</t>
  </si>
  <si>
    <t>Fairbanks No. 3 Precinct</t>
  </si>
  <si>
    <t>+64.8408054</t>
  </si>
  <si>
    <t>-147.7315774</t>
  </si>
  <si>
    <t>09-345</t>
  </si>
  <si>
    <t>0209009-345</t>
  </si>
  <si>
    <t>Fairbanks No. 6 Precinct</t>
  </si>
  <si>
    <t>+64.8249046</t>
  </si>
  <si>
    <t>-147.7489126</t>
  </si>
  <si>
    <t>09-335</t>
  </si>
  <si>
    <t>0209009-335</t>
  </si>
  <si>
    <t>Fairbanks No. 4 Precinct</t>
  </si>
  <si>
    <t>+64.8404984</t>
  </si>
  <si>
    <t>-147.7558444</t>
  </si>
  <si>
    <t>09-310</t>
  </si>
  <si>
    <t>0209009-310</t>
  </si>
  <si>
    <t>Aurora Precinct</t>
  </si>
  <si>
    <t>+64.8540838</t>
  </si>
  <si>
    <t>-147.7697392</t>
  </si>
  <si>
    <t>09-353</t>
  </si>
  <si>
    <t>0209009-353</t>
  </si>
  <si>
    <t>Fairbanks No. 10 Precinct</t>
  </si>
  <si>
    <t>+64.8329171</t>
  </si>
  <si>
    <t>-147.7902009</t>
  </si>
  <si>
    <t>09-340</t>
  </si>
  <si>
    <t>0209009-340</t>
  </si>
  <si>
    <t>Fairbanks No. 5 Precinct</t>
  </si>
  <si>
    <t>+64.8395690</t>
  </si>
  <si>
    <t>-147.7941650</t>
  </si>
  <si>
    <t>07-240</t>
  </si>
  <si>
    <t>0209007-240</t>
  </si>
  <si>
    <t>Shanly Precinct</t>
  </si>
  <si>
    <t>+64.8585617</t>
  </si>
  <si>
    <t>-147.7971802</t>
  </si>
  <si>
    <t>08-132</t>
  </si>
  <si>
    <t>0209008-132</t>
  </si>
  <si>
    <t>Geist Precinct</t>
  </si>
  <si>
    <t>+64.8481668</t>
  </si>
  <si>
    <t>-147.8360266</t>
  </si>
  <si>
    <t>07-255</t>
  </si>
  <si>
    <t>0209007-255</t>
  </si>
  <si>
    <t>Steese West Precinct</t>
  </si>
  <si>
    <t>+64.8956266</t>
  </si>
  <si>
    <t>-147.6801802</t>
  </si>
  <si>
    <t>07-245</t>
  </si>
  <si>
    <t>0209007-245</t>
  </si>
  <si>
    <t>Steele Creek/Gilmore Precinct</t>
  </si>
  <si>
    <t>+64.8815506</t>
  </si>
  <si>
    <t>-147.3381015</t>
  </si>
  <si>
    <t>07-230</t>
  </si>
  <si>
    <t>0209007-230</t>
  </si>
  <si>
    <t>Fox Precinct</t>
  </si>
  <si>
    <t>+65.0980337</t>
  </si>
  <si>
    <t>-147.9739774</t>
  </si>
  <si>
    <t>07-225</t>
  </si>
  <si>
    <t>0209007-225</t>
  </si>
  <si>
    <t>Farmers Loop Precinct</t>
  </si>
  <si>
    <t>+64.9051290</t>
  </si>
  <si>
    <t>-147.7737788</t>
  </si>
  <si>
    <t>08-140</t>
  </si>
  <si>
    <t>0209008-140</t>
  </si>
  <si>
    <t>University Campus Precinct</t>
  </si>
  <si>
    <t>+64.8694395</t>
  </si>
  <si>
    <t>-147.8426934</t>
  </si>
  <si>
    <t>08-143</t>
  </si>
  <si>
    <t>0209008-143</t>
  </si>
  <si>
    <t>University Hills Precinct</t>
  </si>
  <si>
    <t>+64.8786626</t>
  </si>
  <si>
    <t>-147.9368366</t>
  </si>
  <si>
    <t>09-305</t>
  </si>
  <si>
    <t>0209009-305</t>
  </si>
  <si>
    <t>Airport Precinct</t>
  </si>
  <si>
    <t>+64.8268693</t>
  </si>
  <si>
    <t>-147.8042971</t>
  </si>
  <si>
    <t>08-138</t>
  </si>
  <si>
    <t>0209008-138</t>
  </si>
  <si>
    <t>Pike Precinct</t>
  </si>
  <si>
    <t>+64.8030835</t>
  </si>
  <si>
    <t>-147.8164981</t>
  </si>
  <si>
    <t>08-145</t>
  </si>
  <si>
    <t>0209008-145</t>
  </si>
  <si>
    <t>University West Precinct</t>
  </si>
  <si>
    <t>+64.8366680</t>
  </si>
  <si>
    <t>-147.8648274</t>
  </si>
  <si>
    <t>08-130</t>
  </si>
  <si>
    <t>0209008-130</t>
  </si>
  <si>
    <t>Ester Precinct</t>
  </si>
  <si>
    <t>+64.5257927</t>
  </si>
  <si>
    <t>-147.9821932</t>
  </si>
  <si>
    <t>08-115</t>
  </si>
  <si>
    <t>0209008-115</t>
  </si>
  <si>
    <t>Chena Precinct</t>
  </si>
  <si>
    <t>+64.8009657</t>
  </si>
  <si>
    <t>-147.9828113</t>
  </si>
  <si>
    <t>11-435</t>
  </si>
  <si>
    <t>0209011-435</t>
  </si>
  <si>
    <t>Richardson Precinct</t>
  </si>
  <si>
    <t>+64.7901801</t>
  </si>
  <si>
    <t>-147.4619362</t>
  </si>
  <si>
    <t>09-350</t>
  </si>
  <si>
    <t>0209009-350</t>
  </si>
  <si>
    <t>Fairbanks No. 7 Precinct</t>
  </si>
  <si>
    <t>+64.8273138</t>
  </si>
  <si>
    <t>-147.7219779</t>
  </si>
  <si>
    <t>08-134</t>
  </si>
  <si>
    <t>0209008-134</t>
  </si>
  <si>
    <t>Goldstream No. 2 Precinct</t>
  </si>
  <si>
    <t>+64.9308118</t>
  </si>
  <si>
    <t>-148.3359127</t>
  </si>
  <si>
    <t>07-235</t>
  </si>
  <si>
    <t>0209007-235</t>
  </si>
  <si>
    <t>Goldstream No. 1 Precinct</t>
  </si>
  <si>
    <t>+64.9704359</t>
  </si>
  <si>
    <t>-147.7366359</t>
  </si>
  <si>
    <t>12-035</t>
  </si>
  <si>
    <t>0209012-035</t>
  </si>
  <si>
    <t>Salcha Precinct</t>
  </si>
  <si>
    <t>+64.7940626</t>
  </si>
  <si>
    <t>-145.9118850</t>
  </si>
  <si>
    <t>100</t>
  </si>
  <si>
    <t>05-510</t>
  </si>
  <si>
    <t>0210005-510</t>
  </si>
  <si>
    <t>Haines No. 1 Precinct</t>
  </si>
  <si>
    <t>+58.6375222</t>
  </si>
  <si>
    <t>-135.2165895</t>
  </si>
  <si>
    <t>05-512</t>
  </si>
  <si>
    <t>0210005-512</t>
  </si>
  <si>
    <t>Haines Highway Precinct</t>
  </si>
  <si>
    <t>+59.3650857</t>
  </si>
  <si>
    <t>-136.0635751</t>
  </si>
  <si>
    <t>188</t>
  </si>
  <si>
    <t>40-020</t>
  </si>
  <si>
    <t>0218840-020</t>
  </si>
  <si>
    <t>Kivalina Precinct</t>
  </si>
  <si>
    <t>+68.0348332</t>
  </si>
  <si>
    <t>-163.8003468</t>
  </si>
  <si>
    <t>40-024</t>
  </si>
  <si>
    <t>0218840-024</t>
  </si>
  <si>
    <t>Kotzebue Precinct</t>
  </si>
  <si>
    <t>+66.9043225</t>
  </si>
  <si>
    <t>-162.5787528</t>
  </si>
  <si>
    <t>40-042</t>
  </si>
  <si>
    <t>0218840-042</t>
  </si>
  <si>
    <t>Shungnak Precinct</t>
  </si>
  <si>
    <t>+66.6373952</t>
  </si>
  <si>
    <t>-157.5247807</t>
  </si>
  <si>
    <t>40-022</t>
  </si>
  <si>
    <t>0218840-022</t>
  </si>
  <si>
    <t>Kobuk Precinct</t>
  </si>
  <si>
    <t>+67.0894072</t>
  </si>
  <si>
    <t>-156.1543370</t>
  </si>
  <si>
    <t>40-026</t>
  </si>
  <si>
    <t>0218840-026</t>
  </si>
  <si>
    <t>Noatak Precinct</t>
  </si>
  <si>
    <t>+67.8831262</t>
  </si>
  <si>
    <t>-161.2475702</t>
  </si>
  <si>
    <t>40-002</t>
  </si>
  <si>
    <t>0218840-002</t>
  </si>
  <si>
    <t>Ambler Precinct</t>
  </si>
  <si>
    <t>+67.6544935</t>
  </si>
  <si>
    <t>-157.6991567</t>
  </si>
  <si>
    <t>40-028</t>
  </si>
  <si>
    <t>0218840-028</t>
  </si>
  <si>
    <t>Noorvik Precinct</t>
  </si>
  <si>
    <t>+66.8162645</t>
  </si>
  <si>
    <t>-161.0253690</t>
  </si>
  <si>
    <t>40-038</t>
  </si>
  <si>
    <t>0218840-038</t>
  </si>
  <si>
    <t>Selawik Precinct</t>
  </si>
  <si>
    <t>+66.3921730</t>
  </si>
  <si>
    <t>-159.6756755</t>
  </si>
  <si>
    <t>40-014</t>
  </si>
  <si>
    <t>0218840-014</t>
  </si>
  <si>
    <t>Deering Precinct</t>
  </si>
  <si>
    <t>+66.0682723</t>
  </si>
  <si>
    <t>-163.7298845</t>
  </si>
  <si>
    <t>40-012</t>
  </si>
  <si>
    <t>0218840-012</t>
  </si>
  <si>
    <t>Buckland Precinct</t>
  </si>
  <si>
    <t>+65.7890039</t>
  </si>
  <si>
    <t>-161.1217470</t>
  </si>
  <si>
    <t>40-018</t>
  </si>
  <si>
    <t>0218840-018</t>
  </si>
  <si>
    <t>Kiana Precinct</t>
  </si>
  <si>
    <t>+67.3134800</t>
  </si>
  <si>
    <t>-160.0101435</t>
  </si>
  <si>
    <t>020</t>
  </si>
  <si>
    <t>32-985</t>
  </si>
  <si>
    <t>0202032-985</t>
  </si>
  <si>
    <t>Rabbit Creek Precinct</t>
  </si>
  <si>
    <t>+61.0821338</t>
  </si>
  <si>
    <t>-149.8036148</t>
  </si>
  <si>
    <t>17-215</t>
  </si>
  <si>
    <t>0202017-215</t>
  </si>
  <si>
    <t>Eagle River No. 1 Precinct</t>
  </si>
  <si>
    <t>+61.3066618</t>
  </si>
  <si>
    <t>-149.5517748</t>
  </si>
  <si>
    <t>32-955</t>
  </si>
  <si>
    <t>0202032-955</t>
  </si>
  <si>
    <t>Chugach Park No. 2 Precinct</t>
  </si>
  <si>
    <t>+61.1214608</t>
  </si>
  <si>
    <t>-149.7191380</t>
  </si>
  <si>
    <t>32-965</t>
  </si>
  <si>
    <t>0202032-965</t>
  </si>
  <si>
    <t>Golden View Precinct</t>
  </si>
  <si>
    <t>+61.0643950</t>
  </si>
  <si>
    <t>-149.7579194</t>
  </si>
  <si>
    <t>32-940</t>
  </si>
  <si>
    <t>0202032-940</t>
  </si>
  <si>
    <t>Bear Valley Precinct</t>
  </si>
  <si>
    <t>+61.0539425</t>
  </si>
  <si>
    <t>-149.6552932</t>
  </si>
  <si>
    <t>32-970</t>
  </si>
  <si>
    <t>0202032-970</t>
  </si>
  <si>
    <t>Hiland Precinct</t>
  </si>
  <si>
    <t>+61.1564466</t>
  </si>
  <si>
    <t>-149.3909496</t>
  </si>
  <si>
    <t>32-980</t>
  </si>
  <si>
    <t>0202032-980</t>
  </si>
  <si>
    <t>Indian Precinct</t>
  </si>
  <si>
    <t>+61.0360341</t>
  </si>
  <si>
    <t>-149.4553721</t>
  </si>
  <si>
    <t>32-960</t>
  </si>
  <si>
    <t>0202032-960</t>
  </si>
  <si>
    <t>Girdwood Precinct</t>
  </si>
  <si>
    <t>+60.9658075</t>
  </si>
  <si>
    <t>-148.8766431</t>
  </si>
  <si>
    <t>32-950</t>
  </si>
  <si>
    <t>0202032-950</t>
  </si>
  <si>
    <t>Chugach Park No. 1 Precinct</t>
  </si>
  <si>
    <t>+61.1976007</t>
  </si>
  <si>
    <t>-149.1363105</t>
  </si>
  <si>
    <t>30-840</t>
  </si>
  <si>
    <t>0202030-840</t>
  </si>
  <si>
    <t>Abbott Loop No. 2 Precinct</t>
  </si>
  <si>
    <t>+61.1410861</t>
  </si>
  <si>
    <t>-149.7902554</t>
  </si>
  <si>
    <t>24-545</t>
  </si>
  <si>
    <t>0202024-545</t>
  </si>
  <si>
    <t>East Dowling Precinct</t>
  </si>
  <si>
    <t>+61.1628064</t>
  </si>
  <si>
    <t>-149.8452693</t>
  </si>
  <si>
    <t>29-820</t>
  </si>
  <si>
    <t>0202029-820</t>
  </si>
  <si>
    <t>Dimond No. 3 Precinct</t>
  </si>
  <si>
    <t>+61.1343265</t>
  </si>
  <si>
    <t>-149.8639320</t>
  </si>
  <si>
    <t>16-165</t>
  </si>
  <si>
    <t>0202016-165</t>
  </si>
  <si>
    <t>Peters Creek No. 2 Precinct</t>
  </si>
  <si>
    <t>+61.3488245</t>
  </si>
  <si>
    <t>-149.3997957</t>
  </si>
  <si>
    <t>31-930</t>
  </si>
  <si>
    <t>0202031-930</t>
  </si>
  <si>
    <t>Huffman No. 7 Precinct</t>
  </si>
  <si>
    <t>+61.1116465</t>
  </si>
  <si>
    <t>-149.7898963</t>
  </si>
  <si>
    <t>110</t>
  </si>
  <si>
    <t>03-310</t>
  </si>
  <si>
    <t>0211003-310</t>
  </si>
  <si>
    <t>Juneau No. 1 Precinct</t>
  </si>
  <si>
    <t>+58.3407023</t>
  </si>
  <si>
    <t>-133.8860665</t>
  </si>
  <si>
    <t>04-460</t>
  </si>
  <si>
    <t>0211004-460</t>
  </si>
  <si>
    <t>Lynn Canal Precinct</t>
  </si>
  <si>
    <t>+58.7306949</t>
  </si>
  <si>
    <t>-134.8163144</t>
  </si>
  <si>
    <t>03-360</t>
  </si>
  <si>
    <t>0211003-360</t>
  </si>
  <si>
    <t>Lemon Creek Precinct</t>
  </si>
  <si>
    <t>+58.3871686</t>
  </si>
  <si>
    <t>-134.4578291</t>
  </si>
  <si>
    <t>03-300</t>
  </si>
  <si>
    <t>0211003-300</t>
  </si>
  <si>
    <t>Douglas Precinct</t>
  </si>
  <si>
    <t>+58.1464834</t>
  </si>
  <si>
    <t>-134.4468846</t>
  </si>
  <si>
    <t>03-330</t>
  </si>
  <si>
    <t>0211003-330</t>
  </si>
  <si>
    <t>Juneau No. 3 Precinct</t>
  </si>
  <si>
    <t>+58.3099653</t>
  </si>
  <si>
    <t>-134.4206784</t>
  </si>
  <si>
    <t>04-440</t>
  </si>
  <si>
    <t>0211004-440</t>
  </si>
  <si>
    <t>Mendenhall Valley No. 4 Precinct</t>
  </si>
  <si>
    <t>+58.4406189</t>
  </si>
  <si>
    <t>-134.6059861</t>
  </si>
  <si>
    <t>04-450</t>
  </si>
  <si>
    <t>0211004-450</t>
  </si>
  <si>
    <t>Auke Bay - Fritz Cove Precinct</t>
  </si>
  <si>
    <t>+58.3539250</t>
  </si>
  <si>
    <t>-134.6987194</t>
  </si>
  <si>
    <t>050</t>
  </si>
  <si>
    <t>06-665</t>
  </si>
  <si>
    <t>0205006-665</t>
  </si>
  <si>
    <t>Sleetmute Precinct</t>
  </si>
  <si>
    <t>+61.4688040</t>
  </si>
  <si>
    <t>-156.6922064</t>
  </si>
  <si>
    <t>38-818</t>
  </si>
  <si>
    <t>0205038-818</t>
  </si>
  <si>
    <t>Upper Kalskag Precinct</t>
  </si>
  <si>
    <t>+61.4388635</t>
  </si>
  <si>
    <t>-161.0647134</t>
  </si>
  <si>
    <t>38-824</t>
  </si>
  <si>
    <t>0205038-824</t>
  </si>
  <si>
    <t>Kongiganak Precinct</t>
  </si>
  <si>
    <t>+59.9510109</t>
  </si>
  <si>
    <t>-162.8009442</t>
  </si>
  <si>
    <t>38-816</t>
  </si>
  <si>
    <t>0205038-816</t>
  </si>
  <si>
    <t>Goodnews Bay Precinct</t>
  </si>
  <si>
    <t>+58.9554776</t>
  </si>
  <si>
    <t>-161.5866950</t>
  </si>
  <si>
    <t>38-844</t>
  </si>
  <si>
    <t>0205038-844</t>
  </si>
  <si>
    <t>Quinhagak Precinct</t>
  </si>
  <si>
    <t>+59.6794019</t>
  </si>
  <si>
    <t>-161.3224777</t>
  </si>
  <si>
    <t>38-814</t>
  </si>
  <si>
    <t>0205038-814</t>
  </si>
  <si>
    <t>Eek Precinct</t>
  </si>
  <si>
    <t>+60.0299884</t>
  </si>
  <si>
    <t>-160.7796245</t>
  </si>
  <si>
    <t>38-822</t>
  </si>
  <si>
    <t>0205038-822</t>
  </si>
  <si>
    <t>Kipnuk Precinct</t>
  </si>
  <si>
    <t>+59.8858744</t>
  </si>
  <si>
    <t>-163.8437674</t>
  </si>
  <si>
    <t>38-828</t>
  </si>
  <si>
    <t>0205038-828</t>
  </si>
  <si>
    <t>Kwigillingok Precinct</t>
  </si>
  <si>
    <t>+59.9083299</t>
  </si>
  <si>
    <t>-163.3647389</t>
  </si>
  <si>
    <t>38-850</t>
  </si>
  <si>
    <t>0205038-850</t>
  </si>
  <si>
    <t>Tuntutuliak Precinct</t>
  </si>
  <si>
    <t>+60.1260427</t>
  </si>
  <si>
    <t>-162.6676564</t>
  </si>
  <si>
    <t>38-808</t>
  </si>
  <si>
    <t>0205038-808</t>
  </si>
  <si>
    <t>Bethel No. 2 Precinct</t>
  </si>
  <si>
    <t>+60.7648539</t>
  </si>
  <si>
    <t>-161.8043605</t>
  </si>
  <si>
    <t>38-836</t>
  </si>
  <si>
    <t>0205038-836</t>
  </si>
  <si>
    <t>Napaskiak Precinct</t>
  </si>
  <si>
    <t>+60.6205355</t>
  </si>
  <si>
    <t>-161.7548480</t>
  </si>
  <si>
    <t>30-850</t>
  </si>
  <si>
    <t>0202030-850</t>
  </si>
  <si>
    <t>Abbott Loop No. 4 Precinct</t>
  </si>
  <si>
    <t>+61.1307010</t>
  </si>
  <si>
    <t>-149.7589113</t>
  </si>
  <si>
    <t>30-845</t>
  </si>
  <si>
    <t>0202030-845</t>
  </si>
  <si>
    <t>Abbott Loop No. 3 Precinct</t>
  </si>
  <si>
    <t>+61.1311486</t>
  </si>
  <si>
    <t>-149.8064975</t>
  </si>
  <si>
    <t>24-575</t>
  </si>
  <si>
    <t>0202024-575</t>
  </si>
  <si>
    <t>Tudor Precinct</t>
  </si>
  <si>
    <t>+61.1738811</t>
  </si>
  <si>
    <t>-149.8482088</t>
  </si>
  <si>
    <t>22-455</t>
  </si>
  <si>
    <t>0202022-455</t>
  </si>
  <si>
    <t>South Mountain View No. 2 Precinct</t>
  </si>
  <si>
    <t>+61.2123597</t>
  </si>
  <si>
    <t>-149.8018628</t>
  </si>
  <si>
    <t>20-355</t>
  </si>
  <si>
    <t>0202020-355</t>
  </si>
  <si>
    <t>Wonder Park Precinct</t>
  </si>
  <si>
    <t>+61.2170343</t>
  </si>
  <si>
    <t>-149.7857052</t>
  </si>
  <si>
    <t>22-430</t>
  </si>
  <si>
    <t>0202022-430</t>
  </si>
  <si>
    <t>Airport Heights No. 1 Precinct</t>
  </si>
  <si>
    <t>+61.2106536</t>
  </si>
  <si>
    <t>-149.8165143</t>
  </si>
  <si>
    <t>17-200</t>
  </si>
  <si>
    <t>0202017-200</t>
  </si>
  <si>
    <t>Chugach Park No. 3 Precinct</t>
  </si>
  <si>
    <t>+61.3333229</t>
  </si>
  <si>
    <t>-149.5295920</t>
  </si>
  <si>
    <t>17-210</t>
  </si>
  <si>
    <t>0202017-210</t>
  </si>
  <si>
    <t>Downtown Eagle River No. 2 Precinct</t>
  </si>
  <si>
    <t>+61.3220197</t>
  </si>
  <si>
    <t>-149.5574781</t>
  </si>
  <si>
    <t>04-430</t>
  </si>
  <si>
    <t>0211004-430</t>
  </si>
  <si>
    <t>Mendenhall Valley No. 3 Precinct</t>
  </si>
  <si>
    <t>+58.3958412</t>
  </si>
  <si>
    <t>-134.5756515</t>
  </si>
  <si>
    <t>03-340</t>
  </si>
  <si>
    <t>0211003-340</t>
  </si>
  <si>
    <t>Juneau No. 4 Precinct</t>
  </si>
  <si>
    <t>+58.2861571</t>
  </si>
  <si>
    <t>-134.4311632</t>
  </si>
  <si>
    <t>04-420</t>
  </si>
  <si>
    <t>0211004-420</t>
  </si>
  <si>
    <t>Mendenhall Valley No. 2 Precinct</t>
  </si>
  <si>
    <t>+58.3862735</t>
  </si>
  <si>
    <t>-134.5506888</t>
  </si>
  <si>
    <t>38-806</t>
  </si>
  <si>
    <t>0205038-806</t>
  </si>
  <si>
    <t>Bethel No. 1 Precinct</t>
  </si>
  <si>
    <t>+60.8075055</t>
  </si>
  <si>
    <t>-161.7107605</t>
  </si>
  <si>
    <t>38-810</t>
  </si>
  <si>
    <t>0205038-810</t>
  </si>
  <si>
    <t>Bethel No. 3 Precinct</t>
  </si>
  <si>
    <t>+60.8141554</t>
  </si>
  <si>
    <t>-161.8508097</t>
  </si>
  <si>
    <t>38-842</t>
  </si>
  <si>
    <t>0205038-842</t>
  </si>
  <si>
    <t>Nunapitchuk Precinct</t>
  </si>
  <si>
    <t>+60.8824661</t>
  </si>
  <si>
    <t>-162.4636368</t>
  </si>
  <si>
    <t>38-826</t>
  </si>
  <si>
    <t>0205038-826</t>
  </si>
  <si>
    <t>Kwethluk Precinct</t>
  </si>
  <si>
    <t>+60.4395676</t>
  </si>
  <si>
    <t>-160.4382974</t>
  </si>
  <si>
    <t>38-804</t>
  </si>
  <si>
    <t>0205038-804</t>
  </si>
  <si>
    <t>Atmautluak Precinct</t>
  </si>
  <si>
    <t>+60.8824466</t>
  </si>
  <si>
    <t>-162.3061063</t>
  </si>
  <si>
    <t>38-834</t>
  </si>
  <si>
    <t>0205038-834</t>
  </si>
  <si>
    <t>Napakiak Precinct</t>
  </si>
  <si>
    <t>+60.8219948</t>
  </si>
  <si>
    <t>-161.9508405</t>
  </si>
  <si>
    <t>38-846</t>
  </si>
  <si>
    <t>0205038-846</t>
  </si>
  <si>
    <t>Toksook Bay Precinct</t>
  </si>
  <si>
    <t>+60.5289600</t>
  </si>
  <si>
    <t>-165.1058359</t>
  </si>
  <si>
    <t>38-852</t>
  </si>
  <si>
    <t>0205038-852</t>
  </si>
  <si>
    <t>Tununak Precinct</t>
  </si>
  <si>
    <t>+60.5387698</t>
  </si>
  <si>
    <t>-165.3300544</t>
  </si>
  <si>
    <t>38-840</t>
  </si>
  <si>
    <t>0205038-840</t>
  </si>
  <si>
    <t>Nightmute Precinct</t>
  </si>
  <si>
    <t>+60.5237162</t>
  </si>
  <si>
    <t>-164.8325817</t>
  </si>
  <si>
    <t>29-830</t>
  </si>
  <si>
    <t>0202029-830</t>
  </si>
  <si>
    <t>Independence Park No. 2 Precinct</t>
  </si>
  <si>
    <t>+61.1288039</t>
  </si>
  <si>
    <t>-149.8484783</t>
  </si>
  <si>
    <t>29-825</t>
  </si>
  <si>
    <t>0202029-825</t>
  </si>
  <si>
    <t>Independence Park No. 1 Precinct</t>
  </si>
  <si>
    <t>+61.1373237</t>
  </si>
  <si>
    <t>-149.8433408</t>
  </si>
  <si>
    <t>25-635</t>
  </si>
  <si>
    <t>0202025-635</t>
  </si>
  <si>
    <t>Willowcrest No. 1 Precinct</t>
  </si>
  <si>
    <t>+61.1794101</t>
  </si>
  <si>
    <t>-149.8974244</t>
  </si>
  <si>
    <t>23-540</t>
  </si>
  <si>
    <t>0202023-540</t>
  </si>
  <si>
    <t>Rodgers Park Precinct</t>
  </si>
  <si>
    <t>+61.2012136</t>
  </si>
  <si>
    <t>-149.8478429</t>
  </si>
  <si>
    <t>23-525</t>
  </si>
  <si>
    <t>0202023-525</t>
  </si>
  <si>
    <t>Fireweed Precinct</t>
  </si>
  <si>
    <t>+61.1990936</t>
  </si>
  <si>
    <t>-149.8781667</t>
  </si>
  <si>
    <t>30-835</t>
  </si>
  <si>
    <t>0202030-835</t>
  </si>
  <si>
    <t>Abbott Loop No. 1 Precinct</t>
  </si>
  <si>
    <t>+61.1483484</t>
  </si>
  <si>
    <t>-149.8192122</t>
  </si>
  <si>
    <t>31-935</t>
  </si>
  <si>
    <t>0202031-935</t>
  </si>
  <si>
    <t>Huffman No. 8 Precinct</t>
  </si>
  <si>
    <t>+61.1096584</t>
  </si>
  <si>
    <t>-149.7640132</t>
  </si>
  <si>
    <t>30-855</t>
  </si>
  <si>
    <t>0202030-855</t>
  </si>
  <si>
    <t>Laurel/Dowling Precinct</t>
  </si>
  <si>
    <t>+61.1627489</t>
  </si>
  <si>
    <t>-149.8193403</t>
  </si>
  <si>
    <t>31-925</t>
  </si>
  <si>
    <t>0202031-925</t>
  </si>
  <si>
    <t>Huffman No. 6 Precinct</t>
  </si>
  <si>
    <t>+61.1010353</t>
  </si>
  <si>
    <t>-149.8111381</t>
  </si>
  <si>
    <t>03-390</t>
  </si>
  <si>
    <t>0211003-390</t>
  </si>
  <si>
    <t>Switzer Creek Precinct</t>
  </si>
  <si>
    <t>+58.3698207</t>
  </si>
  <si>
    <t>-134.5264880</t>
  </si>
  <si>
    <t>04-410</t>
  </si>
  <si>
    <t>0211004-410</t>
  </si>
  <si>
    <t>Mendenhall Valley No. 1 District</t>
  </si>
  <si>
    <t>+58.3784442</t>
  </si>
  <si>
    <t>-134.5821148</t>
  </si>
  <si>
    <t>38-812</t>
  </si>
  <si>
    <t>0205038-812</t>
  </si>
  <si>
    <t>Chefornak Precinct</t>
  </si>
  <si>
    <t>+60.4280475</t>
  </si>
  <si>
    <t>-163.8619893</t>
  </si>
  <si>
    <t>38-838</t>
  </si>
  <si>
    <t>0205038-838</t>
  </si>
  <si>
    <t>Newtok Precinct</t>
  </si>
  <si>
    <t>+60.9278930</t>
  </si>
  <si>
    <t>-164.3103203</t>
  </si>
  <si>
    <t>38-832</t>
  </si>
  <si>
    <t>0205038-832</t>
  </si>
  <si>
    <t>Mekoryuk Precinct</t>
  </si>
  <si>
    <t>+60.0972672</t>
  </si>
  <si>
    <t>-166.3903892</t>
  </si>
  <si>
    <t>38-830</t>
  </si>
  <si>
    <t>0205038-830</t>
  </si>
  <si>
    <t>Lower Kalskag Precinct</t>
  </si>
  <si>
    <t>+61.5158128</t>
  </si>
  <si>
    <t>-160.3576352</t>
  </si>
  <si>
    <t>38-820</t>
  </si>
  <si>
    <t>0205038-820</t>
  </si>
  <si>
    <t>Kasigluk Precinct</t>
  </si>
  <si>
    <t>+60.7395189</t>
  </si>
  <si>
    <t>-163.1335099</t>
  </si>
  <si>
    <t>38-800</t>
  </si>
  <si>
    <t>0205038-800</t>
  </si>
  <si>
    <t>Akiachak Precinct</t>
  </si>
  <si>
    <t>+61.0245580</t>
  </si>
  <si>
    <t>-161.8051726</t>
  </si>
  <si>
    <t>38-848</t>
  </si>
  <si>
    <t>0205038-848</t>
  </si>
  <si>
    <t>Tuluksak Precinct</t>
  </si>
  <si>
    <t>+61.0699755</t>
  </si>
  <si>
    <t>-160.3811095</t>
  </si>
  <si>
    <t>06-545</t>
  </si>
  <si>
    <t>0205006-545</t>
  </si>
  <si>
    <t>Crooked Creek Precinct</t>
  </si>
  <si>
    <t>+61.5235521</t>
  </si>
  <si>
    <t>-158.0360918</t>
  </si>
  <si>
    <t>06-610</t>
  </si>
  <si>
    <t>0205006-610</t>
  </si>
  <si>
    <t>Mcgrath Precinct (Part; Also See Part In Yukon-Koyukuk Census Area)</t>
  </si>
  <si>
    <t>+61.4005767</t>
  </si>
  <si>
    <t>-154.7261967</t>
  </si>
  <si>
    <t>38-802</t>
  </si>
  <si>
    <t>0205038-802</t>
  </si>
  <si>
    <t>Akiak Precinct</t>
  </si>
  <si>
    <t>+60.8110518</t>
  </si>
  <si>
    <t>-160.4470487</t>
  </si>
  <si>
    <t>06-510</t>
  </si>
  <si>
    <t>0205006-510</t>
  </si>
  <si>
    <t>Aniak Precinct (Part; Also See Part In Wade Hampton Census Area)</t>
  </si>
  <si>
    <t>+61.4443821</t>
  </si>
  <si>
    <t>-159.0211056</t>
  </si>
  <si>
    <t>06-540</t>
  </si>
  <si>
    <t>0205006-540</t>
  </si>
  <si>
    <t>Chuathbaluk Precinct</t>
  </si>
  <si>
    <t>+61.5755393</t>
  </si>
  <si>
    <t>-159.2470699</t>
  </si>
  <si>
    <t>39-952</t>
  </si>
  <si>
    <t>0218039-952</t>
  </si>
  <si>
    <t>White Mountain Precinct</t>
  </si>
  <si>
    <t>+64.9302891</t>
  </si>
  <si>
    <t>-163.3803659</t>
  </si>
  <si>
    <t>39-912</t>
  </si>
  <si>
    <t>0218039-912</t>
  </si>
  <si>
    <t>Gambell Precinct</t>
  </si>
  <si>
    <t>+63.4978083</t>
  </si>
  <si>
    <t>-171.4290905</t>
  </si>
  <si>
    <t>282</t>
  </si>
  <si>
    <t>0228205-556</t>
  </si>
  <si>
    <t>Tatitlek Precinct (Part; Also See Part In Valdez-Cordova Census Area)</t>
  </si>
  <si>
    <t>+60.1725300</t>
  </si>
  <si>
    <t>-142.3179068</t>
  </si>
  <si>
    <t>05-570</t>
  </si>
  <si>
    <t>0228205-570</t>
  </si>
  <si>
    <t>Yakutat Precinct</t>
  </si>
  <si>
    <t>+59.7924491</t>
  </si>
  <si>
    <t>-139.2579825</t>
  </si>
  <si>
    <t>28-735</t>
  </si>
  <si>
    <t>0202028-735</t>
  </si>
  <si>
    <t>Campbell Lake Precinct</t>
  </si>
  <si>
    <t>+61.1321473</t>
  </si>
  <si>
    <t>-149.9829140</t>
  </si>
  <si>
    <t>23-535</t>
  </si>
  <si>
    <t>0202023-535</t>
  </si>
  <si>
    <t>Merrill Field Precinct</t>
  </si>
  <si>
    <t>+61.2104661</t>
  </si>
  <si>
    <t>-149.8479468</t>
  </si>
  <si>
    <t>23-515</t>
  </si>
  <si>
    <t>0202023-515</t>
  </si>
  <si>
    <t>Downtown No. 4 Precinct</t>
  </si>
  <si>
    <t>+61.2076656</t>
  </si>
  <si>
    <t>-149.8794605</t>
  </si>
  <si>
    <t>31-920</t>
  </si>
  <si>
    <t>0202031-920</t>
  </si>
  <si>
    <t>Huffman No. 5 Precinct</t>
  </si>
  <si>
    <t>+61.1022437</t>
  </si>
  <si>
    <t>-149.8253070</t>
  </si>
  <si>
    <t>31-910</t>
  </si>
  <si>
    <t>0202031-910</t>
  </si>
  <si>
    <t>Huffman No. 3 Precinct</t>
  </si>
  <si>
    <t>+61.1020836</t>
  </si>
  <si>
    <t>-149.8508894</t>
  </si>
  <si>
    <t>31-915</t>
  </si>
  <si>
    <t>0202031-915</t>
  </si>
  <si>
    <t>Huffman No. 4 Precinct</t>
  </si>
  <si>
    <t>+61.1024500</t>
  </si>
  <si>
    <t>-149.8384931</t>
  </si>
  <si>
    <t>03-350</t>
  </si>
  <si>
    <t>0211003-350</t>
  </si>
  <si>
    <t>Juneau Airport Area Precinct</t>
  </si>
  <si>
    <t>+58.3523884</t>
  </si>
  <si>
    <t>-134.5854540</t>
  </si>
  <si>
    <t>03-370</t>
  </si>
  <si>
    <t>0211003-370</t>
  </si>
  <si>
    <t>North Douglas Precinct</t>
  </si>
  <si>
    <t>+58.3005160</t>
  </si>
  <si>
    <t>-134.5821263</t>
  </si>
  <si>
    <t>39-934</t>
  </si>
  <si>
    <t>0218039-934</t>
  </si>
  <si>
    <t>Savoonga Precinct</t>
  </si>
  <si>
    <t>+63.3347495</t>
  </si>
  <si>
    <t>-169.7010140</t>
  </si>
  <si>
    <t>39-920</t>
  </si>
  <si>
    <t>0218039-920</t>
  </si>
  <si>
    <t>Koyuk Precinct</t>
  </si>
  <si>
    <t>+65.1088079</t>
  </si>
  <si>
    <t>-160.7685916</t>
  </si>
  <si>
    <t>39-914</t>
  </si>
  <si>
    <t>0218039-914</t>
  </si>
  <si>
    <t>Golovin Precinct</t>
  </si>
  <si>
    <t>+64.8323864</t>
  </si>
  <si>
    <t>-162.5140085</t>
  </si>
  <si>
    <t>39-908</t>
  </si>
  <si>
    <t>0218039-908</t>
  </si>
  <si>
    <t>Elim Precinct</t>
  </si>
  <si>
    <t>+64.6974222</t>
  </si>
  <si>
    <t>-162.0118601</t>
  </si>
  <si>
    <t>39-938</t>
  </si>
  <si>
    <t>0218039-938</t>
  </si>
  <si>
    <t>Shaktoolik Precinct</t>
  </si>
  <si>
    <t>+64.9544890</t>
  </si>
  <si>
    <t>-160.2248975</t>
  </si>
  <si>
    <t>39-950</t>
  </si>
  <si>
    <t>0218039-950</t>
  </si>
  <si>
    <t>Wales Precinct</t>
  </si>
  <si>
    <t>+65.6716362</t>
  </si>
  <si>
    <t>-166.9214276</t>
  </si>
  <si>
    <t>39-902</t>
  </si>
  <si>
    <t>0218039-902</t>
  </si>
  <si>
    <t>Brevig Mission Precinct</t>
  </si>
  <si>
    <t>+65.4724420</t>
  </si>
  <si>
    <t>-167.1958122</t>
  </si>
  <si>
    <t>40-040</t>
  </si>
  <si>
    <t>0218040-040</t>
  </si>
  <si>
    <t>Shishmaref Precinct</t>
  </si>
  <si>
    <t>+66.1536983</t>
  </si>
  <si>
    <t>-165.4634672</t>
  </si>
  <si>
    <t>39-946</t>
  </si>
  <si>
    <t>0218039-946</t>
  </si>
  <si>
    <t>Teller Precinct</t>
  </si>
  <si>
    <t>+65.4666003</t>
  </si>
  <si>
    <t>-165.3525754</t>
  </si>
  <si>
    <t>27-720</t>
  </si>
  <si>
    <t>0202027-720</t>
  </si>
  <si>
    <t>Sand Lake No. 2 Precinct</t>
  </si>
  <si>
    <t>+61.1553409</t>
  </si>
  <si>
    <t>-149.9229461</t>
  </si>
  <si>
    <t>26-665</t>
  </si>
  <si>
    <t>0202026-665</t>
  </si>
  <si>
    <t>Turnagain No. 1 Precinct</t>
  </si>
  <si>
    <t>+61.1920950</t>
  </si>
  <si>
    <t>-149.9722007</t>
  </si>
  <si>
    <t>19-330</t>
  </si>
  <si>
    <t>0202019-330</t>
  </si>
  <si>
    <t>Nunaka Valley Precinct</t>
  </si>
  <si>
    <t>+61.2092917</t>
  </si>
  <si>
    <t>-149.7704381</t>
  </si>
  <si>
    <t>20-335</t>
  </si>
  <si>
    <t>0202020-335</t>
  </si>
  <si>
    <t>Northeast Anchorage Precinct</t>
  </si>
  <si>
    <t>+61.2205900</t>
  </si>
  <si>
    <t>-149.7634353</t>
  </si>
  <si>
    <t>31-905</t>
  </si>
  <si>
    <t>0202031-905</t>
  </si>
  <si>
    <t>Huffman No. 2 Precinct</t>
  </si>
  <si>
    <t>+61.1159779</t>
  </si>
  <si>
    <t>-149.8296509</t>
  </si>
  <si>
    <t>32-945</t>
  </si>
  <si>
    <t>0202032-945</t>
  </si>
  <si>
    <t>Centennial Park Precinct</t>
  </si>
  <si>
    <t>+61.2276368</t>
  </si>
  <si>
    <t>-149.7139597</t>
  </si>
  <si>
    <t>28-740</t>
  </si>
  <si>
    <t>0202028-740</t>
  </si>
  <si>
    <t>Jewel Lake No. 2 Precinct</t>
  </si>
  <si>
    <t>+61.1393556</t>
  </si>
  <si>
    <t>-149.9424646</t>
  </si>
  <si>
    <t>03-320</t>
  </si>
  <si>
    <t>0211003-320</t>
  </si>
  <si>
    <t>Juneau No. 2 Precinct</t>
  </si>
  <si>
    <t>+58.3049081</t>
  </si>
  <si>
    <t>-134.3807466</t>
  </si>
  <si>
    <t>03-380</t>
  </si>
  <si>
    <t>0211003-380</t>
  </si>
  <si>
    <t>Juneau Salmon Creek Precinct</t>
  </si>
  <si>
    <t>+58.3637952</t>
  </si>
  <si>
    <t>-134.4067417</t>
  </si>
  <si>
    <t>39-906</t>
  </si>
  <si>
    <t>0218039-906</t>
  </si>
  <si>
    <t>Diomede Precinct</t>
  </si>
  <si>
    <t>+65.7537683</t>
  </si>
  <si>
    <t>-168.9231439</t>
  </si>
  <si>
    <t>26-660</t>
  </si>
  <si>
    <t>0202026-660</t>
  </si>
  <si>
    <t>Lake Spenard Precinct</t>
  </si>
  <si>
    <t>+61.1803731</t>
  </si>
  <si>
    <t>-149.9485236</t>
  </si>
  <si>
    <t>26-655</t>
  </si>
  <si>
    <t>0202026-655</t>
  </si>
  <si>
    <t>Lake Hood Precinct</t>
  </si>
  <si>
    <t>+61.1865520</t>
  </si>
  <si>
    <t>-149.9460396</t>
  </si>
  <si>
    <t>20-345</t>
  </si>
  <si>
    <t>0202020-345</t>
  </si>
  <si>
    <t>North Mountain View No. 2 Precinct</t>
  </si>
  <si>
    <t>+61.2240245</t>
  </si>
  <si>
    <t>-149.8105843</t>
  </si>
  <si>
    <t>20-350</t>
  </si>
  <si>
    <t>0202020-350</t>
  </si>
  <si>
    <t>South Mountain View No. 1 Precinct</t>
  </si>
  <si>
    <t>+61.2184183</t>
  </si>
  <si>
    <t>-149.8046434</t>
  </si>
  <si>
    <t>20-340</t>
  </si>
  <si>
    <t>0202020-340</t>
  </si>
  <si>
    <t>North Mountain View No. 1 Precinct</t>
  </si>
  <si>
    <t>+61.2295619</t>
  </si>
  <si>
    <t>-149.8046887</t>
  </si>
  <si>
    <t>18-245</t>
  </si>
  <si>
    <t>0202018-245</t>
  </si>
  <si>
    <t>Fort Richardson Precinct</t>
  </si>
  <si>
    <t>+61.3399163</t>
  </si>
  <si>
    <t>-149.6958560</t>
  </si>
  <si>
    <t>23-520</t>
  </si>
  <si>
    <t>0202023-520</t>
  </si>
  <si>
    <t>+61.2208586</t>
  </si>
  <si>
    <t>-149.8505914</t>
  </si>
  <si>
    <t>18-235</t>
  </si>
  <si>
    <t>0202018-235</t>
  </si>
  <si>
    <t>Elmendorf Precinct</t>
  </si>
  <si>
    <t>+61.2666682</t>
  </si>
  <si>
    <t>-149.8308576</t>
  </si>
  <si>
    <t>28-750</t>
  </si>
  <si>
    <t>0202028-750</t>
  </si>
  <si>
    <t>Oceanview No. 1 Precinct</t>
  </si>
  <si>
    <t>+61.0933123</t>
  </si>
  <si>
    <t>-149.8674822</t>
  </si>
  <si>
    <t>013</t>
  </si>
  <si>
    <t>37-732</t>
  </si>
  <si>
    <t>0201337-732</t>
  </si>
  <si>
    <t>Port Heiden Precinct (Part; Also See Part In Lake And Peninsula Borough)</t>
  </si>
  <si>
    <t>+56.6942824</t>
  </si>
  <si>
    <t>-159.3584401</t>
  </si>
  <si>
    <t>37-734</t>
  </si>
  <si>
    <t>0201337-734</t>
  </si>
  <si>
    <t>Sand Point Precinct</t>
  </si>
  <si>
    <t>+55.6690257</t>
  </si>
  <si>
    <t>-160.2397050</t>
  </si>
  <si>
    <t>37-720</t>
  </si>
  <si>
    <t>0201337-720</t>
  </si>
  <si>
    <t>King Cove Precinct</t>
  </si>
  <si>
    <t>+55.3309687</t>
  </si>
  <si>
    <t>-161.7962224</t>
  </si>
  <si>
    <t>37-712</t>
  </si>
  <si>
    <t>0201337-712</t>
  </si>
  <si>
    <t>Cold Bay Precinct</t>
  </si>
  <si>
    <t>+54.8894464</t>
  </si>
  <si>
    <t>-163.5793959</t>
  </si>
  <si>
    <t>37-700</t>
  </si>
  <si>
    <t>0201337-700</t>
  </si>
  <si>
    <t>Akutan Precinct</t>
  </si>
  <si>
    <t>+54.2064210</t>
  </si>
  <si>
    <t>-165.5569428</t>
  </si>
  <si>
    <t>26-650</t>
  </si>
  <si>
    <t>0202026-650</t>
  </si>
  <si>
    <t>Inlet View No. 2 Precinct</t>
  </si>
  <si>
    <t>+61.2008501</t>
  </si>
  <si>
    <t>-149.9545889</t>
  </si>
  <si>
    <t>25-640</t>
  </si>
  <si>
    <t>0202025-640</t>
  </si>
  <si>
    <t>Willowcrest No. 2 Precinct</t>
  </si>
  <si>
    <t>+61.1843936</t>
  </si>
  <si>
    <t>-149.9055992</t>
  </si>
  <si>
    <t>25-620</t>
  </si>
  <si>
    <t>0202025-620</t>
  </si>
  <si>
    <t>Spenard No. 2 Precinct</t>
  </si>
  <si>
    <t>+61.1933699</t>
  </si>
  <si>
    <t>-149.9054552</t>
  </si>
  <si>
    <t>25-615</t>
  </si>
  <si>
    <t>0202025-615</t>
  </si>
  <si>
    <t>Spenard No. 1 Precinct</t>
  </si>
  <si>
    <t>+61.1998710</t>
  </si>
  <si>
    <t>-149.9006810</t>
  </si>
  <si>
    <t>25-625</t>
  </si>
  <si>
    <t>0202025-625</t>
  </si>
  <si>
    <t>Spenard No. 3 Precinct</t>
  </si>
  <si>
    <t>+61.1933022</t>
  </si>
  <si>
    <t>-149.8923253</t>
  </si>
  <si>
    <t>25-630</t>
  </si>
  <si>
    <t>0202025-630</t>
  </si>
  <si>
    <t>Westchester No. 1 Precinct</t>
  </si>
  <si>
    <t>+61.2060190</t>
  </si>
  <si>
    <t>-149.8970593</t>
  </si>
  <si>
    <t>26-685</t>
  </si>
  <si>
    <t>0202026-685</t>
  </si>
  <si>
    <t>Westchester No. 2 Precinct</t>
  </si>
  <si>
    <t>+61.2113154</t>
  </si>
  <si>
    <t>-149.9199711</t>
  </si>
  <si>
    <t>23-530</t>
  </si>
  <si>
    <t>0202023-530</t>
  </si>
  <si>
    <t>Government Hill No. 1 Precinct</t>
  </si>
  <si>
    <t>+61.2281174</t>
  </si>
  <si>
    <t>-149.8872091</t>
  </si>
  <si>
    <t>17-220</t>
  </si>
  <si>
    <t>0202017-220</t>
  </si>
  <si>
    <t>Eagle River No. 2 Precinct</t>
  </si>
  <si>
    <t>+61.3060989</t>
  </si>
  <si>
    <t>-149.5241517</t>
  </si>
  <si>
    <t>27-700</t>
  </si>
  <si>
    <t>0202027-700</t>
  </si>
  <si>
    <t>Dimond No. 1 Precinct</t>
  </si>
  <si>
    <t>+61.1453921</t>
  </si>
  <si>
    <t>-149.9184176</t>
  </si>
  <si>
    <t>23-510</t>
  </si>
  <si>
    <t>0202023-510</t>
  </si>
  <si>
    <t>Downtown No. 3 Precinct</t>
  </si>
  <si>
    <t>+61.2115697</t>
  </si>
  <si>
    <t>-149.8972029</t>
  </si>
  <si>
    <t>23-505</t>
  </si>
  <si>
    <t>0202023-505</t>
  </si>
  <si>
    <t>Downtown No. 2 Precinct</t>
  </si>
  <si>
    <t>+61.2180901</t>
  </si>
  <si>
    <t>-149.8818402</t>
  </si>
  <si>
    <t>17-205</t>
  </si>
  <si>
    <t>0202017-205</t>
  </si>
  <si>
    <t>Downtown Eagle River No. 1 Precinct</t>
  </si>
  <si>
    <t>+61.3255294</t>
  </si>
  <si>
    <t>-149.5746932</t>
  </si>
  <si>
    <t>16-160</t>
  </si>
  <si>
    <t>0202016-160</t>
  </si>
  <si>
    <t>Peters Creek No. 1 Precinct</t>
  </si>
  <si>
    <t>+61.4214403</t>
  </si>
  <si>
    <t>-149.4530859</t>
  </si>
  <si>
    <t>18-250</t>
  </si>
  <si>
    <t>0202018-250</t>
  </si>
  <si>
    <t>Government Hill No. 2 Precinct</t>
  </si>
  <si>
    <t>+61.2326867</t>
  </si>
  <si>
    <t>-149.8913897</t>
  </si>
  <si>
    <t>26-680</t>
  </si>
  <si>
    <t>0202026-680</t>
  </si>
  <si>
    <t>Turnagain No. 4 Precinct</t>
  </si>
  <si>
    <t>+61.1868481</t>
  </si>
  <si>
    <t>-149.9292118</t>
  </si>
  <si>
    <t>27-710</t>
  </si>
  <si>
    <t>0202027-710</t>
  </si>
  <si>
    <t>Kincaid Precinct</t>
  </si>
  <si>
    <t>+61.1648107</t>
  </si>
  <si>
    <t>-150.1778033</t>
  </si>
  <si>
    <t>28-745</t>
  </si>
  <si>
    <t>0202028-745</t>
  </si>
  <si>
    <t>Klatt No. 1 Precinct</t>
  </si>
  <si>
    <t>+61.1064021</t>
  </si>
  <si>
    <t>-149.9120513</t>
  </si>
  <si>
    <t>29-805</t>
  </si>
  <si>
    <t>0202029-805</t>
  </si>
  <si>
    <t>Campbell Creek No. 2 Precinct</t>
  </si>
  <si>
    <t>+61.1471016</t>
  </si>
  <si>
    <t>-149.9006958</t>
  </si>
  <si>
    <t>18-255</t>
  </si>
  <si>
    <t>0202018-255</t>
  </si>
  <si>
    <t>North Muldoon Precinct</t>
  </si>
  <si>
    <t>+61.2283910</t>
  </si>
  <si>
    <t>-149.7314519</t>
  </si>
  <si>
    <t>16-145</t>
  </si>
  <si>
    <t>0202016-145</t>
  </si>
  <si>
    <t>Eklutna Precinct</t>
  </si>
  <si>
    <t>+61.2336413</t>
  </si>
  <si>
    <t>-148.9650864</t>
  </si>
  <si>
    <t>18-240</t>
  </si>
  <si>
    <t>0202018-240</t>
  </si>
  <si>
    <t>Fire Lake Precinct</t>
  </si>
  <si>
    <t>+61.3729776</t>
  </si>
  <si>
    <t>-149.5465371</t>
  </si>
  <si>
    <t>19-300</t>
  </si>
  <si>
    <t>0202019-300</t>
  </si>
  <si>
    <t>Cheney Lake Precinct</t>
  </si>
  <si>
    <t>+61.2043035</t>
  </si>
  <si>
    <t>-149.7563850</t>
  </si>
  <si>
    <t>19-320</t>
  </si>
  <si>
    <t>0202019-320</t>
  </si>
  <si>
    <t>Muldoon No. 3 Precinct</t>
  </si>
  <si>
    <t>+61.2025874</t>
  </si>
  <si>
    <t>-149.7261892</t>
  </si>
  <si>
    <t>28-730</t>
  </si>
  <si>
    <t>0202028-730</t>
  </si>
  <si>
    <t>Bay Shore Precinct</t>
  </si>
  <si>
    <t>+61.1242929</t>
  </si>
  <si>
    <t>-149.9564551</t>
  </si>
  <si>
    <t>23-500</t>
  </si>
  <si>
    <t>0202023-500</t>
  </si>
  <si>
    <t>Downtown No. 1 Precinct</t>
  </si>
  <si>
    <t>+61.2144950</t>
  </si>
  <si>
    <t>-149.9131496</t>
  </si>
  <si>
    <t>122</t>
  </si>
  <si>
    <t>33-710</t>
  </si>
  <si>
    <t>0212233-710</t>
  </si>
  <si>
    <t>Kenai No. 1 Precinct</t>
  </si>
  <si>
    <t>+60.5696617</t>
  </si>
  <si>
    <t>-151.2925929</t>
  </si>
  <si>
    <t>33-730</t>
  </si>
  <si>
    <t>0212233-730</t>
  </si>
  <si>
    <t>Kenai No. 3 Precinct</t>
  </si>
  <si>
    <t>+60.5297284</t>
  </si>
  <si>
    <t>-151.1899671</t>
  </si>
  <si>
    <t>33-740</t>
  </si>
  <si>
    <t>0212233-740</t>
  </si>
  <si>
    <t>K-Beach Precinct</t>
  </si>
  <si>
    <t>+60.5046784</t>
  </si>
  <si>
    <t>-151.2343018</t>
  </si>
  <si>
    <t>34-810</t>
  </si>
  <si>
    <t>0212234-810</t>
  </si>
  <si>
    <t>Funny River Precinct</t>
  </si>
  <si>
    <t>+60.2998860</t>
  </si>
  <si>
    <t>-150.4992365</t>
  </si>
  <si>
    <t>34-820</t>
  </si>
  <si>
    <t>0212234-820</t>
  </si>
  <si>
    <t>Kasilof Precinct</t>
  </si>
  <si>
    <t>+60.2669714</t>
  </si>
  <si>
    <t>-151.2981721</t>
  </si>
  <si>
    <t>34-830</t>
  </si>
  <si>
    <t>0212234-830</t>
  </si>
  <si>
    <t>Mackey Lake Precinct</t>
  </si>
  <si>
    <t>+60.5227975</t>
  </si>
  <si>
    <t>-151.0042929</t>
  </si>
  <si>
    <t>34-880</t>
  </si>
  <si>
    <t>0212234-880</t>
  </si>
  <si>
    <t>Sterling Precinct</t>
  </si>
  <si>
    <t>+60.6038435</t>
  </si>
  <si>
    <t>-150.1038187</t>
  </si>
  <si>
    <t>33-750</t>
  </si>
  <si>
    <t>0212233-750</t>
  </si>
  <si>
    <t>Soldotna Precinct</t>
  </si>
  <si>
    <t>+60.4853176</t>
  </si>
  <si>
    <t>-151.0690145</t>
  </si>
  <si>
    <t>35-040</t>
  </si>
  <si>
    <t>0212235-040</t>
  </si>
  <si>
    <t>Bear Creek Precinct</t>
  </si>
  <si>
    <t>+59.9334427</t>
  </si>
  <si>
    <t>-149.4874526</t>
  </si>
  <si>
    <t>33-720</t>
  </si>
  <si>
    <t>0212233-720</t>
  </si>
  <si>
    <t>Kenai No. 2 Precinct</t>
  </si>
  <si>
    <t>+60.5839566</t>
  </si>
  <si>
    <t>-151.1717934</t>
  </si>
  <si>
    <t>34-870</t>
  </si>
  <si>
    <t>0212234-870</t>
  </si>
  <si>
    <t>Salamatoff Precinct</t>
  </si>
  <si>
    <t>+60.7525773</t>
  </si>
  <si>
    <t>-150.6290959</t>
  </si>
  <si>
    <t>34-840</t>
  </si>
  <si>
    <t>0212234-840</t>
  </si>
  <si>
    <t>Nikiski Precinct</t>
  </si>
  <si>
    <t>+60.8787492</t>
  </si>
  <si>
    <t>-150.8339761</t>
  </si>
  <si>
    <t>35-050</t>
  </si>
  <si>
    <t>0212235-050</t>
  </si>
  <si>
    <t>Cooper Landing Precinct</t>
  </si>
  <si>
    <t>+60.4071261</t>
  </si>
  <si>
    <t>-149.7342380</t>
  </si>
  <si>
    <t>32-975</t>
  </si>
  <si>
    <t>0212232-975</t>
  </si>
  <si>
    <t>Hope Precinct</t>
  </si>
  <si>
    <t>+60.8059313</t>
  </si>
  <si>
    <t>-149.2781056</t>
  </si>
  <si>
    <t>21-415</t>
  </si>
  <si>
    <t>0202021-415</t>
  </si>
  <si>
    <t>Chugach Hills No. 2 Precinct</t>
  </si>
  <si>
    <t>+61.1842002</t>
  </si>
  <si>
    <t>-149.7274679</t>
  </si>
  <si>
    <t>21-425</t>
  </si>
  <si>
    <t>0202021-425</t>
  </si>
  <si>
    <t>Scenic Park Precinct</t>
  </si>
  <si>
    <t>+61.1884883</t>
  </si>
  <si>
    <t>-149.7412816</t>
  </si>
  <si>
    <t>21-400</t>
  </si>
  <si>
    <t>0202021-400</t>
  </si>
  <si>
    <t>Baxter Precinct</t>
  </si>
  <si>
    <t>+61.1880215</t>
  </si>
  <si>
    <t>-149.7559176</t>
  </si>
  <si>
    <t>21-420</t>
  </si>
  <si>
    <t>0202021-420</t>
  </si>
  <si>
    <t>Reflection Lake Precinct</t>
  </si>
  <si>
    <t>+61.1880151</t>
  </si>
  <si>
    <t>-149.7708838</t>
  </si>
  <si>
    <t>29-800</t>
  </si>
  <si>
    <t>0202029-800</t>
  </si>
  <si>
    <t>Campbell Creek No. 1 Precinct</t>
  </si>
  <si>
    <t>+61.1550260</t>
  </si>
  <si>
    <t>-149.8902963</t>
  </si>
  <si>
    <t>28-755</t>
  </si>
  <si>
    <t>0202028-755</t>
  </si>
  <si>
    <t>Southport Precinct</t>
  </si>
  <si>
    <t>+61.1228514</t>
  </si>
  <si>
    <t>-149.9091161</t>
  </si>
  <si>
    <t>35-098</t>
  </si>
  <si>
    <t>0212235-098</t>
  </si>
  <si>
    <t>Seward Precinct</t>
  </si>
  <si>
    <t>+60.1247863</t>
  </si>
  <si>
    <t>-149.3915808</t>
  </si>
  <si>
    <t>35-090</t>
  </si>
  <si>
    <t>0212235-090</t>
  </si>
  <si>
    <t>Moose Pass Precinct</t>
  </si>
  <si>
    <t>+60.4516335</t>
  </si>
  <si>
    <t>-149.1527165</t>
  </si>
  <si>
    <t>35-010</t>
  </si>
  <si>
    <t>0212235-010</t>
  </si>
  <si>
    <t>Homer No. 1 Precinct</t>
  </si>
  <si>
    <t>+59.6468045</t>
  </si>
  <si>
    <t>-151.5841565</t>
  </si>
  <si>
    <t>35-020</t>
  </si>
  <si>
    <t>0212235-020</t>
  </si>
  <si>
    <t>Homer No. 2 Precinct</t>
  </si>
  <si>
    <t>+59.6273550</t>
  </si>
  <si>
    <t>-151.4738168</t>
  </si>
  <si>
    <t>35-080</t>
  </si>
  <si>
    <t>0212235-080</t>
  </si>
  <si>
    <t>Katchemak City/Fritz Creek Precinct</t>
  </si>
  <si>
    <t>+59.7358851</t>
  </si>
  <si>
    <t>-151.3521531</t>
  </si>
  <si>
    <t>35-060</t>
  </si>
  <si>
    <t>0212235-060</t>
  </si>
  <si>
    <t>Diamond Ridge Precinct</t>
  </si>
  <si>
    <t>+59.7179199</t>
  </si>
  <si>
    <t>-151.5563020</t>
  </si>
  <si>
    <t>35-070</t>
  </si>
  <si>
    <t>0212235-070</t>
  </si>
  <si>
    <t>Kachemak Bay Precinct</t>
  </si>
  <si>
    <t>+59.9267982</t>
  </si>
  <si>
    <t>-152.7062185</t>
  </si>
  <si>
    <t>35-095</t>
  </si>
  <si>
    <t>0212235-095</t>
  </si>
  <si>
    <t>Seldovia Precinct</t>
  </si>
  <si>
    <t>+59.4011898</t>
  </si>
  <si>
    <t>-151.6245864</t>
  </si>
  <si>
    <t>35-030</t>
  </si>
  <si>
    <t>0212235-030</t>
  </si>
  <si>
    <t>Anchor Point Precinct</t>
  </si>
  <si>
    <t>+59.7473639</t>
  </si>
  <si>
    <t>-151.6956971</t>
  </si>
  <si>
    <t>34-850</t>
  </si>
  <si>
    <t>0212234-850</t>
  </si>
  <si>
    <t>Ninilchik Precinct</t>
  </si>
  <si>
    <t>+59.9628125</t>
  </si>
  <si>
    <t>-150.7262033</t>
  </si>
  <si>
    <t>33-700</t>
  </si>
  <si>
    <t>0212233-700</t>
  </si>
  <si>
    <t>Central Precinct</t>
  </si>
  <si>
    <t>+60.4323808</t>
  </si>
  <si>
    <t>-151.1728181</t>
  </si>
  <si>
    <t>06-695</t>
  </si>
  <si>
    <t>0212206-695</t>
  </si>
  <si>
    <t>Tyonek Precinct</t>
  </si>
  <si>
    <t>+61.0406848</t>
  </si>
  <si>
    <t>-152.3511866</t>
  </si>
  <si>
    <t>19-305</t>
  </si>
  <si>
    <t>0202019-305</t>
  </si>
  <si>
    <t>Creekside Park Precinct</t>
  </si>
  <si>
    <t>+61.2144859</t>
  </si>
  <si>
    <t>-149.7467582</t>
  </si>
  <si>
    <t>21-410</t>
  </si>
  <si>
    <t>0202021-410</t>
  </si>
  <si>
    <t>Chugach Foothills No. 1 Precinct</t>
  </si>
  <si>
    <t>+61.1917739</t>
  </si>
  <si>
    <t>-149.7261349</t>
  </si>
  <si>
    <t>22-450</t>
  </si>
  <si>
    <t>0202022-450</t>
  </si>
  <si>
    <t>Russian Jack Precinct</t>
  </si>
  <si>
    <t>+61.2024612</t>
  </si>
  <si>
    <t>-149.7858908</t>
  </si>
  <si>
    <t>27-725</t>
  </si>
  <si>
    <t>0202027-725</t>
  </si>
  <si>
    <t>Sand Lake No. 3 Precinct</t>
  </si>
  <si>
    <t>+61.1486657</t>
  </si>
  <si>
    <t>-149.9401273</t>
  </si>
  <si>
    <t>29-810</t>
  </si>
  <si>
    <t>0202029-810</t>
  </si>
  <si>
    <t>Campbell Creek No. 3 Precinct</t>
  </si>
  <si>
    <t>+61.1482850</t>
  </si>
  <si>
    <t>-149.8734496</t>
  </si>
  <si>
    <t>22-445</t>
  </si>
  <si>
    <t>0202022-445</t>
  </si>
  <si>
    <t>East Anchorage Precinct</t>
  </si>
  <si>
    <t>+61.2039018</t>
  </si>
  <si>
    <t>-149.8006100</t>
  </si>
  <si>
    <t>24-565</t>
  </si>
  <si>
    <t>0202024-565</t>
  </si>
  <si>
    <t>Midtown No. 3 Precinct</t>
  </si>
  <si>
    <t>+61.1845642</t>
  </si>
  <si>
    <t>-149.8502527</t>
  </si>
  <si>
    <t>24-560</t>
  </si>
  <si>
    <t>0202024-560</t>
  </si>
  <si>
    <t>Midtown No. 2 Precinct</t>
  </si>
  <si>
    <t>+61.1918104</t>
  </si>
  <si>
    <t>-149.8532543</t>
  </si>
  <si>
    <t>22-435</t>
  </si>
  <si>
    <t>0202022-435</t>
  </si>
  <si>
    <t>Airport Heights No. 2 Precinct</t>
  </si>
  <si>
    <t>+61.2018187</t>
  </si>
  <si>
    <t>-149.8230943</t>
  </si>
  <si>
    <t>27-705</t>
  </si>
  <si>
    <t>0202027-705</t>
  </si>
  <si>
    <t>Jewel Lake No. 1 Precinct</t>
  </si>
  <si>
    <t>+61.1437995</t>
  </si>
  <si>
    <t>-149.9481441</t>
  </si>
  <si>
    <t>26-675</t>
  </si>
  <si>
    <t>0202026-675</t>
  </si>
  <si>
    <t>Turnagain No. 3 Precinct</t>
  </si>
  <si>
    <t>+61.1926449</t>
  </si>
  <si>
    <t>-149.9201982</t>
  </si>
  <si>
    <t>26-670</t>
  </si>
  <si>
    <t>0202026-670</t>
  </si>
  <si>
    <t>Turnagain No. 2 Precinct</t>
  </si>
  <si>
    <t>+61.1923886</t>
  </si>
  <si>
    <t>-149.9358879</t>
  </si>
  <si>
    <t>30-860</t>
  </si>
  <si>
    <t>0202030-860</t>
  </si>
  <si>
    <t>Lore No. 1 Precinct</t>
  </si>
  <si>
    <t>+61.1610513</t>
  </si>
  <si>
    <t>-149.7625536</t>
  </si>
  <si>
    <t>24-550</t>
  </si>
  <si>
    <t>0202024-550</t>
  </si>
  <si>
    <t>Far North Bicentennial Precinct</t>
  </si>
  <si>
    <t>+61.1746069</t>
  </si>
  <si>
    <t>-149.8238306</t>
  </si>
  <si>
    <t>27-715</t>
  </si>
  <si>
    <t>0202027-715</t>
  </si>
  <si>
    <t>Sand Lake No. 1 Precinct</t>
  </si>
  <si>
    <t>+61.1529935</t>
  </si>
  <si>
    <t>-149.9569030</t>
  </si>
  <si>
    <t>25-600</t>
  </si>
  <si>
    <t>0202025-600</t>
  </si>
  <si>
    <t>Arctic Precinct</t>
  </si>
  <si>
    <t>+61.1665103</t>
  </si>
  <si>
    <t>-149.9009133</t>
  </si>
  <si>
    <t>290</t>
  </si>
  <si>
    <t>06-680</t>
  </si>
  <si>
    <t>0229006-680</t>
  </si>
  <si>
    <t>Takotna Precinct</t>
  </si>
  <si>
    <t>+63.1508948</t>
  </si>
  <si>
    <t>-157.2538640</t>
  </si>
  <si>
    <t>06-625</t>
  </si>
  <si>
    <t>0229006-625</t>
  </si>
  <si>
    <t>Nikolai Precinct</t>
  </si>
  <si>
    <t>+62.9985203</t>
  </si>
  <si>
    <t>-154.3745674</t>
  </si>
  <si>
    <t>06-615</t>
  </si>
  <si>
    <t>0229006-615</t>
  </si>
  <si>
    <t>Minto Precinct</t>
  </si>
  <si>
    <t>+65.1544153</t>
  </si>
  <si>
    <t>-149.3703666</t>
  </si>
  <si>
    <t>06-575</t>
  </si>
  <si>
    <t>0229006-575</t>
  </si>
  <si>
    <t>Hughes Precinct</t>
  </si>
  <si>
    <t>+66.0447220</t>
  </si>
  <si>
    <t>-154.2371753</t>
  </si>
  <si>
    <t>06-590</t>
  </si>
  <si>
    <t>0229006-590</t>
  </si>
  <si>
    <t>Kaltag Precinct</t>
  </si>
  <si>
    <t>+64.1474832</t>
  </si>
  <si>
    <t>-159.0502087</t>
  </si>
  <si>
    <t>21-405</t>
  </si>
  <si>
    <t>0202021-405</t>
  </si>
  <si>
    <t>Chester Valley Precinct</t>
  </si>
  <si>
    <t>+61.1985500</t>
  </si>
  <si>
    <t>-149.7613048</t>
  </si>
  <si>
    <t>19-325</t>
  </si>
  <si>
    <t>0202019-325</t>
  </si>
  <si>
    <t>Muldoon No. 4 Precinct</t>
  </si>
  <si>
    <t>+61.2032865</t>
  </si>
  <si>
    <t>-149.7399406</t>
  </si>
  <si>
    <t>22-460</t>
  </si>
  <si>
    <t>0202022-460</t>
  </si>
  <si>
    <t>University No. 1 Precinct</t>
  </si>
  <si>
    <t>+61.1908309</t>
  </si>
  <si>
    <t>-149.8186697</t>
  </si>
  <si>
    <t>25-605</t>
  </si>
  <si>
    <t>0202025-605</t>
  </si>
  <si>
    <t>Conners Lake Precinct</t>
  </si>
  <si>
    <t>+61.1649455</t>
  </si>
  <si>
    <t>-149.9247540</t>
  </si>
  <si>
    <t>25-610</t>
  </si>
  <si>
    <t>0202025-610</t>
  </si>
  <si>
    <t>Northwood Precinct</t>
  </si>
  <si>
    <t>+61.1802801</t>
  </si>
  <si>
    <t>-149.9196762</t>
  </si>
  <si>
    <t>26-645</t>
  </si>
  <si>
    <t>0202026-645</t>
  </si>
  <si>
    <t>Inlet View No. 1 Precinct</t>
  </si>
  <si>
    <t>+61.2002138</t>
  </si>
  <si>
    <t>-149.9279916</t>
  </si>
  <si>
    <t>31-900</t>
  </si>
  <si>
    <t>0202031-900</t>
  </si>
  <si>
    <t>Huffman No. 1 Precinct</t>
  </si>
  <si>
    <t>+61.1152054</t>
  </si>
  <si>
    <t>-149.8672071</t>
  </si>
  <si>
    <t>164</t>
  </si>
  <si>
    <t>0216437-732</t>
  </si>
  <si>
    <t>Port Heiden Precinct (Part; Also See Part In Aleutians East Borough)</t>
  </si>
  <si>
    <t>+56.9074562</t>
  </si>
  <si>
    <t>-157.6042649</t>
  </si>
  <si>
    <t>36-696</t>
  </si>
  <si>
    <t>0216436-696</t>
  </si>
  <si>
    <t>Pedro Bay Precinct</t>
  </si>
  <si>
    <t>+59.8787667</t>
  </si>
  <si>
    <t>-154.0713185</t>
  </si>
  <si>
    <t>06-595</t>
  </si>
  <si>
    <t>0229006-595</t>
  </si>
  <si>
    <t>Koyukuk Precinct</t>
  </si>
  <si>
    <t>+64.8848473</t>
  </si>
  <si>
    <t>-158.4899551</t>
  </si>
  <si>
    <t>06-630</t>
  </si>
  <si>
    <t>0229006-630</t>
  </si>
  <si>
    <t>Nulato Precinct</t>
  </si>
  <si>
    <t>+64.1865480</t>
  </si>
  <si>
    <t>-157.9782100</t>
  </si>
  <si>
    <t>06-560</t>
  </si>
  <si>
    <t>0229006-560</t>
  </si>
  <si>
    <t>Galena Precinct</t>
  </si>
  <si>
    <t>+64.6578589</t>
  </si>
  <si>
    <t>-156.8302504</t>
  </si>
  <si>
    <t>06-650</t>
  </si>
  <si>
    <t>0229006-650</t>
  </si>
  <si>
    <t>Ruby Precinct</t>
  </si>
  <si>
    <t>+64.5381064</t>
  </si>
  <si>
    <t>-155.0333544</t>
  </si>
  <si>
    <t>0229006-550</t>
  </si>
  <si>
    <t>Eagle Precinct (Part; Also See Part In Southeast Fairbanks Census Area)</t>
  </si>
  <si>
    <t>+64.8374824</t>
  </si>
  <si>
    <t>-143.7835925</t>
  </si>
  <si>
    <t>06-542</t>
  </si>
  <si>
    <t>0229006-542</t>
  </si>
  <si>
    <t>Circle Precinct</t>
  </si>
  <si>
    <t>+65.8386136</t>
  </si>
  <si>
    <t>-144.1761431</t>
  </si>
  <si>
    <t>06-675</t>
  </si>
  <si>
    <t>0229006-675</t>
  </si>
  <si>
    <t>Stevens Village Precinct</t>
  </si>
  <si>
    <t>+66.1328947</t>
  </si>
  <si>
    <t>-149.5881509</t>
  </si>
  <si>
    <t>06-525</t>
  </si>
  <si>
    <t>0229006-525</t>
  </si>
  <si>
    <t>Beaver Precinct</t>
  </si>
  <si>
    <t>+66.1542298</t>
  </si>
  <si>
    <t>-147.1822008</t>
  </si>
  <si>
    <t>0229006-533</t>
  </si>
  <si>
    <t>Central Precinct (Part: Also See Part In Southeast Fairbanks Census Area)</t>
  </si>
  <si>
    <t>+65.5865303</t>
  </si>
  <si>
    <t>-145.0545649</t>
  </si>
  <si>
    <t>06-700</t>
  </si>
  <si>
    <t>0229006-700</t>
  </si>
  <si>
    <t>Venetie Precinct</t>
  </si>
  <si>
    <t>+67.4033261</t>
  </si>
  <si>
    <t>-147.6141987</t>
  </si>
  <si>
    <t>06-520</t>
  </si>
  <si>
    <t>0229006-520</t>
  </si>
  <si>
    <t>Arctic Village Precinct</t>
  </si>
  <si>
    <t>+68.1765300</t>
  </si>
  <si>
    <t>-143.3699053</t>
  </si>
  <si>
    <t>06-555</t>
  </si>
  <si>
    <t>0229006-555</t>
  </si>
  <si>
    <t>Fort Yukon Precinct</t>
  </si>
  <si>
    <t>+66.7583567</t>
  </si>
  <si>
    <t>-144.0326329</t>
  </si>
  <si>
    <t>06-570</t>
  </si>
  <si>
    <t>0229006-570</t>
  </si>
  <si>
    <t>Holy Cross Precinct</t>
  </si>
  <si>
    <t>+62.2219570</t>
  </si>
  <si>
    <t>-160.4237160</t>
  </si>
  <si>
    <t>06-660</t>
  </si>
  <si>
    <t>0229006-660</t>
  </si>
  <si>
    <t>Shageluk Precinct</t>
  </si>
  <si>
    <t>+62.9065913</t>
  </si>
  <si>
    <t>-158.8615935</t>
  </si>
  <si>
    <t>06-515</t>
  </si>
  <si>
    <t>0229006-515</t>
  </si>
  <si>
    <t>Anvik Precinct</t>
  </si>
  <si>
    <t>+62.6401959</t>
  </si>
  <si>
    <t>-160.6703392</t>
  </si>
  <si>
    <t>06-565</t>
  </si>
  <si>
    <t>0229006-565</t>
  </si>
  <si>
    <t>Grayling Precinct</t>
  </si>
  <si>
    <t>+63.1543090</t>
  </si>
  <si>
    <t>-160.3485316</t>
  </si>
  <si>
    <t>06-580</t>
  </si>
  <si>
    <t>0229006-580</t>
  </si>
  <si>
    <t>Huslia Precinct</t>
  </si>
  <si>
    <t>+65.6420211</t>
  </si>
  <si>
    <t>-157.1249840</t>
  </si>
  <si>
    <t>08-120</t>
  </si>
  <si>
    <t>0229008-120</t>
  </si>
  <si>
    <t>Clear Precinct (Part; Also See Part In Denali Borough)</t>
  </si>
  <si>
    <t>+64.4598098</t>
  </si>
  <si>
    <t>-148.5821122</t>
  </si>
  <si>
    <t>06-505</t>
  </si>
  <si>
    <t>0229006-505</t>
  </si>
  <si>
    <t>Allakaket Precinct</t>
  </si>
  <si>
    <t>+66.4024579</t>
  </si>
  <si>
    <t>-153.6287165</t>
  </si>
  <si>
    <t>19-315</t>
  </si>
  <si>
    <t>0202019-315</t>
  </si>
  <si>
    <t>Muldoon No. 2 Precinct</t>
  </si>
  <si>
    <t>+61.2133283</t>
  </si>
  <si>
    <t>19-310</t>
  </si>
  <si>
    <t>0202019-310</t>
  </si>
  <si>
    <t>Muldoon No. 1 Precinct</t>
  </si>
  <si>
    <t>+61.2205199</t>
  </si>
  <si>
    <t>-149.7260360</t>
  </si>
  <si>
    <t>17-230</t>
  </si>
  <si>
    <t>0202017-230</t>
  </si>
  <si>
    <t>Meadow Creek No. 2 Precinct</t>
  </si>
  <si>
    <t>+61.3185982</t>
  </si>
  <si>
    <t>-149.5226861</t>
  </si>
  <si>
    <t>17-225</t>
  </si>
  <si>
    <t>0202017-225</t>
  </si>
  <si>
    <t>Meadow Creek No. 1 Precinct</t>
  </si>
  <si>
    <t>+61.3140410</t>
  </si>
  <si>
    <t>-149.5520231</t>
  </si>
  <si>
    <t>22-465</t>
  </si>
  <si>
    <t>0202022-465</t>
  </si>
  <si>
    <t>University No. 2 Precinct</t>
  </si>
  <si>
    <t>+61.1829344</t>
  </si>
  <si>
    <t>-149.7983804</t>
  </si>
  <si>
    <t>22-440</t>
  </si>
  <si>
    <t>0202022-440</t>
  </si>
  <si>
    <t>College Gate Precinct</t>
  </si>
  <si>
    <t>+61.1905239</t>
  </si>
  <si>
    <t>-149.7862251</t>
  </si>
  <si>
    <t>32-990</t>
  </si>
  <si>
    <t>0202032-990</t>
  </si>
  <si>
    <t>Stuckagain Heights Precinct</t>
  </si>
  <si>
    <t>+61.1206862</t>
  </si>
  <si>
    <t>-149.6217750</t>
  </si>
  <si>
    <t>30-865</t>
  </si>
  <si>
    <t>0202030-865</t>
  </si>
  <si>
    <t>Lore No. 2 Precinct</t>
  </si>
  <si>
    <t>+61.1519350</t>
  </si>
  <si>
    <t>-149.8447304</t>
  </si>
  <si>
    <t>24-570</t>
  </si>
  <si>
    <t>0202024-570</t>
  </si>
  <si>
    <t>Taku Precinct</t>
  </si>
  <si>
    <t>+61.1598781</t>
  </si>
  <si>
    <t>-149.8695070</t>
  </si>
  <si>
    <t>24-555</t>
  </si>
  <si>
    <t>0202024-555</t>
  </si>
  <si>
    <t>Midtown No. 1 Precinct</t>
  </si>
  <si>
    <t>+61.1795322</t>
  </si>
  <si>
    <t>-149.8737078</t>
  </si>
  <si>
    <t>29-815</t>
  </si>
  <si>
    <t>0202029-815</t>
  </si>
  <si>
    <t>Dimond No. 2 Precinct</t>
  </si>
  <si>
    <t>+61.1335712</t>
  </si>
  <si>
    <t>-149.8887584</t>
  </si>
  <si>
    <t>36-665</t>
  </si>
  <si>
    <t>0216436-665</t>
  </si>
  <si>
    <t>Kokhanok/Igiugig Precinct</t>
  </si>
  <si>
    <t>+59.3598832</t>
  </si>
  <si>
    <t>-155.2770196</t>
  </si>
  <si>
    <t>36-655</t>
  </si>
  <si>
    <t>0216436-655</t>
  </si>
  <si>
    <t>Iliamna/Newhalen Precinct</t>
  </si>
  <si>
    <t>+59.8507815</t>
  </si>
  <si>
    <t>-154.5576932</t>
  </si>
  <si>
    <t>36-685</t>
  </si>
  <si>
    <t>0216436-685</t>
  </si>
  <si>
    <t>Nondalton Precinct</t>
  </si>
  <si>
    <t>+60.3128084</t>
  </si>
  <si>
    <t>-154.8557597</t>
  </si>
  <si>
    <t>36-676</t>
  </si>
  <si>
    <t>0216436-676</t>
  </si>
  <si>
    <t>Levelock Precinct</t>
  </si>
  <si>
    <t>+58.7238011</t>
  </si>
  <si>
    <t>-155.7129331</t>
  </si>
  <si>
    <t>37-716</t>
  </si>
  <si>
    <t>0216437-716</t>
  </si>
  <si>
    <t>Egegik- Pilot Point Precinct</t>
  </si>
  <si>
    <t>+57.7692894</t>
  </si>
  <si>
    <t>-156.9360181</t>
  </si>
  <si>
    <t>37-708</t>
  </si>
  <si>
    <t>0216437-708</t>
  </si>
  <si>
    <t>Chignik Precinct</t>
  </si>
  <si>
    <t>+56.2094182</t>
  </si>
  <si>
    <t>-158.6047977</t>
  </si>
  <si>
    <t>06-530</t>
  </si>
  <si>
    <t>0229006-530</t>
  </si>
  <si>
    <t>Bettles Precinct</t>
  </si>
  <si>
    <t>+67.3754392</t>
  </si>
  <si>
    <t>-151.6542913</t>
  </si>
  <si>
    <t>06-620</t>
  </si>
  <si>
    <t>0229006-620</t>
  </si>
  <si>
    <t>Nenana Precinct</t>
  </si>
  <si>
    <t>+64.6120548</t>
  </si>
  <si>
    <t>-149.6718999</t>
  </si>
  <si>
    <t>06-605</t>
  </si>
  <si>
    <t>0229006-605</t>
  </si>
  <si>
    <t>Manley Hot Springs Precinct</t>
  </si>
  <si>
    <t>+64.8850235</t>
  </si>
  <si>
    <t>-150.3908891</t>
  </si>
  <si>
    <t>06-685</t>
  </si>
  <si>
    <t>0229006-685</t>
  </si>
  <si>
    <t>Tanana Precinct</t>
  </si>
  <si>
    <t>+64.8817161</t>
  </si>
  <si>
    <t>-153.0035143</t>
  </si>
  <si>
    <t>0229006-610</t>
  </si>
  <si>
    <t>McGrath Precinct (Part; Also See Part In Bethel Census Area)</t>
  </si>
  <si>
    <t>+62.9531486</t>
  </si>
  <si>
    <t>-154.6133089</t>
  </si>
  <si>
    <t>068</t>
  </si>
  <si>
    <t>08-136</t>
  </si>
  <si>
    <t>0206808-136</t>
  </si>
  <si>
    <t>Healy Precinct</t>
  </si>
  <si>
    <t>+64.0305503</t>
  </si>
  <si>
    <t>-148.4741788</t>
  </si>
  <si>
    <t>08-125</t>
  </si>
  <si>
    <t>0206808-125</t>
  </si>
  <si>
    <t>Denali Park Precinct</t>
  </si>
  <si>
    <t>+63.6442803</t>
  </si>
  <si>
    <t>-151.2655997</t>
  </si>
  <si>
    <t>08-110</t>
  </si>
  <si>
    <t>0206808-110</t>
  </si>
  <si>
    <t>Cantwell Precinct</t>
  </si>
  <si>
    <t>+63.6403301</t>
  </si>
  <si>
    <t>-147.5940616</t>
  </si>
  <si>
    <t>08-100</t>
  </si>
  <si>
    <t>0206808-100</t>
  </si>
  <si>
    <t>Anderson Precinct</t>
  </si>
  <si>
    <t>+64.3520393</t>
  </si>
  <si>
    <t>-149.1779320</t>
  </si>
  <si>
    <t>0206808-120</t>
  </si>
  <si>
    <t>Clear Precinct (Part; Also See Part In Yukon-Koyukuk Census Area)</t>
  </si>
  <si>
    <t>+64.1640677</t>
  </si>
  <si>
    <t>-148.9070463</t>
  </si>
  <si>
    <t>150</t>
  </si>
  <si>
    <t>36-625</t>
  </si>
  <si>
    <t>0215036-625</t>
  </si>
  <si>
    <t>Old Harbor Precinct</t>
  </si>
  <si>
    <t>+57.2200480</t>
  </si>
  <si>
    <t>-153.3304770</t>
  </si>
  <si>
    <t>36-618</t>
  </si>
  <si>
    <t>0215036-618</t>
  </si>
  <si>
    <t>Kodiak No. 1 Precinct</t>
  </si>
  <si>
    <t>+57.7852121</t>
  </si>
  <si>
    <t>-152.4008137</t>
  </si>
  <si>
    <t>36-620</t>
  </si>
  <si>
    <t>0215036-620</t>
  </si>
  <si>
    <t>Kodiak No. 2 Precinct</t>
  </si>
  <si>
    <t>+57.7984566</t>
  </si>
  <si>
    <t>-152.4195005</t>
  </si>
  <si>
    <t>36-622</t>
  </si>
  <si>
    <t>0215036-622</t>
  </si>
  <si>
    <t>Mission Road Precinct</t>
  </si>
  <si>
    <t>+57.7855882</t>
  </si>
  <si>
    <t>-152.3268327</t>
  </si>
  <si>
    <t>36-605</t>
  </si>
  <si>
    <t>0215036-605</t>
  </si>
  <si>
    <t>Chiniak Precinct</t>
  </si>
  <si>
    <t>+57.4885733</t>
  </si>
  <si>
    <t>-152.3796139</t>
  </si>
  <si>
    <t>36-615</t>
  </si>
  <si>
    <t>0215036-615</t>
  </si>
  <si>
    <t>Kodiak Island South Precinct</t>
  </si>
  <si>
    <t>+57.4463358</t>
  </si>
  <si>
    <t>-154.3248132</t>
  </si>
  <si>
    <t>36-645</t>
  </si>
  <si>
    <t>0215036-645</t>
  </si>
  <si>
    <t>Port Lions Precinct</t>
  </si>
  <si>
    <t>+58.2204118</t>
  </si>
  <si>
    <t>-152.6323497</t>
  </si>
  <si>
    <t>36-608</t>
  </si>
  <si>
    <t>0215036-608</t>
  </si>
  <si>
    <t>Flats Precinct</t>
  </si>
  <si>
    <t>+57.7100135</t>
  </si>
  <si>
    <t>-152.5858065</t>
  </si>
  <si>
    <t>36-635</t>
  </si>
  <si>
    <t>0215036-635</t>
  </si>
  <si>
    <t>Ouzinkie Precinct</t>
  </si>
  <si>
    <t>+57.9102704</t>
  </si>
  <si>
    <t>-152.3827991</t>
  </si>
  <si>
    <t>270</t>
  </si>
  <si>
    <t>39-932</t>
  </si>
  <si>
    <t>0227039-932</t>
  </si>
  <si>
    <t>Pitkas Point Precinct</t>
  </si>
  <si>
    <t>+62.0373931</t>
  </si>
  <si>
    <t>-163.2668218</t>
  </si>
  <si>
    <t>39-918</t>
  </si>
  <si>
    <t>0227039-918</t>
  </si>
  <si>
    <t>Kotlik Precinct</t>
  </si>
  <si>
    <t>+62.8478942</t>
  </si>
  <si>
    <t>-163.5582033</t>
  </si>
  <si>
    <t>39-916</t>
  </si>
  <si>
    <t>0227039-916</t>
  </si>
  <si>
    <t>Hooper Bay Precinct</t>
  </si>
  <si>
    <t>+61.6176898</t>
  </si>
  <si>
    <t>-165.9579653</t>
  </si>
  <si>
    <t>39-904</t>
  </si>
  <si>
    <t>0227039-904</t>
  </si>
  <si>
    <t>Chevak Precinct</t>
  </si>
  <si>
    <t>+61.3720388</t>
  </si>
  <si>
    <t>-164.8192964</t>
  </si>
  <si>
    <t>39-936</t>
  </si>
  <si>
    <t>0227039-936</t>
  </si>
  <si>
    <t>Scammon Bay Precinct</t>
  </si>
  <si>
    <t>+62.0422545</t>
  </si>
  <si>
    <t>-165.1369551</t>
  </si>
  <si>
    <t>39-928</t>
  </si>
  <si>
    <t>0227039-928</t>
  </si>
  <si>
    <t>Nunam Iqua Precinct</t>
  </si>
  <si>
    <t>+62.3802905</t>
  </si>
  <si>
    <t>-164.9203717</t>
  </si>
  <si>
    <t>39-900</t>
  </si>
  <si>
    <t>0227039-900</t>
  </si>
  <si>
    <t>Alakanuk Precinct</t>
  </si>
  <si>
    <t>+62.5736810</t>
  </si>
  <si>
    <t>-164.4761535</t>
  </si>
  <si>
    <t>39-910</t>
  </si>
  <si>
    <t>0227039-910</t>
  </si>
  <si>
    <t>Emmonak Precinct</t>
  </si>
  <si>
    <t>+62.9010081</t>
  </si>
  <si>
    <t>-164.4417126</t>
  </si>
  <si>
    <t>39-930</t>
  </si>
  <si>
    <t>0227039-930</t>
  </si>
  <si>
    <t>Pilot Station Precinct</t>
  </si>
  <si>
    <t>+61.9466541</t>
  </si>
  <si>
    <t>-162.8782967</t>
  </si>
  <si>
    <t>39-922</t>
  </si>
  <si>
    <t>0227039-922</t>
  </si>
  <si>
    <t>Mountain Village Precinct</t>
  </si>
  <si>
    <t>+62.1211615</t>
  </si>
  <si>
    <t>-164.3891088</t>
  </si>
  <si>
    <t>0227006-510</t>
  </si>
  <si>
    <t>Aniak Precinct (Part; Also See Part In Bethel Census Area)</t>
  </si>
  <si>
    <t>+61.8453230</t>
  </si>
  <si>
    <t>-160.6769730</t>
  </si>
  <si>
    <t>06-655</t>
  </si>
  <si>
    <t>0227006-655</t>
  </si>
  <si>
    <t>Russian Mission Precinct</t>
  </si>
  <si>
    <t>+61.7282840</t>
  </si>
  <si>
    <t>-161.6693555</t>
  </si>
  <si>
    <t>06-607</t>
  </si>
  <si>
    <t>0227006-607</t>
  </si>
  <si>
    <t>Marshall Precinct</t>
  </si>
  <si>
    <t>+62.1721386</t>
  </si>
  <si>
    <t>-162.0350352</t>
  </si>
  <si>
    <t>39-940</t>
  </si>
  <si>
    <t>0227039-940</t>
  </si>
  <si>
    <t>St. Mary's Precinct</t>
  </si>
  <si>
    <t>+62.3280982</t>
  </si>
  <si>
    <t>-162.6926367</t>
  </si>
  <si>
    <t>195</t>
  </si>
  <si>
    <t>05-500</t>
  </si>
  <si>
    <t>0219505-500</t>
  </si>
  <si>
    <t>Angoon Precinct (Part; Also See Parts In Four Other Boroughs and Census Areas)</t>
  </si>
  <si>
    <t>+57.0842361</t>
  </si>
  <si>
    <t>-132.4723818</t>
  </si>
  <si>
    <t>02-250</t>
  </si>
  <si>
    <t>0219502-250</t>
  </si>
  <si>
    <t>Petersburg/Kupreanof Precinct</t>
  </si>
  <si>
    <t>+56.4596496</t>
  </si>
  <si>
    <t>-133.3011238</t>
  </si>
  <si>
    <t>02-295</t>
  </si>
  <si>
    <t>0219502-295</t>
  </si>
  <si>
    <t>Port Alexander Precinct</t>
  </si>
  <si>
    <t>+56.2352180</t>
  </si>
  <si>
    <t>-134.6534985</t>
  </si>
  <si>
    <t>05-518</t>
  </si>
  <si>
    <t>0219505-518</t>
  </si>
  <si>
    <t>Kake Precinct</t>
  </si>
  <si>
    <t>+56.7980105</t>
  </si>
  <si>
    <t>-133.8256605</t>
  </si>
  <si>
    <t>130</t>
  </si>
  <si>
    <t>01-180</t>
  </si>
  <si>
    <t>0213001-180</t>
  </si>
  <si>
    <t>Thorne Bay Precinct (Part; Also See Parts In Wrangell Borough and Prince of Wales-Hyder Census Area)</t>
  </si>
  <si>
    <t>+55.7959402</t>
  </si>
  <si>
    <t>-131.8702360</t>
  </si>
  <si>
    <t>05-540</t>
  </si>
  <si>
    <t>0213005-540</t>
  </si>
  <si>
    <t>Metlakatla Precinct (Part; Also See Part In Prince of Wales-Hyder Census Area)</t>
  </si>
  <si>
    <t>+54.9255536</t>
  </si>
  <si>
    <t>-131.3463407</t>
  </si>
  <si>
    <t>0213005-500</t>
  </si>
  <si>
    <t>+55.6324561</t>
  </si>
  <si>
    <t>-130.6021430</t>
  </si>
  <si>
    <t>01-130</t>
  </si>
  <si>
    <t>0213001-130</t>
  </si>
  <si>
    <t>Ketchikan No. 3 Precinct</t>
  </si>
  <si>
    <t>+55.3761094</t>
  </si>
  <si>
    <t>-131.7182677</t>
  </si>
  <si>
    <t>01-120</t>
  </si>
  <si>
    <t>0213001-120</t>
  </si>
  <si>
    <t>Ketchikan No. 2 Precinct</t>
  </si>
  <si>
    <t>+55.3521908</t>
  </si>
  <si>
    <t>-131.6729759</t>
  </si>
  <si>
    <t>01-160</t>
  </si>
  <si>
    <t>0213001-160</t>
  </si>
  <si>
    <t>Saxman Precinct</t>
  </si>
  <si>
    <t>+55.3228201</t>
  </si>
  <si>
    <t>-131.5889692</t>
  </si>
  <si>
    <t>01-110</t>
  </si>
  <si>
    <t>0213001-110</t>
  </si>
  <si>
    <t>Ketchikan No. 1 Precinct</t>
  </si>
  <si>
    <t>+55.3542046</t>
  </si>
  <si>
    <t>-131.6431566</t>
  </si>
  <si>
    <t>01-140</t>
  </si>
  <si>
    <t>0213001-140</t>
  </si>
  <si>
    <t>North Tongass No. 1 Precinct</t>
  </si>
  <si>
    <t>+55.4247002</t>
  </si>
  <si>
    <t>-131.6030009</t>
  </si>
  <si>
    <t>01-170</t>
  </si>
  <si>
    <t>0213001-170</t>
  </si>
  <si>
    <t>South Tongass Precinct</t>
  </si>
  <si>
    <t>+55.5111116</t>
  </si>
  <si>
    <t>-131.2933540</t>
  </si>
  <si>
    <t>01-150</t>
  </si>
  <si>
    <t>0213001-150</t>
  </si>
  <si>
    <t>North Tongass No. 2 Precinct</t>
  </si>
  <si>
    <t>+55.7237178</t>
  </si>
  <si>
    <t>-131.4334106</t>
  </si>
  <si>
    <t>230</t>
  </si>
  <si>
    <t>05-550</t>
  </si>
  <si>
    <t>0223005-550</t>
  </si>
  <si>
    <t>Skagway Precinct</t>
  </si>
  <si>
    <t>+59.5750974</t>
  </si>
  <si>
    <t>-135.3354181</t>
  </si>
  <si>
    <t>016</t>
  </si>
  <si>
    <t>37-740</t>
  </si>
  <si>
    <t>0201637-740</t>
  </si>
  <si>
    <t>St. Paul Island Precinct</t>
  </si>
  <si>
    <t>+57.1790411</t>
  </si>
  <si>
    <t>-170.3250684</t>
  </si>
  <si>
    <t>37-738</t>
  </si>
  <si>
    <t>0201637-738</t>
  </si>
  <si>
    <t>St. George Precinct</t>
  </si>
  <si>
    <t>+56.5927943</t>
  </si>
  <si>
    <t>-169.6243783</t>
  </si>
  <si>
    <t>37-706</t>
  </si>
  <si>
    <t>0201637-706</t>
  </si>
  <si>
    <t>Aleutians No. 2 Precinct</t>
  </si>
  <si>
    <t>+53.5710268</t>
  </si>
  <si>
    <t>-167.1184270</t>
  </si>
  <si>
    <t>37-704</t>
  </si>
  <si>
    <t>0201637-704</t>
  </si>
  <si>
    <t>Aleutians No. 1 Precinct</t>
  </si>
  <si>
    <t>+51.5823305</t>
  </si>
  <si>
    <t>+178.8575955</t>
  </si>
  <si>
    <t>198</t>
  </si>
  <si>
    <t>01-185</t>
  </si>
  <si>
    <t>0219801-185</t>
  </si>
  <si>
    <t>Coffman Cove Precinct</t>
  </si>
  <si>
    <t>+56.0015949</t>
  </si>
  <si>
    <t>-132.8422492</t>
  </si>
  <si>
    <t>05-516</t>
  </si>
  <si>
    <t>0219805-516</t>
  </si>
  <si>
    <t>Hydaburg Precinct</t>
  </si>
  <si>
    <t>+55.0890817</t>
  </si>
  <si>
    <t>-132.7930625</t>
  </si>
  <si>
    <t>0219805-500</t>
  </si>
  <si>
    <t>+55.9547008</t>
  </si>
  <si>
    <t>-130.1839812</t>
  </si>
  <si>
    <t>0219805-540</t>
  </si>
  <si>
    <t>Metlakatla Precinct (Part; Also See Part In Ketchikan Gateway Borough)</t>
  </si>
  <si>
    <t>+55.1146989</t>
  </si>
  <si>
    <t>-131.5557262</t>
  </si>
  <si>
    <t>0219801-180</t>
  </si>
  <si>
    <t>Thorne Bay Precinct (Part; Also See Parts In Wrangell Borough and Ketchikan Gateway Borough)</t>
  </si>
  <si>
    <t>+55.7629717</t>
  </si>
  <si>
    <t>-132.7158335</t>
  </si>
  <si>
    <t>05-525</t>
  </si>
  <si>
    <t>0219805-525</t>
  </si>
  <si>
    <t>Kasaan Precinct</t>
  </si>
  <si>
    <t>+55.5421624</t>
  </si>
  <si>
    <t>-132.4125360</t>
  </si>
  <si>
    <t>05-504</t>
  </si>
  <si>
    <t>0219805-504</t>
  </si>
  <si>
    <t>Craig Precinct</t>
  </si>
  <si>
    <t>+55.4882325</t>
  </si>
  <si>
    <t>-133.1110690</t>
  </si>
  <si>
    <t>05-530</t>
  </si>
  <si>
    <t>0219805-530</t>
  </si>
  <si>
    <t>Klawock Precinct (Part; Also See Part In Wrangell Borough)</t>
  </si>
  <si>
    <t>+55.8889197</t>
  </si>
  <si>
    <t>-133.4147198</t>
  </si>
  <si>
    <t>220</t>
  </si>
  <si>
    <t>02-210</t>
  </si>
  <si>
    <t>0222002-210</t>
  </si>
  <si>
    <t>Sitka No. 1 Precinct</t>
  </si>
  <si>
    <t>+57.0812798</t>
  </si>
  <si>
    <t>-135.4018145</t>
  </si>
  <si>
    <t>02-240</t>
  </si>
  <si>
    <t>0222002-240</t>
  </si>
  <si>
    <t>Sawmill Creek Precinct</t>
  </si>
  <si>
    <t>+57.1932044</t>
  </si>
  <si>
    <t>-135.3673965</t>
  </si>
  <si>
    <t>02-220</t>
  </si>
  <si>
    <t>0222002-220</t>
  </si>
  <si>
    <t>Sitka No. 2 Precinct</t>
  </si>
  <si>
    <t>+57.0644551</t>
  </si>
  <si>
    <t>-135.3568628</t>
  </si>
  <si>
    <t>02-230</t>
  </si>
  <si>
    <t>0222002-230</t>
  </si>
  <si>
    <t>Halibut Point No. 2 Precinct</t>
  </si>
  <si>
    <t>+57.1147723</t>
  </si>
  <si>
    <t>-135.3851061</t>
  </si>
  <si>
    <t>275</t>
  </si>
  <si>
    <t>0227505-530</t>
  </si>
  <si>
    <t>Klawock Precinct (Part; Also See Part In Prince of Wales-Hyder Census Area)</t>
  </si>
  <si>
    <t>+56.1376741</t>
  </si>
  <si>
    <t>-132.8907853</t>
  </si>
  <si>
    <t>0227505-500</t>
  </si>
  <si>
    <t>+56.4138280</t>
  </si>
  <si>
    <t>-131.6068325</t>
  </si>
  <si>
    <t>0227501-180</t>
  </si>
  <si>
    <t>Thorne Bay Precinct (Part; Also See Parts In Ketchikan Gateway Borough and Prince of Wales-Hyder CA)</t>
  </si>
  <si>
    <t>+55.8117572</t>
  </si>
  <si>
    <t>-132.0429019</t>
  </si>
  <si>
    <t>02-260</t>
  </si>
  <si>
    <t>0227502-260</t>
  </si>
  <si>
    <t>Wrangell Precinct</t>
  </si>
  <si>
    <t>+56.2866548</t>
  </si>
  <si>
    <t>-132.4001610</t>
  </si>
  <si>
    <t>105</t>
  </si>
  <si>
    <t>05-535</t>
  </si>
  <si>
    <t>0210505-535</t>
  </si>
  <si>
    <t>Klukwan Precinct</t>
  </si>
  <si>
    <t>+59.3997662</t>
  </si>
  <si>
    <t>-135.8868771</t>
  </si>
  <si>
    <t>05-565</t>
  </si>
  <si>
    <t>0210505-565</t>
  </si>
  <si>
    <t>Tenakee Precinct</t>
  </si>
  <si>
    <t>+57.8653025</t>
  </si>
  <si>
    <t>-135.1026962</t>
  </si>
  <si>
    <t>02-285</t>
  </si>
  <si>
    <t>0210502-285</t>
  </si>
  <si>
    <t>Pelican/Elfin Cove Precinct</t>
  </si>
  <si>
    <t>+57.9990940</t>
  </si>
  <si>
    <t>-136.2499383</t>
  </si>
  <si>
    <t>05-506</t>
  </si>
  <si>
    <t>0210505-506</t>
  </si>
  <si>
    <t>Gustavus Precinct</t>
  </si>
  <si>
    <t>+58.7101408</t>
  </si>
  <si>
    <t>-136.7366511</t>
  </si>
  <si>
    <t>0210505-500</t>
  </si>
  <si>
    <t>+57.5447765</t>
  </si>
  <si>
    <t>-134.1338999</t>
  </si>
  <si>
    <t>05-514</t>
  </si>
  <si>
    <t>0210505-514</t>
  </si>
  <si>
    <t>Hoonah Precinct</t>
  </si>
  <si>
    <t>+58.1599873</t>
  </si>
  <si>
    <t>-135.7363779</t>
  </si>
  <si>
    <t>VTD Precinct Number</t>
  </si>
  <si>
    <t>VTD Precinct Name</t>
  </si>
  <si>
    <t>Added Precinct</t>
  </si>
  <si>
    <t>Goldstream No. 1</t>
  </si>
  <si>
    <t>Goldstream No. 2</t>
  </si>
  <si>
    <t>Fairbanks No. 1</t>
  </si>
  <si>
    <t>Fairbanks No. 3</t>
  </si>
  <si>
    <t>Fairbanks No. 4</t>
  </si>
  <si>
    <t>Fairbanks No. 5</t>
  </si>
  <si>
    <t>Fairbanks No. 6</t>
  </si>
  <si>
    <t>Fairbanks No. 7</t>
  </si>
  <si>
    <t>Fairbanks No. 10</t>
  </si>
  <si>
    <t>Fairbanks No. 2</t>
  </si>
  <si>
    <t>Fairbanks No. 8</t>
  </si>
  <si>
    <t>Fairbanks No. 9</t>
  </si>
  <si>
    <t>Badger No. 1</t>
  </si>
  <si>
    <t>Badger No. 2</t>
  </si>
  <si>
    <t>Valdez No. 1</t>
  </si>
  <si>
    <t>Valdez No. 2</t>
  </si>
  <si>
    <t>Valdez No. 3</t>
  </si>
  <si>
    <t>Aleutians No. 1</t>
  </si>
  <si>
    <t>Aleutians No. 2</t>
  </si>
  <si>
    <t>Bethel No. 1</t>
  </si>
  <si>
    <t>Bethel No. 2</t>
  </si>
  <si>
    <t>Bethel No. 3</t>
  </si>
  <si>
    <t>Nome No. 1</t>
  </si>
  <si>
    <t>Nome No. 2</t>
  </si>
  <si>
    <t>City of Palmer</t>
  </si>
  <si>
    <t>Palmer-Fishhook</t>
  </si>
  <si>
    <t>Pioneer Peak</t>
  </si>
  <si>
    <t>Knik-Goose Bay</t>
  </si>
  <si>
    <t>Downtown Eagle River No. 1</t>
  </si>
  <si>
    <t>Downtown Eagle River No. 2</t>
  </si>
  <si>
    <t>North Mountain View No. 1</t>
  </si>
  <si>
    <t>North Mountain View No. 2</t>
  </si>
  <si>
    <t>South Mountain View No. 1</t>
  </si>
  <si>
    <t>Chugach Foothills No. 1</t>
  </si>
  <si>
    <t>Chugach Hills No. 2</t>
  </si>
  <si>
    <t>South Mountain View No. 2</t>
  </si>
  <si>
    <t>University No. 1</t>
  </si>
  <si>
    <t>University No. 2</t>
  </si>
  <si>
    <t>Downtown No. 1</t>
  </si>
  <si>
    <t>Downtown No. 2</t>
  </si>
  <si>
    <t>Downtown No. 3</t>
  </si>
  <si>
    <t>Downtown No. 4</t>
  </si>
  <si>
    <t>Rodgers Park</t>
  </si>
  <si>
    <t>Jewel Lake No. 1</t>
  </si>
  <si>
    <t>Bay shore</t>
  </si>
  <si>
    <t>Huffman No. 7</t>
  </si>
  <si>
    <t>Chignik</t>
  </si>
  <si>
    <t>Egegik- Pilot Point</t>
  </si>
  <si>
    <t>St. George</t>
  </si>
  <si>
    <t>Upper Kalskag</t>
  </si>
  <si>
    <t>04 Precinct Name</t>
  </si>
  <si>
    <t>PCT Bush</t>
  </si>
  <si>
    <t>PCT Nader</t>
  </si>
  <si>
    <t xml:space="preserve">PCT Kerry </t>
  </si>
  <si>
    <t>PCT Peroutka</t>
  </si>
  <si>
    <t>PCT Badnarik</t>
  </si>
  <si>
    <t>PCT Cobb</t>
  </si>
  <si>
    <t>PCT Write-In</t>
  </si>
  <si>
    <t>PWINCODE</t>
  </si>
  <si>
    <t>40-036</t>
  </si>
  <si>
    <t>05-545</t>
  </si>
  <si>
    <t>ED Flag</t>
  </si>
  <si>
    <t>ED Total</t>
  </si>
  <si>
    <t>County Subdivison</t>
  </si>
  <si>
    <t>Type</t>
  </si>
  <si>
    <t>F</t>
  </si>
  <si>
    <t>SEF</t>
  </si>
  <si>
    <t>VC</t>
  </si>
  <si>
    <t>ANC</t>
  </si>
  <si>
    <t>Hoonah-Angoon</t>
  </si>
  <si>
    <t>Petersburg</t>
  </si>
  <si>
    <t>Ketchikan</t>
  </si>
  <si>
    <t>Prince of Wales-Hyder</t>
  </si>
  <si>
    <t>Haines</t>
  </si>
  <si>
    <t>Sitka</t>
  </si>
  <si>
    <t>Kodiak</t>
  </si>
  <si>
    <t>Bethel</t>
  </si>
  <si>
    <t>YK</t>
  </si>
  <si>
    <t>Bristol Bay</t>
  </si>
  <si>
    <t>Lake and Peninsula</t>
  </si>
  <si>
    <t>Wade-Hampton</t>
  </si>
  <si>
    <t>Aleutians East</t>
  </si>
  <si>
    <t>Aleutians West</t>
  </si>
  <si>
    <t>Denali</t>
  </si>
  <si>
    <t>Nome</t>
  </si>
  <si>
    <t>NW Arctic</t>
  </si>
  <si>
    <t>North Slope</t>
  </si>
  <si>
    <t>Absentee</t>
  </si>
  <si>
    <t>Question</t>
  </si>
  <si>
    <t>Early Voting</t>
  </si>
  <si>
    <t>SL AQE Est</t>
  </si>
  <si>
    <t>Weighted AQE Est</t>
  </si>
  <si>
    <t>Sitka No, 2</t>
  </si>
  <si>
    <t>City of Palmer No. 1</t>
  </si>
  <si>
    <t>City of Palmer No. 2</t>
  </si>
  <si>
    <t>Houston City</t>
  </si>
  <si>
    <t>Egegik/Pilot</t>
  </si>
  <si>
    <t>South Nanek</t>
  </si>
  <si>
    <t>Municipality</t>
  </si>
  <si>
    <t>Prince of Wales</t>
  </si>
  <si>
    <t>J</t>
  </si>
  <si>
    <t>K</t>
  </si>
  <si>
    <t>MS</t>
  </si>
  <si>
    <t>ABS</t>
  </si>
  <si>
    <t>QUE</t>
  </si>
  <si>
    <t>ED</t>
  </si>
  <si>
    <t>EV</t>
  </si>
  <si>
    <t>TOTAL</t>
  </si>
  <si>
    <t>PCT</t>
  </si>
  <si>
    <t>Q</t>
  </si>
  <si>
    <t>ED Wincode</t>
  </si>
  <si>
    <t>ABS Wincode</t>
  </si>
  <si>
    <t>Q Wincode</t>
  </si>
  <si>
    <t>EV Wincode</t>
  </si>
  <si>
    <t>Total Wincode</t>
  </si>
  <si>
    <t>PCT Kerry</t>
  </si>
  <si>
    <t>PCT Write-Ins</t>
  </si>
  <si>
    <t>ED/Muni</t>
  </si>
  <si>
    <t>Municipality Code</t>
  </si>
  <si>
    <t>Ketchikan Gateway</t>
  </si>
  <si>
    <t>Juneau</t>
  </si>
  <si>
    <t>Valdez-Cordova</t>
  </si>
  <si>
    <t>Yukon-Koyukuk</t>
  </si>
  <si>
    <t>Southeast Fairbanks</t>
  </si>
  <si>
    <t>Wade Hampton</t>
  </si>
  <si>
    <t>Kenai Peninsula</t>
  </si>
  <si>
    <t>Fairbanks North Star</t>
  </si>
  <si>
    <t>Matanuska-Susitna</t>
  </si>
  <si>
    <t>Anchorage</t>
  </si>
  <si>
    <t>Kodiak Island</t>
  </si>
  <si>
    <t>Northwest Arctic</t>
  </si>
  <si>
    <t>04 ED WInCode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</si>
</sst>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ont="1"/>
    <xf numFmtId="10" fontId="0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0ADF-E372-4F6A-B269-7FE207362213}">
  <dimension ref="A1:Y2527"/>
  <sheetViews>
    <sheetView tabSelected="1" workbookViewId="0"/>
  </sheetViews>
  <sheetFormatPr defaultRowHeight="14.4" x14ac:dyDescent="0.3"/>
  <cols>
    <col min="2" max="2" width="21.88671875" customWidth="1"/>
  </cols>
  <sheetData>
    <row r="1" spans="1:25" x14ac:dyDescent="0.3">
      <c r="A1" t="s">
        <v>578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U1" s="2" t="s">
        <v>578</v>
      </c>
      <c r="V1" s="2" t="s">
        <v>2973</v>
      </c>
      <c r="W1" s="2"/>
      <c r="X1" s="2" t="s">
        <v>1</v>
      </c>
      <c r="Y1" s="2" t="s">
        <v>2974</v>
      </c>
    </row>
    <row r="2" spans="1:25" x14ac:dyDescent="0.3">
      <c r="A2" t="str">
        <f>VLOOKUP(B2,'VTD Check'!A:D,4,FALSE)</f>
        <v>01-110</v>
      </c>
      <c r="B2" t="s">
        <v>14</v>
      </c>
      <c r="C2">
        <v>1</v>
      </c>
      <c r="D2">
        <v>2207</v>
      </c>
      <c r="E2">
        <v>891</v>
      </c>
      <c r="F2" s="1">
        <v>0.4037</v>
      </c>
      <c r="G2">
        <v>2207</v>
      </c>
      <c r="H2">
        <v>891</v>
      </c>
      <c r="I2">
        <v>881</v>
      </c>
      <c r="J2">
        <v>27</v>
      </c>
      <c r="K2">
        <v>8</v>
      </c>
      <c r="L2">
        <v>14</v>
      </c>
      <c r="M2">
        <v>315</v>
      </c>
      <c r="N2">
        <v>7</v>
      </c>
      <c r="O2">
        <v>509</v>
      </c>
      <c r="P2">
        <v>1</v>
      </c>
      <c r="U2" t="str">
        <f>IF(ISNUMBER(LEFT(A2,2)/1),A2,"")</f>
        <v>01-110</v>
      </c>
      <c r="V2" t="str">
        <f>IF(U2="","",VLOOKUP(B2,'08 County Sub Allocation'!A:B,2,FALSE))</f>
        <v>Ketchikan</v>
      </c>
      <c r="X2">
        <f>IF(U2="","",IF(ISNUMBER(LEFT(U2,2)/1),LEFT(U2,2)/1,X1))</f>
        <v>1</v>
      </c>
      <c r="Y2" t="str">
        <f>IF(U2="","",IF(RIGHT(B2,5)="Total","TOT",IF(ISNUMBER(LEFT(A2,2)/1),"ED",IF(A2="Absentee","ABS",IF(A2="Question","QUE",IF(A2="Early","EV","ERR"))))))</f>
        <v>ED</v>
      </c>
    </row>
    <row r="3" spans="1:25" x14ac:dyDescent="0.3">
      <c r="A3" t="str">
        <f>VLOOKUP(B3,'VTD Check'!A:D,4,FALSE)</f>
        <v>01-120</v>
      </c>
      <c r="B3" t="s">
        <v>15</v>
      </c>
      <c r="C3">
        <v>1</v>
      </c>
      <c r="D3">
        <v>2324</v>
      </c>
      <c r="E3">
        <v>1065</v>
      </c>
      <c r="F3" s="1">
        <v>0.45829999999999999</v>
      </c>
      <c r="G3">
        <v>2324</v>
      </c>
      <c r="H3">
        <v>1065</v>
      </c>
      <c r="I3">
        <v>1055</v>
      </c>
      <c r="J3">
        <v>16</v>
      </c>
      <c r="K3">
        <v>1</v>
      </c>
      <c r="L3">
        <v>10</v>
      </c>
      <c r="M3">
        <v>338</v>
      </c>
      <c r="N3">
        <v>12</v>
      </c>
      <c r="O3">
        <v>677</v>
      </c>
      <c r="P3">
        <v>1</v>
      </c>
      <c r="U3" t="str">
        <f t="shared" ref="U3:U9" si="0">IF(ISNUMBER(LEFT(A3,2)/1),A3,IF(RIGHT(B2,8)="Absentee",REPT("0",2-LEN(C3))&amp;C3&amp;"-ABS",IF(RIGHT(B2,8)="Question",REPT("0",2-LEN(C3))&amp;C3&amp;"-QUE","")))</f>
        <v>01-120</v>
      </c>
      <c r="V3" t="str">
        <f>IF(U3="","",VLOOKUP(B3,'08 County Sub Allocation'!A:B,2,FALSE))</f>
        <v>Ketchikan</v>
      </c>
      <c r="X3">
        <f t="shared" ref="X3:X66" si="1">IF(U3="","",IF(ISNUMBER(LEFT(U3,2)/1),LEFT(U3,2)/1,X2))</f>
        <v>1</v>
      </c>
      <c r="Y3" t="str">
        <f t="shared" ref="Y3:Y11" si="2">IF(U3="","",IF(RIGHT(B3,5)="Total","TOT",IF(ISNUMBER(LEFT(A3,2)/1),"ED",IF(RIGHT(U3,3)="ABS","ABS",IF(RIGHT(U3,3)="QUE","QUE","")))))</f>
        <v>ED</v>
      </c>
    </row>
    <row r="4" spans="1:25" x14ac:dyDescent="0.3">
      <c r="A4" t="str">
        <f>VLOOKUP(B4,'VTD Check'!A:D,4,FALSE)</f>
        <v>01-130</v>
      </c>
      <c r="B4" t="s">
        <v>16</v>
      </c>
      <c r="C4">
        <v>1</v>
      </c>
      <c r="D4">
        <v>1535</v>
      </c>
      <c r="E4">
        <v>735</v>
      </c>
      <c r="F4" s="1">
        <v>0.4788</v>
      </c>
      <c r="G4">
        <v>1535</v>
      </c>
      <c r="H4">
        <v>735</v>
      </c>
      <c r="I4">
        <v>732</v>
      </c>
      <c r="J4">
        <v>10</v>
      </c>
      <c r="K4">
        <v>0</v>
      </c>
      <c r="L4">
        <v>3</v>
      </c>
      <c r="M4">
        <v>186</v>
      </c>
      <c r="N4">
        <v>4</v>
      </c>
      <c r="O4">
        <v>526</v>
      </c>
      <c r="P4">
        <v>3</v>
      </c>
      <c r="U4" t="str">
        <f t="shared" si="0"/>
        <v>01-130</v>
      </c>
      <c r="V4" t="str">
        <f>IF(U4="","",VLOOKUP(B4,'08 County Sub Allocation'!A:B,2,FALSE))</f>
        <v>Ketchikan</v>
      </c>
      <c r="X4">
        <f t="shared" si="1"/>
        <v>1</v>
      </c>
      <c r="Y4" t="str">
        <f t="shared" si="2"/>
        <v>ED</v>
      </c>
    </row>
    <row r="5" spans="1:25" x14ac:dyDescent="0.3">
      <c r="A5" t="str">
        <f>VLOOKUP(B5,'VTD Check'!A:D,4,FALSE)</f>
        <v>01-140</v>
      </c>
      <c r="B5" t="s">
        <v>17</v>
      </c>
      <c r="C5">
        <v>1</v>
      </c>
      <c r="D5">
        <v>821</v>
      </c>
      <c r="E5">
        <v>378</v>
      </c>
      <c r="F5" s="1">
        <v>0.46039999999999998</v>
      </c>
      <c r="G5">
        <v>821</v>
      </c>
      <c r="H5">
        <v>378</v>
      </c>
      <c r="I5">
        <v>375</v>
      </c>
      <c r="J5">
        <v>2</v>
      </c>
      <c r="K5">
        <v>1</v>
      </c>
      <c r="L5">
        <v>1</v>
      </c>
      <c r="M5">
        <v>86</v>
      </c>
      <c r="N5">
        <v>3</v>
      </c>
      <c r="O5">
        <v>281</v>
      </c>
      <c r="P5">
        <v>1</v>
      </c>
      <c r="U5" t="str">
        <f t="shared" si="0"/>
        <v>01-140</v>
      </c>
      <c r="V5" t="str">
        <f>IF(U5="","",VLOOKUP(B5,'08 County Sub Allocation'!A:B,2,FALSE))</f>
        <v>Ketchikan</v>
      </c>
      <c r="X5">
        <f t="shared" si="1"/>
        <v>1</v>
      </c>
      <c r="Y5" t="str">
        <f t="shared" si="2"/>
        <v>ED</v>
      </c>
    </row>
    <row r="6" spans="1:25" x14ac:dyDescent="0.3">
      <c r="A6" t="str">
        <f>VLOOKUP(B6,'VTD Check'!A:D,4,FALSE)</f>
        <v>01-150</v>
      </c>
      <c r="B6" t="s">
        <v>18</v>
      </c>
      <c r="C6">
        <v>1</v>
      </c>
      <c r="D6">
        <v>1567</v>
      </c>
      <c r="E6">
        <v>848</v>
      </c>
      <c r="F6" s="1">
        <v>0.54120000000000001</v>
      </c>
      <c r="G6">
        <v>1567</v>
      </c>
      <c r="H6">
        <v>848</v>
      </c>
      <c r="I6">
        <v>843</v>
      </c>
      <c r="J6">
        <v>9</v>
      </c>
      <c r="K6">
        <v>3</v>
      </c>
      <c r="L6">
        <v>0</v>
      </c>
      <c r="M6">
        <v>173</v>
      </c>
      <c r="N6">
        <v>8</v>
      </c>
      <c r="O6">
        <v>648</v>
      </c>
      <c r="P6">
        <v>2</v>
      </c>
      <c r="U6" t="str">
        <f t="shared" si="0"/>
        <v>01-150</v>
      </c>
      <c r="V6" t="str">
        <f>IF(U6="","",VLOOKUP(B6,'08 County Sub Allocation'!A:B,2,FALSE))</f>
        <v>Ketchikan</v>
      </c>
      <c r="X6">
        <f t="shared" si="1"/>
        <v>1</v>
      </c>
      <c r="Y6" t="str">
        <f t="shared" si="2"/>
        <v>ED</v>
      </c>
    </row>
    <row r="7" spans="1:25" x14ac:dyDescent="0.3">
      <c r="A7" t="str">
        <f>VLOOKUP(B7,'VTD Check'!A:D,4,FALSE)</f>
        <v>01-160</v>
      </c>
      <c r="B7" t="s">
        <v>19</v>
      </c>
      <c r="C7">
        <v>1</v>
      </c>
      <c r="D7">
        <v>275</v>
      </c>
      <c r="E7">
        <v>148</v>
      </c>
      <c r="F7" s="1">
        <v>0.53820000000000001</v>
      </c>
      <c r="G7">
        <v>275</v>
      </c>
      <c r="H7">
        <v>148</v>
      </c>
      <c r="I7">
        <v>145</v>
      </c>
      <c r="J7">
        <v>3</v>
      </c>
      <c r="K7">
        <v>1</v>
      </c>
      <c r="L7">
        <v>4</v>
      </c>
      <c r="M7">
        <v>55</v>
      </c>
      <c r="N7">
        <v>0</v>
      </c>
      <c r="O7">
        <v>82</v>
      </c>
      <c r="P7">
        <v>0</v>
      </c>
      <c r="U7" t="str">
        <f t="shared" si="0"/>
        <v>01-160</v>
      </c>
      <c r="V7" t="str">
        <f>IF(U7="","",VLOOKUP(B7,'08 County Sub Allocation'!A:B,2,FALSE))</f>
        <v>Ketchikan</v>
      </c>
      <c r="X7">
        <f t="shared" si="1"/>
        <v>1</v>
      </c>
      <c r="Y7" t="str">
        <f t="shared" si="2"/>
        <v>ED</v>
      </c>
    </row>
    <row r="8" spans="1:25" x14ac:dyDescent="0.3">
      <c r="A8" t="str">
        <f>VLOOKUP(B8,'VTD Check'!A:D,4,FALSE)</f>
        <v>01-170</v>
      </c>
      <c r="B8" t="s">
        <v>20</v>
      </c>
      <c r="C8">
        <v>1</v>
      </c>
      <c r="D8">
        <v>1485</v>
      </c>
      <c r="E8">
        <v>671</v>
      </c>
      <c r="F8" s="1">
        <v>0.45190000000000002</v>
      </c>
      <c r="G8">
        <v>1485</v>
      </c>
      <c r="H8">
        <v>671</v>
      </c>
      <c r="I8">
        <v>665</v>
      </c>
      <c r="J8">
        <v>18</v>
      </c>
      <c r="K8">
        <v>4</v>
      </c>
      <c r="L8">
        <v>1</v>
      </c>
      <c r="M8">
        <v>190</v>
      </c>
      <c r="N8">
        <v>3</v>
      </c>
      <c r="O8">
        <v>448</v>
      </c>
      <c r="P8">
        <v>1</v>
      </c>
      <c r="U8" t="str">
        <f t="shared" si="0"/>
        <v>01-170</v>
      </c>
      <c r="V8" t="str">
        <f>IF(U8="","",VLOOKUP(B8,'08 County Sub Allocation'!A:B,2,FALSE))</f>
        <v>Ketchikan</v>
      </c>
      <c r="X8">
        <f t="shared" si="1"/>
        <v>1</v>
      </c>
      <c r="Y8" t="str">
        <f t="shared" si="2"/>
        <v>ED</v>
      </c>
    </row>
    <row r="9" spans="1:25" x14ac:dyDescent="0.3">
      <c r="A9" t="str">
        <f>VLOOKUP(B9,'VTD Check'!A:D,4,FALSE)</f>
        <v>01-180</v>
      </c>
      <c r="B9" t="s">
        <v>21</v>
      </c>
      <c r="C9">
        <v>1</v>
      </c>
      <c r="D9">
        <v>589</v>
      </c>
      <c r="E9">
        <v>205</v>
      </c>
      <c r="F9" s="1">
        <v>0.34799999999999998</v>
      </c>
      <c r="G9">
        <v>589</v>
      </c>
      <c r="H9">
        <v>205</v>
      </c>
      <c r="I9">
        <v>203</v>
      </c>
      <c r="J9">
        <v>7</v>
      </c>
      <c r="K9">
        <v>0</v>
      </c>
      <c r="L9">
        <v>3</v>
      </c>
      <c r="M9">
        <v>38</v>
      </c>
      <c r="N9">
        <v>5</v>
      </c>
      <c r="O9">
        <v>150</v>
      </c>
      <c r="P9">
        <v>0</v>
      </c>
      <c r="U9" t="str">
        <f t="shared" si="0"/>
        <v>01-180</v>
      </c>
      <c r="V9" t="str">
        <f>IF(U9="","",VLOOKUP(B9,'08 County Sub Allocation'!A:B,2,FALSE))</f>
        <v>Prince of Wales</v>
      </c>
      <c r="X9">
        <f t="shared" si="1"/>
        <v>1</v>
      </c>
      <c r="Y9" t="str">
        <f t="shared" si="2"/>
        <v>ED</v>
      </c>
    </row>
    <row r="10" spans="1:25" x14ac:dyDescent="0.3">
      <c r="A10" t="str">
        <f>VLOOKUP(B10,'VTD Check'!A:D,4,FALSE)</f>
        <v>01-185</v>
      </c>
      <c r="B10" t="s">
        <v>22</v>
      </c>
      <c r="C10">
        <v>1</v>
      </c>
      <c r="D10">
        <v>151</v>
      </c>
      <c r="E10">
        <v>89</v>
      </c>
      <c r="F10" s="1">
        <v>0.58940000000000003</v>
      </c>
      <c r="G10">
        <v>151</v>
      </c>
      <c r="H10">
        <v>89</v>
      </c>
      <c r="I10">
        <v>89</v>
      </c>
      <c r="J10">
        <v>1</v>
      </c>
      <c r="K10">
        <v>0</v>
      </c>
      <c r="L10">
        <v>2</v>
      </c>
      <c r="M10">
        <v>18</v>
      </c>
      <c r="N10">
        <v>0</v>
      </c>
      <c r="O10">
        <v>68</v>
      </c>
      <c r="P10">
        <v>0</v>
      </c>
      <c r="U10" t="str">
        <f>IF(ISNUMBER(LEFT(A10,2)/1),A10,IF(RIGHT(B9,8)="Absentee",REPT("0",2-LEN(C10))&amp;C10&amp;"-ABS",IF(RIGHT(B9,8)="Question",REPT("0",2-LEN(C10))&amp;C10&amp;"-QUE","")))</f>
        <v>01-185</v>
      </c>
      <c r="V10" t="str">
        <f>IF(U10="","",VLOOKUP(B10,'08 County Sub Allocation'!A:B,2,FALSE))</f>
        <v>Prince of Wales</v>
      </c>
      <c r="X10">
        <f t="shared" si="1"/>
        <v>1</v>
      </c>
      <c r="Y10" t="str">
        <f t="shared" si="2"/>
        <v>ED</v>
      </c>
    </row>
    <row r="11" spans="1:25" x14ac:dyDescent="0.3">
      <c r="A11" t="e">
        <f>VLOOKUP(B11,'VTD Check'!A:D,4,FALSE)</f>
        <v>#N/A</v>
      </c>
      <c r="B11" t="s">
        <v>23</v>
      </c>
      <c r="C11">
        <v>1</v>
      </c>
      <c r="U11" t="str">
        <f t="shared" ref="U11:U74" si="3">IF(ISNUMBER(LEFT(A11,2)/1),A11,IF(RIGHT(B10,8)="Absentee",REPT("0",2-LEN(C11))&amp;C11&amp;"-ABS",IF(RIGHT(B10,8)="Question",REPT("0",2-LEN(C11))&amp;C11&amp;"-QUE","")))</f>
        <v/>
      </c>
      <c r="V11" t="str">
        <f>IF(U11="","",VLOOKUP(B11,'08 County Sub Allocation'!A:B,2,FALSE))</f>
        <v/>
      </c>
      <c r="X11" t="str">
        <f t="shared" si="1"/>
        <v/>
      </c>
      <c r="Y11" t="str">
        <f t="shared" si="2"/>
        <v/>
      </c>
    </row>
    <row r="12" spans="1:25" x14ac:dyDescent="0.3">
      <c r="A12" t="e">
        <f>VLOOKUP(B12,'VTD Check'!A:D,4,FALSE)</f>
        <v>#N/A</v>
      </c>
      <c r="B12" t="s">
        <v>24</v>
      </c>
      <c r="C12">
        <v>1</v>
      </c>
      <c r="D12">
        <v>0</v>
      </c>
      <c r="E12">
        <v>1375</v>
      </c>
      <c r="F12" t="s">
        <v>25</v>
      </c>
      <c r="G12">
        <v>10954</v>
      </c>
      <c r="H12">
        <v>1375</v>
      </c>
      <c r="I12">
        <v>1364</v>
      </c>
      <c r="J12">
        <v>24</v>
      </c>
      <c r="K12">
        <v>6</v>
      </c>
      <c r="L12">
        <v>5</v>
      </c>
      <c r="M12">
        <v>434</v>
      </c>
      <c r="N12">
        <v>15</v>
      </c>
      <c r="O12">
        <v>873</v>
      </c>
      <c r="P12">
        <v>7</v>
      </c>
      <c r="U12" t="str">
        <f t="shared" si="3"/>
        <v>01-ABS</v>
      </c>
      <c r="V12" t="e">
        <f>IF(U12="","",VLOOKUP(B12,'08 County Sub Allocation'!A:B,2,FALSE))</f>
        <v>#N/A</v>
      </c>
      <c r="X12">
        <f t="shared" si="1"/>
        <v>1</v>
      </c>
      <c r="Y12" t="str">
        <f>IF(U12="","",IF(RIGHT(B12,5)="Total","TOT",IF(ISNUMBER(LEFT(A12,2)/1),"ED",IF(RIGHT(U12,3)="ABS","ABS",IF(RIGHT(U12,3)="QUE","QUE","")))))</f>
        <v>ABS</v>
      </c>
    </row>
    <row r="13" spans="1:25" x14ac:dyDescent="0.3">
      <c r="A13" t="e">
        <f>VLOOKUP(B13,'VTD Check'!A:D,4,FALSE)</f>
        <v>#N/A</v>
      </c>
      <c r="B13" t="s">
        <v>26</v>
      </c>
      <c r="C13">
        <v>1</v>
      </c>
      <c r="D13">
        <v>0</v>
      </c>
      <c r="E13">
        <v>0</v>
      </c>
      <c r="F13" t="s">
        <v>25</v>
      </c>
      <c r="G13">
        <v>10954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U13" t="str">
        <f t="shared" si="3"/>
        <v/>
      </c>
      <c r="V13" t="str">
        <f>IF(U13="","",VLOOKUP(B13,'08 County Sub Allocation'!A:B,2,FALSE))</f>
        <v/>
      </c>
      <c r="X13" t="str">
        <f t="shared" si="1"/>
        <v/>
      </c>
      <c r="Y13" t="str">
        <f t="shared" ref="Y13:Y76" si="4">IF(U13="","",IF(RIGHT(B13,5)="Total","TOT",IF(ISNUMBER(LEFT(A13,2)/1),"ED",IF(RIGHT(U13,3)="ABS","ABS",IF(RIGHT(U13,3)="QUE","QUE","")))))</f>
        <v/>
      </c>
    </row>
    <row r="14" spans="1:25" x14ac:dyDescent="0.3">
      <c r="A14" t="e">
        <f>VLOOKUP(B14,'VTD Check'!A:D,4,FALSE)</f>
        <v>#N/A</v>
      </c>
      <c r="B14" t="s">
        <v>27</v>
      </c>
      <c r="C14">
        <v>1</v>
      </c>
      <c r="D14">
        <v>0</v>
      </c>
      <c r="E14">
        <v>0</v>
      </c>
      <c r="F14" t="s">
        <v>25</v>
      </c>
      <c r="G14">
        <v>10954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U14" t="str">
        <f t="shared" si="3"/>
        <v/>
      </c>
      <c r="V14" t="str">
        <f>IF(U14="","",VLOOKUP(B14,'08 County Sub Allocation'!A:B,2,FALSE))</f>
        <v/>
      </c>
      <c r="X14" t="str">
        <f t="shared" si="1"/>
        <v/>
      </c>
      <c r="Y14" t="str">
        <f t="shared" si="4"/>
        <v/>
      </c>
    </row>
    <row r="15" spans="1:25" x14ac:dyDescent="0.3">
      <c r="A15" t="e">
        <f>VLOOKUP(B15,'VTD Check'!A:D,4,FALSE)</f>
        <v>#N/A</v>
      </c>
      <c r="B15" t="s">
        <v>28</v>
      </c>
      <c r="C15">
        <v>1</v>
      </c>
      <c r="D15">
        <v>0</v>
      </c>
      <c r="E15">
        <v>0</v>
      </c>
      <c r="F15" t="s">
        <v>25</v>
      </c>
      <c r="G15">
        <v>10954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U15" t="str">
        <f t="shared" si="3"/>
        <v/>
      </c>
      <c r="V15" t="str">
        <f>IF(U15="","",VLOOKUP(B15,'08 County Sub Allocation'!A:B,2,FALSE))</f>
        <v/>
      </c>
      <c r="X15" t="str">
        <f t="shared" si="1"/>
        <v/>
      </c>
      <c r="Y15" t="str">
        <f t="shared" si="4"/>
        <v/>
      </c>
    </row>
    <row r="16" spans="1:25" x14ac:dyDescent="0.3">
      <c r="A16" t="e">
        <f>VLOOKUP(B16,'VTD Check'!A:D,4,FALSE)</f>
        <v>#N/A</v>
      </c>
      <c r="B16" t="s">
        <v>29</v>
      </c>
      <c r="C16">
        <v>1</v>
      </c>
      <c r="D16">
        <v>0</v>
      </c>
      <c r="E16">
        <v>0</v>
      </c>
      <c r="F16" t="s">
        <v>25</v>
      </c>
      <c r="G16">
        <v>10954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U16" t="str">
        <f t="shared" si="3"/>
        <v/>
      </c>
      <c r="V16" t="str">
        <f>IF(U16="","",VLOOKUP(B16,'08 County Sub Allocation'!A:B,2,FALSE))</f>
        <v/>
      </c>
      <c r="X16" t="str">
        <f t="shared" si="1"/>
        <v/>
      </c>
      <c r="Y16" t="str">
        <f t="shared" si="4"/>
        <v/>
      </c>
    </row>
    <row r="17" spans="1:25" x14ac:dyDescent="0.3">
      <c r="A17" t="e">
        <f>VLOOKUP(B17,'VTD Check'!A:D,4,FALSE)</f>
        <v>#N/A</v>
      </c>
      <c r="B17" t="s">
        <v>30</v>
      </c>
      <c r="C17">
        <v>1</v>
      </c>
      <c r="D17">
        <v>0</v>
      </c>
      <c r="E17">
        <v>0</v>
      </c>
      <c r="F17" t="s">
        <v>25</v>
      </c>
      <c r="G17">
        <v>10954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U17" t="str">
        <f t="shared" si="3"/>
        <v/>
      </c>
      <c r="V17" t="str">
        <f>IF(U17="","",VLOOKUP(B17,'08 County Sub Allocation'!A:B,2,FALSE))</f>
        <v/>
      </c>
      <c r="X17" t="str">
        <f t="shared" si="1"/>
        <v/>
      </c>
      <c r="Y17" t="str">
        <f t="shared" si="4"/>
        <v/>
      </c>
    </row>
    <row r="18" spans="1:25" x14ac:dyDescent="0.3">
      <c r="A18" t="e">
        <f>VLOOKUP(B18,'VTD Check'!A:D,4,FALSE)</f>
        <v>#N/A</v>
      </c>
      <c r="B18" t="s">
        <v>31</v>
      </c>
      <c r="C18">
        <v>1</v>
      </c>
      <c r="D18">
        <v>0</v>
      </c>
      <c r="E18">
        <v>0</v>
      </c>
      <c r="F18" t="s">
        <v>25</v>
      </c>
      <c r="G18">
        <v>10954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U18" t="str">
        <f t="shared" si="3"/>
        <v/>
      </c>
      <c r="V18" t="str">
        <f>IF(U18="","",VLOOKUP(B18,'08 County Sub Allocation'!A:B,2,FALSE))</f>
        <v/>
      </c>
      <c r="X18" t="str">
        <f t="shared" si="1"/>
        <v/>
      </c>
      <c r="Y18" t="str">
        <f t="shared" si="4"/>
        <v/>
      </c>
    </row>
    <row r="19" spans="1:25" x14ac:dyDescent="0.3">
      <c r="A19" t="e">
        <f>VLOOKUP(B19,'VTD Check'!A:D,4,FALSE)</f>
        <v>#N/A</v>
      </c>
      <c r="B19" t="s">
        <v>32</v>
      </c>
      <c r="C19">
        <v>1</v>
      </c>
      <c r="D19">
        <v>0</v>
      </c>
      <c r="E19">
        <v>1375</v>
      </c>
      <c r="F19" t="s">
        <v>25</v>
      </c>
      <c r="G19">
        <v>0</v>
      </c>
      <c r="H19">
        <v>1375</v>
      </c>
      <c r="I19">
        <v>1364</v>
      </c>
      <c r="J19">
        <v>24</v>
      </c>
      <c r="K19">
        <v>6</v>
      </c>
      <c r="L19">
        <v>5</v>
      </c>
      <c r="M19">
        <v>434</v>
      </c>
      <c r="N19">
        <v>15</v>
      </c>
      <c r="O19">
        <v>873</v>
      </c>
      <c r="P19">
        <v>7</v>
      </c>
      <c r="U19" t="str">
        <f t="shared" si="3"/>
        <v/>
      </c>
      <c r="V19" t="str">
        <f>IF(U19="","",VLOOKUP(B19,'08 County Sub Allocation'!A:B,2,FALSE))</f>
        <v/>
      </c>
      <c r="Y19" t="str">
        <f t="shared" si="4"/>
        <v/>
      </c>
    </row>
    <row r="20" spans="1:25" x14ac:dyDescent="0.3">
      <c r="A20" t="e">
        <f>VLOOKUP(B20,'VTD Check'!A:D,4,FALSE)</f>
        <v>#N/A</v>
      </c>
      <c r="B20" t="s">
        <v>33</v>
      </c>
      <c r="C20">
        <v>1</v>
      </c>
      <c r="U20" t="str">
        <f t="shared" si="3"/>
        <v/>
      </c>
      <c r="V20" t="str">
        <f>IF(U20="","",VLOOKUP(B20,'08 County Sub Allocation'!A:B,2,FALSE))</f>
        <v/>
      </c>
      <c r="X20" t="str">
        <f t="shared" si="1"/>
        <v/>
      </c>
      <c r="Y20" t="str">
        <f t="shared" si="4"/>
        <v/>
      </c>
    </row>
    <row r="21" spans="1:25" x14ac:dyDescent="0.3">
      <c r="A21" t="e">
        <f>VLOOKUP(B21,'VTD Check'!A:D,4,FALSE)</f>
        <v>#N/A</v>
      </c>
      <c r="B21" t="s">
        <v>24</v>
      </c>
      <c r="C21">
        <v>1</v>
      </c>
      <c r="D21">
        <v>0</v>
      </c>
      <c r="E21">
        <v>407</v>
      </c>
      <c r="F21" t="s">
        <v>25</v>
      </c>
      <c r="G21">
        <v>10954</v>
      </c>
      <c r="H21">
        <v>407</v>
      </c>
      <c r="I21">
        <v>402</v>
      </c>
      <c r="J21">
        <v>11</v>
      </c>
      <c r="K21">
        <v>1</v>
      </c>
      <c r="L21">
        <v>8</v>
      </c>
      <c r="M21">
        <v>116</v>
      </c>
      <c r="N21">
        <v>1</v>
      </c>
      <c r="O21">
        <v>260</v>
      </c>
      <c r="P21">
        <v>5</v>
      </c>
      <c r="U21" t="str">
        <f t="shared" si="3"/>
        <v>01-QUE</v>
      </c>
      <c r="V21" t="e">
        <f>IF(U21="","",VLOOKUP(B21,'08 County Sub Allocation'!A:B,2,FALSE))</f>
        <v>#N/A</v>
      </c>
      <c r="X21">
        <f t="shared" si="1"/>
        <v>1</v>
      </c>
      <c r="Y21" t="str">
        <f t="shared" si="4"/>
        <v>QUE</v>
      </c>
    </row>
    <row r="22" spans="1:25" x14ac:dyDescent="0.3">
      <c r="A22" t="e">
        <f>VLOOKUP(B22,'VTD Check'!A:D,4,FALSE)</f>
        <v>#N/A</v>
      </c>
      <c r="B22" t="s">
        <v>26</v>
      </c>
      <c r="C22">
        <v>1</v>
      </c>
      <c r="D22">
        <v>0</v>
      </c>
      <c r="E22">
        <v>0</v>
      </c>
      <c r="F22" t="s">
        <v>25</v>
      </c>
      <c r="G22">
        <v>10954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U22" t="str">
        <f t="shared" si="3"/>
        <v/>
      </c>
      <c r="V22" t="str">
        <f>IF(U22="","",VLOOKUP(B22,'08 County Sub Allocation'!A:B,2,FALSE))</f>
        <v/>
      </c>
      <c r="X22" t="str">
        <f t="shared" si="1"/>
        <v/>
      </c>
      <c r="Y22" t="str">
        <f t="shared" si="4"/>
        <v/>
      </c>
    </row>
    <row r="23" spans="1:25" x14ac:dyDescent="0.3">
      <c r="A23" t="e">
        <f>VLOOKUP(B23,'VTD Check'!A:D,4,FALSE)</f>
        <v>#N/A</v>
      </c>
      <c r="B23" t="s">
        <v>27</v>
      </c>
      <c r="C23">
        <v>1</v>
      </c>
      <c r="D23">
        <v>0</v>
      </c>
      <c r="E23">
        <v>0</v>
      </c>
      <c r="F23" t="s">
        <v>25</v>
      </c>
      <c r="G23">
        <v>10954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U23" t="str">
        <f t="shared" si="3"/>
        <v/>
      </c>
      <c r="V23" t="str">
        <f>IF(U23="","",VLOOKUP(B23,'08 County Sub Allocation'!A:B,2,FALSE))</f>
        <v/>
      </c>
      <c r="X23" t="str">
        <f t="shared" si="1"/>
        <v/>
      </c>
      <c r="Y23" t="str">
        <f t="shared" si="4"/>
        <v/>
      </c>
    </row>
    <row r="24" spans="1:25" x14ac:dyDescent="0.3">
      <c r="A24" t="e">
        <f>VLOOKUP(B24,'VTD Check'!A:D,4,FALSE)</f>
        <v>#N/A</v>
      </c>
      <c r="B24" t="s">
        <v>28</v>
      </c>
      <c r="C24">
        <v>1</v>
      </c>
      <c r="D24">
        <v>0</v>
      </c>
      <c r="E24">
        <v>0</v>
      </c>
      <c r="F24" t="s">
        <v>25</v>
      </c>
      <c r="G24">
        <v>10954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U24" t="str">
        <f t="shared" si="3"/>
        <v/>
      </c>
      <c r="V24" t="str">
        <f>IF(U24="","",VLOOKUP(B24,'08 County Sub Allocation'!A:B,2,FALSE))</f>
        <v/>
      </c>
      <c r="X24" t="str">
        <f t="shared" si="1"/>
        <v/>
      </c>
      <c r="Y24" t="str">
        <f t="shared" si="4"/>
        <v/>
      </c>
    </row>
    <row r="25" spans="1:25" x14ac:dyDescent="0.3">
      <c r="A25" t="e">
        <f>VLOOKUP(B25,'VTD Check'!A:D,4,FALSE)</f>
        <v>#N/A</v>
      </c>
      <c r="B25" t="s">
        <v>29</v>
      </c>
      <c r="C25">
        <v>1</v>
      </c>
      <c r="D25">
        <v>0</v>
      </c>
      <c r="E25">
        <v>0</v>
      </c>
      <c r="F25" t="s">
        <v>25</v>
      </c>
      <c r="G25">
        <v>10954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U25" t="str">
        <f t="shared" si="3"/>
        <v/>
      </c>
      <c r="V25" t="str">
        <f>IF(U25="","",VLOOKUP(B25,'08 County Sub Allocation'!A:B,2,FALSE))</f>
        <v/>
      </c>
      <c r="X25" t="str">
        <f t="shared" si="1"/>
        <v/>
      </c>
      <c r="Y25" t="str">
        <f t="shared" si="4"/>
        <v/>
      </c>
    </row>
    <row r="26" spans="1:25" x14ac:dyDescent="0.3">
      <c r="A26" t="e">
        <f>VLOOKUP(B26,'VTD Check'!A:D,4,FALSE)</f>
        <v>#N/A</v>
      </c>
      <c r="B26" t="s">
        <v>30</v>
      </c>
      <c r="C26">
        <v>1</v>
      </c>
      <c r="D26">
        <v>0</v>
      </c>
      <c r="E26">
        <v>0</v>
      </c>
      <c r="F26" t="s">
        <v>25</v>
      </c>
      <c r="G26">
        <v>10954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U26" t="str">
        <f t="shared" si="3"/>
        <v/>
      </c>
      <c r="V26" t="str">
        <f>IF(U26="","",VLOOKUP(B26,'08 County Sub Allocation'!A:B,2,FALSE))</f>
        <v/>
      </c>
      <c r="X26" t="str">
        <f t="shared" si="1"/>
        <v/>
      </c>
      <c r="Y26" t="str">
        <f t="shared" si="4"/>
        <v/>
      </c>
    </row>
    <row r="27" spans="1:25" x14ac:dyDescent="0.3">
      <c r="A27" t="e">
        <f>VLOOKUP(B27,'VTD Check'!A:D,4,FALSE)</f>
        <v>#N/A</v>
      </c>
      <c r="B27" t="s">
        <v>31</v>
      </c>
      <c r="C27">
        <v>1</v>
      </c>
      <c r="D27">
        <v>0</v>
      </c>
      <c r="E27">
        <v>0</v>
      </c>
      <c r="F27" t="s">
        <v>25</v>
      </c>
      <c r="G27">
        <v>10954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U27" t="str">
        <f t="shared" si="3"/>
        <v/>
      </c>
      <c r="V27" t="str">
        <f>IF(U27="","",VLOOKUP(B27,'08 County Sub Allocation'!A:B,2,FALSE))</f>
        <v/>
      </c>
      <c r="X27" t="str">
        <f t="shared" si="1"/>
        <v/>
      </c>
      <c r="Y27" t="str">
        <f t="shared" si="4"/>
        <v/>
      </c>
    </row>
    <row r="28" spans="1:25" x14ac:dyDescent="0.3">
      <c r="A28" t="e">
        <f>VLOOKUP(B28,'VTD Check'!A:D,4,FALSE)</f>
        <v>#N/A</v>
      </c>
      <c r="B28" t="s">
        <v>32</v>
      </c>
      <c r="C28">
        <v>1</v>
      </c>
      <c r="D28">
        <v>0</v>
      </c>
      <c r="E28">
        <v>407</v>
      </c>
      <c r="F28" t="s">
        <v>25</v>
      </c>
      <c r="G28">
        <v>0</v>
      </c>
      <c r="H28">
        <v>407</v>
      </c>
      <c r="I28">
        <v>402</v>
      </c>
      <c r="J28">
        <v>11</v>
      </c>
      <c r="K28">
        <v>1</v>
      </c>
      <c r="L28">
        <v>8</v>
      </c>
      <c r="M28">
        <v>116</v>
      </c>
      <c r="N28">
        <v>1</v>
      </c>
      <c r="O28">
        <v>260</v>
      </c>
      <c r="P28">
        <v>5</v>
      </c>
      <c r="U28" t="str">
        <f t="shared" si="3"/>
        <v/>
      </c>
      <c r="V28" t="str">
        <f>IF(U28="","",VLOOKUP(B28,'08 County Sub Allocation'!A:B,2,FALSE))</f>
        <v/>
      </c>
      <c r="Y28" t="str">
        <f t="shared" si="4"/>
        <v/>
      </c>
    </row>
    <row r="29" spans="1:25" x14ac:dyDescent="0.3">
      <c r="A29" t="e">
        <f>VLOOKUP(B29,'VTD Check'!A:D,4,FALSE)</f>
        <v>#N/A</v>
      </c>
      <c r="B29" t="s">
        <v>34</v>
      </c>
      <c r="C29">
        <v>1</v>
      </c>
      <c r="U29" t="str">
        <f t="shared" si="3"/>
        <v/>
      </c>
      <c r="V29" t="str">
        <f>IF(U29="","",VLOOKUP(B29,'08 County Sub Allocation'!A:B,2,FALSE))</f>
        <v/>
      </c>
      <c r="X29" t="str">
        <f t="shared" si="1"/>
        <v/>
      </c>
      <c r="Y29" t="str">
        <f t="shared" si="4"/>
        <v/>
      </c>
    </row>
    <row r="30" spans="1:25" x14ac:dyDescent="0.3">
      <c r="A30" t="e">
        <f>VLOOKUP(B30,'VTD Check'!A:D,4,FALSE)</f>
        <v>#N/A</v>
      </c>
      <c r="B30" t="s">
        <v>24</v>
      </c>
      <c r="C30">
        <v>1</v>
      </c>
      <c r="D30">
        <v>0</v>
      </c>
      <c r="E30">
        <v>1819</v>
      </c>
      <c r="F30" t="s">
        <v>25</v>
      </c>
      <c r="G30">
        <v>106473</v>
      </c>
      <c r="H30">
        <v>1819</v>
      </c>
      <c r="I30">
        <v>1811</v>
      </c>
      <c r="J30">
        <v>38</v>
      </c>
      <c r="K30">
        <v>7</v>
      </c>
      <c r="L30">
        <v>8</v>
      </c>
      <c r="M30">
        <v>920</v>
      </c>
      <c r="N30">
        <v>8</v>
      </c>
      <c r="O30">
        <v>823</v>
      </c>
      <c r="P30">
        <v>7</v>
      </c>
      <c r="U30" t="str">
        <f t="shared" si="3"/>
        <v/>
      </c>
      <c r="V30" t="str">
        <f>IF(U30="","",VLOOKUP(B30,'08 County Sub Allocation'!A:B,2,FALSE))</f>
        <v/>
      </c>
      <c r="X30" t="str">
        <f t="shared" si="1"/>
        <v/>
      </c>
      <c r="Y30" t="str">
        <f t="shared" si="4"/>
        <v/>
      </c>
    </row>
    <row r="31" spans="1:25" x14ac:dyDescent="0.3">
      <c r="A31" t="e">
        <f>VLOOKUP(B31,'VTD Check'!A:D,4,FALSE)</f>
        <v>#N/A</v>
      </c>
      <c r="B31" t="s">
        <v>26</v>
      </c>
      <c r="C31">
        <v>1</v>
      </c>
      <c r="D31">
        <v>0</v>
      </c>
      <c r="E31">
        <v>0</v>
      </c>
      <c r="F31" t="s">
        <v>25</v>
      </c>
      <c r="G31">
        <v>106473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U31" t="str">
        <f t="shared" si="3"/>
        <v/>
      </c>
      <c r="V31" t="str">
        <f>IF(U31="","",VLOOKUP(B31,'08 County Sub Allocation'!A:B,2,FALSE))</f>
        <v/>
      </c>
      <c r="X31" t="str">
        <f t="shared" si="1"/>
        <v/>
      </c>
      <c r="Y31" t="str">
        <f t="shared" si="4"/>
        <v/>
      </c>
    </row>
    <row r="32" spans="1:25" x14ac:dyDescent="0.3">
      <c r="A32" t="e">
        <f>VLOOKUP(B32,'VTD Check'!A:D,4,FALSE)</f>
        <v>#N/A</v>
      </c>
      <c r="B32" t="s">
        <v>27</v>
      </c>
      <c r="C32">
        <v>1</v>
      </c>
      <c r="D32">
        <v>0</v>
      </c>
      <c r="E32">
        <v>0</v>
      </c>
      <c r="F32" t="s">
        <v>25</v>
      </c>
      <c r="G32">
        <v>106473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U32" t="str">
        <f t="shared" si="3"/>
        <v/>
      </c>
      <c r="V32" t="str">
        <f>IF(U32="","",VLOOKUP(B32,'08 County Sub Allocation'!A:B,2,FALSE))</f>
        <v/>
      </c>
      <c r="X32" t="str">
        <f t="shared" si="1"/>
        <v/>
      </c>
      <c r="Y32" t="str">
        <f t="shared" si="4"/>
        <v/>
      </c>
    </row>
    <row r="33" spans="1:25" x14ac:dyDescent="0.3">
      <c r="A33" t="e">
        <f>VLOOKUP(B33,'VTD Check'!A:D,4,FALSE)</f>
        <v>#N/A</v>
      </c>
      <c r="B33" t="s">
        <v>28</v>
      </c>
      <c r="C33">
        <v>1</v>
      </c>
      <c r="D33">
        <v>0</v>
      </c>
      <c r="E33">
        <v>0</v>
      </c>
      <c r="F33" t="s">
        <v>25</v>
      </c>
      <c r="G33">
        <v>106473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U33" t="str">
        <f t="shared" si="3"/>
        <v/>
      </c>
      <c r="V33" t="str">
        <f>IF(U33="","",VLOOKUP(B33,'08 County Sub Allocation'!A:B,2,FALSE))</f>
        <v/>
      </c>
      <c r="X33" t="str">
        <f t="shared" si="1"/>
        <v/>
      </c>
      <c r="Y33" t="str">
        <f t="shared" si="4"/>
        <v/>
      </c>
    </row>
    <row r="34" spans="1:25" x14ac:dyDescent="0.3">
      <c r="A34" t="e">
        <f>VLOOKUP(B34,'VTD Check'!A:D,4,FALSE)</f>
        <v>#N/A</v>
      </c>
      <c r="B34" t="s">
        <v>29</v>
      </c>
      <c r="C34">
        <v>1</v>
      </c>
      <c r="D34">
        <v>0</v>
      </c>
      <c r="E34">
        <v>0</v>
      </c>
      <c r="F34" t="s">
        <v>25</v>
      </c>
      <c r="G34">
        <v>106473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U34" t="str">
        <f t="shared" si="3"/>
        <v/>
      </c>
      <c r="V34" t="str">
        <f>IF(U34="","",VLOOKUP(B34,'08 County Sub Allocation'!A:B,2,FALSE))</f>
        <v/>
      </c>
      <c r="X34" t="str">
        <f t="shared" si="1"/>
        <v/>
      </c>
      <c r="Y34" t="str">
        <f t="shared" si="4"/>
        <v/>
      </c>
    </row>
    <row r="35" spans="1:25" x14ac:dyDescent="0.3">
      <c r="A35" t="e">
        <f>VLOOKUP(B35,'VTD Check'!A:D,4,FALSE)</f>
        <v>#N/A</v>
      </c>
      <c r="B35" t="s">
        <v>30</v>
      </c>
      <c r="C35">
        <v>1</v>
      </c>
      <c r="D35">
        <v>0</v>
      </c>
      <c r="E35">
        <v>0</v>
      </c>
      <c r="F35" t="s">
        <v>25</v>
      </c>
      <c r="G35">
        <v>106473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U35" t="str">
        <f t="shared" si="3"/>
        <v/>
      </c>
      <c r="V35" t="str">
        <f>IF(U35="","",VLOOKUP(B35,'08 County Sub Allocation'!A:B,2,FALSE))</f>
        <v/>
      </c>
      <c r="X35" t="str">
        <f t="shared" si="1"/>
        <v/>
      </c>
      <c r="Y35" t="str">
        <f t="shared" si="4"/>
        <v/>
      </c>
    </row>
    <row r="36" spans="1:25" x14ac:dyDescent="0.3">
      <c r="A36" t="e">
        <f>VLOOKUP(B36,'VTD Check'!A:D,4,FALSE)</f>
        <v>#N/A</v>
      </c>
      <c r="B36" t="s">
        <v>31</v>
      </c>
      <c r="C36">
        <v>1</v>
      </c>
      <c r="D36">
        <v>0</v>
      </c>
      <c r="E36">
        <v>0</v>
      </c>
      <c r="F36" t="s">
        <v>25</v>
      </c>
      <c r="G36">
        <v>106473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U36" t="str">
        <f t="shared" si="3"/>
        <v/>
      </c>
      <c r="V36" t="str">
        <f>IF(U36="","",VLOOKUP(B36,'08 County Sub Allocation'!A:B,2,FALSE))</f>
        <v/>
      </c>
      <c r="X36" t="str">
        <f t="shared" si="1"/>
        <v/>
      </c>
      <c r="Y36" t="str">
        <f t="shared" si="4"/>
        <v/>
      </c>
    </row>
    <row r="37" spans="1:25" x14ac:dyDescent="0.3">
      <c r="A37" t="e">
        <f>VLOOKUP(B37,'VTD Check'!A:D,4,FALSE)</f>
        <v>#N/A</v>
      </c>
      <c r="B37" t="s">
        <v>32</v>
      </c>
      <c r="C37">
        <v>1</v>
      </c>
      <c r="D37">
        <v>0</v>
      </c>
      <c r="E37">
        <v>1819</v>
      </c>
      <c r="F37" t="s">
        <v>25</v>
      </c>
      <c r="G37">
        <v>0</v>
      </c>
      <c r="H37">
        <v>1819</v>
      </c>
      <c r="I37">
        <v>1811</v>
      </c>
      <c r="J37">
        <v>38</v>
      </c>
      <c r="K37">
        <v>7</v>
      </c>
      <c r="L37">
        <v>8</v>
      </c>
      <c r="M37">
        <v>920</v>
      </c>
      <c r="N37">
        <v>8</v>
      </c>
      <c r="O37">
        <v>823</v>
      </c>
      <c r="P37">
        <v>7</v>
      </c>
      <c r="U37" t="str">
        <f t="shared" si="3"/>
        <v/>
      </c>
      <c r="V37" t="str">
        <f>IF(U37="","",VLOOKUP(B37,'08 County Sub Allocation'!A:B,2,FALSE))</f>
        <v/>
      </c>
      <c r="X37" t="str">
        <f t="shared" si="1"/>
        <v/>
      </c>
      <c r="Y37" t="str">
        <f t="shared" si="4"/>
        <v/>
      </c>
    </row>
    <row r="38" spans="1:25" x14ac:dyDescent="0.3">
      <c r="A38" t="e">
        <f>VLOOKUP(B38,'VTD Check'!A:D,4,FALSE)</f>
        <v>#N/A</v>
      </c>
      <c r="B38" t="s">
        <v>35</v>
      </c>
      <c r="C38">
        <v>1</v>
      </c>
      <c r="U38" t="str">
        <f t="shared" si="3"/>
        <v/>
      </c>
      <c r="V38" t="str">
        <f>IF(U38="","",VLOOKUP(B38,'08 County Sub Allocation'!A:B,2,FALSE))</f>
        <v/>
      </c>
      <c r="X38" t="str">
        <f t="shared" si="1"/>
        <v/>
      </c>
      <c r="Y38" t="str">
        <f t="shared" si="4"/>
        <v/>
      </c>
    </row>
    <row r="39" spans="1:25" x14ac:dyDescent="0.3">
      <c r="A39" t="e">
        <f>VLOOKUP(B39,'VTD Check'!A:D,4,FALSE)</f>
        <v>#N/A</v>
      </c>
      <c r="B39" t="s">
        <v>24</v>
      </c>
      <c r="C39">
        <v>1</v>
      </c>
      <c r="D39">
        <v>0</v>
      </c>
      <c r="E39">
        <v>0</v>
      </c>
      <c r="F39" t="s">
        <v>25</v>
      </c>
      <c r="G39">
        <v>58252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U39" t="str">
        <f t="shared" si="3"/>
        <v/>
      </c>
      <c r="V39" t="str">
        <f>IF(U39="","",VLOOKUP(B39,'08 County Sub Allocation'!A:B,2,FALSE))</f>
        <v/>
      </c>
      <c r="X39" t="str">
        <f t="shared" si="1"/>
        <v/>
      </c>
      <c r="Y39" t="str">
        <f t="shared" si="4"/>
        <v/>
      </c>
    </row>
    <row r="40" spans="1:25" x14ac:dyDescent="0.3">
      <c r="A40" t="e">
        <f>VLOOKUP(B40,'VTD Check'!A:D,4,FALSE)</f>
        <v>#N/A</v>
      </c>
      <c r="B40" t="s">
        <v>26</v>
      </c>
      <c r="C40">
        <v>1</v>
      </c>
      <c r="D40">
        <v>0</v>
      </c>
      <c r="E40">
        <v>315</v>
      </c>
      <c r="F40" t="s">
        <v>25</v>
      </c>
      <c r="G40">
        <v>58252</v>
      </c>
      <c r="H40">
        <v>315</v>
      </c>
      <c r="I40">
        <v>310</v>
      </c>
      <c r="J40">
        <v>8</v>
      </c>
      <c r="K40">
        <v>1</v>
      </c>
      <c r="L40">
        <v>3</v>
      </c>
      <c r="M40">
        <v>126</v>
      </c>
      <c r="N40">
        <v>2</v>
      </c>
      <c r="O40">
        <v>168</v>
      </c>
      <c r="P40">
        <v>2</v>
      </c>
      <c r="U40" t="str">
        <f t="shared" si="3"/>
        <v/>
      </c>
      <c r="V40" t="str">
        <f>IF(U40="","",VLOOKUP(B40,'08 County Sub Allocation'!A:B,2,FALSE))</f>
        <v/>
      </c>
      <c r="X40" t="str">
        <f t="shared" si="1"/>
        <v/>
      </c>
      <c r="Y40" t="str">
        <f t="shared" si="4"/>
        <v/>
      </c>
    </row>
    <row r="41" spans="1:25" x14ac:dyDescent="0.3">
      <c r="A41" t="e">
        <f>VLOOKUP(B41,'VTD Check'!A:D,4,FALSE)</f>
        <v>#N/A</v>
      </c>
      <c r="B41" t="s">
        <v>27</v>
      </c>
      <c r="C41">
        <v>1</v>
      </c>
      <c r="D41">
        <v>0</v>
      </c>
      <c r="E41">
        <v>0</v>
      </c>
      <c r="F41" t="s">
        <v>25</v>
      </c>
      <c r="G41">
        <v>58252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U41" t="str">
        <f t="shared" si="3"/>
        <v/>
      </c>
      <c r="V41" t="str">
        <f>IF(U41="","",VLOOKUP(B41,'08 County Sub Allocation'!A:B,2,FALSE))</f>
        <v/>
      </c>
      <c r="X41" t="str">
        <f t="shared" si="1"/>
        <v/>
      </c>
      <c r="Y41" t="str">
        <f t="shared" si="4"/>
        <v/>
      </c>
    </row>
    <row r="42" spans="1:25" x14ac:dyDescent="0.3">
      <c r="A42" t="e">
        <f>VLOOKUP(B42,'VTD Check'!A:D,4,FALSE)</f>
        <v>#N/A</v>
      </c>
      <c r="B42" t="s">
        <v>28</v>
      </c>
      <c r="C42">
        <v>1</v>
      </c>
      <c r="D42">
        <v>0</v>
      </c>
      <c r="E42">
        <v>937</v>
      </c>
      <c r="F42" t="s">
        <v>25</v>
      </c>
      <c r="G42">
        <v>58252</v>
      </c>
      <c r="H42">
        <v>937</v>
      </c>
      <c r="I42">
        <v>927</v>
      </c>
      <c r="J42">
        <v>25</v>
      </c>
      <c r="K42">
        <v>8</v>
      </c>
      <c r="L42">
        <v>10</v>
      </c>
      <c r="M42">
        <v>412</v>
      </c>
      <c r="N42">
        <v>5</v>
      </c>
      <c r="O42">
        <v>464</v>
      </c>
      <c r="P42">
        <v>3</v>
      </c>
      <c r="U42" t="str">
        <f t="shared" si="3"/>
        <v/>
      </c>
      <c r="V42" t="str">
        <f>IF(U42="","",VLOOKUP(B42,'08 County Sub Allocation'!A:B,2,FALSE))</f>
        <v/>
      </c>
      <c r="X42" t="str">
        <f t="shared" si="1"/>
        <v/>
      </c>
      <c r="Y42" t="str">
        <f t="shared" si="4"/>
        <v/>
      </c>
    </row>
    <row r="43" spans="1:25" x14ac:dyDescent="0.3">
      <c r="A43" t="e">
        <f>VLOOKUP(B43,'VTD Check'!A:D,4,FALSE)</f>
        <v>#N/A</v>
      </c>
      <c r="B43" t="s">
        <v>29</v>
      </c>
      <c r="C43">
        <v>1</v>
      </c>
      <c r="D43">
        <v>0</v>
      </c>
      <c r="E43">
        <v>0</v>
      </c>
      <c r="F43" t="s">
        <v>25</v>
      </c>
      <c r="G43">
        <v>58252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U43" t="str">
        <f t="shared" si="3"/>
        <v/>
      </c>
      <c r="V43" t="str">
        <f>IF(U43="","",VLOOKUP(B43,'08 County Sub Allocation'!A:B,2,FALSE))</f>
        <v/>
      </c>
      <c r="X43" t="str">
        <f t="shared" si="1"/>
        <v/>
      </c>
      <c r="Y43" t="str">
        <f t="shared" si="4"/>
        <v/>
      </c>
    </row>
    <row r="44" spans="1:25" x14ac:dyDescent="0.3">
      <c r="A44" t="e">
        <f>VLOOKUP(B44,'VTD Check'!A:D,4,FALSE)</f>
        <v>#N/A</v>
      </c>
      <c r="B44" t="s">
        <v>30</v>
      </c>
      <c r="C44">
        <v>1</v>
      </c>
      <c r="D44">
        <v>0</v>
      </c>
      <c r="E44">
        <v>583</v>
      </c>
      <c r="F44" t="s">
        <v>25</v>
      </c>
      <c r="G44">
        <v>58252</v>
      </c>
      <c r="H44">
        <v>583</v>
      </c>
      <c r="I44">
        <v>579</v>
      </c>
      <c r="J44">
        <v>13</v>
      </c>
      <c r="K44">
        <v>6</v>
      </c>
      <c r="L44">
        <v>5</v>
      </c>
      <c r="M44">
        <v>247</v>
      </c>
      <c r="N44">
        <v>3</v>
      </c>
      <c r="O44">
        <v>304</v>
      </c>
      <c r="P44">
        <v>1</v>
      </c>
      <c r="U44" t="str">
        <f t="shared" si="3"/>
        <v/>
      </c>
      <c r="V44" t="str">
        <f>IF(U44="","",VLOOKUP(B44,'08 County Sub Allocation'!A:B,2,FALSE))</f>
        <v/>
      </c>
      <c r="X44" t="str">
        <f t="shared" si="1"/>
        <v/>
      </c>
      <c r="Y44" t="str">
        <f t="shared" si="4"/>
        <v/>
      </c>
    </row>
    <row r="45" spans="1:25" x14ac:dyDescent="0.3">
      <c r="A45" t="e">
        <f>VLOOKUP(B45,'VTD Check'!A:D,4,FALSE)</f>
        <v>#N/A</v>
      </c>
      <c r="B45" t="s">
        <v>31</v>
      </c>
      <c r="C45">
        <v>1</v>
      </c>
      <c r="D45">
        <v>0</v>
      </c>
      <c r="E45">
        <v>0</v>
      </c>
      <c r="F45" t="s">
        <v>25</v>
      </c>
      <c r="G45">
        <v>58252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U45" t="str">
        <f t="shared" si="3"/>
        <v/>
      </c>
      <c r="V45" t="str">
        <f>IF(U45="","",VLOOKUP(B45,'08 County Sub Allocation'!A:B,2,FALSE))</f>
        <v/>
      </c>
      <c r="X45" t="str">
        <f t="shared" si="1"/>
        <v/>
      </c>
      <c r="Y45" t="str">
        <f t="shared" si="4"/>
        <v/>
      </c>
    </row>
    <row r="46" spans="1:25" x14ac:dyDescent="0.3">
      <c r="A46" t="e">
        <f>VLOOKUP(B46,'VTD Check'!A:D,4,FALSE)</f>
        <v>#N/A</v>
      </c>
      <c r="B46" t="s">
        <v>32</v>
      </c>
      <c r="C46">
        <v>1</v>
      </c>
      <c r="D46">
        <v>0</v>
      </c>
      <c r="E46">
        <v>1835</v>
      </c>
      <c r="F46" t="s">
        <v>25</v>
      </c>
      <c r="G46">
        <v>0</v>
      </c>
      <c r="H46">
        <v>1835</v>
      </c>
      <c r="I46">
        <v>1816</v>
      </c>
      <c r="J46">
        <v>46</v>
      </c>
      <c r="K46">
        <v>15</v>
      </c>
      <c r="L46">
        <v>18</v>
      </c>
      <c r="M46">
        <v>785</v>
      </c>
      <c r="N46">
        <v>10</v>
      </c>
      <c r="O46">
        <v>936</v>
      </c>
      <c r="P46">
        <v>6</v>
      </c>
      <c r="U46" t="str">
        <f t="shared" si="3"/>
        <v/>
      </c>
      <c r="V46" t="str">
        <f>IF(U46="","",VLOOKUP(B46,'08 County Sub Allocation'!A:B,2,FALSE))</f>
        <v/>
      </c>
      <c r="X46" t="str">
        <f t="shared" si="1"/>
        <v/>
      </c>
      <c r="Y46" t="str">
        <f t="shared" si="4"/>
        <v/>
      </c>
    </row>
    <row r="47" spans="1:25" x14ac:dyDescent="0.3">
      <c r="A47" t="e">
        <f>VLOOKUP(B47,'VTD Check'!A:D,4,FALSE)</f>
        <v>#N/A</v>
      </c>
      <c r="B47" t="s">
        <v>36</v>
      </c>
      <c r="C47">
        <v>1</v>
      </c>
      <c r="U47" t="str">
        <f t="shared" si="3"/>
        <v/>
      </c>
      <c r="V47" t="str">
        <f>IF(U47="","",VLOOKUP(B47,'08 County Sub Allocation'!A:B,2,FALSE))</f>
        <v/>
      </c>
      <c r="X47" t="str">
        <f t="shared" si="1"/>
        <v/>
      </c>
      <c r="Y47" t="str">
        <f t="shared" si="4"/>
        <v/>
      </c>
    </row>
    <row r="48" spans="1:25" x14ac:dyDescent="0.3">
      <c r="A48" t="e">
        <f>VLOOKUP(B48,'VTD Check'!A:D,4,FALSE)</f>
        <v>#N/A</v>
      </c>
      <c r="B48" t="s">
        <v>24</v>
      </c>
      <c r="C48">
        <v>1</v>
      </c>
      <c r="D48">
        <v>0</v>
      </c>
      <c r="E48">
        <v>0</v>
      </c>
      <c r="F48" t="s">
        <v>25</v>
      </c>
      <c r="G48">
        <v>22620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U48" t="str">
        <f t="shared" si="3"/>
        <v/>
      </c>
      <c r="V48" t="str">
        <f>IF(U48="","",VLOOKUP(B48,'08 County Sub Allocation'!A:B,2,FALSE))</f>
        <v/>
      </c>
      <c r="X48" t="str">
        <f t="shared" si="1"/>
        <v/>
      </c>
      <c r="Y48" t="str">
        <f t="shared" si="4"/>
        <v/>
      </c>
    </row>
    <row r="49" spans="1:25" x14ac:dyDescent="0.3">
      <c r="A49" t="e">
        <f>VLOOKUP(B49,'VTD Check'!A:D,4,FALSE)</f>
        <v>#N/A</v>
      </c>
      <c r="B49" t="s">
        <v>26</v>
      </c>
      <c r="C49">
        <v>1</v>
      </c>
      <c r="D49">
        <v>0</v>
      </c>
      <c r="E49">
        <v>0</v>
      </c>
      <c r="F49" t="s">
        <v>25</v>
      </c>
      <c r="G49">
        <v>22620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U49" t="str">
        <f t="shared" si="3"/>
        <v/>
      </c>
      <c r="V49" t="str">
        <f>IF(U49="","",VLOOKUP(B49,'08 County Sub Allocation'!A:B,2,FALSE))</f>
        <v/>
      </c>
      <c r="X49" t="str">
        <f t="shared" si="1"/>
        <v/>
      </c>
      <c r="Y49" t="str">
        <f t="shared" si="4"/>
        <v/>
      </c>
    </row>
    <row r="50" spans="1:25" x14ac:dyDescent="0.3">
      <c r="A50" t="e">
        <f>VLOOKUP(B50,'VTD Check'!A:D,4,FALSE)</f>
        <v>#N/A</v>
      </c>
      <c r="B50" t="s">
        <v>27</v>
      </c>
      <c r="C50">
        <v>1</v>
      </c>
      <c r="D50">
        <v>0</v>
      </c>
      <c r="E50">
        <v>0</v>
      </c>
      <c r="F50" t="s">
        <v>25</v>
      </c>
      <c r="G50">
        <v>22620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U50" t="str">
        <f t="shared" si="3"/>
        <v/>
      </c>
      <c r="V50" t="str">
        <f>IF(U50="","",VLOOKUP(B50,'08 County Sub Allocation'!A:B,2,FALSE))</f>
        <v/>
      </c>
      <c r="X50" t="str">
        <f t="shared" si="1"/>
        <v/>
      </c>
      <c r="Y50" t="str">
        <f t="shared" si="4"/>
        <v/>
      </c>
    </row>
    <row r="51" spans="1:25" x14ac:dyDescent="0.3">
      <c r="A51" t="e">
        <f>VLOOKUP(B51,'VTD Check'!A:D,4,FALSE)</f>
        <v>#N/A</v>
      </c>
      <c r="B51" t="s">
        <v>28</v>
      </c>
      <c r="C51">
        <v>1</v>
      </c>
      <c r="D51">
        <v>0</v>
      </c>
      <c r="E51">
        <v>0</v>
      </c>
      <c r="F51" t="s">
        <v>25</v>
      </c>
      <c r="G51">
        <v>22620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U51" t="str">
        <f t="shared" si="3"/>
        <v/>
      </c>
      <c r="V51" t="str">
        <f>IF(U51="","",VLOOKUP(B51,'08 County Sub Allocation'!A:B,2,FALSE))</f>
        <v/>
      </c>
      <c r="X51" t="str">
        <f t="shared" si="1"/>
        <v/>
      </c>
      <c r="Y51" t="str">
        <f t="shared" si="4"/>
        <v/>
      </c>
    </row>
    <row r="52" spans="1:25" x14ac:dyDescent="0.3">
      <c r="A52" t="e">
        <f>VLOOKUP(B52,'VTD Check'!A:D,4,FALSE)</f>
        <v>#N/A</v>
      </c>
      <c r="B52" t="s">
        <v>29</v>
      </c>
      <c r="C52">
        <v>1</v>
      </c>
      <c r="D52">
        <v>0</v>
      </c>
      <c r="E52">
        <v>36</v>
      </c>
      <c r="F52" t="s">
        <v>25</v>
      </c>
      <c r="G52">
        <v>22620</v>
      </c>
      <c r="H52">
        <v>36</v>
      </c>
      <c r="I52">
        <v>36</v>
      </c>
      <c r="J52">
        <v>5</v>
      </c>
      <c r="K52">
        <v>0</v>
      </c>
      <c r="L52">
        <v>1</v>
      </c>
      <c r="M52">
        <v>8</v>
      </c>
      <c r="N52">
        <v>0</v>
      </c>
      <c r="O52">
        <v>22</v>
      </c>
      <c r="P52">
        <v>0</v>
      </c>
      <c r="U52" t="str">
        <f t="shared" si="3"/>
        <v/>
      </c>
      <c r="V52" t="str">
        <f>IF(U52="","",VLOOKUP(B52,'08 County Sub Allocation'!A:B,2,FALSE))</f>
        <v/>
      </c>
      <c r="X52" t="str">
        <f t="shared" si="1"/>
        <v/>
      </c>
      <c r="Y52" t="str">
        <f t="shared" si="4"/>
        <v/>
      </c>
    </row>
    <row r="53" spans="1:25" x14ac:dyDescent="0.3">
      <c r="A53" t="e">
        <f>VLOOKUP(B53,'VTD Check'!A:D,4,FALSE)</f>
        <v>#N/A</v>
      </c>
      <c r="B53" t="s">
        <v>30</v>
      </c>
      <c r="C53">
        <v>1</v>
      </c>
      <c r="D53">
        <v>0</v>
      </c>
      <c r="E53">
        <v>0</v>
      </c>
      <c r="F53" s="1" t="s">
        <v>25</v>
      </c>
      <c r="G53">
        <v>22620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U53" t="str">
        <f t="shared" si="3"/>
        <v/>
      </c>
      <c r="V53" t="str">
        <f>IF(U53="","",VLOOKUP(B53,'08 County Sub Allocation'!A:B,2,FALSE))</f>
        <v/>
      </c>
      <c r="X53" t="str">
        <f t="shared" si="1"/>
        <v/>
      </c>
      <c r="Y53" t="str">
        <f t="shared" si="4"/>
        <v/>
      </c>
    </row>
    <row r="54" spans="1:25" x14ac:dyDescent="0.3">
      <c r="A54" t="e">
        <f>VLOOKUP(B54,'VTD Check'!A:D,4,FALSE)</f>
        <v>#N/A</v>
      </c>
      <c r="B54" t="s">
        <v>31</v>
      </c>
      <c r="C54">
        <v>1</v>
      </c>
      <c r="D54">
        <v>0</v>
      </c>
      <c r="E54">
        <v>0</v>
      </c>
      <c r="F54" s="1" t="s">
        <v>25</v>
      </c>
      <c r="G54">
        <v>22620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U54" t="str">
        <f t="shared" si="3"/>
        <v/>
      </c>
      <c r="V54" t="str">
        <f>IF(U54="","",VLOOKUP(B54,'08 County Sub Allocation'!A:B,2,FALSE))</f>
        <v/>
      </c>
      <c r="X54" t="str">
        <f t="shared" si="1"/>
        <v/>
      </c>
      <c r="Y54" t="str">
        <f t="shared" si="4"/>
        <v/>
      </c>
    </row>
    <row r="55" spans="1:25" x14ac:dyDescent="0.3">
      <c r="A55" t="e">
        <f>VLOOKUP(B55,'VTD Check'!A:D,4,FALSE)</f>
        <v>#N/A</v>
      </c>
      <c r="B55" t="s">
        <v>32</v>
      </c>
      <c r="C55">
        <v>1</v>
      </c>
      <c r="D55">
        <v>0</v>
      </c>
      <c r="E55">
        <v>36</v>
      </c>
      <c r="F55" s="1" t="s">
        <v>25</v>
      </c>
      <c r="G55">
        <v>0</v>
      </c>
      <c r="H55">
        <v>36</v>
      </c>
      <c r="I55">
        <v>36</v>
      </c>
      <c r="J55">
        <v>5</v>
      </c>
      <c r="K55">
        <v>0</v>
      </c>
      <c r="L55">
        <v>1</v>
      </c>
      <c r="M55">
        <v>8</v>
      </c>
      <c r="N55">
        <v>0</v>
      </c>
      <c r="O55">
        <v>22</v>
      </c>
      <c r="P55">
        <v>0</v>
      </c>
      <c r="U55" t="str">
        <f t="shared" si="3"/>
        <v/>
      </c>
      <c r="V55" t="str">
        <f>IF(U55="","",VLOOKUP(B55,'08 County Sub Allocation'!A:B,2,FALSE))</f>
        <v/>
      </c>
      <c r="X55" t="str">
        <f t="shared" si="1"/>
        <v/>
      </c>
      <c r="Y55" t="str">
        <f t="shared" si="4"/>
        <v/>
      </c>
    </row>
    <row r="56" spans="1:25" x14ac:dyDescent="0.3">
      <c r="A56" t="e">
        <f>VLOOKUP(B56,'VTD Check'!A:D,4,FALSE)</f>
        <v>#N/A</v>
      </c>
      <c r="B56" t="s">
        <v>32</v>
      </c>
      <c r="C56">
        <v>1</v>
      </c>
      <c r="U56" t="str">
        <f t="shared" si="3"/>
        <v/>
      </c>
      <c r="V56" t="str">
        <f>IF(U56="","",VLOOKUP(B56,'08 County Sub Allocation'!A:B,2,FALSE))</f>
        <v/>
      </c>
      <c r="X56" t="str">
        <f t="shared" si="1"/>
        <v/>
      </c>
      <c r="Y56" t="str">
        <f t="shared" si="4"/>
        <v/>
      </c>
    </row>
    <row r="57" spans="1:25" x14ac:dyDescent="0.3">
      <c r="A57" t="e">
        <f>VLOOKUP(B57,'VTD Check'!A:D,4,FALSE)</f>
        <v>#N/A</v>
      </c>
      <c r="B57" t="s">
        <v>37</v>
      </c>
      <c r="C57">
        <v>1</v>
      </c>
      <c r="D57">
        <v>10954</v>
      </c>
      <c r="E57">
        <v>5030</v>
      </c>
      <c r="F57" s="1">
        <v>0.4592</v>
      </c>
      <c r="G57">
        <v>10954</v>
      </c>
      <c r="H57">
        <v>5030</v>
      </c>
      <c r="I57">
        <v>4988</v>
      </c>
      <c r="J57">
        <v>93</v>
      </c>
      <c r="K57">
        <v>18</v>
      </c>
      <c r="L57">
        <v>38</v>
      </c>
      <c r="M57">
        <v>1399</v>
      </c>
      <c r="N57">
        <v>42</v>
      </c>
      <c r="O57">
        <v>3389</v>
      </c>
      <c r="P57">
        <v>9</v>
      </c>
      <c r="U57" t="str">
        <f t="shared" si="3"/>
        <v/>
      </c>
      <c r="V57" t="str">
        <f>IF(U57="","",VLOOKUP(B57,'08 County Sub Allocation'!A:B,2,FALSE))</f>
        <v/>
      </c>
      <c r="X57" t="str">
        <f t="shared" si="1"/>
        <v/>
      </c>
      <c r="Y57" t="str">
        <f t="shared" si="4"/>
        <v/>
      </c>
    </row>
    <row r="58" spans="1:25" x14ac:dyDescent="0.3">
      <c r="A58" t="e">
        <f>VLOOKUP(B58,'VTD Check'!A:D,4,FALSE)</f>
        <v>#N/A</v>
      </c>
      <c r="B58" t="s">
        <v>24</v>
      </c>
      <c r="C58">
        <v>1</v>
      </c>
      <c r="D58">
        <v>10954</v>
      </c>
      <c r="E58">
        <v>3601</v>
      </c>
      <c r="F58" s="1">
        <v>0.32869999999999999</v>
      </c>
      <c r="G58">
        <v>209253</v>
      </c>
      <c r="H58">
        <v>3601</v>
      </c>
      <c r="I58">
        <v>3577</v>
      </c>
      <c r="J58">
        <v>73</v>
      </c>
      <c r="K58">
        <v>14</v>
      </c>
      <c r="L58">
        <v>21</v>
      </c>
      <c r="M58">
        <v>1470</v>
      </c>
      <c r="N58">
        <v>24</v>
      </c>
      <c r="O58">
        <v>1956</v>
      </c>
      <c r="P58">
        <v>19</v>
      </c>
      <c r="U58" t="str">
        <f t="shared" si="3"/>
        <v/>
      </c>
      <c r="V58" t="str">
        <f>IF(U58="","",VLOOKUP(B58,'08 County Sub Allocation'!A:B,2,FALSE))</f>
        <v/>
      </c>
      <c r="X58" t="str">
        <f t="shared" si="1"/>
        <v/>
      </c>
      <c r="Y58" t="str">
        <f t="shared" si="4"/>
        <v/>
      </c>
    </row>
    <row r="59" spans="1:25" x14ac:dyDescent="0.3">
      <c r="A59" t="e">
        <f>VLOOKUP(B59,'VTD Check'!A:D,4,FALSE)</f>
        <v>#N/A</v>
      </c>
      <c r="B59" t="s">
        <v>26</v>
      </c>
      <c r="C59">
        <v>1</v>
      </c>
      <c r="D59">
        <v>10954</v>
      </c>
      <c r="E59">
        <v>315</v>
      </c>
      <c r="F59" s="1">
        <v>2.8799999999999999E-2</v>
      </c>
      <c r="G59">
        <v>209253</v>
      </c>
      <c r="H59">
        <v>315</v>
      </c>
      <c r="I59">
        <v>310</v>
      </c>
      <c r="J59">
        <v>8</v>
      </c>
      <c r="K59">
        <v>1</v>
      </c>
      <c r="L59">
        <v>3</v>
      </c>
      <c r="M59">
        <v>126</v>
      </c>
      <c r="N59">
        <v>2</v>
      </c>
      <c r="O59">
        <v>168</v>
      </c>
      <c r="P59">
        <v>2</v>
      </c>
      <c r="U59" t="str">
        <f t="shared" si="3"/>
        <v/>
      </c>
      <c r="V59" t="str">
        <f>IF(U59="","",VLOOKUP(B59,'08 County Sub Allocation'!A:B,2,FALSE))</f>
        <v/>
      </c>
      <c r="X59" t="str">
        <f t="shared" si="1"/>
        <v/>
      </c>
      <c r="Y59" t="str">
        <f t="shared" si="4"/>
        <v/>
      </c>
    </row>
    <row r="60" spans="1:25" x14ac:dyDescent="0.3">
      <c r="A60" t="e">
        <f>VLOOKUP(B60,'VTD Check'!A:D,4,FALSE)</f>
        <v>#N/A</v>
      </c>
      <c r="B60" t="s">
        <v>27</v>
      </c>
      <c r="C60">
        <v>1</v>
      </c>
      <c r="D60">
        <v>10954</v>
      </c>
      <c r="E60">
        <v>0</v>
      </c>
      <c r="F60" s="1">
        <v>0</v>
      </c>
      <c r="G60">
        <v>209253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U60" t="str">
        <f t="shared" si="3"/>
        <v/>
      </c>
      <c r="V60" t="str">
        <f>IF(U60="","",VLOOKUP(B60,'08 County Sub Allocation'!A:B,2,FALSE))</f>
        <v/>
      </c>
      <c r="X60" t="str">
        <f t="shared" si="1"/>
        <v/>
      </c>
      <c r="Y60" t="str">
        <f t="shared" si="4"/>
        <v/>
      </c>
    </row>
    <row r="61" spans="1:25" x14ac:dyDescent="0.3">
      <c r="A61" t="e">
        <f>VLOOKUP(B61,'VTD Check'!A:D,4,FALSE)</f>
        <v>#N/A</v>
      </c>
      <c r="B61" t="s">
        <v>28</v>
      </c>
      <c r="C61">
        <v>1</v>
      </c>
      <c r="D61">
        <v>10954</v>
      </c>
      <c r="E61">
        <v>937</v>
      </c>
      <c r="F61" s="1">
        <v>8.5500000000000007E-2</v>
      </c>
      <c r="G61">
        <v>209253</v>
      </c>
      <c r="H61">
        <v>937</v>
      </c>
      <c r="I61">
        <v>927</v>
      </c>
      <c r="J61">
        <v>25</v>
      </c>
      <c r="K61">
        <v>8</v>
      </c>
      <c r="L61">
        <v>10</v>
      </c>
      <c r="M61">
        <v>412</v>
      </c>
      <c r="N61">
        <v>5</v>
      </c>
      <c r="O61">
        <v>464</v>
      </c>
      <c r="P61">
        <v>3</v>
      </c>
      <c r="U61" t="str">
        <f t="shared" si="3"/>
        <v/>
      </c>
      <c r="V61" t="str">
        <f>IF(U61="","",VLOOKUP(B61,'08 County Sub Allocation'!A:B,2,FALSE))</f>
        <v/>
      </c>
      <c r="X61" t="str">
        <f t="shared" si="1"/>
        <v/>
      </c>
      <c r="Y61" t="str">
        <f t="shared" si="4"/>
        <v/>
      </c>
    </row>
    <row r="62" spans="1:25" x14ac:dyDescent="0.3">
      <c r="A62" t="e">
        <f>VLOOKUP(B62,'VTD Check'!A:D,4,FALSE)</f>
        <v>#N/A</v>
      </c>
      <c r="B62" t="s">
        <v>29</v>
      </c>
      <c r="C62">
        <v>1</v>
      </c>
      <c r="D62">
        <v>10954</v>
      </c>
      <c r="E62">
        <v>36</v>
      </c>
      <c r="F62" s="1">
        <v>3.3E-3</v>
      </c>
      <c r="G62">
        <v>209253</v>
      </c>
      <c r="H62">
        <v>36</v>
      </c>
      <c r="I62">
        <v>36</v>
      </c>
      <c r="J62">
        <v>5</v>
      </c>
      <c r="K62">
        <v>0</v>
      </c>
      <c r="L62">
        <v>1</v>
      </c>
      <c r="M62">
        <v>8</v>
      </c>
      <c r="N62">
        <v>0</v>
      </c>
      <c r="O62">
        <v>22</v>
      </c>
      <c r="P62">
        <v>0</v>
      </c>
      <c r="U62" t="str">
        <f t="shared" si="3"/>
        <v/>
      </c>
      <c r="V62" t="str">
        <f>IF(U62="","",VLOOKUP(B62,'08 County Sub Allocation'!A:B,2,FALSE))</f>
        <v/>
      </c>
      <c r="X62" t="str">
        <f t="shared" si="1"/>
        <v/>
      </c>
      <c r="Y62" t="str">
        <f t="shared" si="4"/>
        <v/>
      </c>
    </row>
    <row r="63" spans="1:25" x14ac:dyDescent="0.3">
      <c r="A63" t="e">
        <f>VLOOKUP(B63,'VTD Check'!A:D,4,FALSE)</f>
        <v>#N/A</v>
      </c>
      <c r="B63" t="s">
        <v>30</v>
      </c>
      <c r="C63">
        <v>1</v>
      </c>
      <c r="D63">
        <v>10954</v>
      </c>
      <c r="E63">
        <v>583</v>
      </c>
      <c r="F63" s="1">
        <v>5.3199999999999997E-2</v>
      </c>
      <c r="G63">
        <v>209253</v>
      </c>
      <c r="H63">
        <v>583</v>
      </c>
      <c r="I63">
        <v>579</v>
      </c>
      <c r="J63">
        <v>13</v>
      </c>
      <c r="K63">
        <v>6</v>
      </c>
      <c r="L63">
        <v>5</v>
      </c>
      <c r="M63">
        <v>247</v>
      </c>
      <c r="N63">
        <v>3</v>
      </c>
      <c r="O63">
        <v>304</v>
      </c>
      <c r="P63">
        <v>1</v>
      </c>
      <c r="U63" t="str">
        <f t="shared" si="3"/>
        <v/>
      </c>
      <c r="V63" t="str">
        <f>IF(U63="","",VLOOKUP(B63,'08 County Sub Allocation'!A:B,2,FALSE))</f>
        <v/>
      </c>
      <c r="X63" t="str">
        <f t="shared" si="1"/>
        <v/>
      </c>
      <c r="Y63" t="str">
        <f t="shared" si="4"/>
        <v/>
      </c>
    </row>
    <row r="64" spans="1:25" x14ac:dyDescent="0.3">
      <c r="A64" t="e">
        <f>VLOOKUP(B64,'VTD Check'!A:D,4,FALSE)</f>
        <v>#N/A</v>
      </c>
      <c r="B64" t="s">
        <v>31</v>
      </c>
      <c r="C64">
        <v>1</v>
      </c>
      <c r="D64">
        <v>10954</v>
      </c>
      <c r="E64">
        <v>0</v>
      </c>
      <c r="F64" s="1">
        <v>0</v>
      </c>
      <c r="G64">
        <v>209253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U64" t="str">
        <f t="shared" si="3"/>
        <v/>
      </c>
      <c r="V64" t="str">
        <f>IF(U64="","",VLOOKUP(B64,'08 County Sub Allocation'!A:B,2,FALSE))</f>
        <v/>
      </c>
      <c r="X64" t="str">
        <f t="shared" si="1"/>
        <v/>
      </c>
      <c r="Y64" t="str">
        <f t="shared" si="4"/>
        <v/>
      </c>
    </row>
    <row r="65" spans="1:25" x14ac:dyDescent="0.3">
      <c r="A65" t="e">
        <f>VLOOKUP(B65,'VTD Check'!A:D,4,FALSE)</f>
        <v>#N/A</v>
      </c>
      <c r="B65" t="s">
        <v>32</v>
      </c>
      <c r="C65">
        <v>1</v>
      </c>
      <c r="D65">
        <v>10954</v>
      </c>
      <c r="E65">
        <v>10502</v>
      </c>
      <c r="F65" s="1">
        <v>0.9587</v>
      </c>
      <c r="G65">
        <v>10954</v>
      </c>
      <c r="H65">
        <v>10502</v>
      </c>
      <c r="I65">
        <v>10417</v>
      </c>
      <c r="J65">
        <v>217</v>
      </c>
      <c r="K65">
        <v>47</v>
      </c>
      <c r="L65">
        <v>78</v>
      </c>
      <c r="M65">
        <v>3662</v>
      </c>
      <c r="N65">
        <v>76</v>
      </c>
      <c r="O65">
        <v>6303</v>
      </c>
      <c r="P65">
        <v>34</v>
      </c>
      <c r="U65" t="str">
        <f t="shared" si="3"/>
        <v/>
      </c>
      <c r="V65" t="str">
        <f>IF(U65="","",VLOOKUP(B65,'08 County Sub Allocation'!A:B,2,FALSE))</f>
        <v/>
      </c>
      <c r="X65" t="str">
        <f t="shared" si="1"/>
        <v/>
      </c>
      <c r="Y65" t="str">
        <f t="shared" si="4"/>
        <v/>
      </c>
    </row>
    <row r="66" spans="1:25" x14ac:dyDescent="0.3">
      <c r="A66" t="e">
        <f>VLOOKUP(B66,'VTD Check'!A:D,4,FALSE)</f>
        <v>#N/A</v>
      </c>
      <c r="U66" t="str">
        <f t="shared" si="3"/>
        <v/>
      </c>
      <c r="V66" t="str">
        <f>IF(U66="","",VLOOKUP(B66,'08 County Sub Allocation'!A:B,2,FALSE))</f>
        <v/>
      </c>
      <c r="X66" t="str">
        <f t="shared" si="1"/>
        <v/>
      </c>
      <c r="Y66" t="str">
        <f t="shared" si="4"/>
        <v/>
      </c>
    </row>
    <row r="67" spans="1:25" x14ac:dyDescent="0.3">
      <c r="A67" t="str">
        <f>VLOOKUP(B67,'VTD Check'!A:D,4,FALSE)</f>
        <v>02-210</v>
      </c>
      <c r="B67" t="s">
        <v>38</v>
      </c>
      <c r="C67">
        <v>2</v>
      </c>
      <c r="D67">
        <v>2446</v>
      </c>
      <c r="E67">
        <v>1164</v>
      </c>
      <c r="F67" s="1">
        <v>0.47589999999999999</v>
      </c>
      <c r="G67">
        <v>2446</v>
      </c>
      <c r="H67">
        <v>1164</v>
      </c>
      <c r="I67">
        <v>1157</v>
      </c>
      <c r="J67">
        <v>31</v>
      </c>
      <c r="K67">
        <v>9</v>
      </c>
      <c r="L67">
        <v>10</v>
      </c>
      <c r="M67">
        <v>578</v>
      </c>
      <c r="N67">
        <v>8</v>
      </c>
      <c r="O67">
        <v>520</v>
      </c>
      <c r="P67">
        <v>1</v>
      </c>
      <c r="U67" t="str">
        <f t="shared" si="3"/>
        <v>02-210</v>
      </c>
      <c r="V67" t="str">
        <f>IF(U67="","",VLOOKUP(B67,'08 County Sub Allocation'!A:B,2,FALSE))</f>
        <v>Sitka</v>
      </c>
      <c r="X67">
        <f t="shared" ref="X67:X130" si="5">IF(U67="","",IF(ISNUMBER(LEFT(U67,2)/1),LEFT(U67,2)/1,X66))</f>
        <v>2</v>
      </c>
      <c r="Y67" t="str">
        <f t="shared" si="4"/>
        <v>ED</v>
      </c>
    </row>
    <row r="68" spans="1:25" x14ac:dyDescent="0.3">
      <c r="A68" t="str">
        <f>VLOOKUP(B68,'VTD Check'!A:D,4,FALSE)</f>
        <v>02-220</v>
      </c>
      <c r="B68" t="s">
        <v>39</v>
      </c>
      <c r="C68">
        <v>2</v>
      </c>
      <c r="D68">
        <v>2238</v>
      </c>
      <c r="E68">
        <v>1144</v>
      </c>
      <c r="F68" s="1">
        <v>0.51119999999999999</v>
      </c>
      <c r="G68">
        <v>2238</v>
      </c>
      <c r="H68">
        <v>1144</v>
      </c>
      <c r="I68">
        <v>1138</v>
      </c>
      <c r="J68">
        <v>30</v>
      </c>
      <c r="K68">
        <v>5</v>
      </c>
      <c r="L68">
        <v>7</v>
      </c>
      <c r="M68">
        <v>550</v>
      </c>
      <c r="N68">
        <v>3</v>
      </c>
      <c r="O68">
        <v>541</v>
      </c>
      <c r="P68">
        <v>2</v>
      </c>
      <c r="U68" t="str">
        <f t="shared" si="3"/>
        <v>02-220</v>
      </c>
      <c r="V68" t="s">
        <v>2984</v>
      </c>
      <c r="X68">
        <f t="shared" si="5"/>
        <v>2</v>
      </c>
      <c r="Y68" t="str">
        <f t="shared" si="4"/>
        <v>ED</v>
      </c>
    </row>
    <row r="69" spans="1:25" x14ac:dyDescent="0.3">
      <c r="A69" t="str">
        <f>VLOOKUP(B69,'VTD Check'!A:D,4,FALSE)</f>
        <v>02-230</v>
      </c>
      <c r="B69" t="s">
        <v>40</v>
      </c>
      <c r="C69">
        <v>2</v>
      </c>
      <c r="D69">
        <v>1183</v>
      </c>
      <c r="E69">
        <v>633</v>
      </c>
      <c r="F69" s="1">
        <v>0.53510000000000002</v>
      </c>
      <c r="G69">
        <v>1183</v>
      </c>
      <c r="H69">
        <v>633</v>
      </c>
      <c r="I69">
        <v>630</v>
      </c>
      <c r="J69">
        <v>9</v>
      </c>
      <c r="K69">
        <v>1</v>
      </c>
      <c r="L69">
        <v>9</v>
      </c>
      <c r="M69">
        <v>272</v>
      </c>
      <c r="N69">
        <v>1</v>
      </c>
      <c r="O69">
        <v>338</v>
      </c>
      <c r="P69">
        <v>0</v>
      </c>
      <c r="U69" t="str">
        <f t="shared" si="3"/>
        <v>02-230</v>
      </c>
      <c r="V69" t="str">
        <f>IF(U69="","",VLOOKUP(B69,'08 County Sub Allocation'!A:B,2,FALSE))</f>
        <v>Sitka</v>
      </c>
      <c r="X69">
        <f t="shared" si="5"/>
        <v>2</v>
      </c>
      <c r="Y69" t="str">
        <f t="shared" si="4"/>
        <v>ED</v>
      </c>
    </row>
    <row r="70" spans="1:25" x14ac:dyDescent="0.3">
      <c r="A70" t="str">
        <f>VLOOKUP(B70,'VTD Check'!A:D,4,FALSE)</f>
        <v>02-240</v>
      </c>
      <c r="B70" t="s">
        <v>41</v>
      </c>
      <c r="C70">
        <v>2</v>
      </c>
      <c r="D70">
        <v>1318</v>
      </c>
      <c r="E70">
        <v>706</v>
      </c>
      <c r="F70" s="1">
        <v>0.53569999999999995</v>
      </c>
      <c r="G70">
        <v>1318</v>
      </c>
      <c r="H70">
        <v>706</v>
      </c>
      <c r="I70">
        <v>702</v>
      </c>
      <c r="J70">
        <v>18</v>
      </c>
      <c r="K70">
        <v>2</v>
      </c>
      <c r="L70">
        <v>5</v>
      </c>
      <c r="M70">
        <v>339</v>
      </c>
      <c r="N70">
        <v>4</v>
      </c>
      <c r="O70">
        <v>329</v>
      </c>
      <c r="P70">
        <v>5</v>
      </c>
      <c r="U70" t="str">
        <f t="shared" si="3"/>
        <v>02-240</v>
      </c>
      <c r="V70" t="str">
        <f>IF(U70="","",VLOOKUP(B70,'08 County Sub Allocation'!A:B,2,FALSE))</f>
        <v>Sitka</v>
      </c>
      <c r="X70">
        <f t="shared" si="5"/>
        <v>2</v>
      </c>
      <c r="Y70" t="str">
        <f t="shared" si="4"/>
        <v>ED</v>
      </c>
    </row>
    <row r="71" spans="1:25" x14ac:dyDescent="0.3">
      <c r="A71" t="str">
        <f>VLOOKUP(B71,'VTD Check'!A:D,4,FALSE)</f>
        <v>02-250</v>
      </c>
      <c r="B71" t="s">
        <v>42</v>
      </c>
      <c r="C71">
        <v>2</v>
      </c>
      <c r="D71">
        <v>2534</v>
      </c>
      <c r="E71">
        <v>1271</v>
      </c>
      <c r="F71" s="1">
        <v>0.50160000000000005</v>
      </c>
      <c r="G71">
        <v>2534</v>
      </c>
      <c r="H71">
        <v>1271</v>
      </c>
      <c r="I71">
        <v>1263</v>
      </c>
      <c r="J71">
        <v>37</v>
      </c>
      <c r="K71">
        <v>6</v>
      </c>
      <c r="L71">
        <v>5</v>
      </c>
      <c r="M71">
        <v>452</v>
      </c>
      <c r="N71">
        <v>7</v>
      </c>
      <c r="O71">
        <v>753</v>
      </c>
      <c r="P71">
        <v>3</v>
      </c>
      <c r="U71" t="str">
        <f t="shared" si="3"/>
        <v>02-250</v>
      </c>
      <c r="V71" t="str">
        <f>IF(U71="","",VLOOKUP(B71,'08 County Sub Allocation'!A:B,2,FALSE))</f>
        <v>Petersburg</v>
      </c>
      <c r="X71">
        <f t="shared" si="5"/>
        <v>2</v>
      </c>
      <c r="Y71" t="str">
        <f t="shared" si="4"/>
        <v>ED</v>
      </c>
    </row>
    <row r="72" spans="1:25" x14ac:dyDescent="0.3">
      <c r="A72" t="str">
        <f>VLOOKUP(B72,'VTD Check'!A:D,4,FALSE)</f>
        <v>02-260</v>
      </c>
      <c r="B72" t="s">
        <v>43</v>
      </c>
      <c r="C72">
        <v>2</v>
      </c>
      <c r="D72">
        <v>1642</v>
      </c>
      <c r="E72">
        <v>893</v>
      </c>
      <c r="F72" s="1">
        <v>0.54379999999999995</v>
      </c>
      <c r="G72">
        <v>1642</v>
      </c>
      <c r="H72">
        <v>893</v>
      </c>
      <c r="I72">
        <v>890</v>
      </c>
      <c r="J72">
        <v>19</v>
      </c>
      <c r="K72">
        <v>3</v>
      </c>
      <c r="L72">
        <v>8</v>
      </c>
      <c r="M72">
        <v>164</v>
      </c>
      <c r="N72">
        <v>3</v>
      </c>
      <c r="O72">
        <v>693</v>
      </c>
      <c r="P72">
        <v>0</v>
      </c>
      <c r="U72" t="str">
        <f t="shared" si="3"/>
        <v>02-260</v>
      </c>
      <c r="V72" t="str">
        <f>IF(U72="","",VLOOKUP(B72,'08 County Sub Allocation'!A:B,2,FALSE))</f>
        <v>Wrangell</v>
      </c>
      <c r="X72">
        <f t="shared" si="5"/>
        <v>2</v>
      </c>
      <c r="Y72" t="str">
        <f t="shared" si="4"/>
        <v>ED</v>
      </c>
    </row>
    <row r="73" spans="1:25" x14ac:dyDescent="0.3">
      <c r="A73" t="str">
        <f>VLOOKUP(B73,'VTD Check'!A:D,4,FALSE)</f>
        <v>02-285</v>
      </c>
      <c r="B73" t="s">
        <v>44</v>
      </c>
      <c r="C73">
        <v>2</v>
      </c>
      <c r="D73">
        <v>228</v>
      </c>
      <c r="E73">
        <v>72</v>
      </c>
      <c r="F73" s="1">
        <v>0.31580000000000003</v>
      </c>
      <c r="G73">
        <v>228</v>
      </c>
      <c r="H73">
        <v>72</v>
      </c>
      <c r="I73">
        <v>68</v>
      </c>
      <c r="J73">
        <v>3</v>
      </c>
      <c r="K73">
        <v>2</v>
      </c>
      <c r="L73">
        <v>0</v>
      </c>
      <c r="M73">
        <v>28</v>
      </c>
      <c r="N73">
        <v>1</v>
      </c>
      <c r="O73">
        <v>33</v>
      </c>
      <c r="P73">
        <v>1</v>
      </c>
      <c r="U73" t="str">
        <f t="shared" si="3"/>
        <v>02-285</v>
      </c>
      <c r="V73" t="str">
        <f>IF(U73="","",VLOOKUP(B73,'08 County Sub Allocation'!A:B,2,FALSE))</f>
        <v>Hoonah-Angoon</v>
      </c>
      <c r="X73">
        <f t="shared" si="5"/>
        <v>2</v>
      </c>
      <c r="Y73" t="str">
        <f t="shared" si="4"/>
        <v>ED</v>
      </c>
    </row>
    <row r="74" spans="1:25" x14ac:dyDescent="0.3">
      <c r="A74" t="str">
        <f>VLOOKUP(B74,'VTD Check'!A:D,4,FALSE)</f>
        <v>02-295</v>
      </c>
      <c r="B74" t="s">
        <v>45</v>
      </c>
      <c r="C74">
        <v>2</v>
      </c>
      <c r="D74">
        <v>77</v>
      </c>
      <c r="E74">
        <v>30</v>
      </c>
      <c r="F74" s="1">
        <v>0.3896</v>
      </c>
      <c r="G74">
        <v>77</v>
      </c>
      <c r="H74">
        <v>30</v>
      </c>
      <c r="I74">
        <v>30</v>
      </c>
      <c r="J74">
        <v>1</v>
      </c>
      <c r="K74">
        <v>2</v>
      </c>
      <c r="L74">
        <v>0</v>
      </c>
      <c r="M74">
        <v>20</v>
      </c>
      <c r="N74">
        <v>0</v>
      </c>
      <c r="O74">
        <v>7</v>
      </c>
      <c r="P74">
        <v>0</v>
      </c>
      <c r="U74" t="str">
        <f t="shared" si="3"/>
        <v>02-295</v>
      </c>
      <c r="V74" t="str">
        <f>IF(U74="","",VLOOKUP(B74,'08 County Sub Allocation'!A:B,2,FALSE))</f>
        <v>Prince of Wales</v>
      </c>
      <c r="X74">
        <f t="shared" si="5"/>
        <v>2</v>
      </c>
      <c r="Y74" t="str">
        <f t="shared" si="4"/>
        <v>ED</v>
      </c>
    </row>
    <row r="75" spans="1:25" x14ac:dyDescent="0.3">
      <c r="A75" t="e">
        <f>VLOOKUP(B75,'VTD Check'!A:D,4,FALSE)</f>
        <v>#N/A</v>
      </c>
      <c r="B75" t="s">
        <v>46</v>
      </c>
      <c r="C75">
        <v>2</v>
      </c>
      <c r="U75" t="str">
        <f t="shared" ref="U75:U138" si="6">IF(ISNUMBER(LEFT(A75,2)/1),A75,IF(RIGHT(B74,8)="Absentee",REPT("0",2-LEN(C75))&amp;C75&amp;"-ABS",IF(RIGHT(B74,8)="Question",REPT("0",2-LEN(C75))&amp;C75&amp;"-QUE","")))</f>
        <v/>
      </c>
      <c r="V75" t="str">
        <f>IF(U75="","",VLOOKUP(B75,'08 County Sub Allocation'!A:B,2,FALSE))</f>
        <v/>
      </c>
      <c r="X75" t="str">
        <f t="shared" si="5"/>
        <v/>
      </c>
      <c r="Y75" t="str">
        <f t="shared" si="4"/>
        <v/>
      </c>
    </row>
    <row r="76" spans="1:25" x14ac:dyDescent="0.3">
      <c r="A76" t="e">
        <f>VLOOKUP(B76,'VTD Check'!A:D,4,FALSE)</f>
        <v>#N/A</v>
      </c>
      <c r="B76" t="s">
        <v>24</v>
      </c>
      <c r="C76">
        <v>2</v>
      </c>
      <c r="D76">
        <v>0</v>
      </c>
      <c r="E76">
        <v>1677</v>
      </c>
      <c r="F76" t="s">
        <v>25</v>
      </c>
      <c r="G76">
        <v>11666</v>
      </c>
      <c r="H76">
        <v>1679</v>
      </c>
      <c r="I76">
        <v>1671</v>
      </c>
      <c r="J76">
        <v>35</v>
      </c>
      <c r="K76">
        <v>6</v>
      </c>
      <c r="L76">
        <v>5</v>
      </c>
      <c r="M76">
        <v>752</v>
      </c>
      <c r="N76">
        <v>9</v>
      </c>
      <c r="O76">
        <v>859</v>
      </c>
      <c r="P76">
        <v>5</v>
      </c>
      <c r="U76" t="str">
        <f t="shared" si="6"/>
        <v>02-ABS</v>
      </c>
      <c r="V76" t="e">
        <f>IF(U76="","",VLOOKUP(B76,'08 County Sub Allocation'!A:B,2,FALSE))</f>
        <v>#N/A</v>
      </c>
      <c r="X76">
        <f t="shared" si="5"/>
        <v>2</v>
      </c>
      <c r="Y76" t="str">
        <f t="shared" si="4"/>
        <v>ABS</v>
      </c>
    </row>
    <row r="77" spans="1:25" x14ac:dyDescent="0.3">
      <c r="A77" t="e">
        <f>VLOOKUP(B77,'VTD Check'!A:D,4,FALSE)</f>
        <v>#N/A</v>
      </c>
      <c r="B77" t="s">
        <v>26</v>
      </c>
      <c r="C77">
        <v>2</v>
      </c>
      <c r="D77">
        <v>0</v>
      </c>
      <c r="E77">
        <v>0</v>
      </c>
      <c r="F77" t="s">
        <v>25</v>
      </c>
      <c r="G77">
        <v>11666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U77" t="str">
        <f t="shared" si="6"/>
        <v/>
      </c>
      <c r="V77" t="str">
        <f>IF(U77="","",VLOOKUP(B77,'08 County Sub Allocation'!A:B,2,FALSE))</f>
        <v/>
      </c>
      <c r="X77" t="str">
        <f t="shared" si="5"/>
        <v/>
      </c>
      <c r="Y77" t="str">
        <f t="shared" ref="Y77:Y140" si="7">IF(U77="","",IF(RIGHT(B77,5)="Total","TOT",IF(ISNUMBER(LEFT(A77,2)/1),"ED",IF(RIGHT(U77,3)="ABS","ABS",IF(RIGHT(U77,3)="QUE","QUE","")))))</f>
        <v/>
      </c>
    </row>
    <row r="78" spans="1:25" x14ac:dyDescent="0.3">
      <c r="A78" t="e">
        <f>VLOOKUP(B78,'VTD Check'!A:D,4,FALSE)</f>
        <v>#N/A</v>
      </c>
      <c r="B78" t="s">
        <v>27</v>
      </c>
      <c r="C78">
        <v>2</v>
      </c>
      <c r="D78">
        <v>0</v>
      </c>
      <c r="E78">
        <v>0</v>
      </c>
      <c r="F78" t="s">
        <v>25</v>
      </c>
      <c r="G78">
        <v>11666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U78" t="str">
        <f t="shared" si="6"/>
        <v/>
      </c>
      <c r="V78" t="str">
        <f>IF(U78="","",VLOOKUP(B78,'08 County Sub Allocation'!A:B,2,FALSE))</f>
        <v/>
      </c>
      <c r="X78" t="str">
        <f t="shared" si="5"/>
        <v/>
      </c>
      <c r="Y78" t="str">
        <f t="shared" si="7"/>
        <v/>
      </c>
    </row>
    <row r="79" spans="1:25" x14ac:dyDescent="0.3">
      <c r="A79" t="e">
        <f>VLOOKUP(B79,'VTD Check'!A:D,4,FALSE)</f>
        <v>#N/A</v>
      </c>
      <c r="B79" t="s">
        <v>28</v>
      </c>
      <c r="C79">
        <v>2</v>
      </c>
      <c r="D79">
        <v>0</v>
      </c>
      <c r="E79">
        <v>0</v>
      </c>
      <c r="F79" t="s">
        <v>25</v>
      </c>
      <c r="G79">
        <v>11666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U79" t="str">
        <f t="shared" si="6"/>
        <v/>
      </c>
      <c r="V79" t="str">
        <f>IF(U79="","",VLOOKUP(B79,'08 County Sub Allocation'!A:B,2,FALSE))</f>
        <v/>
      </c>
      <c r="X79" t="str">
        <f t="shared" si="5"/>
        <v/>
      </c>
      <c r="Y79" t="str">
        <f t="shared" si="7"/>
        <v/>
      </c>
    </row>
    <row r="80" spans="1:25" x14ac:dyDescent="0.3">
      <c r="A80" t="e">
        <f>VLOOKUP(B80,'VTD Check'!A:D,4,FALSE)</f>
        <v>#N/A</v>
      </c>
      <c r="B80" t="s">
        <v>29</v>
      </c>
      <c r="C80">
        <v>2</v>
      </c>
      <c r="D80">
        <v>0</v>
      </c>
      <c r="E80">
        <v>0</v>
      </c>
      <c r="F80" t="s">
        <v>25</v>
      </c>
      <c r="G80">
        <v>11666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U80" t="str">
        <f t="shared" si="6"/>
        <v/>
      </c>
      <c r="V80" t="str">
        <f>IF(U80="","",VLOOKUP(B80,'08 County Sub Allocation'!A:B,2,FALSE))</f>
        <v/>
      </c>
      <c r="X80" t="str">
        <f t="shared" si="5"/>
        <v/>
      </c>
      <c r="Y80" t="str">
        <f t="shared" si="7"/>
        <v/>
      </c>
    </row>
    <row r="81" spans="1:25" x14ac:dyDescent="0.3">
      <c r="A81" t="e">
        <f>VLOOKUP(B81,'VTD Check'!A:D,4,FALSE)</f>
        <v>#N/A</v>
      </c>
      <c r="B81" t="s">
        <v>30</v>
      </c>
      <c r="C81">
        <v>2</v>
      </c>
      <c r="D81">
        <v>0</v>
      </c>
      <c r="E81">
        <v>0</v>
      </c>
      <c r="F81" t="s">
        <v>25</v>
      </c>
      <c r="G81">
        <v>11666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U81" t="str">
        <f t="shared" si="6"/>
        <v/>
      </c>
      <c r="V81" t="str">
        <f>IF(U81="","",VLOOKUP(B81,'08 County Sub Allocation'!A:B,2,FALSE))</f>
        <v/>
      </c>
      <c r="X81" t="str">
        <f t="shared" si="5"/>
        <v/>
      </c>
      <c r="Y81" t="str">
        <f t="shared" si="7"/>
        <v/>
      </c>
    </row>
    <row r="82" spans="1:25" x14ac:dyDescent="0.3">
      <c r="A82" t="e">
        <f>VLOOKUP(B82,'VTD Check'!A:D,4,FALSE)</f>
        <v>#N/A</v>
      </c>
      <c r="B82" t="s">
        <v>31</v>
      </c>
      <c r="C82">
        <v>2</v>
      </c>
      <c r="D82">
        <v>0</v>
      </c>
      <c r="E82">
        <v>0</v>
      </c>
      <c r="F82" t="s">
        <v>25</v>
      </c>
      <c r="G82">
        <v>11666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U82" t="str">
        <f t="shared" si="6"/>
        <v/>
      </c>
      <c r="V82" t="str">
        <f>IF(U82="","",VLOOKUP(B82,'08 County Sub Allocation'!A:B,2,FALSE))</f>
        <v/>
      </c>
      <c r="X82" t="str">
        <f t="shared" si="5"/>
        <v/>
      </c>
      <c r="Y82" t="str">
        <f t="shared" si="7"/>
        <v/>
      </c>
    </row>
    <row r="83" spans="1:25" x14ac:dyDescent="0.3">
      <c r="A83" t="e">
        <f>VLOOKUP(B83,'VTD Check'!A:D,4,FALSE)</f>
        <v>#N/A</v>
      </c>
      <c r="B83" t="s">
        <v>32</v>
      </c>
      <c r="C83">
        <v>2</v>
      </c>
      <c r="D83">
        <v>0</v>
      </c>
      <c r="E83">
        <v>1677</v>
      </c>
      <c r="F83" t="s">
        <v>25</v>
      </c>
      <c r="G83">
        <v>0</v>
      </c>
      <c r="H83">
        <v>1679</v>
      </c>
      <c r="I83">
        <v>1671</v>
      </c>
      <c r="J83">
        <v>35</v>
      </c>
      <c r="K83">
        <v>6</v>
      </c>
      <c r="L83">
        <v>5</v>
      </c>
      <c r="M83">
        <v>752</v>
      </c>
      <c r="N83">
        <v>9</v>
      </c>
      <c r="O83">
        <v>859</v>
      </c>
      <c r="P83">
        <v>5</v>
      </c>
      <c r="U83" t="str">
        <f t="shared" si="6"/>
        <v/>
      </c>
      <c r="V83" t="str">
        <f>IF(U83="","",VLOOKUP(B83,'08 County Sub Allocation'!A:B,2,FALSE))</f>
        <v/>
      </c>
      <c r="X83" t="str">
        <f t="shared" si="5"/>
        <v/>
      </c>
      <c r="Y83" t="str">
        <f t="shared" si="7"/>
        <v/>
      </c>
    </row>
    <row r="84" spans="1:25" x14ac:dyDescent="0.3">
      <c r="A84" t="e">
        <f>VLOOKUP(B84,'VTD Check'!A:D,4,FALSE)</f>
        <v>#N/A</v>
      </c>
      <c r="B84" t="s">
        <v>47</v>
      </c>
      <c r="C84">
        <v>2</v>
      </c>
      <c r="U84" t="str">
        <f t="shared" si="6"/>
        <v/>
      </c>
      <c r="V84" t="str">
        <f>IF(U84="","",VLOOKUP(B84,'08 County Sub Allocation'!A:B,2,FALSE))</f>
        <v/>
      </c>
      <c r="X84" t="str">
        <f t="shared" si="5"/>
        <v/>
      </c>
      <c r="Y84" t="str">
        <f t="shared" si="7"/>
        <v/>
      </c>
    </row>
    <row r="85" spans="1:25" x14ac:dyDescent="0.3">
      <c r="A85" t="e">
        <f>VLOOKUP(B85,'VTD Check'!A:D,4,FALSE)</f>
        <v>#N/A</v>
      </c>
      <c r="B85" t="s">
        <v>24</v>
      </c>
      <c r="C85">
        <v>2</v>
      </c>
      <c r="D85">
        <v>0</v>
      </c>
      <c r="E85">
        <v>195</v>
      </c>
      <c r="F85" t="s">
        <v>25</v>
      </c>
      <c r="G85">
        <v>11666</v>
      </c>
      <c r="H85">
        <v>195</v>
      </c>
      <c r="I85">
        <v>190</v>
      </c>
      <c r="J85">
        <v>3</v>
      </c>
      <c r="K85">
        <v>2</v>
      </c>
      <c r="L85">
        <v>2</v>
      </c>
      <c r="M85">
        <v>93</v>
      </c>
      <c r="N85">
        <v>1</v>
      </c>
      <c r="O85">
        <v>89</v>
      </c>
      <c r="P85">
        <v>0</v>
      </c>
      <c r="U85" t="str">
        <f t="shared" si="6"/>
        <v>02-QUE</v>
      </c>
      <c r="V85" t="e">
        <f>IF(U85="","",VLOOKUP(B85,'08 County Sub Allocation'!A:B,2,FALSE))</f>
        <v>#N/A</v>
      </c>
      <c r="X85">
        <f t="shared" si="5"/>
        <v>2</v>
      </c>
      <c r="Y85" t="str">
        <f t="shared" si="7"/>
        <v>QUE</v>
      </c>
    </row>
    <row r="86" spans="1:25" x14ac:dyDescent="0.3">
      <c r="A86" t="e">
        <f>VLOOKUP(B86,'VTD Check'!A:D,4,FALSE)</f>
        <v>#N/A</v>
      </c>
      <c r="B86" t="s">
        <v>26</v>
      </c>
      <c r="C86">
        <v>2</v>
      </c>
      <c r="D86">
        <v>0</v>
      </c>
      <c r="E86">
        <v>0</v>
      </c>
      <c r="F86" t="s">
        <v>25</v>
      </c>
      <c r="G86">
        <v>11666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U86" t="str">
        <f t="shared" si="6"/>
        <v/>
      </c>
      <c r="V86" t="str">
        <f>IF(U86="","",VLOOKUP(B86,'08 County Sub Allocation'!A:B,2,FALSE))</f>
        <v/>
      </c>
      <c r="X86" t="str">
        <f t="shared" si="5"/>
        <v/>
      </c>
      <c r="Y86" t="str">
        <f t="shared" si="7"/>
        <v/>
      </c>
    </row>
    <row r="87" spans="1:25" x14ac:dyDescent="0.3">
      <c r="A87" t="e">
        <f>VLOOKUP(B87,'VTD Check'!A:D,4,FALSE)</f>
        <v>#N/A</v>
      </c>
      <c r="B87" t="s">
        <v>27</v>
      </c>
      <c r="C87">
        <v>2</v>
      </c>
      <c r="D87">
        <v>0</v>
      </c>
      <c r="E87">
        <v>0</v>
      </c>
      <c r="F87" t="s">
        <v>25</v>
      </c>
      <c r="G87">
        <v>11666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U87" t="str">
        <f t="shared" si="6"/>
        <v/>
      </c>
      <c r="V87" t="str">
        <f>IF(U87="","",VLOOKUP(B87,'08 County Sub Allocation'!A:B,2,FALSE))</f>
        <v/>
      </c>
      <c r="X87" t="str">
        <f t="shared" si="5"/>
        <v/>
      </c>
      <c r="Y87" t="str">
        <f t="shared" si="7"/>
        <v/>
      </c>
    </row>
    <row r="88" spans="1:25" x14ac:dyDescent="0.3">
      <c r="A88" t="e">
        <f>VLOOKUP(B88,'VTD Check'!A:D,4,FALSE)</f>
        <v>#N/A</v>
      </c>
      <c r="B88" t="s">
        <v>28</v>
      </c>
      <c r="C88">
        <v>2</v>
      </c>
      <c r="D88">
        <v>0</v>
      </c>
      <c r="E88">
        <v>0</v>
      </c>
      <c r="F88" t="s">
        <v>25</v>
      </c>
      <c r="G88">
        <v>11666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U88" t="str">
        <f t="shared" si="6"/>
        <v/>
      </c>
      <c r="V88" t="str">
        <f>IF(U88="","",VLOOKUP(B88,'08 County Sub Allocation'!A:B,2,FALSE))</f>
        <v/>
      </c>
      <c r="X88" t="str">
        <f t="shared" si="5"/>
        <v/>
      </c>
      <c r="Y88" t="str">
        <f t="shared" si="7"/>
        <v/>
      </c>
    </row>
    <row r="89" spans="1:25" x14ac:dyDescent="0.3">
      <c r="A89" t="e">
        <f>VLOOKUP(B89,'VTD Check'!A:D,4,FALSE)</f>
        <v>#N/A</v>
      </c>
      <c r="B89" t="s">
        <v>29</v>
      </c>
      <c r="C89">
        <v>2</v>
      </c>
      <c r="D89">
        <v>0</v>
      </c>
      <c r="E89">
        <v>0</v>
      </c>
      <c r="F89" t="s">
        <v>25</v>
      </c>
      <c r="G89">
        <v>11666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U89" t="str">
        <f t="shared" si="6"/>
        <v/>
      </c>
      <c r="V89" t="str">
        <f>IF(U89="","",VLOOKUP(B89,'08 County Sub Allocation'!A:B,2,FALSE))</f>
        <v/>
      </c>
      <c r="X89" t="str">
        <f t="shared" si="5"/>
        <v/>
      </c>
      <c r="Y89" t="str">
        <f t="shared" si="7"/>
        <v/>
      </c>
    </row>
    <row r="90" spans="1:25" x14ac:dyDescent="0.3">
      <c r="A90" t="e">
        <f>VLOOKUP(B90,'VTD Check'!A:D,4,FALSE)</f>
        <v>#N/A</v>
      </c>
      <c r="B90" t="s">
        <v>30</v>
      </c>
      <c r="C90">
        <v>2</v>
      </c>
      <c r="D90">
        <v>0</v>
      </c>
      <c r="E90">
        <v>0</v>
      </c>
      <c r="F90" t="s">
        <v>25</v>
      </c>
      <c r="G90">
        <v>11666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U90" t="str">
        <f t="shared" si="6"/>
        <v/>
      </c>
      <c r="V90" t="str">
        <f>IF(U90="","",VLOOKUP(B90,'08 County Sub Allocation'!A:B,2,FALSE))</f>
        <v/>
      </c>
      <c r="X90" t="str">
        <f t="shared" si="5"/>
        <v/>
      </c>
      <c r="Y90" t="str">
        <f t="shared" si="7"/>
        <v/>
      </c>
    </row>
    <row r="91" spans="1:25" x14ac:dyDescent="0.3">
      <c r="A91" t="e">
        <f>VLOOKUP(B91,'VTD Check'!A:D,4,FALSE)</f>
        <v>#N/A</v>
      </c>
      <c r="B91" t="s">
        <v>31</v>
      </c>
      <c r="C91">
        <v>2</v>
      </c>
      <c r="D91">
        <v>0</v>
      </c>
      <c r="E91">
        <v>0</v>
      </c>
      <c r="F91" t="s">
        <v>25</v>
      </c>
      <c r="G91">
        <v>11666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U91" t="str">
        <f t="shared" si="6"/>
        <v/>
      </c>
      <c r="V91" t="str">
        <f>IF(U91="","",VLOOKUP(B91,'08 County Sub Allocation'!A:B,2,FALSE))</f>
        <v/>
      </c>
      <c r="X91" t="str">
        <f t="shared" si="5"/>
        <v/>
      </c>
      <c r="Y91" t="str">
        <f t="shared" si="7"/>
        <v/>
      </c>
    </row>
    <row r="92" spans="1:25" x14ac:dyDescent="0.3">
      <c r="A92" t="e">
        <f>VLOOKUP(B92,'VTD Check'!A:D,4,FALSE)</f>
        <v>#N/A</v>
      </c>
      <c r="B92" t="s">
        <v>32</v>
      </c>
      <c r="C92">
        <v>2</v>
      </c>
      <c r="D92">
        <v>0</v>
      </c>
      <c r="E92">
        <v>195</v>
      </c>
      <c r="F92" t="s">
        <v>25</v>
      </c>
      <c r="G92">
        <v>0</v>
      </c>
      <c r="H92">
        <v>195</v>
      </c>
      <c r="I92">
        <v>190</v>
      </c>
      <c r="J92">
        <v>3</v>
      </c>
      <c r="K92">
        <v>2</v>
      </c>
      <c r="L92">
        <v>2</v>
      </c>
      <c r="M92">
        <v>93</v>
      </c>
      <c r="N92">
        <v>1</v>
      </c>
      <c r="O92">
        <v>89</v>
      </c>
      <c r="P92">
        <v>0</v>
      </c>
      <c r="U92" t="str">
        <f t="shared" si="6"/>
        <v/>
      </c>
      <c r="V92" t="str">
        <f>IF(U92="","",VLOOKUP(B92,'08 County Sub Allocation'!A:B,2,FALSE))</f>
        <v/>
      </c>
      <c r="X92" t="str">
        <f t="shared" si="5"/>
        <v/>
      </c>
      <c r="Y92" t="str">
        <f t="shared" si="7"/>
        <v/>
      </c>
    </row>
    <row r="93" spans="1:25" x14ac:dyDescent="0.3">
      <c r="A93" t="e">
        <f>VLOOKUP(B93,'VTD Check'!A:D,4,FALSE)</f>
        <v>#N/A</v>
      </c>
      <c r="B93" t="s">
        <v>34</v>
      </c>
      <c r="C93">
        <v>2</v>
      </c>
      <c r="U93" t="str">
        <f t="shared" si="6"/>
        <v/>
      </c>
      <c r="V93" t="str">
        <f>IF(U93="","",VLOOKUP(B93,'08 County Sub Allocation'!A:B,2,FALSE))</f>
        <v/>
      </c>
      <c r="X93" t="str">
        <f t="shared" si="5"/>
        <v/>
      </c>
      <c r="Y93" t="str">
        <f t="shared" si="7"/>
        <v/>
      </c>
    </row>
    <row r="94" spans="1:25" x14ac:dyDescent="0.3">
      <c r="A94" t="e">
        <f>VLOOKUP(B94,'VTD Check'!A:D,4,FALSE)</f>
        <v>#N/A</v>
      </c>
      <c r="B94" t="s">
        <v>24</v>
      </c>
      <c r="C94">
        <v>2</v>
      </c>
      <c r="D94">
        <v>0</v>
      </c>
      <c r="E94">
        <v>1819</v>
      </c>
      <c r="F94" t="s">
        <v>25</v>
      </c>
      <c r="G94">
        <v>106473</v>
      </c>
      <c r="H94">
        <v>1819</v>
      </c>
      <c r="I94">
        <v>1811</v>
      </c>
      <c r="J94">
        <v>38</v>
      </c>
      <c r="K94">
        <v>7</v>
      </c>
      <c r="L94">
        <v>8</v>
      </c>
      <c r="M94">
        <v>920</v>
      </c>
      <c r="N94">
        <v>8</v>
      </c>
      <c r="O94">
        <v>823</v>
      </c>
      <c r="P94">
        <v>7</v>
      </c>
      <c r="U94" t="str">
        <f t="shared" si="6"/>
        <v/>
      </c>
      <c r="V94" t="str">
        <f>IF(U94="","",VLOOKUP(B94,'08 County Sub Allocation'!A:B,2,FALSE))</f>
        <v/>
      </c>
      <c r="X94" t="str">
        <f t="shared" si="5"/>
        <v/>
      </c>
      <c r="Y94" t="str">
        <f t="shared" si="7"/>
        <v/>
      </c>
    </row>
    <row r="95" spans="1:25" x14ac:dyDescent="0.3">
      <c r="A95" t="e">
        <f>VLOOKUP(B95,'VTD Check'!A:D,4,FALSE)</f>
        <v>#N/A</v>
      </c>
      <c r="B95" t="s">
        <v>26</v>
      </c>
      <c r="C95">
        <v>2</v>
      </c>
      <c r="D95">
        <v>0</v>
      </c>
      <c r="E95">
        <v>0</v>
      </c>
      <c r="F95" t="s">
        <v>25</v>
      </c>
      <c r="G95">
        <v>106473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U95" t="str">
        <f t="shared" si="6"/>
        <v/>
      </c>
      <c r="V95" t="str">
        <f>IF(U95="","",VLOOKUP(B95,'08 County Sub Allocation'!A:B,2,FALSE))</f>
        <v/>
      </c>
      <c r="X95" t="str">
        <f t="shared" si="5"/>
        <v/>
      </c>
      <c r="Y95" t="str">
        <f t="shared" si="7"/>
        <v/>
      </c>
    </row>
    <row r="96" spans="1:25" x14ac:dyDescent="0.3">
      <c r="A96" t="e">
        <f>VLOOKUP(B96,'VTD Check'!A:D,4,FALSE)</f>
        <v>#N/A</v>
      </c>
      <c r="B96" t="s">
        <v>27</v>
      </c>
      <c r="C96">
        <v>2</v>
      </c>
      <c r="D96">
        <v>0</v>
      </c>
      <c r="E96">
        <v>0</v>
      </c>
      <c r="F96" t="s">
        <v>25</v>
      </c>
      <c r="G96">
        <v>106473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U96" t="str">
        <f t="shared" si="6"/>
        <v/>
      </c>
      <c r="V96" t="str">
        <f>IF(U96="","",VLOOKUP(B96,'08 County Sub Allocation'!A:B,2,FALSE))</f>
        <v/>
      </c>
      <c r="X96" t="str">
        <f t="shared" si="5"/>
        <v/>
      </c>
      <c r="Y96" t="str">
        <f t="shared" si="7"/>
        <v/>
      </c>
    </row>
    <row r="97" spans="1:25" x14ac:dyDescent="0.3">
      <c r="A97" t="e">
        <f>VLOOKUP(B97,'VTD Check'!A:D,4,FALSE)</f>
        <v>#N/A</v>
      </c>
      <c r="B97" t="s">
        <v>28</v>
      </c>
      <c r="C97">
        <v>2</v>
      </c>
      <c r="D97">
        <v>0</v>
      </c>
      <c r="E97">
        <v>0</v>
      </c>
      <c r="F97" t="s">
        <v>25</v>
      </c>
      <c r="G97">
        <v>106473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U97" t="str">
        <f t="shared" si="6"/>
        <v/>
      </c>
      <c r="V97" t="str">
        <f>IF(U97="","",VLOOKUP(B97,'08 County Sub Allocation'!A:B,2,FALSE))</f>
        <v/>
      </c>
      <c r="X97" t="str">
        <f t="shared" si="5"/>
        <v/>
      </c>
      <c r="Y97" t="str">
        <f t="shared" si="7"/>
        <v/>
      </c>
    </row>
    <row r="98" spans="1:25" x14ac:dyDescent="0.3">
      <c r="A98" t="e">
        <f>VLOOKUP(B98,'VTD Check'!A:D,4,FALSE)</f>
        <v>#N/A</v>
      </c>
      <c r="B98" t="s">
        <v>29</v>
      </c>
      <c r="C98">
        <v>2</v>
      </c>
      <c r="D98">
        <v>0</v>
      </c>
      <c r="E98">
        <v>0</v>
      </c>
      <c r="F98" t="s">
        <v>25</v>
      </c>
      <c r="G98">
        <v>106473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U98" t="str">
        <f t="shared" si="6"/>
        <v/>
      </c>
      <c r="V98" t="str">
        <f>IF(U98="","",VLOOKUP(B98,'08 County Sub Allocation'!A:B,2,FALSE))</f>
        <v/>
      </c>
      <c r="X98" t="str">
        <f t="shared" si="5"/>
        <v/>
      </c>
      <c r="Y98" t="str">
        <f t="shared" si="7"/>
        <v/>
      </c>
    </row>
    <row r="99" spans="1:25" x14ac:dyDescent="0.3">
      <c r="A99" t="e">
        <f>VLOOKUP(B99,'VTD Check'!A:D,4,FALSE)</f>
        <v>#N/A</v>
      </c>
      <c r="B99" t="s">
        <v>30</v>
      </c>
      <c r="C99">
        <v>2</v>
      </c>
      <c r="D99">
        <v>0</v>
      </c>
      <c r="E99">
        <v>0</v>
      </c>
      <c r="F99" t="s">
        <v>25</v>
      </c>
      <c r="G99">
        <v>106473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U99" t="str">
        <f t="shared" si="6"/>
        <v/>
      </c>
      <c r="V99" t="str">
        <f>IF(U99="","",VLOOKUP(B99,'08 County Sub Allocation'!A:B,2,FALSE))</f>
        <v/>
      </c>
      <c r="X99" t="str">
        <f t="shared" si="5"/>
        <v/>
      </c>
      <c r="Y99" t="str">
        <f t="shared" si="7"/>
        <v/>
      </c>
    </row>
    <row r="100" spans="1:25" x14ac:dyDescent="0.3">
      <c r="A100" t="e">
        <f>VLOOKUP(B100,'VTD Check'!A:D,4,FALSE)</f>
        <v>#N/A</v>
      </c>
      <c r="B100" t="s">
        <v>31</v>
      </c>
      <c r="C100">
        <v>2</v>
      </c>
      <c r="D100">
        <v>0</v>
      </c>
      <c r="E100">
        <v>0</v>
      </c>
      <c r="F100" t="s">
        <v>25</v>
      </c>
      <c r="G100">
        <v>106473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U100" t="str">
        <f t="shared" si="6"/>
        <v/>
      </c>
      <c r="V100" t="str">
        <f>IF(U100="","",VLOOKUP(B100,'08 County Sub Allocation'!A:B,2,FALSE))</f>
        <v/>
      </c>
      <c r="X100" t="str">
        <f t="shared" si="5"/>
        <v/>
      </c>
      <c r="Y100" t="str">
        <f t="shared" si="7"/>
        <v/>
      </c>
    </row>
    <row r="101" spans="1:25" x14ac:dyDescent="0.3">
      <c r="A101" t="e">
        <f>VLOOKUP(B101,'VTD Check'!A:D,4,FALSE)</f>
        <v>#N/A</v>
      </c>
      <c r="B101" t="s">
        <v>32</v>
      </c>
      <c r="C101">
        <v>2</v>
      </c>
      <c r="D101">
        <v>0</v>
      </c>
      <c r="E101">
        <v>1819</v>
      </c>
      <c r="F101" t="s">
        <v>25</v>
      </c>
      <c r="G101">
        <v>0</v>
      </c>
      <c r="H101">
        <v>1819</v>
      </c>
      <c r="I101">
        <v>1811</v>
      </c>
      <c r="J101">
        <v>38</v>
      </c>
      <c r="K101">
        <v>7</v>
      </c>
      <c r="L101">
        <v>8</v>
      </c>
      <c r="M101">
        <v>920</v>
      </c>
      <c r="N101">
        <v>8</v>
      </c>
      <c r="O101">
        <v>823</v>
      </c>
      <c r="P101">
        <v>7</v>
      </c>
      <c r="U101" t="str">
        <f t="shared" si="6"/>
        <v/>
      </c>
      <c r="V101" t="str">
        <f>IF(U101="","",VLOOKUP(B101,'08 County Sub Allocation'!A:B,2,FALSE))</f>
        <v/>
      </c>
      <c r="X101" t="str">
        <f t="shared" si="5"/>
        <v/>
      </c>
      <c r="Y101" t="str">
        <f t="shared" si="7"/>
        <v/>
      </c>
    </row>
    <row r="102" spans="1:25" x14ac:dyDescent="0.3">
      <c r="A102" t="e">
        <f>VLOOKUP(B102,'VTD Check'!A:D,4,FALSE)</f>
        <v>#N/A</v>
      </c>
      <c r="B102" t="s">
        <v>35</v>
      </c>
      <c r="C102">
        <v>2</v>
      </c>
      <c r="U102" t="str">
        <f t="shared" si="6"/>
        <v/>
      </c>
      <c r="V102" t="str">
        <f>IF(U102="","",VLOOKUP(B102,'08 County Sub Allocation'!A:B,2,FALSE))</f>
        <v/>
      </c>
      <c r="X102" t="str">
        <f t="shared" si="5"/>
        <v/>
      </c>
      <c r="Y102" t="str">
        <f t="shared" si="7"/>
        <v/>
      </c>
    </row>
    <row r="103" spans="1:25" x14ac:dyDescent="0.3">
      <c r="A103" t="e">
        <f>VLOOKUP(B103,'VTD Check'!A:D,4,FALSE)</f>
        <v>#N/A</v>
      </c>
      <c r="B103" t="s">
        <v>24</v>
      </c>
      <c r="C103">
        <v>2</v>
      </c>
      <c r="D103">
        <v>0</v>
      </c>
      <c r="E103">
        <v>0</v>
      </c>
      <c r="F103" t="s">
        <v>25</v>
      </c>
      <c r="G103">
        <v>58252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U103" t="str">
        <f t="shared" si="6"/>
        <v/>
      </c>
      <c r="V103" t="str">
        <f>IF(U103="","",VLOOKUP(B103,'08 County Sub Allocation'!A:B,2,FALSE))</f>
        <v/>
      </c>
      <c r="X103" t="str">
        <f t="shared" si="5"/>
        <v/>
      </c>
      <c r="Y103" t="str">
        <f t="shared" si="7"/>
        <v/>
      </c>
    </row>
    <row r="104" spans="1:25" x14ac:dyDescent="0.3">
      <c r="A104" t="e">
        <f>VLOOKUP(B104,'VTD Check'!A:D,4,FALSE)</f>
        <v>#N/A</v>
      </c>
      <c r="B104" t="s">
        <v>26</v>
      </c>
      <c r="C104">
        <v>2</v>
      </c>
      <c r="D104">
        <v>0</v>
      </c>
      <c r="E104">
        <v>315</v>
      </c>
      <c r="F104" t="s">
        <v>25</v>
      </c>
      <c r="G104">
        <v>58252</v>
      </c>
      <c r="H104">
        <v>315</v>
      </c>
      <c r="I104">
        <v>310</v>
      </c>
      <c r="J104">
        <v>8</v>
      </c>
      <c r="K104">
        <v>1</v>
      </c>
      <c r="L104">
        <v>3</v>
      </c>
      <c r="M104">
        <v>126</v>
      </c>
      <c r="N104">
        <v>2</v>
      </c>
      <c r="O104">
        <v>168</v>
      </c>
      <c r="P104">
        <v>2</v>
      </c>
      <c r="U104" t="str">
        <f t="shared" si="6"/>
        <v/>
      </c>
      <c r="V104" t="str">
        <f>IF(U104="","",VLOOKUP(B104,'08 County Sub Allocation'!A:B,2,FALSE))</f>
        <v/>
      </c>
      <c r="X104" t="str">
        <f t="shared" si="5"/>
        <v/>
      </c>
      <c r="Y104" t="str">
        <f t="shared" si="7"/>
        <v/>
      </c>
    </row>
    <row r="105" spans="1:25" x14ac:dyDescent="0.3">
      <c r="A105" t="e">
        <f>VLOOKUP(B105,'VTD Check'!A:D,4,FALSE)</f>
        <v>#N/A</v>
      </c>
      <c r="B105" t="s">
        <v>27</v>
      </c>
      <c r="C105">
        <v>2</v>
      </c>
      <c r="D105">
        <v>0</v>
      </c>
      <c r="E105">
        <v>0</v>
      </c>
      <c r="F105" t="s">
        <v>25</v>
      </c>
      <c r="G105">
        <v>58252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U105" t="str">
        <f t="shared" si="6"/>
        <v/>
      </c>
      <c r="V105" t="str">
        <f>IF(U105="","",VLOOKUP(B105,'08 County Sub Allocation'!A:B,2,FALSE))</f>
        <v/>
      </c>
      <c r="X105" t="str">
        <f t="shared" si="5"/>
        <v/>
      </c>
      <c r="Y105" t="str">
        <f t="shared" si="7"/>
        <v/>
      </c>
    </row>
    <row r="106" spans="1:25" x14ac:dyDescent="0.3">
      <c r="A106" t="e">
        <f>VLOOKUP(B106,'VTD Check'!A:D,4,FALSE)</f>
        <v>#N/A</v>
      </c>
      <c r="B106" t="s">
        <v>28</v>
      </c>
      <c r="C106">
        <v>2</v>
      </c>
      <c r="D106">
        <v>0</v>
      </c>
      <c r="E106">
        <v>937</v>
      </c>
      <c r="F106" t="s">
        <v>25</v>
      </c>
      <c r="G106">
        <v>58252</v>
      </c>
      <c r="H106">
        <v>937</v>
      </c>
      <c r="I106">
        <v>927</v>
      </c>
      <c r="J106">
        <v>25</v>
      </c>
      <c r="K106">
        <v>8</v>
      </c>
      <c r="L106">
        <v>10</v>
      </c>
      <c r="M106">
        <v>412</v>
      </c>
      <c r="N106">
        <v>5</v>
      </c>
      <c r="O106">
        <v>464</v>
      </c>
      <c r="P106">
        <v>3</v>
      </c>
      <c r="U106" t="str">
        <f t="shared" si="6"/>
        <v/>
      </c>
      <c r="V106" t="str">
        <f>IF(U106="","",VLOOKUP(B106,'08 County Sub Allocation'!A:B,2,FALSE))</f>
        <v/>
      </c>
      <c r="X106" t="str">
        <f t="shared" si="5"/>
        <v/>
      </c>
      <c r="Y106" t="str">
        <f t="shared" si="7"/>
        <v/>
      </c>
    </row>
    <row r="107" spans="1:25" x14ac:dyDescent="0.3">
      <c r="A107" t="e">
        <f>VLOOKUP(B107,'VTD Check'!A:D,4,FALSE)</f>
        <v>#N/A</v>
      </c>
      <c r="B107" t="s">
        <v>29</v>
      </c>
      <c r="C107">
        <v>2</v>
      </c>
      <c r="D107">
        <v>0</v>
      </c>
      <c r="E107">
        <v>0</v>
      </c>
      <c r="F107" t="s">
        <v>25</v>
      </c>
      <c r="G107">
        <v>58252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U107" t="str">
        <f t="shared" si="6"/>
        <v/>
      </c>
      <c r="V107" t="str">
        <f>IF(U107="","",VLOOKUP(B107,'08 County Sub Allocation'!A:B,2,FALSE))</f>
        <v/>
      </c>
      <c r="X107" t="str">
        <f t="shared" si="5"/>
        <v/>
      </c>
      <c r="Y107" t="str">
        <f t="shared" si="7"/>
        <v/>
      </c>
    </row>
    <row r="108" spans="1:25" x14ac:dyDescent="0.3">
      <c r="A108" t="e">
        <f>VLOOKUP(B108,'VTD Check'!A:D,4,FALSE)</f>
        <v>#N/A</v>
      </c>
      <c r="B108" t="s">
        <v>30</v>
      </c>
      <c r="C108">
        <v>2</v>
      </c>
      <c r="D108">
        <v>0</v>
      </c>
      <c r="E108">
        <v>583</v>
      </c>
      <c r="F108" t="s">
        <v>25</v>
      </c>
      <c r="G108">
        <v>58252</v>
      </c>
      <c r="H108">
        <v>583</v>
      </c>
      <c r="I108">
        <v>579</v>
      </c>
      <c r="J108">
        <v>13</v>
      </c>
      <c r="K108">
        <v>6</v>
      </c>
      <c r="L108">
        <v>5</v>
      </c>
      <c r="M108">
        <v>247</v>
      </c>
      <c r="N108">
        <v>3</v>
      </c>
      <c r="O108">
        <v>304</v>
      </c>
      <c r="P108">
        <v>1</v>
      </c>
      <c r="U108" t="str">
        <f t="shared" si="6"/>
        <v/>
      </c>
      <c r="V108" t="str">
        <f>IF(U108="","",VLOOKUP(B108,'08 County Sub Allocation'!A:B,2,FALSE))</f>
        <v/>
      </c>
      <c r="X108" t="str">
        <f t="shared" si="5"/>
        <v/>
      </c>
      <c r="Y108" t="str">
        <f t="shared" si="7"/>
        <v/>
      </c>
    </row>
    <row r="109" spans="1:25" x14ac:dyDescent="0.3">
      <c r="A109" t="e">
        <f>VLOOKUP(B109,'VTD Check'!A:D,4,FALSE)</f>
        <v>#N/A</v>
      </c>
      <c r="B109" t="s">
        <v>31</v>
      </c>
      <c r="C109">
        <v>2</v>
      </c>
      <c r="D109">
        <v>0</v>
      </c>
      <c r="E109">
        <v>0</v>
      </c>
      <c r="F109" t="s">
        <v>25</v>
      </c>
      <c r="G109">
        <v>58252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U109" t="str">
        <f t="shared" si="6"/>
        <v/>
      </c>
      <c r="V109" t="str">
        <f>IF(U109="","",VLOOKUP(B109,'08 County Sub Allocation'!A:B,2,FALSE))</f>
        <v/>
      </c>
      <c r="X109" t="str">
        <f t="shared" si="5"/>
        <v/>
      </c>
      <c r="Y109" t="str">
        <f t="shared" si="7"/>
        <v/>
      </c>
    </row>
    <row r="110" spans="1:25" x14ac:dyDescent="0.3">
      <c r="A110" t="e">
        <f>VLOOKUP(B110,'VTD Check'!A:D,4,FALSE)</f>
        <v>#N/A</v>
      </c>
      <c r="B110" t="s">
        <v>32</v>
      </c>
      <c r="C110">
        <v>2</v>
      </c>
      <c r="D110">
        <v>0</v>
      </c>
      <c r="E110">
        <v>1835</v>
      </c>
      <c r="F110" t="s">
        <v>25</v>
      </c>
      <c r="G110">
        <v>0</v>
      </c>
      <c r="H110">
        <v>1835</v>
      </c>
      <c r="I110">
        <v>1816</v>
      </c>
      <c r="J110">
        <v>46</v>
      </c>
      <c r="K110">
        <v>15</v>
      </c>
      <c r="L110">
        <v>18</v>
      </c>
      <c r="M110">
        <v>785</v>
      </c>
      <c r="N110">
        <v>10</v>
      </c>
      <c r="O110">
        <v>936</v>
      </c>
      <c r="P110">
        <v>6</v>
      </c>
      <c r="U110" t="str">
        <f t="shared" si="6"/>
        <v/>
      </c>
      <c r="V110" t="str">
        <f>IF(U110="","",VLOOKUP(B110,'08 County Sub Allocation'!A:B,2,FALSE))</f>
        <v/>
      </c>
      <c r="X110" t="str">
        <f t="shared" si="5"/>
        <v/>
      </c>
      <c r="Y110" t="str">
        <f t="shared" si="7"/>
        <v/>
      </c>
    </row>
    <row r="111" spans="1:25" x14ac:dyDescent="0.3">
      <c r="A111" t="e">
        <f>VLOOKUP(B111,'VTD Check'!A:D,4,FALSE)</f>
        <v>#N/A</v>
      </c>
      <c r="B111" t="s">
        <v>36</v>
      </c>
      <c r="C111">
        <v>2</v>
      </c>
      <c r="U111" t="str">
        <f t="shared" si="6"/>
        <v/>
      </c>
      <c r="V111" t="str">
        <f>IF(U111="","",VLOOKUP(B111,'08 County Sub Allocation'!A:B,2,FALSE))</f>
        <v/>
      </c>
      <c r="X111" t="str">
        <f t="shared" si="5"/>
        <v/>
      </c>
      <c r="Y111" t="str">
        <f t="shared" si="7"/>
        <v/>
      </c>
    </row>
    <row r="112" spans="1:25" x14ac:dyDescent="0.3">
      <c r="A112" t="e">
        <f>VLOOKUP(B112,'VTD Check'!A:D,4,FALSE)</f>
        <v>#N/A</v>
      </c>
      <c r="B112" t="s">
        <v>24</v>
      </c>
      <c r="C112">
        <v>2</v>
      </c>
      <c r="D112">
        <v>0</v>
      </c>
      <c r="E112">
        <v>0</v>
      </c>
      <c r="F112" t="s">
        <v>25</v>
      </c>
      <c r="G112">
        <v>22620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U112" t="str">
        <f t="shared" si="6"/>
        <v/>
      </c>
      <c r="V112" t="str">
        <f>IF(U112="","",VLOOKUP(B112,'08 County Sub Allocation'!A:B,2,FALSE))</f>
        <v/>
      </c>
      <c r="X112" t="str">
        <f t="shared" si="5"/>
        <v/>
      </c>
      <c r="Y112" t="str">
        <f t="shared" si="7"/>
        <v/>
      </c>
    </row>
    <row r="113" spans="1:25" x14ac:dyDescent="0.3">
      <c r="A113" t="e">
        <f>VLOOKUP(B113,'VTD Check'!A:D,4,FALSE)</f>
        <v>#N/A</v>
      </c>
      <c r="B113" t="s">
        <v>26</v>
      </c>
      <c r="C113">
        <v>2</v>
      </c>
      <c r="D113">
        <v>0</v>
      </c>
      <c r="E113">
        <v>0</v>
      </c>
      <c r="F113" t="s">
        <v>25</v>
      </c>
      <c r="G113">
        <v>22620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U113" t="str">
        <f t="shared" si="6"/>
        <v/>
      </c>
      <c r="V113" t="str">
        <f>IF(U113="","",VLOOKUP(B113,'08 County Sub Allocation'!A:B,2,FALSE))</f>
        <v/>
      </c>
      <c r="X113" t="str">
        <f t="shared" si="5"/>
        <v/>
      </c>
      <c r="Y113" t="str">
        <f t="shared" si="7"/>
        <v/>
      </c>
    </row>
    <row r="114" spans="1:25" x14ac:dyDescent="0.3">
      <c r="A114" t="e">
        <f>VLOOKUP(B114,'VTD Check'!A:D,4,FALSE)</f>
        <v>#N/A</v>
      </c>
      <c r="B114" t="s">
        <v>27</v>
      </c>
      <c r="C114">
        <v>2</v>
      </c>
      <c r="D114">
        <v>0</v>
      </c>
      <c r="E114">
        <v>0</v>
      </c>
      <c r="F114" t="s">
        <v>25</v>
      </c>
      <c r="G114">
        <v>22620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U114" t="str">
        <f t="shared" si="6"/>
        <v/>
      </c>
      <c r="V114" t="str">
        <f>IF(U114="","",VLOOKUP(B114,'08 County Sub Allocation'!A:B,2,FALSE))</f>
        <v/>
      </c>
      <c r="X114" t="str">
        <f t="shared" si="5"/>
        <v/>
      </c>
      <c r="Y114" t="str">
        <f t="shared" si="7"/>
        <v/>
      </c>
    </row>
    <row r="115" spans="1:25" x14ac:dyDescent="0.3">
      <c r="A115" t="e">
        <f>VLOOKUP(B115,'VTD Check'!A:D,4,FALSE)</f>
        <v>#N/A</v>
      </c>
      <c r="B115" t="s">
        <v>28</v>
      </c>
      <c r="C115">
        <v>2</v>
      </c>
      <c r="D115">
        <v>0</v>
      </c>
      <c r="E115">
        <v>0</v>
      </c>
      <c r="F115" t="s">
        <v>25</v>
      </c>
      <c r="G115">
        <v>22620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U115" t="str">
        <f t="shared" si="6"/>
        <v/>
      </c>
      <c r="V115" t="str">
        <f>IF(U115="","",VLOOKUP(B115,'08 County Sub Allocation'!A:B,2,FALSE))</f>
        <v/>
      </c>
      <c r="X115" t="str">
        <f t="shared" si="5"/>
        <v/>
      </c>
      <c r="Y115" t="str">
        <f t="shared" si="7"/>
        <v/>
      </c>
    </row>
    <row r="116" spans="1:25" x14ac:dyDescent="0.3">
      <c r="A116" t="e">
        <f>VLOOKUP(B116,'VTD Check'!A:D,4,FALSE)</f>
        <v>#N/A</v>
      </c>
      <c r="B116" t="s">
        <v>29</v>
      </c>
      <c r="C116">
        <v>2</v>
      </c>
      <c r="D116">
        <v>0</v>
      </c>
      <c r="E116">
        <v>36</v>
      </c>
      <c r="F116" t="s">
        <v>25</v>
      </c>
      <c r="G116">
        <v>22620</v>
      </c>
      <c r="H116">
        <v>36</v>
      </c>
      <c r="I116">
        <v>36</v>
      </c>
      <c r="J116">
        <v>5</v>
      </c>
      <c r="K116">
        <v>0</v>
      </c>
      <c r="L116">
        <v>1</v>
      </c>
      <c r="M116">
        <v>8</v>
      </c>
      <c r="N116">
        <v>0</v>
      </c>
      <c r="O116">
        <v>22</v>
      </c>
      <c r="P116">
        <v>0</v>
      </c>
      <c r="U116" t="str">
        <f t="shared" si="6"/>
        <v/>
      </c>
      <c r="V116" t="str">
        <f>IF(U116="","",VLOOKUP(B116,'08 County Sub Allocation'!A:B,2,FALSE))</f>
        <v/>
      </c>
      <c r="X116" t="str">
        <f t="shared" si="5"/>
        <v/>
      </c>
      <c r="Y116" t="str">
        <f t="shared" si="7"/>
        <v/>
      </c>
    </row>
    <row r="117" spans="1:25" x14ac:dyDescent="0.3">
      <c r="A117" t="e">
        <f>VLOOKUP(B117,'VTD Check'!A:D,4,FALSE)</f>
        <v>#N/A</v>
      </c>
      <c r="B117" t="s">
        <v>30</v>
      </c>
      <c r="C117">
        <v>2</v>
      </c>
      <c r="D117">
        <v>0</v>
      </c>
      <c r="E117">
        <v>0</v>
      </c>
      <c r="F117" t="s">
        <v>25</v>
      </c>
      <c r="G117">
        <v>22620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U117" t="str">
        <f t="shared" si="6"/>
        <v/>
      </c>
      <c r="V117" t="str">
        <f>IF(U117="","",VLOOKUP(B117,'08 County Sub Allocation'!A:B,2,FALSE))</f>
        <v/>
      </c>
      <c r="X117" t="str">
        <f t="shared" si="5"/>
        <v/>
      </c>
      <c r="Y117" t="str">
        <f t="shared" si="7"/>
        <v/>
      </c>
    </row>
    <row r="118" spans="1:25" x14ac:dyDescent="0.3">
      <c r="A118" t="e">
        <f>VLOOKUP(B118,'VTD Check'!A:D,4,FALSE)</f>
        <v>#N/A</v>
      </c>
      <c r="B118" t="s">
        <v>31</v>
      </c>
      <c r="C118">
        <v>2</v>
      </c>
      <c r="D118">
        <v>0</v>
      </c>
      <c r="E118">
        <v>0</v>
      </c>
      <c r="F118" t="s">
        <v>25</v>
      </c>
      <c r="G118">
        <v>22620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U118" t="str">
        <f t="shared" si="6"/>
        <v/>
      </c>
      <c r="V118" t="str">
        <f>IF(U118="","",VLOOKUP(B118,'08 County Sub Allocation'!A:B,2,FALSE))</f>
        <v/>
      </c>
      <c r="X118" t="str">
        <f t="shared" si="5"/>
        <v/>
      </c>
      <c r="Y118" t="str">
        <f t="shared" si="7"/>
        <v/>
      </c>
    </row>
    <row r="119" spans="1:25" x14ac:dyDescent="0.3">
      <c r="A119" t="e">
        <f>VLOOKUP(B119,'VTD Check'!A:D,4,FALSE)</f>
        <v>#N/A</v>
      </c>
      <c r="B119" t="s">
        <v>32</v>
      </c>
      <c r="C119">
        <v>2</v>
      </c>
      <c r="D119">
        <v>0</v>
      </c>
      <c r="E119">
        <v>36</v>
      </c>
      <c r="F119" t="s">
        <v>25</v>
      </c>
      <c r="G119">
        <v>0</v>
      </c>
      <c r="H119">
        <v>36</v>
      </c>
      <c r="I119">
        <v>36</v>
      </c>
      <c r="J119">
        <v>5</v>
      </c>
      <c r="K119">
        <v>0</v>
      </c>
      <c r="L119">
        <v>1</v>
      </c>
      <c r="M119">
        <v>8</v>
      </c>
      <c r="N119">
        <v>0</v>
      </c>
      <c r="O119">
        <v>22</v>
      </c>
      <c r="P119">
        <v>0</v>
      </c>
      <c r="U119" t="str">
        <f t="shared" si="6"/>
        <v/>
      </c>
      <c r="V119" t="str">
        <f>IF(U119="","",VLOOKUP(B119,'08 County Sub Allocation'!A:B,2,FALSE))</f>
        <v/>
      </c>
      <c r="X119" t="str">
        <f t="shared" si="5"/>
        <v/>
      </c>
      <c r="Y119" t="str">
        <f t="shared" si="7"/>
        <v/>
      </c>
    </row>
    <row r="120" spans="1:25" x14ac:dyDescent="0.3">
      <c r="A120" t="e">
        <f>VLOOKUP(B120,'VTD Check'!A:D,4,FALSE)</f>
        <v>#N/A</v>
      </c>
      <c r="B120" t="s">
        <v>32</v>
      </c>
      <c r="C120">
        <v>2</v>
      </c>
      <c r="U120" t="str">
        <f t="shared" si="6"/>
        <v/>
      </c>
      <c r="V120" t="str">
        <f>IF(U120="","",VLOOKUP(B120,'08 County Sub Allocation'!A:B,2,FALSE))</f>
        <v/>
      </c>
      <c r="X120" t="str">
        <f t="shared" si="5"/>
        <v/>
      </c>
      <c r="Y120" t="str">
        <f t="shared" si="7"/>
        <v/>
      </c>
    </row>
    <row r="121" spans="1:25" x14ac:dyDescent="0.3">
      <c r="A121" t="e">
        <f>VLOOKUP(B121,'VTD Check'!A:D,4,FALSE)</f>
        <v>#N/A</v>
      </c>
      <c r="B121" t="s">
        <v>37</v>
      </c>
      <c r="C121">
        <v>2</v>
      </c>
      <c r="D121">
        <v>11666</v>
      </c>
      <c r="E121">
        <v>5913</v>
      </c>
      <c r="F121" s="1">
        <v>0.50690000000000002</v>
      </c>
      <c r="G121">
        <v>11666</v>
      </c>
      <c r="H121">
        <v>5913</v>
      </c>
      <c r="I121">
        <v>5878</v>
      </c>
      <c r="J121">
        <v>148</v>
      </c>
      <c r="K121">
        <v>30</v>
      </c>
      <c r="L121">
        <v>44</v>
      </c>
      <c r="M121">
        <v>2403</v>
      </c>
      <c r="N121">
        <v>27</v>
      </c>
      <c r="O121">
        <v>3214</v>
      </c>
      <c r="P121">
        <v>12</v>
      </c>
      <c r="U121" t="str">
        <f t="shared" si="6"/>
        <v/>
      </c>
      <c r="V121" t="str">
        <f>IF(U121="","",VLOOKUP(B121,'08 County Sub Allocation'!A:B,2,FALSE))</f>
        <v/>
      </c>
      <c r="X121" t="str">
        <f t="shared" si="5"/>
        <v/>
      </c>
      <c r="Y121" t="str">
        <f t="shared" si="7"/>
        <v/>
      </c>
    </row>
    <row r="122" spans="1:25" x14ac:dyDescent="0.3">
      <c r="A122" t="e">
        <f>VLOOKUP(B122,'VTD Check'!A:D,4,FALSE)</f>
        <v>#N/A</v>
      </c>
      <c r="B122" t="s">
        <v>24</v>
      </c>
      <c r="C122">
        <v>2</v>
      </c>
      <c r="D122">
        <v>11666</v>
      </c>
      <c r="E122">
        <v>3691</v>
      </c>
      <c r="F122" s="1">
        <v>0.31640000000000001</v>
      </c>
      <c r="G122">
        <v>210677</v>
      </c>
      <c r="H122">
        <v>3693</v>
      </c>
      <c r="I122">
        <v>3672</v>
      </c>
      <c r="J122">
        <v>76</v>
      </c>
      <c r="K122">
        <v>15</v>
      </c>
      <c r="L122">
        <v>15</v>
      </c>
      <c r="M122">
        <v>1765</v>
      </c>
      <c r="N122">
        <v>18</v>
      </c>
      <c r="O122">
        <v>1771</v>
      </c>
      <c r="P122">
        <v>12</v>
      </c>
      <c r="U122" t="str">
        <f t="shared" si="6"/>
        <v/>
      </c>
      <c r="V122" t="str">
        <f>IF(U122="","",VLOOKUP(B122,'08 County Sub Allocation'!A:B,2,FALSE))</f>
        <v/>
      </c>
      <c r="X122" t="str">
        <f t="shared" si="5"/>
        <v/>
      </c>
      <c r="Y122" t="str">
        <f t="shared" si="7"/>
        <v/>
      </c>
    </row>
    <row r="123" spans="1:25" x14ac:dyDescent="0.3">
      <c r="A123" t="e">
        <f>VLOOKUP(B123,'VTD Check'!A:D,4,FALSE)</f>
        <v>#N/A</v>
      </c>
      <c r="B123" t="s">
        <v>26</v>
      </c>
      <c r="C123">
        <v>2</v>
      </c>
      <c r="D123">
        <v>11666</v>
      </c>
      <c r="E123">
        <v>315</v>
      </c>
      <c r="F123" s="1">
        <v>2.7E-2</v>
      </c>
      <c r="G123">
        <v>210677</v>
      </c>
      <c r="H123">
        <v>315</v>
      </c>
      <c r="I123">
        <v>310</v>
      </c>
      <c r="J123">
        <v>8</v>
      </c>
      <c r="K123">
        <v>1</v>
      </c>
      <c r="L123">
        <v>3</v>
      </c>
      <c r="M123">
        <v>126</v>
      </c>
      <c r="N123">
        <v>2</v>
      </c>
      <c r="O123">
        <v>168</v>
      </c>
      <c r="P123">
        <v>2</v>
      </c>
      <c r="U123" t="str">
        <f t="shared" si="6"/>
        <v/>
      </c>
      <c r="V123" t="str">
        <f>IF(U123="","",VLOOKUP(B123,'08 County Sub Allocation'!A:B,2,FALSE))</f>
        <v/>
      </c>
      <c r="X123" t="str">
        <f t="shared" si="5"/>
        <v/>
      </c>
      <c r="Y123" t="str">
        <f t="shared" si="7"/>
        <v/>
      </c>
    </row>
    <row r="124" spans="1:25" x14ac:dyDescent="0.3">
      <c r="A124" t="e">
        <f>VLOOKUP(B124,'VTD Check'!A:D,4,FALSE)</f>
        <v>#N/A</v>
      </c>
      <c r="B124" t="s">
        <v>27</v>
      </c>
      <c r="C124">
        <v>2</v>
      </c>
      <c r="D124">
        <v>11666</v>
      </c>
      <c r="E124">
        <v>0</v>
      </c>
      <c r="F124" s="1">
        <v>0</v>
      </c>
      <c r="G124">
        <v>210677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U124" t="str">
        <f t="shared" si="6"/>
        <v/>
      </c>
      <c r="V124" t="str">
        <f>IF(U124="","",VLOOKUP(B124,'08 County Sub Allocation'!A:B,2,FALSE))</f>
        <v/>
      </c>
      <c r="X124" t="str">
        <f t="shared" si="5"/>
        <v/>
      </c>
      <c r="Y124" t="str">
        <f t="shared" si="7"/>
        <v/>
      </c>
    </row>
    <row r="125" spans="1:25" x14ac:dyDescent="0.3">
      <c r="A125" t="e">
        <f>VLOOKUP(B125,'VTD Check'!A:D,4,FALSE)</f>
        <v>#N/A</v>
      </c>
      <c r="B125" t="s">
        <v>28</v>
      </c>
      <c r="C125">
        <v>2</v>
      </c>
      <c r="D125">
        <v>11666</v>
      </c>
      <c r="E125">
        <v>937</v>
      </c>
      <c r="F125" s="1">
        <v>8.0299999999999996E-2</v>
      </c>
      <c r="G125">
        <v>210677</v>
      </c>
      <c r="H125">
        <v>937</v>
      </c>
      <c r="I125">
        <v>927</v>
      </c>
      <c r="J125">
        <v>25</v>
      </c>
      <c r="K125">
        <v>8</v>
      </c>
      <c r="L125">
        <v>10</v>
      </c>
      <c r="M125">
        <v>412</v>
      </c>
      <c r="N125">
        <v>5</v>
      </c>
      <c r="O125">
        <v>464</v>
      </c>
      <c r="P125">
        <v>3</v>
      </c>
      <c r="U125" t="str">
        <f t="shared" si="6"/>
        <v/>
      </c>
      <c r="V125" t="str">
        <f>IF(U125="","",VLOOKUP(B125,'08 County Sub Allocation'!A:B,2,FALSE))</f>
        <v/>
      </c>
      <c r="X125" t="str">
        <f t="shared" si="5"/>
        <v/>
      </c>
      <c r="Y125" t="str">
        <f t="shared" si="7"/>
        <v/>
      </c>
    </row>
    <row r="126" spans="1:25" x14ac:dyDescent="0.3">
      <c r="A126" t="e">
        <f>VLOOKUP(B126,'VTD Check'!A:D,4,FALSE)</f>
        <v>#N/A</v>
      </c>
      <c r="B126" t="s">
        <v>29</v>
      </c>
      <c r="C126">
        <v>2</v>
      </c>
      <c r="D126">
        <v>11666</v>
      </c>
      <c r="E126">
        <v>36</v>
      </c>
      <c r="F126" s="1">
        <v>3.0999999999999999E-3</v>
      </c>
      <c r="G126">
        <v>210677</v>
      </c>
      <c r="H126">
        <v>36</v>
      </c>
      <c r="I126">
        <v>36</v>
      </c>
      <c r="J126">
        <v>5</v>
      </c>
      <c r="K126">
        <v>0</v>
      </c>
      <c r="L126">
        <v>1</v>
      </c>
      <c r="M126">
        <v>8</v>
      </c>
      <c r="N126">
        <v>0</v>
      </c>
      <c r="O126">
        <v>22</v>
      </c>
      <c r="P126">
        <v>0</v>
      </c>
      <c r="U126" t="str">
        <f t="shared" si="6"/>
        <v/>
      </c>
      <c r="V126" t="str">
        <f>IF(U126="","",VLOOKUP(B126,'08 County Sub Allocation'!A:B,2,FALSE))</f>
        <v/>
      </c>
      <c r="X126" t="str">
        <f t="shared" si="5"/>
        <v/>
      </c>
      <c r="Y126" t="str">
        <f t="shared" si="7"/>
        <v/>
      </c>
    </row>
    <row r="127" spans="1:25" x14ac:dyDescent="0.3">
      <c r="A127" t="e">
        <f>VLOOKUP(B127,'VTD Check'!A:D,4,FALSE)</f>
        <v>#N/A</v>
      </c>
      <c r="B127" t="s">
        <v>30</v>
      </c>
      <c r="C127">
        <v>2</v>
      </c>
      <c r="D127">
        <v>11666</v>
      </c>
      <c r="E127">
        <v>583</v>
      </c>
      <c r="F127" s="1">
        <v>0.05</v>
      </c>
      <c r="G127">
        <v>210677</v>
      </c>
      <c r="H127">
        <v>583</v>
      </c>
      <c r="I127">
        <v>579</v>
      </c>
      <c r="J127">
        <v>13</v>
      </c>
      <c r="K127">
        <v>6</v>
      </c>
      <c r="L127">
        <v>5</v>
      </c>
      <c r="M127">
        <v>247</v>
      </c>
      <c r="N127">
        <v>3</v>
      </c>
      <c r="O127">
        <v>304</v>
      </c>
      <c r="P127">
        <v>1</v>
      </c>
      <c r="U127" t="str">
        <f t="shared" si="6"/>
        <v/>
      </c>
      <c r="V127" t="str">
        <f>IF(U127="","",VLOOKUP(B127,'08 County Sub Allocation'!A:B,2,FALSE))</f>
        <v/>
      </c>
      <c r="X127" t="str">
        <f t="shared" si="5"/>
        <v/>
      </c>
      <c r="Y127" t="str">
        <f t="shared" si="7"/>
        <v/>
      </c>
    </row>
    <row r="128" spans="1:25" x14ac:dyDescent="0.3">
      <c r="A128" t="e">
        <f>VLOOKUP(B128,'VTD Check'!A:D,4,FALSE)</f>
        <v>#N/A</v>
      </c>
      <c r="B128" t="s">
        <v>31</v>
      </c>
      <c r="C128">
        <v>2</v>
      </c>
      <c r="D128">
        <v>11666</v>
      </c>
      <c r="E128">
        <v>0</v>
      </c>
      <c r="F128" s="1">
        <v>0</v>
      </c>
      <c r="G128">
        <v>210677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U128" t="str">
        <f t="shared" si="6"/>
        <v/>
      </c>
      <c r="V128" t="str">
        <f>IF(U128="","",VLOOKUP(B128,'08 County Sub Allocation'!A:B,2,FALSE))</f>
        <v/>
      </c>
      <c r="X128" t="str">
        <f t="shared" si="5"/>
        <v/>
      </c>
      <c r="Y128" t="str">
        <f t="shared" si="7"/>
        <v/>
      </c>
    </row>
    <row r="129" spans="1:25" x14ac:dyDescent="0.3">
      <c r="A129" t="e">
        <f>VLOOKUP(B129,'VTD Check'!A:D,4,FALSE)</f>
        <v>#N/A</v>
      </c>
      <c r="B129" t="s">
        <v>32</v>
      </c>
      <c r="C129">
        <v>2</v>
      </c>
      <c r="D129">
        <v>11666</v>
      </c>
      <c r="E129">
        <v>11475</v>
      </c>
      <c r="F129" s="1">
        <v>0.98360000000000003</v>
      </c>
      <c r="G129">
        <v>11666</v>
      </c>
      <c r="H129">
        <v>11477</v>
      </c>
      <c r="I129">
        <v>11402</v>
      </c>
      <c r="J129">
        <v>275</v>
      </c>
      <c r="K129">
        <v>60</v>
      </c>
      <c r="L129">
        <v>78</v>
      </c>
      <c r="M129">
        <v>4961</v>
      </c>
      <c r="N129">
        <v>55</v>
      </c>
      <c r="O129">
        <v>5943</v>
      </c>
      <c r="P129">
        <v>30</v>
      </c>
      <c r="U129" t="str">
        <f t="shared" si="6"/>
        <v/>
      </c>
      <c r="V129" t="str">
        <f>IF(U129="","",VLOOKUP(B129,'08 County Sub Allocation'!A:B,2,FALSE))</f>
        <v/>
      </c>
      <c r="X129" t="str">
        <f t="shared" si="5"/>
        <v/>
      </c>
      <c r="Y129" t="str">
        <f t="shared" si="7"/>
        <v/>
      </c>
    </row>
    <row r="130" spans="1:25" x14ac:dyDescent="0.3">
      <c r="A130" t="e">
        <f>VLOOKUP(B130,'VTD Check'!A:D,4,FALSE)</f>
        <v>#N/A</v>
      </c>
      <c r="U130" t="str">
        <f t="shared" si="6"/>
        <v/>
      </c>
      <c r="V130" t="str">
        <f>IF(U130="","",VLOOKUP(B130,'08 County Sub Allocation'!A:B,2,FALSE))</f>
        <v/>
      </c>
      <c r="X130" t="str">
        <f t="shared" si="5"/>
        <v/>
      </c>
      <c r="Y130" t="str">
        <f t="shared" si="7"/>
        <v/>
      </c>
    </row>
    <row r="131" spans="1:25" x14ac:dyDescent="0.3">
      <c r="A131" t="str">
        <f>VLOOKUP(B131,'VTD Check'!A:D,4,FALSE)</f>
        <v>03-300</v>
      </c>
      <c r="B131" t="s">
        <v>48</v>
      </c>
      <c r="C131">
        <v>3</v>
      </c>
      <c r="D131">
        <v>1746</v>
      </c>
      <c r="E131">
        <v>902</v>
      </c>
      <c r="F131" s="1">
        <v>0.51659999999999995</v>
      </c>
      <c r="G131">
        <v>1746</v>
      </c>
      <c r="H131">
        <v>902</v>
      </c>
      <c r="I131">
        <v>898</v>
      </c>
      <c r="J131">
        <v>23</v>
      </c>
      <c r="K131">
        <v>3</v>
      </c>
      <c r="L131">
        <v>4</v>
      </c>
      <c r="M131">
        <v>521</v>
      </c>
      <c r="N131">
        <v>6</v>
      </c>
      <c r="O131">
        <v>338</v>
      </c>
      <c r="P131">
        <v>3</v>
      </c>
      <c r="U131" t="str">
        <f t="shared" si="6"/>
        <v>03-300</v>
      </c>
      <c r="V131" t="str">
        <f>IF(U131="","",VLOOKUP(B131,'08 County Sub Allocation'!A:B,2,FALSE))</f>
        <v>J</v>
      </c>
      <c r="X131">
        <f t="shared" ref="X131:X194" si="8">IF(U131="","",IF(ISNUMBER(LEFT(U131,2)/1),LEFT(U131,2)/1,X130))</f>
        <v>3</v>
      </c>
      <c r="Y131" t="str">
        <f t="shared" si="7"/>
        <v>ED</v>
      </c>
    </row>
    <row r="132" spans="1:25" x14ac:dyDescent="0.3">
      <c r="A132" t="str">
        <f>VLOOKUP(B132,'VTD Check'!A:D,4,FALSE)</f>
        <v>03-310</v>
      </c>
      <c r="B132" t="s">
        <v>49</v>
      </c>
      <c r="C132">
        <v>3</v>
      </c>
      <c r="D132">
        <v>980</v>
      </c>
      <c r="E132">
        <v>384</v>
      </c>
      <c r="F132" s="1">
        <v>0.39179999999999998</v>
      </c>
      <c r="G132">
        <v>980</v>
      </c>
      <c r="H132">
        <v>384</v>
      </c>
      <c r="I132">
        <v>384</v>
      </c>
      <c r="J132">
        <v>12</v>
      </c>
      <c r="K132">
        <v>1</v>
      </c>
      <c r="L132">
        <v>0</v>
      </c>
      <c r="M132">
        <v>260</v>
      </c>
      <c r="N132">
        <v>3</v>
      </c>
      <c r="O132">
        <v>108</v>
      </c>
      <c r="P132">
        <v>0</v>
      </c>
      <c r="U132" t="str">
        <f t="shared" si="6"/>
        <v>03-310</v>
      </c>
      <c r="V132" t="str">
        <f>IF(U132="","",VLOOKUP(B132,'08 County Sub Allocation'!A:B,2,FALSE))</f>
        <v>J</v>
      </c>
      <c r="X132">
        <f t="shared" si="8"/>
        <v>3</v>
      </c>
      <c r="Y132" t="str">
        <f t="shared" si="7"/>
        <v>ED</v>
      </c>
    </row>
    <row r="133" spans="1:25" x14ac:dyDescent="0.3">
      <c r="A133" t="str">
        <f>VLOOKUP(B133,'VTD Check'!A:D,4,FALSE)</f>
        <v>03-320</v>
      </c>
      <c r="B133" t="s">
        <v>50</v>
      </c>
      <c r="C133">
        <v>3</v>
      </c>
      <c r="D133">
        <v>1084</v>
      </c>
      <c r="E133">
        <v>515</v>
      </c>
      <c r="F133" s="1">
        <v>0.47510000000000002</v>
      </c>
      <c r="G133">
        <v>1084</v>
      </c>
      <c r="H133">
        <v>515</v>
      </c>
      <c r="I133">
        <v>513</v>
      </c>
      <c r="J133">
        <v>11</v>
      </c>
      <c r="K133">
        <v>5</v>
      </c>
      <c r="L133">
        <v>0</v>
      </c>
      <c r="M133">
        <v>398</v>
      </c>
      <c r="N133">
        <v>5</v>
      </c>
      <c r="O133">
        <v>94</v>
      </c>
      <c r="P133">
        <v>0</v>
      </c>
      <c r="U133" t="str">
        <f t="shared" si="6"/>
        <v>03-320</v>
      </c>
      <c r="V133" t="str">
        <f>IF(U133="","",VLOOKUP(B133,'08 County Sub Allocation'!A:B,2,FALSE))</f>
        <v>J</v>
      </c>
      <c r="X133">
        <f t="shared" si="8"/>
        <v>3</v>
      </c>
      <c r="Y133" t="str">
        <f t="shared" si="7"/>
        <v>ED</v>
      </c>
    </row>
    <row r="134" spans="1:25" x14ac:dyDescent="0.3">
      <c r="A134" t="str">
        <f>VLOOKUP(B134,'VTD Check'!A:D,4,FALSE)</f>
        <v>03-330</v>
      </c>
      <c r="B134" t="s">
        <v>51</v>
      </c>
      <c r="C134">
        <v>3</v>
      </c>
      <c r="D134">
        <v>1550</v>
      </c>
      <c r="E134">
        <v>721</v>
      </c>
      <c r="F134" s="1">
        <v>0.4652</v>
      </c>
      <c r="G134">
        <v>1550</v>
      </c>
      <c r="H134">
        <v>721</v>
      </c>
      <c r="I134">
        <v>717</v>
      </c>
      <c r="J134">
        <v>12</v>
      </c>
      <c r="K134">
        <v>4</v>
      </c>
      <c r="L134">
        <v>0</v>
      </c>
      <c r="M134">
        <v>507</v>
      </c>
      <c r="N134">
        <v>3</v>
      </c>
      <c r="O134">
        <v>190</v>
      </c>
      <c r="P134">
        <v>1</v>
      </c>
      <c r="U134" t="str">
        <f t="shared" si="6"/>
        <v>03-330</v>
      </c>
      <c r="V134" t="str">
        <f>IF(U134="","",VLOOKUP(B134,'08 County Sub Allocation'!A:B,2,FALSE))</f>
        <v>J</v>
      </c>
      <c r="X134">
        <f t="shared" si="8"/>
        <v>3</v>
      </c>
      <c r="Y134" t="str">
        <f t="shared" si="7"/>
        <v>ED</v>
      </c>
    </row>
    <row r="135" spans="1:25" x14ac:dyDescent="0.3">
      <c r="A135" t="str">
        <f>VLOOKUP(B135,'VTD Check'!A:D,4,FALSE)</f>
        <v>03-340</v>
      </c>
      <c r="B135" t="s">
        <v>52</v>
      </c>
      <c r="C135">
        <v>3</v>
      </c>
      <c r="D135">
        <v>1408</v>
      </c>
      <c r="E135">
        <v>616</v>
      </c>
      <c r="F135" s="1">
        <v>0.4375</v>
      </c>
      <c r="G135">
        <v>1408</v>
      </c>
      <c r="H135">
        <v>616</v>
      </c>
      <c r="I135">
        <v>616</v>
      </c>
      <c r="J135">
        <v>7</v>
      </c>
      <c r="K135">
        <v>2</v>
      </c>
      <c r="L135">
        <v>4</v>
      </c>
      <c r="M135">
        <v>349</v>
      </c>
      <c r="N135">
        <v>7</v>
      </c>
      <c r="O135">
        <v>246</v>
      </c>
      <c r="P135">
        <v>1</v>
      </c>
      <c r="U135" t="str">
        <f t="shared" si="6"/>
        <v>03-340</v>
      </c>
      <c r="V135" t="str">
        <f>IF(U135="","",VLOOKUP(B135,'08 County Sub Allocation'!A:B,2,FALSE))</f>
        <v>J</v>
      </c>
      <c r="X135">
        <f t="shared" si="8"/>
        <v>3</v>
      </c>
      <c r="Y135" t="str">
        <f t="shared" si="7"/>
        <v>ED</v>
      </c>
    </row>
    <row r="136" spans="1:25" x14ac:dyDescent="0.3">
      <c r="A136" t="str">
        <f>VLOOKUP(B136,'VTD Check'!A:D,4,FALSE)</f>
        <v>03-350</v>
      </c>
      <c r="B136" t="s">
        <v>53</v>
      </c>
      <c r="C136">
        <v>3</v>
      </c>
      <c r="D136">
        <v>1296</v>
      </c>
      <c r="E136">
        <v>623</v>
      </c>
      <c r="F136" s="1">
        <v>0.48070000000000002</v>
      </c>
      <c r="G136">
        <v>1296</v>
      </c>
      <c r="H136">
        <v>623</v>
      </c>
      <c r="I136">
        <v>621</v>
      </c>
      <c r="J136">
        <v>8</v>
      </c>
      <c r="K136">
        <v>3</v>
      </c>
      <c r="L136">
        <v>4</v>
      </c>
      <c r="M136">
        <v>263</v>
      </c>
      <c r="N136">
        <v>2</v>
      </c>
      <c r="O136">
        <v>340</v>
      </c>
      <c r="P136">
        <v>1</v>
      </c>
      <c r="U136" t="str">
        <f t="shared" si="6"/>
        <v>03-350</v>
      </c>
      <c r="V136" t="str">
        <f>IF(U136="","",VLOOKUP(B136,'08 County Sub Allocation'!A:B,2,FALSE))</f>
        <v>J</v>
      </c>
      <c r="X136">
        <f t="shared" si="8"/>
        <v>3</v>
      </c>
      <c r="Y136" t="str">
        <f t="shared" si="7"/>
        <v>ED</v>
      </c>
    </row>
    <row r="137" spans="1:25" x14ac:dyDescent="0.3">
      <c r="A137" t="str">
        <f>VLOOKUP(B137,'VTD Check'!A:D,4,FALSE)</f>
        <v>03-360</v>
      </c>
      <c r="B137" t="s">
        <v>54</v>
      </c>
      <c r="C137">
        <v>3</v>
      </c>
      <c r="D137">
        <v>1230</v>
      </c>
      <c r="E137">
        <v>610</v>
      </c>
      <c r="F137" s="1">
        <v>0.49590000000000001</v>
      </c>
      <c r="G137">
        <v>1230</v>
      </c>
      <c r="H137">
        <v>610</v>
      </c>
      <c r="I137">
        <v>605</v>
      </c>
      <c r="J137">
        <v>3</v>
      </c>
      <c r="K137">
        <v>2</v>
      </c>
      <c r="L137">
        <v>5</v>
      </c>
      <c r="M137">
        <v>255</v>
      </c>
      <c r="N137">
        <v>1</v>
      </c>
      <c r="O137">
        <v>339</v>
      </c>
      <c r="P137">
        <v>0</v>
      </c>
      <c r="U137" t="str">
        <f t="shared" si="6"/>
        <v>03-360</v>
      </c>
      <c r="V137" t="str">
        <f>IF(U137="","",VLOOKUP(B137,'08 County Sub Allocation'!A:B,2,FALSE))</f>
        <v>J</v>
      </c>
      <c r="X137">
        <f t="shared" si="8"/>
        <v>3</v>
      </c>
      <c r="Y137" t="str">
        <f t="shared" si="7"/>
        <v>ED</v>
      </c>
    </row>
    <row r="138" spans="1:25" x14ac:dyDescent="0.3">
      <c r="A138" t="str">
        <f>VLOOKUP(B138,'VTD Check'!A:D,4,FALSE)</f>
        <v>03-370</v>
      </c>
      <c r="B138" t="s">
        <v>55</v>
      </c>
      <c r="C138">
        <v>3</v>
      </c>
      <c r="D138">
        <v>1334</v>
      </c>
      <c r="E138">
        <v>669</v>
      </c>
      <c r="F138" s="1">
        <v>0.50149999999999995</v>
      </c>
      <c r="G138">
        <v>1334</v>
      </c>
      <c r="H138">
        <v>669</v>
      </c>
      <c r="I138">
        <v>667</v>
      </c>
      <c r="J138">
        <v>10</v>
      </c>
      <c r="K138">
        <v>3</v>
      </c>
      <c r="L138">
        <v>3</v>
      </c>
      <c r="M138">
        <v>426</v>
      </c>
      <c r="N138">
        <v>5</v>
      </c>
      <c r="O138">
        <v>220</v>
      </c>
      <c r="P138">
        <v>0</v>
      </c>
      <c r="U138" t="str">
        <f t="shared" si="6"/>
        <v>03-370</v>
      </c>
      <c r="V138" t="str">
        <f>IF(U138="","",VLOOKUP(B138,'08 County Sub Allocation'!A:B,2,FALSE))</f>
        <v>J</v>
      </c>
      <c r="X138">
        <f t="shared" si="8"/>
        <v>3</v>
      </c>
      <c r="Y138" t="str">
        <f t="shared" si="7"/>
        <v>ED</v>
      </c>
    </row>
    <row r="139" spans="1:25" x14ac:dyDescent="0.3">
      <c r="A139" t="str">
        <f>VLOOKUP(B139,'VTD Check'!A:D,4,FALSE)</f>
        <v>03-380</v>
      </c>
      <c r="B139" t="s">
        <v>56</v>
      </c>
      <c r="C139">
        <v>3</v>
      </c>
      <c r="D139">
        <v>956</v>
      </c>
      <c r="E139">
        <v>451</v>
      </c>
      <c r="F139" s="1">
        <v>0.4718</v>
      </c>
      <c r="G139">
        <v>956</v>
      </c>
      <c r="H139">
        <v>451</v>
      </c>
      <c r="I139">
        <v>447</v>
      </c>
      <c r="J139">
        <v>5</v>
      </c>
      <c r="K139">
        <v>1</v>
      </c>
      <c r="L139">
        <v>1</v>
      </c>
      <c r="M139">
        <v>259</v>
      </c>
      <c r="N139">
        <v>1</v>
      </c>
      <c r="O139">
        <v>178</v>
      </c>
      <c r="P139">
        <v>2</v>
      </c>
      <c r="U139" t="str">
        <f t="shared" ref="U139:U202" si="9">IF(ISNUMBER(LEFT(A139,2)/1),A139,IF(RIGHT(B138,8)="Absentee",REPT("0",2-LEN(C139))&amp;C139&amp;"-ABS",IF(RIGHT(B138,8)="Question",REPT("0",2-LEN(C139))&amp;C139&amp;"-QUE","")))</f>
        <v>03-380</v>
      </c>
      <c r="V139" t="str">
        <f>IF(U139="","",VLOOKUP(B139,'08 County Sub Allocation'!A:B,2,FALSE))</f>
        <v>J</v>
      </c>
      <c r="X139">
        <f t="shared" si="8"/>
        <v>3</v>
      </c>
      <c r="Y139" t="str">
        <f t="shared" si="7"/>
        <v>ED</v>
      </c>
    </row>
    <row r="140" spans="1:25" x14ac:dyDescent="0.3">
      <c r="A140" t="str">
        <f>VLOOKUP(B140,'VTD Check'!A:D,4,FALSE)</f>
        <v>03-390</v>
      </c>
      <c r="B140" t="s">
        <v>57</v>
      </c>
      <c r="C140">
        <v>3</v>
      </c>
      <c r="D140">
        <v>941</v>
      </c>
      <c r="E140">
        <v>408</v>
      </c>
      <c r="F140" s="1">
        <v>0.43359999999999999</v>
      </c>
      <c r="G140">
        <v>941</v>
      </c>
      <c r="H140">
        <v>408</v>
      </c>
      <c r="I140">
        <v>406</v>
      </c>
      <c r="J140">
        <v>1</v>
      </c>
      <c r="K140">
        <v>3</v>
      </c>
      <c r="L140">
        <v>3</v>
      </c>
      <c r="M140">
        <v>191</v>
      </c>
      <c r="N140">
        <v>0</v>
      </c>
      <c r="O140">
        <v>205</v>
      </c>
      <c r="P140">
        <v>3</v>
      </c>
      <c r="U140" t="str">
        <f t="shared" si="9"/>
        <v>03-390</v>
      </c>
      <c r="V140" t="str">
        <f>IF(U140="","",VLOOKUP(B140,'08 County Sub Allocation'!A:B,2,FALSE))</f>
        <v>J</v>
      </c>
      <c r="X140">
        <f t="shared" si="8"/>
        <v>3</v>
      </c>
      <c r="Y140" t="str">
        <f t="shared" si="7"/>
        <v>ED</v>
      </c>
    </row>
    <row r="141" spans="1:25" x14ac:dyDescent="0.3">
      <c r="A141" t="e">
        <f>VLOOKUP(B141,'VTD Check'!A:D,4,FALSE)</f>
        <v>#N/A</v>
      </c>
      <c r="B141" t="s">
        <v>58</v>
      </c>
      <c r="C141">
        <v>3</v>
      </c>
      <c r="U141" t="str">
        <f t="shared" si="9"/>
        <v/>
      </c>
      <c r="V141" t="str">
        <f>IF(U141="","",VLOOKUP(B141,'08 County Sub Allocation'!A:B,2,FALSE))</f>
        <v/>
      </c>
      <c r="X141" t="str">
        <f t="shared" si="8"/>
        <v/>
      </c>
      <c r="Y141" t="str">
        <f t="shared" ref="Y141:Y204" si="10">IF(U141="","",IF(RIGHT(B141,5)="Total","TOT",IF(ISNUMBER(LEFT(A141,2)/1),"ED",IF(RIGHT(U141,3)="ABS","ABS",IF(RIGHT(U141,3)="QUE","QUE","")))))</f>
        <v/>
      </c>
    </row>
    <row r="142" spans="1:25" x14ac:dyDescent="0.3">
      <c r="A142" t="e">
        <f>VLOOKUP(B142,'VTD Check'!A:D,4,FALSE)</f>
        <v>#N/A</v>
      </c>
      <c r="B142" t="s">
        <v>24</v>
      </c>
      <c r="C142">
        <v>3</v>
      </c>
      <c r="D142">
        <v>0</v>
      </c>
      <c r="E142">
        <v>1887</v>
      </c>
      <c r="F142" t="s">
        <v>25</v>
      </c>
      <c r="G142">
        <v>12525</v>
      </c>
      <c r="H142">
        <v>1887</v>
      </c>
      <c r="I142">
        <v>1876</v>
      </c>
      <c r="J142">
        <v>32</v>
      </c>
      <c r="K142">
        <v>13</v>
      </c>
      <c r="L142">
        <v>10</v>
      </c>
      <c r="M142">
        <v>1168</v>
      </c>
      <c r="N142">
        <v>9</v>
      </c>
      <c r="O142">
        <v>634</v>
      </c>
      <c r="P142">
        <v>10</v>
      </c>
      <c r="U142" t="str">
        <f t="shared" si="9"/>
        <v>03-ABS</v>
      </c>
      <c r="V142" t="e">
        <f>IF(U142="","",VLOOKUP(B142,'08 County Sub Allocation'!A:B,2,FALSE))</f>
        <v>#N/A</v>
      </c>
      <c r="X142">
        <f t="shared" si="8"/>
        <v>3</v>
      </c>
      <c r="Y142" t="str">
        <f t="shared" si="10"/>
        <v>ABS</v>
      </c>
    </row>
    <row r="143" spans="1:25" x14ac:dyDescent="0.3">
      <c r="A143" t="e">
        <f>VLOOKUP(B143,'VTD Check'!A:D,4,FALSE)</f>
        <v>#N/A</v>
      </c>
      <c r="B143" t="s">
        <v>26</v>
      </c>
      <c r="C143">
        <v>3</v>
      </c>
      <c r="D143">
        <v>0</v>
      </c>
      <c r="E143">
        <v>0</v>
      </c>
      <c r="F143" t="s">
        <v>25</v>
      </c>
      <c r="G143">
        <v>12525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U143" t="str">
        <f t="shared" si="9"/>
        <v/>
      </c>
      <c r="V143" t="str">
        <f>IF(U143="","",VLOOKUP(B143,'08 County Sub Allocation'!A:B,2,FALSE))</f>
        <v/>
      </c>
      <c r="X143" t="str">
        <f t="shared" si="8"/>
        <v/>
      </c>
      <c r="Y143" t="str">
        <f t="shared" si="10"/>
        <v/>
      </c>
    </row>
    <row r="144" spans="1:25" x14ac:dyDescent="0.3">
      <c r="A144" t="e">
        <f>VLOOKUP(B144,'VTD Check'!A:D,4,FALSE)</f>
        <v>#N/A</v>
      </c>
      <c r="B144" t="s">
        <v>27</v>
      </c>
      <c r="C144">
        <v>3</v>
      </c>
      <c r="D144">
        <v>0</v>
      </c>
      <c r="E144">
        <v>0</v>
      </c>
      <c r="F144" t="s">
        <v>25</v>
      </c>
      <c r="G144">
        <v>12525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U144" t="str">
        <f t="shared" si="9"/>
        <v/>
      </c>
      <c r="V144" t="str">
        <f>IF(U144="","",VLOOKUP(B144,'08 County Sub Allocation'!A:B,2,FALSE))</f>
        <v/>
      </c>
      <c r="X144" t="str">
        <f t="shared" si="8"/>
        <v/>
      </c>
      <c r="Y144" t="str">
        <f t="shared" si="10"/>
        <v/>
      </c>
    </row>
    <row r="145" spans="1:25" x14ac:dyDescent="0.3">
      <c r="A145" t="e">
        <f>VLOOKUP(B145,'VTD Check'!A:D,4,FALSE)</f>
        <v>#N/A</v>
      </c>
      <c r="B145" t="s">
        <v>28</v>
      </c>
      <c r="C145">
        <v>3</v>
      </c>
      <c r="D145">
        <v>0</v>
      </c>
      <c r="E145">
        <v>0</v>
      </c>
      <c r="F145" t="s">
        <v>25</v>
      </c>
      <c r="G145">
        <v>12525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U145" t="str">
        <f t="shared" si="9"/>
        <v/>
      </c>
      <c r="V145" t="str">
        <f>IF(U145="","",VLOOKUP(B145,'08 County Sub Allocation'!A:B,2,FALSE))</f>
        <v/>
      </c>
      <c r="X145" t="str">
        <f t="shared" si="8"/>
        <v/>
      </c>
      <c r="Y145" t="str">
        <f t="shared" si="10"/>
        <v/>
      </c>
    </row>
    <row r="146" spans="1:25" x14ac:dyDescent="0.3">
      <c r="A146" t="e">
        <f>VLOOKUP(B146,'VTD Check'!A:D,4,FALSE)</f>
        <v>#N/A</v>
      </c>
      <c r="B146" t="s">
        <v>29</v>
      </c>
      <c r="C146">
        <v>3</v>
      </c>
      <c r="D146">
        <v>0</v>
      </c>
      <c r="E146">
        <v>0</v>
      </c>
      <c r="F146" t="s">
        <v>25</v>
      </c>
      <c r="G146">
        <v>12525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U146" t="str">
        <f t="shared" si="9"/>
        <v/>
      </c>
      <c r="V146" t="str">
        <f>IF(U146="","",VLOOKUP(B146,'08 County Sub Allocation'!A:B,2,FALSE))</f>
        <v/>
      </c>
      <c r="X146" t="str">
        <f t="shared" si="8"/>
        <v/>
      </c>
      <c r="Y146" t="str">
        <f t="shared" si="10"/>
        <v/>
      </c>
    </row>
    <row r="147" spans="1:25" x14ac:dyDescent="0.3">
      <c r="A147" t="e">
        <f>VLOOKUP(B147,'VTD Check'!A:D,4,FALSE)</f>
        <v>#N/A</v>
      </c>
      <c r="B147" t="s">
        <v>30</v>
      </c>
      <c r="C147">
        <v>3</v>
      </c>
      <c r="D147">
        <v>0</v>
      </c>
      <c r="E147">
        <v>0</v>
      </c>
      <c r="F147" t="s">
        <v>25</v>
      </c>
      <c r="G147">
        <v>12525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U147" t="str">
        <f t="shared" si="9"/>
        <v/>
      </c>
      <c r="V147" t="str">
        <f>IF(U147="","",VLOOKUP(B147,'08 County Sub Allocation'!A:B,2,FALSE))</f>
        <v/>
      </c>
      <c r="X147" t="str">
        <f t="shared" si="8"/>
        <v/>
      </c>
      <c r="Y147" t="str">
        <f t="shared" si="10"/>
        <v/>
      </c>
    </row>
    <row r="148" spans="1:25" x14ac:dyDescent="0.3">
      <c r="A148" t="e">
        <f>VLOOKUP(B148,'VTD Check'!A:D,4,FALSE)</f>
        <v>#N/A</v>
      </c>
      <c r="B148" t="s">
        <v>31</v>
      </c>
      <c r="C148">
        <v>3</v>
      </c>
      <c r="D148">
        <v>0</v>
      </c>
      <c r="E148">
        <v>0</v>
      </c>
      <c r="F148" t="s">
        <v>25</v>
      </c>
      <c r="G148">
        <v>12525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U148" t="str">
        <f t="shared" si="9"/>
        <v/>
      </c>
      <c r="V148" t="str">
        <f>IF(U148="","",VLOOKUP(B148,'08 County Sub Allocation'!A:B,2,FALSE))</f>
        <v/>
      </c>
      <c r="X148" t="str">
        <f t="shared" si="8"/>
        <v/>
      </c>
      <c r="Y148" t="str">
        <f t="shared" si="10"/>
        <v/>
      </c>
    </row>
    <row r="149" spans="1:25" x14ac:dyDescent="0.3">
      <c r="A149" t="e">
        <f>VLOOKUP(B149,'VTD Check'!A:D,4,FALSE)</f>
        <v>#N/A</v>
      </c>
      <c r="B149" t="s">
        <v>32</v>
      </c>
      <c r="C149">
        <v>3</v>
      </c>
      <c r="D149">
        <v>0</v>
      </c>
      <c r="E149">
        <v>1887</v>
      </c>
      <c r="F149" t="s">
        <v>25</v>
      </c>
      <c r="G149">
        <v>0</v>
      </c>
      <c r="H149">
        <v>1887</v>
      </c>
      <c r="I149">
        <v>1876</v>
      </c>
      <c r="J149">
        <v>32</v>
      </c>
      <c r="K149">
        <v>13</v>
      </c>
      <c r="L149">
        <v>10</v>
      </c>
      <c r="M149">
        <v>1168</v>
      </c>
      <c r="N149">
        <v>9</v>
      </c>
      <c r="O149">
        <v>634</v>
      </c>
      <c r="P149">
        <v>10</v>
      </c>
      <c r="U149" t="str">
        <f t="shared" si="9"/>
        <v/>
      </c>
      <c r="V149" t="str">
        <f>IF(U149="","",VLOOKUP(B149,'08 County Sub Allocation'!A:B,2,FALSE))</f>
        <v/>
      </c>
      <c r="X149" t="str">
        <f t="shared" si="8"/>
        <v/>
      </c>
      <c r="Y149" t="str">
        <f t="shared" si="10"/>
        <v/>
      </c>
    </row>
    <row r="150" spans="1:25" x14ac:dyDescent="0.3">
      <c r="A150" t="e">
        <f>VLOOKUP(B150,'VTD Check'!A:D,4,FALSE)</f>
        <v>#N/A</v>
      </c>
      <c r="B150" t="s">
        <v>59</v>
      </c>
      <c r="C150">
        <v>3</v>
      </c>
      <c r="U150" t="str">
        <f t="shared" si="9"/>
        <v/>
      </c>
      <c r="V150" t="str">
        <f>IF(U150="","",VLOOKUP(B150,'08 County Sub Allocation'!A:B,2,FALSE))</f>
        <v/>
      </c>
      <c r="X150" t="str">
        <f t="shared" si="8"/>
        <v/>
      </c>
      <c r="Y150" t="str">
        <f t="shared" si="10"/>
        <v/>
      </c>
    </row>
    <row r="151" spans="1:25" x14ac:dyDescent="0.3">
      <c r="A151" t="e">
        <f>VLOOKUP(B151,'VTD Check'!A:D,4,FALSE)</f>
        <v>#N/A</v>
      </c>
      <c r="B151" t="s">
        <v>24</v>
      </c>
      <c r="C151">
        <v>3</v>
      </c>
      <c r="D151">
        <v>0</v>
      </c>
      <c r="E151">
        <v>377</v>
      </c>
      <c r="F151" t="s">
        <v>25</v>
      </c>
      <c r="G151">
        <v>12525</v>
      </c>
      <c r="H151">
        <v>377</v>
      </c>
      <c r="I151">
        <v>371</v>
      </c>
      <c r="J151">
        <v>13</v>
      </c>
      <c r="K151">
        <v>4</v>
      </c>
      <c r="L151">
        <v>4</v>
      </c>
      <c r="M151">
        <v>211</v>
      </c>
      <c r="N151">
        <v>0</v>
      </c>
      <c r="O151">
        <v>139</v>
      </c>
      <c r="P151">
        <v>0</v>
      </c>
      <c r="U151" t="str">
        <f t="shared" si="9"/>
        <v>03-QUE</v>
      </c>
      <c r="V151" t="e">
        <f>IF(U151="","",VLOOKUP(B151,'08 County Sub Allocation'!A:B,2,FALSE))</f>
        <v>#N/A</v>
      </c>
      <c r="X151">
        <f t="shared" si="8"/>
        <v>3</v>
      </c>
      <c r="Y151" t="str">
        <f t="shared" si="10"/>
        <v>QUE</v>
      </c>
    </row>
    <row r="152" spans="1:25" x14ac:dyDescent="0.3">
      <c r="A152" t="e">
        <f>VLOOKUP(B152,'VTD Check'!A:D,4,FALSE)</f>
        <v>#N/A</v>
      </c>
      <c r="B152" t="s">
        <v>26</v>
      </c>
      <c r="C152">
        <v>3</v>
      </c>
      <c r="D152">
        <v>0</v>
      </c>
      <c r="E152">
        <v>0</v>
      </c>
      <c r="F152" t="s">
        <v>25</v>
      </c>
      <c r="G152">
        <v>12525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U152" t="str">
        <f t="shared" si="9"/>
        <v/>
      </c>
      <c r="V152" t="str">
        <f>IF(U152="","",VLOOKUP(B152,'08 County Sub Allocation'!A:B,2,FALSE))</f>
        <v/>
      </c>
      <c r="X152" t="str">
        <f t="shared" si="8"/>
        <v/>
      </c>
      <c r="Y152" t="str">
        <f t="shared" si="10"/>
        <v/>
      </c>
    </row>
    <row r="153" spans="1:25" x14ac:dyDescent="0.3">
      <c r="A153" t="e">
        <f>VLOOKUP(B153,'VTD Check'!A:D,4,FALSE)</f>
        <v>#N/A</v>
      </c>
      <c r="B153" t="s">
        <v>27</v>
      </c>
      <c r="C153">
        <v>3</v>
      </c>
      <c r="D153">
        <v>0</v>
      </c>
      <c r="E153">
        <v>0</v>
      </c>
      <c r="F153" t="s">
        <v>25</v>
      </c>
      <c r="G153">
        <v>12525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U153" t="str">
        <f t="shared" si="9"/>
        <v/>
      </c>
      <c r="V153" t="str">
        <f>IF(U153="","",VLOOKUP(B153,'08 County Sub Allocation'!A:B,2,FALSE))</f>
        <v/>
      </c>
      <c r="X153" t="str">
        <f t="shared" si="8"/>
        <v/>
      </c>
      <c r="Y153" t="str">
        <f t="shared" si="10"/>
        <v/>
      </c>
    </row>
    <row r="154" spans="1:25" x14ac:dyDescent="0.3">
      <c r="A154" t="e">
        <f>VLOOKUP(B154,'VTD Check'!A:D,4,FALSE)</f>
        <v>#N/A</v>
      </c>
      <c r="B154" t="s">
        <v>28</v>
      </c>
      <c r="C154">
        <v>3</v>
      </c>
      <c r="D154">
        <v>0</v>
      </c>
      <c r="E154">
        <v>0</v>
      </c>
      <c r="F154" t="s">
        <v>25</v>
      </c>
      <c r="G154">
        <v>12525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U154" t="str">
        <f t="shared" si="9"/>
        <v/>
      </c>
      <c r="V154" t="str">
        <f>IF(U154="","",VLOOKUP(B154,'08 County Sub Allocation'!A:B,2,FALSE))</f>
        <v/>
      </c>
      <c r="X154" t="str">
        <f t="shared" si="8"/>
        <v/>
      </c>
      <c r="Y154" t="str">
        <f t="shared" si="10"/>
        <v/>
      </c>
    </row>
    <row r="155" spans="1:25" x14ac:dyDescent="0.3">
      <c r="A155" t="e">
        <f>VLOOKUP(B155,'VTD Check'!A:D,4,FALSE)</f>
        <v>#N/A</v>
      </c>
      <c r="B155" t="s">
        <v>29</v>
      </c>
      <c r="C155">
        <v>3</v>
      </c>
      <c r="D155">
        <v>0</v>
      </c>
      <c r="E155">
        <v>0</v>
      </c>
      <c r="F155" t="s">
        <v>25</v>
      </c>
      <c r="G155">
        <v>12525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U155" t="str">
        <f t="shared" si="9"/>
        <v/>
      </c>
      <c r="V155" t="str">
        <f>IF(U155="","",VLOOKUP(B155,'08 County Sub Allocation'!A:B,2,FALSE))</f>
        <v/>
      </c>
      <c r="X155" t="str">
        <f t="shared" si="8"/>
        <v/>
      </c>
      <c r="Y155" t="str">
        <f t="shared" si="10"/>
        <v/>
      </c>
    </row>
    <row r="156" spans="1:25" x14ac:dyDescent="0.3">
      <c r="A156" t="e">
        <f>VLOOKUP(B156,'VTD Check'!A:D,4,FALSE)</f>
        <v>#N/A</v>
      </c>
      <c r="B156" t="s">
        <v>30</v>
      </c>
      <c r="C156">
        <v>3</v>
      </c>
      <c r="D156">
        <v>0</v>
      </c>
      <c r="E156">
        <v>0</v>
      </c>
      <c r="F156" t="s">
        <v>25</v>
      </c>
      <c r="G156">
        <v>12525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U156" t="str">
        <f t="shared" si="9"/>
        <v/>
      </c>
      <c r="V156" t="str">
        <f>IF(U156="","",VLOOKUP(B156,'08 County Sub Allocation'!A:B,2,FALSE))</f>
        <v/>
      </c>
      <c r="X156" t="str">
        <f t="shared" si="8"/>
        <v/>
      </c>
      <c r="Y156" t="str">
        <f t="shared" si="10"/>
        <v/>
      </c>
    </row>
    <row r="157" spans="1:25" x14ac:dyDescent="0.3">
      <c r="A157" t="e">
        <f>VLOOKUP(B157,'VTD Check'!A:D,4,FALSE)</f>
        <v>#N/A</v>
      </c>
      <c r="B157" t="s">
        <v>31</v>
      </c>
      <c r="C157">
        <v>3</v>
      </c>
      <c r="D157">
        <v>0</v>
      </c>
      <c r="E157">
        <v>0</v>
      </c>
      <c r="F157" t="s">
        <v>25</v>
      </c>
      <c r="G157">
        <v>12525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U157" t="str">
        <f t="shared" si="9"/>
        <v/>
      </c>
      <c r="V157" t="str">
        <f>IF(U157="","",VLOOKUP(B157,'08 County Sub Allocation'!A:B,2,FALSE))</f>
        <v/>
      </c>
      <c r="X157" t="str">
        <f t="shared" si="8"/>
        <v/>
      </c>
      <c r="Y157" t="str">
        <f t="shared" si="10"/>
        <v/>
      </c>
    </row>
    <row r="158" spans="1:25" x14ac:dyDescent="0.3">
      <c r="A158" t="e">
        <f>VLOOKUP(B158,'VTD Check'!A:D,4,FALSE)</f>
        <v>#N/A</v>
      </c>
      <c r="B158" t="s">
        <v>32</v>
      </c>
      <c r="C158">
        <v>3</v>
      </c>
      <c r="D158">
        <v>0</v>
      </c>
      <c r="E158">
        <v>377</v>
      </c>
      <c r="F158" t="s">
        <v>25</v>
      </c>
      <c r="G158">
        <v>0</v>
      </c>
      <c r="H158">
        <v>377</v>
      </c>
      <c r="I158">
        <v>371</v>
      </c>
      <c r="J158">
        <v>13</v>
      </c>
      <c r="K158">
        <v>4</v>
      </c>
      <c r="L158">
        <v>4</v>
      </c>
      <c r="M158">
        <v>211</v>
      </c>
      <c r="N158">
        <v>0</v>
      </c>
      <c r="O158">
        <v>139</v>
      </c>
      <c r="P158">
        <v>0</v>
      </c>
      <c r="U158" t="str">
        <f t="shared" si="9"/>
        <v/>
      </c>
      <c r="V158" t="str">
        <f>IF(U158="","",VLOOKUP(B158,'08 County Sub Allocation'!A:B,2,FALSE))</f>
        <v/>
      </c>
      <c r="X158" t="str">
        <f t="shared" si="8"/>
        <v/>
      </c>
      <c r="Y158" t="str">
        <f t="shared" si="10"/>
        <v/>
      </c>
    </row>
    <row r="159" spans="1:25" x14ac:dyDescent="0.3">
      <c r="A159" t="e">
        <f>VLOOKUP(B159,'VTD Check'!A:D,4,FALSE)</f>
        <v>#N/A</v>
      </c>
      <c r="B159" t="s">
        <v>34</v>
      </c>
      <c r="C159">
        <v>3</v>
      </c>
      <c r="U159" t="str">
        <f t="shared" si="9"/>
        <v/>
      </c>
      <c r="V159" t="str">
        <f>IF(U159="","",VLOOKUP(B159,'08 County Sub Allocation'!A:B,2,FALSE))</f>
        <v/>
      </c>
      <c r="X159" t="str">
        <f t="shared" si="8"/>
        <v/>
      </c>
      <c r="Y159" t="str">
        <f t="shared" si="10"/>
        <v/>
      </c>
    </row>
    <row r="160" spans="1:25" x14ac:dyDescent="0.3">
      <c r="A160" t="e">
        <f>VLOOKUP(B160,'VTD Check'!A:D,4,FALSE)</f>
        <v>#N/A</v>
      </c>
      <c r="B160" t="s">
        <v>24</v>
      </c>
      <c r="C160">
        <v>3</v>
      </c>
      <c r="D160">
        <v>0</v>
      </c>
      <c r="E160">
        <v>1819</v>
      </c>
      <c r="F160" t="s">
        <v>25</v>
      </c>
      <c r="G160">
        <v>106473</v>
      </c>
      <c r="H160">
        <v>1819</v>
      </c>
      <c r="I160">
        <v>1811</v>
      </c>
      <c r="J160">
        <v>38</v>
      </c>
      <c r="K160">
        <v>7</v>
      </c>
      <c r="L160">
        <v>8</v>
      </c>
      <c r="M160">
        <v>920</v>
      </c>
      <c r="N160">
        <v>8</v>
      </c>
      <c r="O160">
        <v>823</v>
      </c>
      <c r="P160">
        <v>7</v>
      </c>
      <c r="U160" t="str">
        <f t="shared" si="9"/>
        <v/>
      </c>
      <c r="V160" t="str">
        <f>IF(U160="","",VLOOKUP(B160,'08 County Sub Allocation'!A:B,2,FALSE))</f>
        <v/>
      </c>
      <c r="X160" t="str">
        <f t="shared" si="8"/>
        <v/>
      </c>
      <c r="Y160" t="str">
        <f t="shared" si="10"/>
        <v/>
      </c>
    </row>
    <row r="161" spans="1:25" x14ac:dyDescent="0.3">
      <c r="A161" t="e">
        <f>VLOOKUP(B161,'VTD Check'!A:D,4,FALSE)</f>
        <v>#N/A</v>
      </c>
      <c r="B161" t="s">
        <v>26</v>
      </c>
      <c r="C161">
        <v>3</v>
      </c>
      <c r="D161">
        <v>0</v>
      </c>
      <c r="E161">
        <v>0</v>
      </c>
      <c r="F161" t="s">
        <v>25</v>
      </c>
      <c r="G161">
        <v>106473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U161" t="str">
        <f t="shared" si="9"/>
        <v/>
      </c>
      <c r="V161" t="str">
        <f>IF(U161="","",VLOOKUP(B161,'08 County Sub Allocation'!A:B,2,FALSE))</f>
        <v/>
      </c>
      <c r="X161" t="str">
        <f t="shared" si="8"/>
        <v/>
      </c>
      <c r="Y161" t="str">
        <f t="shared" si="10"/>
        <v/>
      </c>
    </row>
    <row r="162" spans="1:25" x14ac:dyDescent="0.3">
      <c r="A162" t="e">
        <f>VLOOKUP(B162,'VTD Check'!A:D,4,FALSE)</f>
        <v>#N/A</v>
      </c>
      <c r="B162" t="s">
        <v>27</v>
      </c>
      <c r="C162">
        <v>3</v>
      </c>
      <c r="D162">
        <v>0</v>
      </c>
      <c r="E162">
        <v>0</v>
      </c>
      <c r="F162" t="s">
        <v>25</v>
      </c>
      <c r="G162">
        <v>106473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U162" t="str">
        <f t="shared" si="9"/>
        <v/>
      </c>
      <c r="V162" t="str">
        <f>IF(U162="","",VLOOKUP(B162,'08 County Sub Allocation'!A:B,2,FALSE))</f>
        <v/>
      </c>
      <c r="X162" t="str">
        <f t="shared" si="8"/>
        <v/>
      </c>
      <c r="Y162" t="str">
        <f t="shared" si="10"/>
        <v/>
      </c>
    </row>
    <row r="163" spans="1:25" x14ac:dyDescent="0.3">
      <c r="A163" t="e">
        <f>VLOOKUP(B163,'VTD Check'!A:D,4,FALSE)</f>
        <v>#N/A</v>
      </c>
      <c r="B163" t="s">
        <v>28</v>
      </c>
      <c r="C163">
        <v>3</v>
      </c>
      <c r="D163">
        <v>0</v>
      </c>
      <c r="E163">
        <v>0</v>
      </c>
      <c r="F163" t="s">
        <v>25</v>
      </c>
      <c r="G163">
        <v>106473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U163" t="str">
        <f t="shared" si="9"/>
        <v/>
      </c>
      <c r="V163" t="str">
        <f>IF(U163="","",VLOOKUP(B163,'08 County Sub Allocation'!A:B,2,FALSE))</f>
        <v/>
      </c>
      <c r="X163" t="str">
        <f t="shared" si="8"/>
        <v/>
      </c>
      <c r="Y163" t="str">
        <f t="shared" si="10"/>
        <v/>
      </c>
    </row>
    <row r="164" spans="1:25" x14ac:dyDescent="0.3">
      <c r="A164" t="e">
        <f>VLOOKUP(B164,'VTD Check'!A:D,4,FALSE)</f>
        <v>#N/A</v>
      </c>
      <c r="B164" t="s">
        <v>29</v>
      </c>
      <c r="C164">
        <v>3</v>
      </c>
      <c r="D164">
        <v>0</v>
      </c>
      <c r="E164">
        <v>0</v>
      </c>
      <c r="F164" t="s">
        <v>25</v>
      </c>
      <c r="G164">
        <v>106473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U164" t="str">
        <f t="shared" si="9"/>
        <v/>
      </c>
      <c r="V164" t="str">
        <f>IF(U164="","",VLOOKUP(B164,'08 County Sub Allocation'!A:B,2,FALSE))</f>
        <v/>
      </c>
      <c r="X164" t="str">
        <f t="shared" si="8"/>
        <v/>
      </c>
      <c r="Y164" t="str">
        <f t="shared" si="10"/>
        <v/>
      </c>
    </row>
    <row r="165" spans="1:25" x14ac:dyDescent="0.3">
      <c r="A165" t="e">
        <f>VLOOKUP(B165,'VTD Check'!A:D,4,FALSE)</f>
        <v>#N/A</v>
      </c>
      <c r="B165" t="s">
        <v>30</v>
      </c>
      <c r="C165">
        <v>3</v>
      </c>
      <c r="D165">
        <v>0</v>
      </c>
      <c r="E165">
        <v>0</v>
      </c>
      <c r="F165" t="s">
        <v>25</v>
      </c>
      <c r="G165">
        <v>106473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U165" t="str">
        <f t="shared" si="9"/>
        <v/>
      </c>
      <c r="V165" t="str">
        <f>IF(U165="","",VLOOKUP(B165,'08 County Sub Allocation'!A:B,2,FALSE))</f>
        <v/>
      </c>
      <c r="X165" t="str">
        <f t="shared" si="8"/>
        <v/>
      </c>
      <c r="Y165" t="str">
        <f t="shared" si="10"/>
        <v/>
      </c>
    </row>
    <row r="166" spans="1:25" x14ac:dyDescent="0.3">
      <c r="A166" t="e">
        <f>VLOOKUP(B166,'VTD Check'!A:D,4,FALSE)</f>
        <v>#N/A</v>
      </c>
      <c r="B166" t="s">
        <v>31</v>
      </c>
      <c r="C166">
        <v>3</v>
      </c>
      <c r="D166">
        <v>0</v>
      </c>
      <c r="E166">
        <v>0</v>
      </c>
      <c r="F166" t="s">
        <v>25</v>
      </c>
      <c r="G166">
        <v>106473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U166" t="str">
        <f t="shared" si="9"/>
        <v/>
      </c>
      <c r="V166" t="str">
        <f>IF(U166="","",VLOOKUP(B166,'08 County Sub Allocation'!A:B,2,FALSE))</f>
        <v/>
      </c>
      <c r="X166" t="str">
        <f t="shared" si="8"/>
        <v/>
      </c>
      <c r="Y166" t="str">
        <f t="shared" si="10"/>
        <v/>
      </c>
    </row>
    <row r="167" spans="1:25" x14ac:dyDescent="0.3">
      <c r="A167" t="e">
        <f>VLOOKUP(B167,'VTD Check'!A:D,4,FALSE)</f>
        <v>#N/A</v>
      </c>
      <c r="B167" t="s">
        <v>32</v>
      </c>
      <c r="C167">
        <v>3</v>
      </c>
      <c r="D167">
        <v>0</v>
      </c>
      <c r="E167">
        <v>1819</v>
      </c>
      <c r="F167" t="s">
        <v>25</v>
      </c>
      <c r="G167">
        <v>0</v>
      </c>
      <c r="H167">
        <v>1819</v>
      </c>
      <c r="I167">
        <v>1811</v>
      </c>
      <c r="J167">
        <v>38</v>
      </c>
      <c r="K167">
        <v>7</v>
      </c>
      <c r="L167">
        <v>8</v>
      </c>
      <c r="M167">
        <v>920</v>
      </c>
      <c r="N167">
        <v>8</v>
      </c>
      <c r="O167">
        <v>823</v>
      </c>
      <c r="P167">
        <v>7</v>
      </c>
      <c r="U167" t="str">
        <f t="shared" si="9"/>
        <v/>
      </c>
      <c r="V167" t="str">
        <f>IF(U167="","",VLOOKUP(B167,'08 County Sub Allocation'!A:B,2,FALSE))</f>
        <v/>
      </c>
      <c r="X167" t="str">
        <f t="shared" si="8"/>
        <v/>
      </c>
      <c r="Y167" t="str">
        <f t="shared" si="10"/>
        <v/>
      </c>
    </row>
    <row r="168" spans="1:25" x14ac:dyDescent="0.3">
      <c r="A168" t="e">
        <f>VLOOKUP(B168,'VTD Check'!A:D,4,FALSE)</f>
        <v>#N/A</v>
      </c>
      <c r="B168" t="s">
        <v>35</v>
      </c>
      <c r="C168">
        <v>3</v>
      </c>
      <c r="U168" t="str">
        <f t="shared" si="9"/>
        <v/>
      </c>
      <c r="V168" t="str">
        <f>IF(U168="","",VLOOKUP(B168,'08 County Sub Allocation'!A:B,2,FALSE))</f>
        <v/>
      </c>
      <c r="X168" t="str">
        <f t="shared" si="8"/>
        <v/>
      </c>
      <c r="Y168" t="str">
        <f t="shared" si="10"/>
        <v/>
      </c>
    </row>
    <row r="169" spans="1:25" x14ac:dyDescent="0.3">
      <c r="A169" t="e">
        <f>VLOOKUP(B169,'VTD Check'!A:D,4,FALSE)</f>
        <v>#N/A</v>
      </c>
      <c r="B169" t="s">
        <v>24</v>
      </c>
      <c r="C169">
        <v>3</v>
      </c>
      <c r="D169">
        <v>0</v>
      </c>
      <c r="E169">
        <v>0</v>
      </c>
      <c r="F169" t="s">
        <v>25</v>
      </c>
      <c r="G169">
        <v>58252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U169" t="str">
        <f t="shared" si="9"/>
        <v/>
      </c>
      <c r="V169" t="str">
        <f>IF(U169="","",VLOOKUP(B169,'08 County Sub Allocation'!A:B,2,FALSE))</f>
        <v/>
      </c>
      <c r="X169" t="str">
        <f t="shared" si="8"/>
        <v/>
      </c>
      <c r="Y169" t="str">
        <f t="shared" si="10"/>
        <v/>
      </c>
    </row>
    <row r="170" spans="1:25" x14ac:dyDescent="0.3">
      <c r="A170" t="e">
        <f>VLOOKUP(B170,'VTD Check'!A:D,4,FALSE)</f>
        <v>#N/A</v>
      </c>
      <c r="B170" t="s">
        <v>26</v>
      </c>
      <c r="C170">
        <v>3</v>
      </c>
      <c r="D170">
        <v>0</v>
      </c>
      <c r="E170">
        <v>315</v>
      </c>
      <c r="F170" t="s">
        <v>25</v>
      </c>
      <c r="G170">
        <v>58252</v>
      </c>
      <c r="H170">
        <v>315</v>
      </c>
      <c r="I170">
        <v>310</v>
      </c>
      <c r="J170">
        <v>8</v>
      </c>
      <c r="K170">
        <v>1</v>
      </c>
      <c r="L170">
        <v>3</v>
      </c>
      <c r="M170">
        <v>126</v>
      </c>
      <c r="N170">
        <v>2</v>
      </c>
      <c r="O170">
        <v>168</v>
      </c>
      <c r="P170">
        <v>2</v>
      </c>
      <c r="U170" t="str">
        <f t="shared" si="9"/>
        <v/>
      </c>
      <c r="V170" t="str">
        <f>IF(U170="","",VLOOKUP(B170,'08 County Sub Allocation'!A:B,2,FALSE))</f>
        <v/>
      </c>
      <c r="X170" t="str">
        <f t="shared" si="8"/>
        <v/>
      </c>
      <c r="Y170" t="str">
        <f t="shared" si="10"/>
        <v/>
      </c>
    </row>
    <row r="171" spans="1:25" x14ac:dyDescent="0.3">
      <c r="A171" t="e">
        <f>VLOOKUP(B171,'VTD Check'!A:D,4,FALSE)</f>
        <v>#N/A</v>
      </c>
      <c r="B171" t="s">
        <v>27</v>
      </c>
      <c r="C171">
        <v>3</v>
      </c>
      <c r="D171">
        <v>0</v>
      </c>
      <c r="E171">
        <v>0</v>
      </c>
      <c r="F171" t="s">
        <v>25</v>
      </c>
      <c r="G171">
        <v>58252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U171" t="str">
        <f t="shared" si="9"/>
        <v/>
      </c>
      <c r="V171" t="str">
        <f>IF(U171="","",VLOOKUP(B171,'08 County Sub Allocation'!A:B,2,FALSE))</f>
        <v/>
      </c>
      <c r="X171" t="str">
        <f t="shared" si="8"/>
        <v/>
      </c>
      <c r="Y171" t="str">
        <f t="shared" si="10"/>
        <v/>
      </c>
    </row>
    <row r="172" spans="1:25" x14ac:dyDescent="0.3">
      <c r="A172" t="e">
        <f>VLOOKUP(B172,'VTD Check'!A:D,4,FALSE)</f>
        <v>#N/A</v>
      </c>
      <c r="B172" t="s">
        <v>28</v>
      </c>
      <c r="C172">
        <v>3</v>
      </c>
      <c r="D172">
        <v>0</v>
      </c>
      <c r="E172">
        <v>937</v>
      </c>
      <c r="F172" t="s">
        <v>25</v>
      </c>
      <c r="G172">
        <v>58252</v>
      </c>
      <c r="H172">
        <v>937</v>
      </c>
      <c r="I172">
        <v>927</v>
      </c>
      <c r="J172">
        <v>25</v>
      </c>
      <c r="K172">
        <v>8</v>
      </c>
      <c r="L172">
        <v>10</v>
      </c>
      <c r="M172">
        <v>412</v>
      </c>
      <c r="N172">
        <v>5</v>
      </c>
      <c r="O172">
        <v>464</v>
      </c>
      <c r="P172">
        <v>3</v>
      </c>
      <c r="U172" t="str">
        <f t="shared" si="9"/>
        <v/>
      </c>
      <c r="V172" t="str">
        <f>IF(U172="","",VLOOKUP(B172,'08 County Sub Allocation'!A:B,2,FALSE))</f>
        <v/>
      </c>
      <c r="X172" t="str">
        <f t="shared" si="8"/>
        <v/>
      </c>
      <c r="Y172" t="str">
        <f t="shared" si="10"/>
        <v/>
      </c>
    </row>
    <row r="173" spans="1:25" x14ac:dyDescent="0.3">
      <c r="A173" t="e">
        <f>VLOOKUP(B173,'VTD Check'!A:D,4,FALSE)</f>
        <v>#N/A</v>
      </c>
      <c r="B173" t="s">
        <v>29</v>
      </c>
      <c r="C173">
        <v>3</v>
      </c>
      <c r="D173">
        <v>0</v>
      </c>
      <c r="E173">
        <v>0</v>
      </c>
      <c r="F173" t="s">
        <v>25</v>
      </c>
      <c r="G173">
        <v>58252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U173" t="str">
        <f t="shared" si="9"/>
        <v/>
      </c>
      <c r="V173" t="str">
        <f>IF(U173="","",VLOOKUP(B173,'08 County Sub Allocation'!A:B,2,FALSE))</f>
        <v/>
      </c>
      <c r="X173" t="str">
        <f t="shared" si="8"/>
        <v/>
      </c>
      <c r="Y173" t="str">
        <f t="shared" si="10"/>
        <v/>
      </c>
    </row>
    <row r="174" spans="1:25" x14ac:dyDescent="0.3">
      <c r="A174" t="e">
        <f>VLOOKUP(B174,'VTD Check'!A:D,4,FALSE)</f>
        <v>#N/A</v>
      </c>
      <c r="B174" t="s">
        <v>30</v>
      </c>
      <c r="C174">
        <v>3</v>
      </c>
      <c r="D174">
        <v>0</v>
      </c>
      <c r="E174">
        <v>583</v>
      </c>
      <c r="F174" t="s">
        <v>25</v>
      </c>
      <c r="G174">
        <v>58252</v>
      </c>
      <c r="H174">
        <v>583</v>
      </c>
      <c r="I174">
        <v>579</v>
      </c>
      <c r="J174">
        <v>13</v>
      </c>
      <c r="K174">
        <v>6</v>
      </c>
      <c r="L174">
        <v>5</v>
      </c>
      <c r="M174">
        <v>247</v>
      </c>
      <c r="N174">
        <v>3</v>
      </c>
      <c r="O174">
        <v>304</v>
      </c>
      <c r="P174">
        <v>1</v>
      </c>
      <c r="U174" t="str">
        <f t="shared" si="9"/>
        <v/>
      </c>
      <c r="V174" t="str">
        <f>IF(U174="","",VLOOKUP(B174,'08 County Sub Allocation'!A:B,2,FALSE))</f>
        <v/>
      </c>
      <c r="X174" t="str">
        <f t="shared" si="8"/>
        <v/>
      </c>
      <c r="Y174" t="str">
        <f t="shared" si="10"/>
        <v/>
      </c>
    </row>
    <row r="175" spans="1:25" x14ac:dyDescent="0.3">
      <c r="A175" t="e">
        <f>VLOOKUP(B175,'VTD Check'!A:D,4,FALSE)</f>
        <v>#N/A</v>
      </c>
      <c r="B175" t="s">
        <v>31</v>
      </c>
      <c r="C175">
        <v>3</v>
      </c>
      <c r="D175">
        <v>0</v>
      </c>
      <c r="E175">
        <v>0</v>
      </c>
      <c r="F175" t="s">
        <v>25</v>
      </c>
      <c r="G175">
        <v>58252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U175" t="str">
        <f t="shared" si="9"/>
        <v/>
      </c>
      <c r="V175" t="str">
        <f>IF(U175="","",VLOOKUP(B175,'08 County Sub Allocation'!A:B,2,FALSE))</f>
        <v/>
      </c>
      <c r="X175" t="str">
        <f t="shared" si="8"/>
        <v/>
      </c>
      <c r="Y175" t="str">
        <f t="shared" si="10"/>
        <v/>
      </c>
    </row>
    <row r="176" spans="1:25" x14ac:dyDescent="0.3">
      <c r="A176" t="e">
        <f>VLOOKUP(B176,'VTD Check'!A:D,4,FALSE)</f>
        <v>#N/A</v>
      </c>
      <c r="B176" t="s">
        <v>32</v>
      </c>
      <c r="C176">
        <v>3</v>
      </c>
      <c r="D176">
        <v>0</v>
      </c>
      <c r="E176">
        <v>1835</v>
      </c>
      <c r="F176" t="s">
        <v>25</v>
      </c>
      <c r="G176">
        <v>0</v>
      </c>
      <c r="H176">
        <v>1835</v>
      </c>
      <c r="I176">
        <v>1816</v>
      </c>
      <c r="J176">
        <v>46</v>
      </c>
      <c r="K176">
        <v>15</v>
      </c>
      <c r="L176">
        <v>18</v>
      </c>
      <c r="M176">
        <v>785</v>
      </c>
      <c r="N176">
        <v>10</v>
      </c>
      <c r="O176">
        <v>936</v>
      </c>
      <c r="P176">
        <v>6</v>
      </c>
      <c r="U176" t="str">
        <f t="shared" si="9"/>
        <v/>
      </c>
      <c r="V176" t="str">
        <f>IF(U176="","",VLOOKUP(B176,'08 County Sub Allocation'!A:B,2,FALSE))</f>
        <v/>
      </c>
      <c r="X176" t="str">
        <f t="shared" si="8"/>
        <v/>
      </c>
      <c r="Y176" t="str">
        <f t="shared" si="10"/>
        <v/>
      </c>
    </row>
    <row r="177" spans="1:25" x14ac:dyDescent="0.3">
      <c r="A177" t="e">
        <f>VLOOKUP(B177,'VTD Check'!A:D,4,FALSE)</f>
        <v>#N/A</v>
      </c>
      <c r="B177" t="s">
        <v>32</v>
      </c>
      <c r="C177">
        <v>3</v>
      </c>
      <c r="U177" t="str">
        <f t="shared" si="9"/>
        <v/>
      </c>
      <c r="V177" t="str">
        <f>IF(U177="","",VLOOKUP(B177,'08 County Sub Allocation'!A:B,2,FALSE))</f>
        <v/>
      </c>
      <c r="X177" t="str">
        <f t="shared" si="8"/>
        <v/>
      </c>
      <c r="Y177" t="str">
        <f t="shared" si="10"/>
        <v/>
      </c>
    </row>
    <row r="178" spans="1:25" x14ac:dyDescent="0.3">
      <c r="A178" t="e">
        <f>VLOOKUP(B178,'VTD Check'!A:D,4,FALSE)</f>
        <v>#N/A</v>
      </c>
      <c r="B178" t="s">
        <v>37</v>
      </c>
      <c r="C178">
        <v>3</v>
      </c>
      <c r="D178">
        <v>12525</v>
      </c>
      <c r="E178">
        <v>5899</v>
      </c>
      <c r="F178" s="1">
        <v>0.47099999999999997</v>
      </c>
      <c r="G178">
        <v>12525</v>
      </c>
      <c r="H178">
        <v>5899</v>
      </c>
      <c r="I178">
        <v>5874</v>
      </c>
      <c r="J178">
        <v>92</v>
      </c>
      <c r="K178">
        <v>27</v>
      </c>
      <c r="L178">
        <v>24</v>
      </c>
      <c r="M178">
        <v>3429</v>
      </c>
      <c r="N178">
        <v>33</v>
      </c>
      <c r="O178">
        <v>2258</v>
      </c>
      <c r="P178">
        <v>11</v>
      </c>
      <c r="U178" t="str">
        <f t="shared" si="9"/>
        <v/>
      </c>
      <c r="V178" t="str">
        <f>IF(U178="","",VLOOKUP(B178,'08 County Sub Allocation'!A:B,2,FALSE))</f>
        <v/>
      </c>
      <c r="X178" t="str">
        <f t="shared" si="8"/>
        <v/>
      </c>
      <c r="Y178" t="str">
        <f t="shared" si="10"/>
        <v/>
      </c>
    </row>
    <row r="179" spans="1:25" x14ac:dyDescent="0.3">
      <c r="A179" t="e">
        <f>VLOOKUP(B179,'VTD Check'!A:D,4,FALSE)</f>
        <v>#N/A</v>
      </c>
      <c r="B179" t="s">
        <v>24</v>
      </c>
      <c r="C179">
        <v>3</v>
      </c>
      <c r="D179">
        <v>12525</v>
      </c>
      <c r="E179">
        <v>4083</v>
      </c>
      <c r="F179" s="1">
        <v>0.32600000000000001</v>
      </c>
      <c r="G179">
        <v>189775</v>
      </c>
      <c r="H179">
        <v>4083</v>
      </c>
      <c r="I179">
        <v>4058</v>
      </c>
      <c r="J179">
        <v>83</v>
      </c>
      <c r="K179">
        <v>24</v>
      </c>
      <c r="L179">
        <v>22</v>
      </c>
      <c r="M179">
        <v>2299</v>
      </c>
      <c r="N179">
        <v>17</v>
      </c>
      <c r="O179">
        <v>1596</v>
      </c>
      <c r="P179">
        <v>17</v>
      </c>
      <c r="U179" t="str">
        <f t="shared" si="9"/>
        <v/>
      </c>
      <c r="V179" t="str">
        <f>IF(U179="","",VLOOKUP(B179,'08 County Sub Allocation'!A:B,2,FALSE))</f>
        <v/>
      </c>
      <c r="X179" t="str">
        <f t="shared" si="8"/>
        <v/>
      </c>
      <c r="Y179" t="str">
        <f t="shared" si="10"/>
        <v/>
      </c>
    </row>
    <row r="180" spans="1:25" x14ac:dyDescent="0.3">
      <c r="A180" t="e">
        <f>VLOOKUP(B180,'VTD Check'!A:D,4,FALSE)</f>
        <v>#N/A</v>
      </c>
      <c r="B180" t="s">
        <v>26</v>
      </c>
      <c r="C180">
        <v>3</v>
      </c>
      <c r="D180">
        <v>12525</v>
      </c>
      <c r="E180">
        <v>315</v>
      </c>
      <c r="F180" s="1">
        <v>2.5100000000000001E-2</v>
      </c>
      <c r="G180">
        <v>189775</v>
      </c>
      <c r="H180">
        <v>315</v>
      </c>
      <c r="I180">
        <v>310</v>
      </c>
      <c r="J180">
        <v>8</v>
      </c>
      <c r="K180">
        <v>1</v>
      </c>
      <c r="L180">
        <v>3</v>
      </c>
      <c r="M180">
        <v>126</v>
      </c>
      <c r="N180">
        <v>2</v>
      </c>
      <c r="O180">
        <v>168</v>
      </c>
      <c r="P180">
        <v>2</v>
      </c>
      <c r="U180" t="str">
        <f t="shared" si="9"/>
        <v/>
      </c>
      <c r="V180" t="str">
        <f>IF(U180="","",VLOOKUP(B180,'08 County Sub Allocation'!A:B,2,FALSE))</f>
        <v/>
      </c>
      <c r="X180" t="str">
        <f t="shared" si="8"/>
        <v/>
      </c>
      <c r="Y180" t="str">
        <f t="shared" si="10"/>
        <v/>
      </c>
    </row>
    <row r="181" spans="1:25" x14ac:dyDescent="0.3">
      <c r="A181" t="e">
        <f>VLOOKUP(B181,'VTD Check'!A:D,4,FALSE)</f>
        <v>#N/A</v>
      </c>
      <c r="B181" t="s">
        <v>27</v>
      </c>
      <c r="C181">
        <v>3</v>
      </c>
      <c r="D181">
        <v>12525</v>
      </c>
      <c r="E181">
        <v>0</v>
      </c>
      <c r="F181" s="1">
        <v>0</v>
      </c>
      <c r="G181">
        <v>189775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U181" t="str">
        <f t="shared" si="9"/>
        <v/>
      </c>
      <c r="V181" t="str">
        <f>IF(U181="","",VLOOKUP(B181,'08 County Sub Allocation'!A:B,2,FALSE))</f>
        <v/>
      </c>
      <c r="X181" t="str">
        <f t="shared" si="8"/>
        <v/>
      </c>
      <c r="Y181" t="str">
        <f t="shared" si="10"/>
        <v/>
      </c>
    </row>
    <row r="182" spans="1:25" x14ac:dyDescent="0.3">
      <c r="A182" t="e">
        <f>VLOOKUP(B182,'VTD Check'!A:D,4,FALSE)</f>
        <v>#N/A</v>
      </c>
      <c r="B182" t="s">
        <v>28</v>
      </c>
      <c r="C182">
        <v>3</v>
      </c>
      <c r="D182">
        <v>12525</v>
      </c>
      <c r="E182">
        <v>937</v>
      </c>
      <c r="F182" s="1">
        <v>7.4800000000000005E-2</v>
      </c>
      <c r="G182">
        <v>189775</v>
      </c>
      <c r="H182">
        <v>937</v>
      </c>
      <c r="I182">
        <v>927</v>
      </c>
      <c r="J182">
        <v>25</v>
      </c>
      <c r="K182">
        <v>8</v>
      </c>
      <c r="L182">
        <v>10</v>
      </c>
      <c r="M182">
        <v>412</v>
      </c>
      <c r="N182">
        <v>5</v>
      </c>
      <c r="O182">
        <v>464</v>
      </c>
      <c r="P182">
        <v>3</v>
      </c>
      <c r="U182" t="str">
        <f t="shared" si="9"/>
        <v/>
      </c>
      <c r="V182" t="str">
        <f>IF(U182="","",VLOOKUP(B182,'08 County Sub Allocation'!A:B,2,FALSE))</f>
        <v/>
      </c>
      <c r="X182" t="str">
        <f t="shared" si="8"/>
        <v/>
      </c>
      <c r="Y182" t="str">
        <f t="shared" si="10"/>
        <v/>
      </c>
    </row>
    <row r="183" spans="1:25" x14ac:dyDescent="0.3">
      <c r="A183" t="e">
        <f>VLOOKUP(B183,'VTD Check'!A:D,4,FALSE)</f>
        <v>#N/A</v>
      </c>
      <c r="B183" t="s">
        <v>29</v>
      </c>
      <c r="C183">
        <v>3</v>
      </c>
      <c r="D183">
        <v>12525</v>
      </c>
      <c r="E183">
        <v>0</v>
      </c>
      <c r="F183" s="1">
        <v>0</v>
      </c>
      <c r="G183">
        <v>189775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U183" t="str">
        <f t="shared" si="9"/>
        <v/>
      </c>
      <c r="V183" t="str">
        <f>IF(U183="","",VLOOKUP(B183,'08 County Sub Allocation'!A:B,2,FALSE))</f>
        <v/>
      </c>
      <c r="X183" t="str">
        <f t="shared" si="8"/>
        <v/>
      </c>
      <c r="Y183" t="str">
        <f t="shared" si="10"/>
        <v/>
      </c>
    </row>
    <row r="184" spans="1:25" x14ac:dyDescent="0.3">
      <c r="A184" t="e">
        <f>VLOOKUP(B184,'VTD Check'!A:D,4,FALSE)</f>
        <v>#N/A</v>
      </c>
      <c r="B184" t="s">
        <v>30</v>
      </c>
      <c r="C184">
        <v>3</v>
      </c>
      <c r="D184">
        <v>12525</v>
      </c>
      <c r="E184">
        <v>583</v>
      </c>
      <c r="F184" s="1">
        <v>4.65E-2</v>
      </c>
      <c r="G184">
        <v>189775</v>
      </c>
      <c r="H184">
        <v>583</v>
      </c>
      <c r="I184">
        <v>579</v>
      </c>
      <c r="J184">
        <v>13</v>
      </c>
      <c r="K184">
        <v>6</v>
      </c>
      <c r="L184">
        <v>5</v>
      </c>
      <c r="M184">
        <v>247</v>
      </c>
      <c r="N184">
        <v>3</v>
      </c>
      <c r="O184">
        <v>304</v>
      </c>
      <c r="P184">
        <v>1</v>
      </c>
      <c r="U184" t="str">
        <f t="shared" si="9"/>
        <v/>
      </c>
      <c r="V184" t="str">
        <f>IF(U184="","",VLOOKUP(B184,'08 County Sub Allocation'!A:B,2,FALSE))</f>
        <v/>
      </c>
      <c r="X184" t="str">
        <f t="shared" si="8"/>
        <v/>
      </c>
      <c r="Y184" t="str">
        <f t="shared" si="10"/>
        <v/>
      </c>
    </row>
    <row r="185" spans="1:25" x14ac:dyDescent="0.3">
      <c r="A185" t="e">
        <f>VLOOKUP(B185,'VTD Check'!A:D,4,FALSE)</f>
        <v>#N/A</v>
      </c>
      <c r="B185" t="s">
        <v>31</v>
      </c>
      <c r="C185">
        <v>3</v>
      </c>
      <c r="D185">
        <v>12525</v>
      </c>
      <c r="E185">
        <v>0</v>
      </c>
      <c r="F185" s="1">
        <v>0</v>
      </c>
      <c r="G185">
        <v>189775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U185" t="str">
        <f t="shared" si="9"/>
        <v/>
      </c>
      <c r="V185" t="str">
        <f>IF(U185="","",VLOOKUP(B185,'08 County Sub Allocation'!A:B,2,FALSE))</f>
        <v/>
      </c>
      <c r="X185" t="str">
        <f t="shared" si="8"/>
        <v/>
      </c>
      <c r="Y185" t="str">
        <f t="shared" si="10"/>
        <v/>
      </c>
    </row>
    <row r="186" spans="1:25" x14ac:dyDescent="0.3">
      <c r="A186" t="e">
        <f>VLOOKUP(B186,'VTD Check'!A:D,4,FALSE)</f>
        <v>#N/A</v>
      </c>
      <c r="B186" t="s">
        <v>32</v>
      </c>
      <c r="C186">
        <v>3</v>
      </c>
      <c r="D186">
        <v>12525</v>
      </c>
      <c r="E186">
        <v>11817</v>
      </c>
      <c r="F186" s="1">
        <v>0.94350000000000001</v>
      </c>
      <c r="G186">
        <v>12525</v>
      </c>
      <c r="H186">
        <v>11817</v>
      </c>
      <c r="I186">
        <v>11748</v>
      </c>
      <c r="J186">
        <v>221</v>
      </c>
      <c r="K186">
        <v>66</v>
      </c>
      <c r="L186">
        <v>64</v>
      </c>
      <c r="M186">
        <v>6513</v>
      </c>
      <c r="N186">
        <v>60</v>
      </c>
      <c r="O186">
        <v>4790</v>
      </c>
      <c r="P186">
        <v>34</v>
      </c>
      <c r="U186" t="str">
        <f t="shared" si="9"/>
        <v/>
      </c>
      <c r="V186" t="str">
        <f>IF(U186="","",VLOOKUP(B186,'08 County Sub Allocation'!A:B,2,FALSE))</f>
        <v/>
      </c>
      <c r="X186" t="str">
        <f t="shared" si="8"/>
        <v/>
      </c>
      <c r="Y186" t="str">
        <f t="shared" si="10"/>
        <v/>
      </c>
    </row>
    <row r="187" spans="1:25" x14ac:dyDescent="0.3">
      <c r="A187" t="e">
        <f>VLOOKUP(B187,'VTD Check'!A:D,4,FALSE)</f>
        <v>#N/A</v>
      </c>
      <c r="U187" t="str">
        <f t="shared" si="9"/>
        <v/>
      </c>
      <c r="V187" t="str">
        <f>IF(U187="","",VLOOKUP(B187,'08 County Sub Allocation'!A:B,2,FALSE))</f>
        <v/>
      </c>
      <c r="X187" t="str">
        <f t="shared" si="8"/>
        <v/>
      </c>
      <c r="Y187" t="str">
        <f t="shared" si="10"/>
        <v/>
      </c>
    </row>
    <row r="188" spans="1:25" x14ac:dyDescent="0.3">
      <c r="A188" t="str">
        <f>VLOOKUP(B188,'VTD Check'!A:D,4,FALSE)</f>
        <v>04-410</v>
      </c>
      <c r="B188" t="s">
        <v>60</v>
      </c>
      <c r="C188">
        <v>4</v>
      </c>
      <c r="D188">
        <v>2266</v>
      </c>
      <c r="E188">
        <v>1022</v>
      </c>
      <c r="F188" s="1">
        <v>0.45100000000000001</v>
      </c>
      <c r="G188">
        <v>2266</v>
      </c>
      <c r="H188">
        <v>1022</v>
      </c>
      <c r="I188">
        <v>1015</v>
      </c>
      <c r="J188">
        <v>15</v>
      </c>
      <c r="K188">
        <v>2</v>
      </c>
      <c r="L188">
        <v>5</v>
      </c>
      <c r="M188">
        <v>409</v>
      </c>
      <c r="N188">
        <v>3</v>
      </c>
      <c r="O188">
        <v>579</v>
      </c>
      <c r="P188">
        <v>2</v>
      </c>
      <c r="U188" t="str">
        <f t="shared" si="9"/>
        <v>04-410</v>
      </c>
      <c r="V188" t="str">
        <f>IF(U188="","",VLOOKUP(B188,'08 County Sub Allocation'!A:B,2,FALSE))</f>
        <v>J</v>
      </c>
      <c r="X188">
        <f t="shared" si="8"/>
        <v>4</v>
      </c>
      <c r="Y188" t="str">
        <f t="shared" si="10"/>
        <v>ED</v>
      </c>
    </row>
    <row r="189" spans="1:25" x14ac:dyDescent="0.3">
      <c r="A189" t="str">
        <f>VLOOKUP(B189,'VTD Check'!A:D,4,FALSE)</f>
        <v>04-420</v>
      </c>
      <c r="B189" t="s">
        <v>61</v>
      </c>
      <c r="C189">
        <v>4</v>
      </c>
      <c r="D189">
        <v>2327</v>
      </c>
      <c r="E189">
        <v>1133</v>
      </c>
      <c r="F189" s="1">
        <v>0.4869</v>
      </c>
      <c r="G189">
        <v>2327</v>
      </c>
      <c r="H189">
        <v>1133</v>
      </c>
      <c r="I189">
        <v>1125</v>
      </c>
      <c r="J189">
        <v>14</v>
      </c>
      <c r="K189">
        <v>6</v>
      </c>
      <c r="L189">
        <v>12</v>
      </c>
      <c r="M189">
        <v>396</v>
      </c>
      <c r="N189">
        <v>6</v>
      </c>
      <c r="O189">
        <v>686</v>
      </c>
      <c r="P189">
        <v>5</v>
      </c>
      <c r="U189" t="str">
        <f t="shared" si="9"/>
        <v>04-420</v>
      </c>
      <c r="V189" t="str">
        <f>IF(U189="","",VLOOKUP(B189,'08 County Sub Allocation'!A:B,2,FALSE))</f>
        <v>J</v>
      </c>
      <c r="X189">
        <f t="shared" si="8"/>
        <v>4</v>
      </c>
      <c r="Y189" t="str">
        <f t="shared" si="10"/>
        <v>ED</v>
      </c>
    </row>
    <row r="190" spans="1:25" x14ac:dyDescent="0.3">
      <c r="A190" t="str">
        <f>VLOOKUP(B190,'VTD Check'!A:D,4,FALSE)</f>
        <v>04-430</v>
      </c>
      <c r="B190" t="s">
        <v>62</v>
      </c>
      <c r="C190">
        <v>4</v>
      </c>
      <c r="D190">
        <v>2184</v>
      </c>
      <c r="E190">
        <v>1045</v>
      </c>
      <c r="F190" s="1">
        <v>0.47849999999999998</v>
      </c>
      <c r="G190">
        <v>2184</v>
      </c>
      <c r="H190">
        <v>1045</v>
      </c>
      <c r="I190">
        <v>1042</v>
      </c>
      <c r="J190">
        <v>17</v>
      </c>
      <c r="K190">
        <v>6</v>
      </c>
      <c r="L190">
        <v>5</v>
      </c>
      <c r="M190">
        <v>384</v>
      </c>
      <c r="N190">
        <v>9</v>
      </c>
      <c r="O190">
        <v>619</v>
      </c>
      <c r="P190">
        <v>2</v>
      </c>
      <c r="U190" t="str">
        <f t="shared" si="9"/>
        <v>04-430</v>
      </c>
      <c r="V190" t="str">
        <f>IF(U190="","",VLOOKUP(B190,'08 County Sub Allocation'!A:B,2,FALSE))</f>
        <v>J</v>
      </c>
      <c r="X190">
        <f t="shared" si="8"/>
        <v>4</v>
      </c>
      <c r="Y190" t="str">
        <f t="shared" si="10"/>
        <v>ED</v>
      </c>
    </row>
    <row r="191" spans="1:25" x14ac:dyDescent="0.3">
      <c r="A191" t="str">
        <f>VLOOKUP(B191,'VTD Check'!A:D,4,FALSE)</f>
        <v>04-440</v>
      </c>
      <c r="B191" t="s">
        <v>63</v>
      </c>
      <c r="C191">
        <v>4</v>
      </c>
      <c r="D191">
        <v>2316</v>
      </c>
      <c r="E191">
        <v>1133</v>
      </c>
      <c r="F191" s="1">
        <v>0.48920000000000002</v>
      </c>
      <c r="G191">
        <v>2316</v>
      </c>
      <c r="H191">
        <v>1133</v>
      </c>
      <c r="I191">
        <v>1132</v>
      </c>
      <c r="J191">
        <v>16</v>
      </c>
      <c r="K191">
        <v>3</v>
      </c>
      <c r="L191">
        <v>7</v>
      </c>
      <c r="M191">
        <v>451</v>
      </c>
      <c r="N191">
        <v>3</v>
      </c>
      <c r="O191">
        <v>651</v>
      </c>
      <c r="P191">
        <v>1</v>
      </c>
      <c r="U191" t="str">
        <f t="shared" si="9"/>
        <v>04-440</v>
      </c>
      <c r="V191" t="str">
        <f>IF(U191="","",VLOOKUP(B191,'08 County Sub Allocation'!A:B,2,FALSE))</f>
        <v>J</v>
      </c>
      <c r="X191">
        <f t="shared" si="8"/>
        <v>4</v>
      </c>
      <c r="Y191" t="str">
        <f t="shared" si="10"/>
        <v>ED</v>
      </c>
    </row>
    <row r="192" spans="1:25" x14ac:dyDescent="0.3">
      <c r="A192" t="str">
        <f>VLOOKUP(B192,'VTD Check'!A:D,4,FALSE)</f>
        <v>04-450</v>
      </c>
      <c r="B192" t="s">
        <v>64</v>
      </c>
      <c r="C192">
        <v>4</v>
      </c>
      <c r="D192">
        <v>1849</v>
      </c>
      <c r="E192">
        <v>874</v>
      </c>
      <c r="F192" s="1">
        <v>0.47270000000000001</v>
      </c>
      <c r="G192">
        <v>1849</v>
      </c>
      <c r="H192">
        <v>874</v>
      </c>
      <c r="I192">
        <v>866</v>
      </c>
      <c r="J192">
        <v>23</v>
      </c>
      <c r="K192">
        <v>7</v>
      </c>
      <c r="L192">
        <v>2</v>
      </c>
      <c r="M192">
        <v>373</v>
      </c>
      <c r="N192">
        <v>5</v>
      </c>
      <c r="O192">
        <v>455</v>
      </c>
      <c r="P192">
        <v>1</v>
      </c>
      <c r="U192" t="str">
        <f t="shared" si="9"/>
        <v>04-450</v>
      </c>
      <c r="V192" t="str">
        <f>IF(U192="","",VLOOKUP(B192,'08 County Sub Allocation'!A:B,2,FALSE))</f>
        <v>J</v>
      </c>
      <c r="X192">
        <f t="shared" si="8"/>
        <v>4</v>
      </c>
      <c r="Y192" t="str">
        <f t="shared" si="10"/>
        <v>ED</v>
      </c>
    </row>
    <row r="193" spans="1:25" x14ac:dyDescent="0.3">
      <c r="A193" t="str">
        <f>VLOOKUP(B193,'VTD Check'!A:D,4,FALSE)</f>
        <v>04-460</v>
      </c>
      <c r="B193" t="s">
        <v>65</v>
      </c>
      <c r="C193">
        <v>4</v>
      </c>
      <c r="D193">
        <v>1153</v>
      </c>
      <c r="E193">
        <v>634</v>
      </c>
      <c r="F193" s="1">
        <v>0.54990000000000006</v>
      </c>
      <c r="G193">
        <v>1153</v>
      </c>
      <c r="H193">
        <v>634</v>
      </c>
      <c r="I193">
        <v>631</v>
      </c>
      <c r="J193">
        <v>11</v>
      </c>
      <c r="K193">
        <v>2</v>
      </c>
      <c r="L193">
        <v>2</v>
      </c>
      <c r="M193">
        <v>340</v>
      </c>
      <c r="N193">
        <v>1</v>
      </c>
      <c r="O193">
        <v>273</v>
      </c>
      <c r="P193">
        <v>2</v>
      </c>
      <c r="U193" t="str">
        <f t="shared" si="9"/>
        <v>04-460</v>
      </c>
      <c r="V193" t="str">
        <f>IF(U193="","",VLOOKUP(B193,'08 County Sub Allocation'!A:B,2,FALSE))</f>
        <v>J</v>
      </c>
      <c r="X193">
        <f t="shared" si="8"/>
        <v>4</v>
      </c>
      <c r="Y193" t="str">
        <f t="shared" si="10"/>
        <v>ED</v>
      </c>
    </row>
    <row r="194" spans="1:25" x14ac:dyDescent="0.3">
      <c r="A194" t="e">
        <f>VLOOKUP(B194,'VTD Check'!A:D,4,FALSE)</f>
        <v>#N/A</v>
      </c>
      <c r="B194" t="s">
        <v>66</v>
      </c>
      <c r="C194">
        <v>4</v>
      </c>
      <c r="U194" t="str">
        <f t="shared" si="9"/>
        <v/>
      </c>
      <c r="V194" t="str">
        <f>IF(U194="","",VLOOKUP(B194,'08 County Sub Allocation'!A:B,2,FALSE))</f>
        <v/>
      </c>
      <c r="X194" t="str">
        <f t="shared" si="8"/>
        <v/>
      </c>
      <c r="Y194" t="str">
        <f t="shared" si="10"/>
        <v/>
      </c>
    </row>
    <row r="195" spans="1:25" x14ac:dyDescent="0.3">
      <c r="A195" t="e">
        <f>VLOOKUP(B195,'VTD Check'!A:D,4,FALSE)</f>
        <v>#N/A</v>
      </c>
      <c r="B195" t="s">
        <v>24</v>
      </c>
      <c r="C195">
        <v>4</v>
      </c>
      <c r="D195">
        <v>0</v>
      </c>
      <c r="E195">
        <v>1404</v>
      </c>
      <c r="F195" t="s">
        <v>25</v>
      </c>
      <c r="G195">
        <v>12095</v>
      </c>
      <c r="H195">
        <v>1410</v>
      </c>
      <c r="I195">
        <v>1401</v>
      </c>
      <c r="J195">
        <v>25</v>
      </c>
      <c r="K195">
        <v>5</v>
      </c>
      <c r="L195">
        <v>8</v>
      </c>
      <c r="M195">
        <v>663</v>
      </c>
      <c r="N195">
        <v>9</v>
      </c>
      <c r="O195">
        <v>685</v>
      </c>
      <c r="P195">
        <v>6</v>
      </c>
      <c r="U195" t="str">
        <f t="shared" si="9"/>
        <v>04-ABS</v>
      </c>
      <c r="V195" t="e">
        <f>IF(U195="","",VLOOKUP(B195,'08 County Sub Allocation'!A:B,2,FALSE))</f>
        <v>#N/A</v>
      </c>
      <c r="X195">
        <f t="shared" ref="X195:X258" si="11">IF(U195="","",IF(ISNUMBER(LEFT(U195,2)/1),LEFT(U195,2)/1,X194))</f>
        <v>4</v>
      </c>
      <c r="Y195" t="str">
        <f t="shared" si="10"/>
        <v>ABS</v>
      </c>
    </row>
    <row r="196" spans="1:25" x14ac:dyDescent="0.3">
      <c r="A196" t="e">
        <f>VLOOKUP(B196,'VTD Check'!A:D,4,FALSE)</f>
        <v>#N/A</v>
      </c>
      <c r="B196" t="s">
        <v>26</v>
      </c>
      <c r="C196">
        <v>4</v>
      </c>
      <c r="D196">
        <v>0</v>
      </c>
      <c r="E196">
        <v>0</v>
      </c>
      <c r="F196" t="s">
        <v>25</v>
      </c>
      <c r="G196">
        <v>12095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U196" t="str">
        <f t="shared" si="9"/>
        <v/>
      </c>
      <c r="V196" t="str">
        <f>IF(U196="","",VLOOKUP(B196,'08 County Sub Allocation'!A:B,2,FALSE))</f>
        <v/>
      </c>
      <c r="X196" t="str">
        <f t="shared" si="11"/>
        <v/>
      </c>
      <c r="Y196" t="str">
        <f t="shared" si="10"/>
        <v/>
      </c>
    </row>
    <row r="197" spans="1:25" x14ac:dyDescent="0.3">
      <c r="A197" t="e">
        <f>VLOOKUP(B197,'VTD Check'!A:D,4,FALSE)</f>
        <v>#N/A</v>
      </c>
      <c r="B197" t="s">
        <v>27</v>
      </c>
      <c r="C197">
        <v>4</v>
      </c>
      <c r="D197">
        <v>0</v>
      </c>
      <c r="E197">
        <v>0</v>
      </c>
      <c r="F197" t="s">
        <v>25</v>
      </c>
      <c r="G197">
        <v>12095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U197" t="str">
        <f t="shared" si="9"/>
        <v/>
      </c>
      <c r="V197" t="str">
        <f>IF(U197="","",VLOOKUP(B197,'08 County Sub Allocation'!A:B,2,FALSE))</f>
        <v/>
      </c>
      <c r="X197" t="str">
        <f t="shared" si="11"/>
        <v/>
      </c>
      <c r="Y197" t="str">
        <f t="shared" si="10"/>
        <v/>
      </c>
    </row>
    <row r="198" spans="1:25" x14ac:dyDescent="0.3">
      <c r="A198" t="e">
        <f>VLOOKUP(B198,'VTD Check'!A:D,4,FALSE)</f>
        <v>#N/A</v>
      </c>
      <c r="B198" t="s">
        <v>28</v>
      </c>
      <c r="C198">
        <v>4</v>
      </c>
      <c r="D198">
        <v>0</v>
      </c>
      <c r="E198">
        <v>0</v>
      </c>
      <c r="F198" t="s">
        <v>25</v>
      </c>
      <c r="G198">
        <v>12095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U198" t="str">
        <f t="shared" si="9"/>
        <v/>
      </c>
      <c r="V198" t="str">
        <f>IF(U198="","",VLOOKUP(B198,'08 County Sub Allocation'!A:B,2,FALSE))</f>
        <v/>
      </c>
      <c r="X198" t="str">
        <f t="shared" si="11"/>
        <v/>
      </c>
      <c r="Y198" t="str">
        <f t="shared" si="10"/>
        <v/>
      </c>
    </row>
    <row r="199" spans="1:25" x14ac:dyDescent="0.3">
      <c r="A199" t="e">
        <f>VLOOKUP(B199,'VTD Check'!A:D,4,FALSE)</f>
        <v>#N/A</v>
      </c>
      <c r="B199" t="s">
        <v>29</v>
      </c>
      <c r="C199">
        <v>4</v>
      </c>
      <c r="D199">
        <v>0</v>
      </c>
      <c r="E199">
        <v>0</v>
      </c>
      <c r="F199" t="s">
        <v>25</v>
      </c>
      <c r="G199">
        <v>12095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U199" t="str">
        <f t="shared" si="9"/>
        <v/>
      </c>
      <c r="V199" t="str">
        <f>IF(U199="","",VLOOKUP(B199,'08 County Sub Allocation'!A:B,2,FALSE))</f>
        <v/>
      </c>
      <c r="X199" t="str">
        <f t="shared" si="11"/>
        <v/>
      </c>
      <c r="Y199" t="str">
        <f t="shared" si="10"/>
        <v/>
      </c>
    </row>
    <row r="200" spans="1:25" x14ac:dyDescent="0.3">
      <c r="A200" t="e">
        <f>VLOOKUP(B200,'VTD Check'!A:D,4,FALSE)</f>
        <v>#N/A</v>
      </c>
      <c r="B200" t="s">
        <v>30</v>
      </c>
      <c r="C200">
        <v>4</v>
      </c>
      <c r="D200">
        <v>0</v>
      </c>
      <c r="E200">
        <v>0</v>
      </c>
      <c r="F200" t="s">
        <v>25</v>
      </c>
      <c r="G200">
        <v>12095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U200" t="str">
        <f t="shared" si="9"/>
        <v/>
      </c>
      <c r="V200" t="str">
        <f>IF(U200="","",VLOOKUP(B200,'08 County Sub Allocation'!A:B,2,FALSE))</f>
        <v/>
      </c>
      <c r="X200" t="str">
        <f t="shared" si="11"/>
        <v/>
      </c>
      <c r="Y200" t="str">
        <f t="shared" si="10"/>
        <v/>
      </c>
    </row>
    <row r="201" spans="1:25" x14ac:dyDescent="0.3">
      <c r="A201" t="e">
        <f>VLOOKUP(B201,'VTD Check'!A:D,4,FALSE)</f>
        <v>#N/A</v>
      </c>
      <c r="B201" t="s">
        <v>31</v>
      </c>
      <c r="C201">
        <v>4</v>
      </c>
      <c r="D201">
        <v>0</v>
      </c>
      <c r="E201">
        <v>0</v>
      </c>
      <c r="F201" t="s">
        <v>25</v>
      </c>
      <c r="G201">
        <v>12095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U201" t="str">
        <f t="shared" si="9"/>
        <v/>
      </c>
      <c r="V201" t="str">
        <f>IF(U201="","",VLOOKUP(B201,'08 County Sub Allocation'!A:B,2,FALSE))</f>
        <v/>
      </c>
      <c r="X201" t="str">
        <f t="shared" si="11"/>
        <v/>
      </c>
      <c r="Y201" t="str">
        <f t="shared" si="10"/>
        <v/>
      </c>
    </row>
    <row r="202" spans="1:25" x14ac:dyDescent="0.3">
      <c r="A202" t="e">
        <f>VLOOKUP(B202,'VTD Check'!A:D,4,FALSE)</f>
        <v>#N/A</v>
      </c>
      <c r="B202" t="s">
        <v>32</v>
      </c>
      <c r="C202">
        <v>4</v>
      </c>
      <c r="D202">
        <v>0</v>
      </c>
      <c r="E202">
        <v>1404</v>
      </c>
      <c r="F202" t="s">
        <v>25</v>
      </c>
      <c r="G202">
        <v>0</v>
      </c>
      <c r="H202">
        <v>1410</v>
      </c>
      <c r="I202">
        <v>1401</v>
      </c>
      <c r="J202">
        <v>25</v>
      </c>
      <c r="K202">
        <v>5</v>
      </c>
      <c r="L202">
        <v>8</v>
      </c>
      <c r="M202">
        <v>663</v>
      </c>
      <c r="N202">
        <v>9</v>
      </c>
      <c r="O202">
        <v>685</v>
      </c>
      <c r="P202">
        <v>6</v>
      </c>
      <c r="U202" t="str">
        <f t="shared" si="9"/>
        <v/>
      </c>
      <c r="V202" t="str">
        <f>IF(U202="","",VLOOKUP(B202,'08 County Sub Allocation'!A:B,2,FALSE))</f>
        <v/>
      </c>
      <c r="X202" t="str">
        <f t="shared" si="11"/>
        <v/>
      </c>
      <c r="Y202" t="str">
        <f t="shared" si="10"/>
        <v/>
      </c>
    </row>
    <row r="203" spans="1:25" x14ac:dyDescent="0.3">
      <c r="A203" t="e">
        <f>VLOOKUP(B203,'VTD Check'!A:D,4,FALSE)</f>
        <v>#N/A</v>
      </c>
      <c r="B203" t="s">
        <v>67</v>
      </c>
      <c r="C203">
        <v>4</v>
      </c>
      <c r="U203" t="str">
        <f t="shared" ref="U203:U266" si="12">IF(ISNUMBER(LEFT(A203,2)/1),A203,IF(RIGHT(B202,8)="Absentee",REPT("0",2-LEN(C203))&amp;C203&amp;"-ABS",IF(RIGHT(B202,8)="Question",REPT("0",2-LEN(C203))&amp;C203&amp;"-QUE","")))</f>
        <v/>
      </c>
      <c r="V203" t="str">
        <f>IF(U203="","",VLOOKUP(B203,'08 County Sub Allocation'!A:B,2,FALSE))</f>
        <v/>
      </c>
      <c r="X203" t="str">
        <f t="shared" si="11"/>
        <v/>
      </c>
      <c r="Y203" t="str">
        <f t="shared" si="10"/>
        <v/>
      </c>
    </row>
    <row r="204" spans="1:25" x14ac:dyDescent="0.3">
      <c r="A204" t="e">
        <f>VLOOKUP(B204,'VTD Check'!A:D,4,FALSE)</f>
        <v>#N/A</v>
      </c>
      <c r="B204" t="s">
        <v>24</v>
      </c>
      <c r="C204">
        <v>4</v>
      </c>
      <c r="D204">
        <v>0</v>
      </c>
      <c r="E204">
        <v>150</v>
      </c>
      <c r="F204" t="s">
        <v>25</v>
      </c>
      <c r="G204">
        <v>12095</v>
      </c>
      <c r="H204">
        <v>150</v>
      </c>
      <c r="I204">
        <v>148</v>
      </c>
      <c r="J204">
        <v>4</v>
      </c>
      <c r="K204">
        <v>0</v>
      </c>
      <c r="L204">
        <v>0</v>
      </c>
      <c r="M204">
        <v>47</v>
      </c>
      <c r="N204">
        <v>2</v>
      </c>
      <c r="O204">
        <v>95</v>
      </c>
      <c r="P204">
        <v>0</v>
      </c>
      <c r="U204" t="str">
        <f t="shared" si="12"/>
        <v>04-QUE</v>
      </c>
      <c r="V204" t="e">
        <f>IF(U204="","",VLOOKUP(B204,'08 County Sub Allocation'!A:B,2,FALSE))</f>
        <v>#N/A</v>
      </c>
      <c r="X204">
        <f t="shared" si="11"/>
        <v>4</v>
      </c>
      <c r="Y204" t="str">
        <f t="shared" si="10"/>
        <v>QUE</v>
      </c>
    </row>
    <row r="205" spans="1:25" x14ac:dyDescent="0.3">
      <c r="A205" t="e">
        <f>VLOOKUP(B205,'VTD Check'!A:D,4,FALSE)</f>
        <v>#N/A</v>
      </c>
      <c r="B205" t="s">
        <v>26</v>
      </c>
      <c r="C205">
        <v>4</v>
      </c>
      <c r="D205">
        <v>0</v>
      </c>
      <c r="E205">
        <v>0</v>
      </c>
      <c r="F205" t="s">
        <v>25</v>
      </c>
      <c r="G205">
        <v>12095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U205" t="str">
        <f t="shared" si="12"/>
        <v/>
      </c>
      <c r="V205" t="str">
        <f>IF(U205="","",VLOOKUP(B205,'08 County Sub Allocation'!A:B,2,FALSE))</f>
        <v/>
      </c>
      <c r="X205" t="str">
        <f t="shared" si="11"/>
        <v/>
      </c>
      <c r="Y205" t="str">
        <f t="shared" ref="Y205:Y268" si="13">IF(U205="","",IF(RIGHT(B205,5)="Total","TOT",IF(ISNUMBER(LEFT(A205,2)/1),"ED",IF(RIGHT(U205,3)="ABS","ABS",IF(RIGHT(U205,3)="QUE","QUE","")))))</f>
        <v/>
      </c>
    </row>
    <row r="206" spans="1:25" x14ac:dyDescent="0.3">
      <c r="A206" t="e">
        <f>VLOOKUP(B206,'VTD Check'!A:D,4,FALSE)</f>
        <v>#N/A</v>
      </c>
      <c r="B206" t="s">
        <v>27</v>
      </c>
      <c r="C206">
        <v>4</v>
      </c>
      <c r="D206">
        <v>0</v>
      </c>
      <c r="E206">
        <v>0</v>
      </c>
      <c r="F206" t="s">
        <v>25</v>
      </c>
      <c r="G206">
        <v>12095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U206" t="str">
        <f t="shared" si="12"/>
        <v/>
      </c>
      <c r="V206" t="str">
        <f>IF(U206="","",VLOOKUP(B206,'08 County Sub Allocation'!A:B,2,FALSE))</f>
        <v/>
      </c>
      <c r="X206" t="str">
        <f t="shared" si="11"/>
        <v/>
      </c>
      <c r="Y206" t="str">
        <f t="shared" si="13"/>
        <v/>
      </c>
    </row>
    <row r="207" spans="1:25" x14ac:dyDescent="0.3">
      <c r="A207" t="e">
        <f>VLOOKUP(B207,'VTD Check'!A:D,4,FALSE)</f>
        <v>#N/A</v>
      </c>
      <c r="B207" t="s">
        <v>28</v>
      </c>
      <c r="C207">
        <v>4</v>
      </c>
      <c r="D207">
        <v>0</v>
      </c>
      <c r="E207">
        <v>0</v>
      </c>
      <c r="F207" t="s">
        <v>25</v>
      </c>
      <c r="G207">
        <v>12095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U207" t="str">
        <f t="shared" si="12"/>
        <v/>
      </c>
      <c r="V207" t="str">
        <f>IF(U207="","",VLOOKUP(B207,'08 County Sub Allocation'!A:B,2,FALSE))</f>
        <v/>
      </c>
      <c r="X207" t="str">
        <f t="shared" si="11"/>
        <v/>
      </c>
      <c r="Y207" t="str">
        <f t="shared" si="13"/>
        <v/>
      </c>
    </row>
    <row r="208" spans="1:25" x14ac:dyDescent="0.3">
      <c r="A208" t="e">
        <f>VLOOKUP(B208,'VTD Check'!A:D,4,FALSE)</f>
        <v>#N/A</v>
      </c>
      <c r="B208" t="s">
        <v>29</v>
      </c>
      <c r="C208">
        <v>4</v>
      </c>
      <c r="D208">
        <v>0</v>
      </c>
      <c r="E208">
        <v>0</v>
      </c>
      <c r="F208" t="s">
        <v>25</v>
      </c>
      <c r="G208">
        <v>12095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U208" t="str">
        <f t="shared" si="12"/>
        <v/>
      </c>
      <c r="V208" t="str">
        <f>IF(U208="","",VLOOKUP(B208,'08 County Sub Allocation'!A:B,2,FALSE))</f>
        <v/>
      </c>
      <c r="X208" t="str">
        <f t="shared" si="11"/>
        <v/>
      </c>
      <c r="Y208" t="str">
        <f t="shared" si="13"/>
        <v/>
      </c>
    </row>
    <row r="209" spans="1:25" x14ac:dyDescent="0.3">
      <c r="A209" t="e">
        <f>VLOOKUP(B209,'VTD Check'!A:D,4,FALSE)</f>
        <v>#N/A</v>
      </c>
      <c r="B209" t="s">
        <v>30</v>
      </c>
      <c r="C209">
        <v>4</v>
      </c>
      <c r="D209">
        <v>0</v>
      </c>
      <c r="E209">
        <v>0</v>
      </c>
      <c r="F209" t="s">
        <v>25</v>
      </c>
      <c r="G209">
        <v>12095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U209" t="str">
        <f t="shared" si="12"/>
        <v/>
      </c>
      <c r="V209" t="str">
        <f>IF(U209="","",VLOOKUP(B209,'08 County Sub Allocation'!A:B,2,FALSE))</f>
        <v/>
      </c>
      <c r="X209" t="str">
        <f t="shared" si="11"/>
        <v/>
      </c>
      <c r="Y209" t="str">
        <f t="shared" si="13"/>
        <v/>
      </c>
    </row>
    <row r="210" spans="1:25" x14ac:dyDescent="0.3">
      <c r="A210" t="e">
        <f>VLOOKUP(B210,'VTD Check'!A:D,4,FALSE)</f>
        <v>#N/A</v>
      </c>
      <c r="B210" t="s">
        <v>31</v>
      </c>
      <c r="C210">
        <v>4</v>
      </c>
      <c r="D210">
        <v>0</v>
      </c>
      <c r="E210">
        <v>0</v>
      </c>
      <c r="F210" t="s">
        <v>25</v>
      </c>
      <c r="G210">
        <v>12095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U210" t="str">
        <f t="shared" si="12"/>
        <v/>
      </c>
      <c r="V210" t="str">
        <f>IF(U210="","",VLOOKUP(B210,'08 County Sub Allocation'!A:B,2,FALSE))</f>
        <v/>
      </c>
      <c r="X210" t="str">
        <f t="shared" si="11"/>
        <v/>
      </c>
      <c r="Y210" t="str">
        <f t="shared" si="13"/>
        <v/>
      </c>
    </row>
    <row r="211" spans="1:25" x14ac:dyDescent="0.3">
      <c r="A211" t="e">
        <f>VLOOKUP(B211,'VTD Check'!A:D,4,FALSE)</f>
        <v>#N/A</v>
      </c>
      <c r="B211" t="s">
        <v>32</v>
      </c>
      <c r="C211">
        <v>4</v>
      </c>
      <c r="D211">
        <v>0</v>
      </c>
      <c r="E211">
        <v>150</v>
      </c>
      <c r="F211" t="s">
        <v>25</v>
      </c>
      <c r="G211">
        <v>0</v>
      </c>
      <c r="H211">
        <v>150</v>
      </c>
      <c r="I211">
        <v>148</v>
      </c>
      <c r="J211">
        <v>4</v>
      </c>
      <c r="K211">
        <v>0</v>
      </c>
      <c r="L211">
        <v>0</v>
      </c>
      <c r="M211">
        <v>47</v>
      </c>
      <c r="N211">
        <v>2</v>
      </c>
      <c r="O211">
        <v>95</v>
      </c>
      <c r="P211">
        <v>0</v>
      </c>
      <c r="U211" t="str">
        <f t="shared" si="12"/>
        <v/>
      </c>
      <c r="V211" t="str">
        <f>IF(U211="","",VLOOKUP(B211,'08 County Sub Allocation'!A:B,2,FALSE))</f>
        <v/>
      </c>
      <c r="X211" t="str">
        <f t="shared" si="11"/>
        <v/>
      </c>
      <c r="Y211" t="str">
        <f t="shared" si="13"/>
        <v/>
      </c>
    </row>
    <row r="212" spans="1:25" x14ac:dyDescent="0.3">
      <c r="A212" t="e">
        <f>VLOOKUP(B212,'VTD Check'!A:D,4,FALSE)</f>
        <v>#N/A</v>
      </c>
      <c r="B212" t="s">
        <v>34</v>
      </c>
      <c r="C212">
        <v>4</v>
      </c>
      <c r="U212" t="str">
        <f t="shared" si="12"/>
        <v/>
      </c>
      <c r="V212" t="str">
        <f>IF(U212="","",VLOOKUP(B212,'08 County Sub Allocation'!A:B,2,FALSE))</f>
        <v/>
      </c>
      <c r="X212" t="str">
        <f t="shared" si="11"/>
        <v/>
      </c>
      <c r="Y212" t="str">
        <f t="shared" si="13"/>
        <v/>
      </c>
    </row>
    <row r="213" spans="1:25" x14ac:dyDescent="0.3">
      <c r="A213" t="e">
        <f>VLOOKUP(B213,'VTD Check'!A:D,4,FALSE)</f>
        <v>#N/A</v>
      </c>
      <c r="B213" t="s">
        <v>24</v>
      </c>
      <c r="C213">
        <v>4</v>
      </c>
      <c r="D213">
        <v>0</v>
      </c>
      <c r="E213">
        <v>1819</v>
      </c>
      <c r="F213" t="s">
        <v>25</v>
      </c>
      <c r="G213">
        <v>106473</v>
      </c>
      <c r="H213">
        <v>1819</v>
      </c>
      <c r="I213">
        <v>1811</v>
      </c>
      <c r="J213">
        <v>38</v>
      </c>
      <c r="K213">
        <v>7</v>
      </c>
      <c r="L213">
        <v>8</v>
      </c>
      <c r="M213">
        <v>920</v>
      </c>
      <c r="N213">
        <v>8</v>
      </c>
      <c r="O213">
        <v>823</v>
      </c>
      <c r="P213">
        <v>7</v>
      </c>
      <c r="U213" t="str">
        <f t="shared" si="12"/>
        <v/>
      </c>
      <c r="V213" t="str">
        <f>IF(U213="","",VLOOKUP(B213,'08 County Sub Allocation'!A:B,2,FALSE))</f>
        <v/>
      </c>
      <c r="X213" t="str">
        <f t="shared" si="11"/>
        <v/>
      </c>
      <c r="Y213" t="str">
        <f t="shared" si="13"/>
        <v/>
      </c>
    </row>
    <row r="214" spans="1:25" x14ac:dyDescent="0.3">
      <c r="A214" t="e">
        <f>VLOOKUP(B214,'VTD Check'!A:D,4,FALSE)</f>
        <v>#N/A</v>
      </c>
      <c r="B214" t="s">
        <v>26</v>
      </c>
      <c r="C214">
        <v>4</v>
      </c>
      <c r="D214">
        <v>0</v>
      </c>
      <c r="E214">
        <v>0</v>
      </c>
      <c r="F214" t="s">
        <v>25</v>
      </c>
      <c r="G214">
        <v>106473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U214" t="str">
        <f t="shared" si="12"/>
        <v/>
      </c>
      <c r="V214" t="str">
        <f>IF(U214="","",VLOOKUP(B214,'08 County Sub Allocation'!A:B,2,FALSE))</f>
        <v/>
      </c>
      <c r="X214" t="str">
        <f t="shared" si="11"/>
        <v/>
      </c>
      <c r="Y214" t="str">
        <f t="shared" si="13"/>
        <v/>
      </c>
    </row>
    <row r="215" spans="1:25" x14ac:dyDescent="0.3">
      <c r="A215" t="e">
        <f>VLOOKUP(B215,'VTD Check'!A:D,4,FALSE)</f>
        <v>#N/A</v>
      </c>
      <c r="B215" t="s">
        <v>27</v>
      </c>
      <c r="C215">
        <v>4</v>
      </c>
      <c r="D215">
        <v>0</v>
      </c>
      <c r="E215">
        <v>0</v>
      </c>
      <c r="F215" t="s">
        <v>25</v>
      </c>
      <c r="G215">
        <v>106473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U215" t="str">
        <f t="shared" si="12"/>
        <v/>
      </c>
      <c r="V215" t="str">
        <f>IF(U215="","",VLOOKUP(B215,'08 County Sub Allocation'!A:B,2,FALSE))</f>
        <v/>
      </c>
      <c r="X215" t="str">
        <f t="shared" si="11"/>
        <v/>
      </c>
      <c r="Y215" t="str">
        <f t="shared" si="13"/>
        <v/>
      </c>
    </row>
    <row r="216" spans="1:25" x14ac:dyDescent="0.3">
      <c r="A216" t="e">
        <f>VLOOKUP(B216,'VTD Check'!A:D,4,FALSE)</f>
        <v>#N/A</v>
      </c>
      <c r="B216" t="s">
        <v>28</v>
      </c>
      <c r="C216">
        <v>4</v>
      </c>
      <c r="D216">
        <v>0</v>
      </c>
      <c r="E216">
        <v>0</v>
      </c>
      <c r="F216" t="s">
        <v>25</v>
      </c>
      <c r="G216">
        <v>106473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U216" t="str">
        <f t="shared" si="12"/>
        <v/>
      </c>
      <c r="V216" t="str">
        <f>IF(U216="","",VLOOKUP(B216,'08 County Sub Allocation'!A:B,2,FALSE))</f>
        <v/>
      </c>
      <c r="X216" t="str">
        <f t="shared" si="11"/>
        <v/>
      </c>
      <c r="Y216" t="str">
        <f t="shared" si="13"/>
        <v/>
      </c>
    </row>
    <row r="217" spans="1:25" x14ac:dyDescent="0.3">
      <c r="A217" t="e">
        <f>VLOOKUP(B217,'VTD Check'!A:D,4,FALSE)</f>
        <v>#N/A</v>
      </c>
      <c r="B217" t="s">
        <v>29</v>
      </c>
      <c r="C217">
        <v>4</v>
      </c>
      <c r="D217">
        <v>0</v>
      </c>
      <c r="E217">
        <v>0</v>
      </c>
      <c r="F217" t="s">
        <v>25</v>
      </c>
      <c r="G217">
        <v>106473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U217" t="str">
        <f t="shared" si="12"/>
        <v/>
      </c>
      <c r="V217" t="str">
        <f>IF(U217="","",VLOOKUP(B217,'08 County Sub Allocation'!A:B,2,FALSE))</f>
        <v/>
      </c>
      <c r="X217" t="str">
        <f t="shared" si="11"/>
        <v/>
      </c>
      <c r="Y217" t="str">
        <f t="shared" si="13"/>
        <v/>
      </c>
    </row>
    <row r="218" spans="1:25" x14ac:dyDescent="0.3">
      <c r="A218" t="e">
        <f>VLOOKUP(B218,'VTD Check'!A:D,4,FALSE)</f>
        <v>#N/A</v>
      </c>
      <c r="B218" t="s">
        <v>30</v>
      </c>
      <c r="C218">
        <v>4</v>
      </c>
      <c r="D218">
        <v>0</v>
      </c>
      <c r="E218">
        <v>0</v>
      </c>
      <c r="F218" t="s">
        <v>25</v>
      </c>
      <c r="G218">
        <v>106473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U218" t="str">
        <f t="shared" si="12"/>
        <v/>
      </c>
      <c r="V218" t="str">
        <f>IF(U218="","",VLOOKUP(B218,'08 County Sub Allocation'!A:B,2,FALSE))</f>
        <v/>
      </c>
      <c r="X218" t="str">
        <f t="shared" si="11"/>
        <v/>
      </c>
      <c r="Y218" t="str">
        <f t="shared" si="13"/>
        <v/>
      </c>
    </row>
    <row r="219" spans="1:25" x14ac:dyDescent="0.3">
      <c r="A219" t="e">
        <f>VLOOKUP(B219,'VTD Check'!A:D,4,FALSE)</f>
        <v>#N/A</v>
      </c>
      <c r="B219" t="s">
        <v>31</v>
      </c>
      <c r="C219">
        <v>4</v>
      </c>
      <c r="D219">
        <v>0</v>
      </c>
      <c r="E219">
        <v>0</v>
      </c>
      <c r="F219" t="s">
        <v>25</v>
      </c>
      <c r="G219">
        <v>106473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U219" t="str">
        <f t="shared" si="12"/>
        <v/>
      </c>
      <c r="V219" t="str">
        <f>IF(U219="","",VLOOKUP(B219,'08 County Sub Allocation'!A:B,2,FALSE))</f>
        <v/>
      </c>
      <c r="X219" t="str">
        <f t="shared" si="11"/>
        <v/>
      </c>
      <c r="Y219" t="str">
        <f t="shared" si="13"/>
        <v/>
      </c>
    </row>
    <row r="220" spans="1:25" x14ac:dyDescent="0.3">
      <c r="A220" t="e">
        <f>VLOOKUP(B220,'VTD Check'!A:D,4,FALSE)</f>
        <v>#N/A</v>
      </c>
      <c r="B220" t="s">
        <v>32</v>
      </c>
      <c r="C220">
        <v>4</v>
      </c>
      <c r="D220">
        <v>0</v>
      </c>
      <c r="E220">
        <v>1819</v>
      </c>
      <c r="F220" t="s">
        <v>25</v>
      </c>
      <c r="G220">
        <v>0</v>
      </c>
      <c r="H220">
        <v>1819</v>
      </c>
      <c r="I220">
        <v>1811</v>
      </c>
      <c r="J220">
        <v>38</v>
      </c>
      <c r="K220">
        <v>7</v>
      </c>
      <c r="L220">
        <v>8</v>
      </c>
      <c r="M220">
        <v>920</v>
      </c>
      <c r="N220">
        <v>8</v>
      </c>
      <c r="O220">
        <v>823</v>
      </c>
      <c r="P220">
        <v>7</v>
      </c>
      <c r="U220" t="str">
        <f t="shared" si="12"/>
        <v/>
      </c>
      <c r="V220" t="str">
        <f>IF(U220="","",VLOOKUP(B220,'08 County Sub Allocation'!A:B,2,FALSE))</f>
        <v/>
      </c>
      <c r="X220" t="str">
        <f t="shared" si="11"/>
        <v/>
      </c>
      <c r="Y220" t="str">
        <f t="shared" si="13"/>
        <v/>
      </c>
    </row>
    <row r="221" spans="1:25" x14ac:dyDescent="0.3">
      <c r="A221" t="e">
        <f>VLOOKUP(B221,'VTD Check'!A:D,4,FALSE)</f>
        <v>#N/A</v>
      </c>
      <c r="B221" t="s">
        <v>35</v>
      </c>
      <c r="C221">
        <v>4</v>
      </c>
      <c r="U221" t="str">
        <f t="shared" si="12"/>
        <v/>
      </c>
      <c r="V221" t="str">
        <f>IF(U221="","",VLOOKUP(B221,'08 County Sub Allocation'!A:B,2,FALSE))</f>
        <v/>
      </c>
      <c r="X221" t="str">
        <f t="shared" si="11"/>
        <v/>
      </c>
      <c r="Y221" t="str">
        <f t="shared" si="13"/>
        <v/>
      </c>
    </row>
    <row r="222" spans="1:25" x14ac:dyDescent="0.3">
      <c r="A222" t="e">
        <f>VLOOKUP(B222,'VTD Check'!A:D,4,FALSE)</f>
        <v>#N/A</v>
      </c>
      <c r="B222" t="s">
        <v>24</v>
      </c>
      <c r="C222">
        <v>4</v>
      </c>
      <c r="D222">
        <v>0</v>
      </c>
      <c r="E222">
        <v>0</v>
      </c>
      <c r="F222" t="s">
        <v>25</v>
      </c>
      <c r="G222">
        <v>58252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U222" t="str">
        <f t="shared" si="12"/>
        <v/>
      </c>
      <c r="V222" t="str">
        <f>IF(U222="","",VLOOKUP(B222,'08 County Sub Allocation'!A:B,2,FALSE))</f>
        <v/>
      </c>
      <c r="X222" t="str">
        <f t="shared" si="11"/>
        <v/>
      </c>
      <c r="Y222" t="str">
        <f t="shared" si="13"/>
        <v/>
      </c>
    </row>
    <row r="223" spans="1:25" x14ac:dyDescent="0.3">
      <c r="A223" t="e">
        <f>VLOOKUP(B223,'VTD Check'!A:D,4,FALSE)</f>
        <v>#N/A</v>
      </c>
      <c r="B223" t="s">
        <v>26</v>
      </c>
      <c r="C223">
        <v>4</v>
      </c>
      <c r="D223">
        <v>0</v>
      </c>
      <c r="E223">
        <v>315</v>
      </c>
      <c r="F223" t="s">
        <v>25</v>
      </c>
      <c r="G223">
        <v>58252</v>
      </c>
      <c r="H223">
        <v>315</v>
      </c>
      <c r="I223">
        <v>310</v>
      </c>
      <c r="J223">
        <v>8</v>
      </c>
      <c r="K223">
        <v>1</v>
      </c>
      <c r="L223">
        <v>3</v>
      </c>
      <c r="M223">
        <v>126</v>
      </c>
      <c r="N223">
        <v>2</v>
      </c>
      <c r="O223">
        <v>168</v>
      </c>
      <c r="P223">
        <v>2</v>
      </c>
      <c r="U223" t="str">
        <f t="shared" si="12"/>
        <v/>
      </c>
      <c r="V223" t="str">
        <f>IF(U223="","",VLOOKUP(B223,'08 County Sub Allocation'!A:B,2,FALSE))</f>
        <v/>
      </c>
      <c r="X223" t="str">
        <f t="shared" si="11"/>
        <v/>
      </c>
      <c r="Y223" t="str">
        <f t="shared" si="13"/>
        <v/>
      </c>
    </row>
    <row r="224" spans="1:25" x14ac:dyDescent="0.3">
      <c r="A224" t="e">
        <f>VLOOKUP(B224,'VTD Check'!A:D,4,FALSE)</f>
        <v>#N/A</v>
      </c>
      <c r="B224" t="s">
        <v>27</v>
      </c>
      <c r="C224">
        <v>4</v>
      </c>
      <c r="D224">
        <v>0</v>
      </c>
      <c r="E224">
        <v>0</v>
      </c>
      <c r="F224" t="s">
        <v>25</v>
      </c>
      <c r="G224">
        <v>58252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U224" t="str">
        <f t="shared" si="12"/>
        <v/>
      </c>
      <c r="V224" t="str">
        <f>IF(U224="","",VLOOKUP(B224,'08 County Sub Allocation'!A:B,2,FALSE))</f>
        <v/>
      </c>
      <c r="X224" t="str">
        <f t="shared" si="11"/>
        <v/>
      </c>
      <c r="Y224" t="str">
        <f t="shared" si="13"/>
        <v/>
      </c>
    </row>
    <row r="225" spans="1:25" x14ac:dyDescent="0.3">
      <c r="A225" t="e">
        <f>VLOOKUP(B225,'VTD Check'!A:D,4,FALSE)</f>
        <v>#N/A</v>
      </c>
      <c r="B225" t="s">
        <v>28</v>
      </c>
      <c r="C225">
        <v>4</v>
      </c>
      <c r="D225">
        <v>0</v>
      </c>
      <c r="E225">
        <v>937</v>
      </c>
      <c r="F225" t="s">
        <v>25</v>
      </c>
      <c r="G225">
        <v>58252</v>
      </c>
      <c r="H225">
        <v>937</v>
      </c>
      <c r="I225">
        <v>927</v>
      </c>
      <c r="J225">
        <v>25</v>
      </c>
      <c r="K225">
        <v>8</v>
      </c>
      <c r="L225">
        <v>10</v>
      </c>
      <c r="M225">
        <v>412</v>
      </c>
      <c r="N225">
        <v>5</v>
      </c>
      <c r="O225">
        <v>464</v>
      </c>
      <c r="P225">
        <v>3</v>
      </c>
      <c r="U225" t="str">
        <f t="shared" si="12"/>
        <v/>
      </c>
      <c r="V225" t="str">
        <f>IF(U225="","",VLOOKUP(B225,'08 County Sub Allocation'!A:B,2,FALSE))</f>
        <v/>
      </c>
      <c r="X225" t="str">
        <f t="shared" si="11"/>
        <v/>
      </c>
      <c r="Y225" t="str">
        <f t="shared" si="13"/>
        <v/>
      </c>
    </row>
    <row r="226" spans="1:25" x14ac:dyDescent="0.3">
      <c r="A226" t="e">
        <f>VLOOKUP(B226,'VTD Check'!A:D,4,FALSE)</f>
        <v>#N/A</v>
      </c>
      <c r="B226" t="s">
        <v>29</v>
      </c>
      <c r="C226">
        <v>4</v>
      </c>
      <c r="D226">
        <v>0</v>
      </c>
      <c r="E226">
        <v>0</v>
      </c>
      <c r="F226" t="s">
        <v>25</v>
      </c>
      <c r="G226">
        <v>58252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U226" t="str">
        <f t="shared" si="12"/>
        <v/>
      </c>
      <c r="V226" t="str">
        <f>IF(U226="","",VLOOKUP(B226,'08 County Sub Allocation'!A:B,2,FALSE))</f>
        <v/>
      </c>
      <c r="X226" t="str">
        <f t="shared" si="11"/>
        <v/>
      </c>
      <c r="Y226" t="str">
        <f t="shared" si="13"/>
        <v/>
      </c>
    </row>
    <row r="227" spans="1:25" x14ac:dyDescent="0.3">
      <c r="A227" t="e">
        <f>VLOOKUP(B227,'VTD Check'!A:D,4,FALSE)</f>
        <v>#N/A</v>
      </c>
      <c r="B227" t="s">
        <v>30</v>
      </c>
      <c r="C227">
        <v>4</v>
      </c>
      <c r="D227">
        <v>0</v>
      </c>
      <c r="E227">
        <v>583</v>
      </c>
      <c r="F227" t="s">
        <v>25</v>
      </c>
      <c r="G227">
        <v>58252</v>
      </c>
      <c r="H227">
        <v>583</v>
      </c>
      <c r="I227">
        <v>579</v>
      </c>
      <c r="J227">
        <v>13</v>
      </c>
      <c r="K227">
        <v>6</v>
      </c>
      <c r="L227">
        <v>5</v>
      </c>
      <c r="M227">
        <v>247</v>
      </c>
      <c r="N227">
        <v>3</v>
      </c>
      <c r="O227">
        <v>304</v>
      </c>
      <c r="P227">
        <v>1</v>
      </c>
      <c r="U227" t="str">
        <f t="shared" si="12"/>
        <v/>
      </c>
      <c r="V227" t="str">
        <f>IF(U227="","",VLOOKUP(B227,'08 County Sub Allocation'!A:B,2,FALSE))</f>
        <v/>
      </c>
      <c r="X227" t="str">
        <f t="shared" si="11"/>
        <v/>
      </c>
      <c r="Y227" t="str">
        <f t="shared" si="13"/>
        <v/>
      </c>
    </row>
    <row r="228" spans="1:25" x14ac:dyDescent="0.3">
      <c r="A228" t="e">
        <f>VLOOKUP(B228,'VTD Check'!A:D,4,FALSE)</f>
        <v>#N/A</v>
      </c>
      <c r="B228" t="s">
        <v>31</v>
      </c>
      <c r="C228">
        <v>4</v>
      </c>
      <c r="D228">
        <v>0</v>
      </c>
      <c r="E228">
        <v>0</v>
      </c>
      <c r="F228" t="s">
        <v>25</v>
      </c>
      <c r="G228">
        <v>58252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U228" t="str">
        <f t="shared" si="12"/>
        <v/>
      </c>
      <c r="V228" t="str">
        <f>IF(U228="","",VLOOKUP(B228,'08 County Sub Allocation'!A:B,2,FALSE))</f>
        <v/>
      </c>
      <c r="X228" t="str">
        <f t="shared" si="11"/>
        <v/>
      </c>
      <c r="Y228" t="str">
        <f t="shared" si="13"/>
        <v/>
      </c>
    </row>
    <row r="229" spans="1:25" x14ac:dyDescent="0.3">
      <c r="A229" t="e">
        <f>VLOOKUP(B229,'VTD Check'!A:D,4,FALSE)</f>
        <v>#N/A</v>
      </c>
      <c r="B229" t="s">
        <v>32</v>
      </c>
      <c r="C229">
        <v>4</v>
      </c>
      <c r="D229">
        <v>0</v>
      </c>
      <c r="E229">
        <v>1835</v>
      </c>
      <c r="F229" t="s">
        <v>25</v>
      </c>
      <c r="G229">
        <v>0</v>
      </c>
      <c r="H229">
        <v>1835</v>
      </c>
      <c r="I229">
        <v>1816</v>
      </c>
      <c r="J229">
        <v>46</v>
      </c>
      <c r="K229">
        <v>15</v>
      </c>
      <c r="L229">
        <v>18</v>
      </c>
      <c r="M229">
        <v>785</v>
      </c>
      <c r="N229">
        <v>10</v>
      </c>
      <c r="O229">
        <v>936</v>
      </c>
      <c r="P229">
        <v>6</v>
      </c>
      <c r="U229" t="str">
        <f t="shared" si="12"/>
        <v/>
      </c>
      <c r="V229" t="str">
        <f>IF(U229="","",VLOOKUP(B229,'08 County Sub Allocation'!A:B,2,FALSE))</f>
        <v/>
      </c>
      <c r="X229" t="str">
        <f t="shared" si="11"/>
        <v/>
      </c>
      <c r="Y229" t="str">
        <f t="shared" si="13"/>
        <v/>
      </c>
    </row>
    <row r="230" spans="1:25" x14ac:dyDescent="0.3">
      <c r="A230" t="e">
        <f>VLOOKUP(B230,'VTD Check'!A:D,4,FALSE)</f>
        <v>#N/A</v>
      </c>
      <c r="B230" t="s">
        <v>32</v>
      </c>
      <c r="C230">
        <v>4</v>
      </c>
      <c r="U230" t="str">
        <f t="shared" si="12"/>
        <v/>
      </c>
      <c r="V230" t="str">
        <f>IF(U230="","",VLOOKUP(B230,'08 County Sub Allocation'!A:B,2,FALSE))</f>
        <v/>
      </c>
      <c r="X230" t="str">
        <f t="shared" si="11"/>
        <v/>
      </c>
      <c r="Y230" t="str">
        <f t="shared" si="13"/>
        <v/>
      </c>
    </row>
    <row r="231" spans="1:25" x14ac:dyDescent="0.3">
      <c r="A231" t="e">
        <f>VLOOKUP(B231,'VTD Check'!A:D,4,FALSE)</f>
        <v>#N/A</v>
      </c>
      <c r="B231" t="s">
        <v>37</v>
      </c>
      <c r="C231">
        <v>4</v>
      </c>
      <c r="D231">
        <v>12095</v>
      </c>
      <c r="E231">
        <v>5841</v>
      </c>
      <c r="F231" s="1">
        <v>0.4829</v>
      </c>
      <c r="G231">
        <v>12095</v>
      </c>
      <c r="H231">
        <v>5841</v>
      </c>
      <c r="I231">
        <v>5811</v>
      </c>
      <c r="J231">
        <v>96</v>
      </c>
      <c r="K231">
        <v>26</v>
      </c>
      <c r="L231">
        <v>33</v>
      </c>
      <c r="M231">
        <v>2353</v>
      </c>
      <c r="N231">
        <v>27</v>
      </c>
      <c r="O231">
        <v>3263</v>
      </c>
      <c r="P231">
        <v>13</v>
      </c>
      <c r="U231" t="str">
        <f t="shared" si="12"/>
        <v/>
      </c>
      <c r="V231" t="str">
        <f>IF(U231="","",VLOOKUP(B231,'08 County Sub Allocation'!A:B,2,FALSE))</f>
        <v/>
      </c>
      <c r="X231" t="str">
        <f t="shared" si="11"/>
        <v/>
      </c>
      <c r="Y231" t="str">
        <f t="shared" si="13"/>
        <v/>
      </c>
    </row>
    <row r="232" spans="1:25" x14ac:dyDescent="0.3">
      <c r="A232" t="e">
        <f>VLOOKUP(B232,'VTD Check'!A:D,4,FALSE)</f>
        <v>#N/A</v>
      </c>
      <c r="B232" t="s">
        <v>24</v>
      </c>
      <c r="C232">
        <v>4</v>
      </c>
      <c r="D232">
        <v>12095</v>
      </c>
      <c r="E232">
        <v>3373</v>
      </c>
      <c r="F232" s="1">
        <v>0.27889999999999998</v>
      </c>
      <c r="G232">
        <v>188915</v>
      </c>
      <c r="H232">
        <v>3379</v>
      </c>
      <c r="I232">
        <v>3360</v>
      </c>
      <c r="J232">
        <v>67</v>
      </c>
      <c r="K232">
        <v>12</v>
      </c>
      <c r="L232">
        <v>16</v>
      </c>
      <c r="M232">
        <v>1630</v>
      </c>
      <c r="N232">
        <v>19</v>
      </c>
      <c r="O232">
        <v>1603</v>
      </c>
      <c r="P232">
        <v>13</v>
      </c>
      <c r="U232" t="str">
        <f t="shared" si="12"/>
        <v/>
      </c>
      <c r="V232" t="str">
        <f>IF(U232="","",VLOOKUP(B232,'08 County Sub Allocation'!A:B,2,FALSE))</f>
        <v/>
      </c>
      <c r="X232" t="str">
        <f t="shared" si="11"/>
        <v/>
      </c>
      <c r="Y232" t="str">
        <f t="shared" si="13"/>
        <v/>
      </c>
    </row>
    <row r="233" spans="1:25" x14ac:dyDescent="0.3">
      <c r="A233" t="e">
        <f>VLOOKUP(B233,'VTD Check'!A:D,4,FALSE)</f>
        <v>#N/A</v>
      </c>
      <c r="B233" t="s">
        <v>26</v>
      </c>
      <c r="C233">
        <v>4</v>
      </c>
      <c r="D233">
        <v>12095</v>
      </c>
      <c r="E233">
        <v>315</v>
      </c>
      <c r="F233" s="1">
        <v>2.5999999999999999E-2</v>
      </c>
      <c r="G233">
        <v>188915</v>
      </c>
      <c r="H233">
        <v>315</v>
      </c>
      <c r="I233">
        <v>310</v>
      </c>
      <c r="J233">
        <v>8</v>
      </c>
      <c r="K233">
        <v>1</v>
      </c>
      <c r="L233">
        <v>3</v>
      </c>
      <c r="M233">
        <v>126</v>
      </c>
      <c r="N233">
        <v>2</v>
      </c>
      <c r="O233">
        <v>168</v>
      </c>
      <c r="P233">
        <v>2</v>
      </c>
      <c r="U233" t="str">
        <f t="shared" si="12"/>
        <v/>
      </c>
      <c r="V233" t="str">
        <f>IF(U233="","",VLOOKUP(B233,'08 County Sub Allocation'!A:B,2,FALSE))</f>
        <v/>
      </c>
      <c r="X233" t="str">
        <f t="shared" si="11"/>
        <v/>
      </c>
      <c r="Y233" t="str">
        <f t="shared" si="13"/>
        <v/>
      </c>
    </row>
    <row r="234" spans="1:25" x14ac:dyDescent="0.3">
      <c r="A234" t="e">
        <f>VLOOKUP(B234,'VTD Check'!A:D,4,FALSE)</f>
        <v>#N/A</v>
      </c>
      <c r="B234" t="s">
        <v>27</v>
      </c>
      <c r="C234">
        <v>4</v>
      </c>
      <c r="D234">
        <v>12095</v>
      </c>
      <c r="E234">
        <v>0</v>
      </c>
      <c r="F234" s="1">
        <v>0</v>
      </c>
      <c r="G234">
        <v>188915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U234" t="str">
        <f t="shared" si="12"/>
        <v/>
      </c>
      <c r="V234" t="str">
        <f>IF(U234="","",VLOOKUP(B234,'08 County Sub Allocation'!A:B,2,FALSE))</f>
        <v/>
      </c>
      <c r="X234" t="str">
        <f t="shared" si="11"/>
        <v/>
      </c>
      <c r="Y234" t="str">
        <f t="shared" si="13"/>
        <v/>
      </c>
    </row>
    <row r="235" spans="1:25" x14ac:dyDescent="0.3">
      <c r="A235" t="e">
        <f>VLOOKUP(B235,'VTD Check'!A:D,4,FALSE)</f>
        <v>#N/A</v>
      </c>
      <c r="B235" t="s">
        <v>28</v>
      </c>
      <c r="C235">
        <v>4</v>
      </c>
      <c r="D235">
        <v>12095</v>
      </c>
      <c r="E235">
        <v>937</v>
      </c>
      <c r="F235" s="1">
        <v>7.7499999999999999E-2</v>
      </c>
      <c r="G235">
        <v>188915</v>
      </c>
      <c r="H235">
        <v>937</v>
      </c>
      <c r="I235">
        <v>927</v>
      </c>
      <c r="J235">
        <v>25</v>
      </c>
      <c r="K235">
        <v>8</v>
      </c>
      <c r="L235">
        <v>10</v>
      </c>
      <c r="M235">
        <v>412</v>
      </c>
      <c r="N235">
        <v>5</v>
      </c>
      <c r="O235">
        <v>464</v>
      </c>
      <c r="P235">
        <v>3</v>
      </c>
      <c r="U235" t="str">
        <f t="shared" si="12"/>
        <v/>
      </c>
      <c r="V235" t="str">
        <f>IF(U235="","",VLOOKUP(B235,'08 County Sub Allocation'!A:B,2,FALSE))</f>
        <v/>
      </c>
      <c r="X235" t="str">
        <f t="shared" si="11"/>
        <v/>
      </c>
      <c r="Y235" t="str">
        <f t="shared" si="13"/>
        <v/>
      </c>
    </row>
    <row r="236" spans="1:25" x14ac:dyDescent="0.3">
      <c r="A236" t="e">
        <f>VLOOKUP(B236,'VTD Check'!A:D,4,FALSE)</f>
        <v>#N/A</v>
      </c>
      <c r="B236" t="s">
        <v>29</v>
      </c>
      <c r="C236">
        <v>4</v>
      </c>
      <c r="D236">
        <v>12095</v>
      </c>
      <c r="E236">
        <v>0</v>
      </c>
      <c r="F236" s="1">
        <v>0</v>
      </c>
      <c r="G236">
        <v>188915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U236" t="str">
        <f t="shared" si="12"/>
        <v/>
      </c>
      <c r="V236" t="str">
        <f>IF(U236="","",VLOOKUP(B236,'08 County Sub Allocation'!A:B,2,FALSE))</f>
        <v/>
      </c>
      <c r="X236" t="str">
        <f t="shared" si="11"/>
        <v/>
      </c>
      <c r="Y236" t="str">
        <f t="shared" si="13"/>
        <v/>
      </c>
    </row>
    <row r="237" spans="1:25" x14ac:dyDescent="0.3">
      <c r="A237" t="e">
        <f>VLOOKUP(B237,'VTD Check'!A:D,4,FALSE)</f>
        <v>#N/A</v>
      </c>
      <c r="B237" t="s">
        <v>30</v>
      </c>
      <c r="C237">
        <v>4</v>
      </c>
      <c r="D237">
        <v>12095</v>
      </c>
      <c r="E237">
        <v>583</v>
      </c>
      <c r="F237" s="1">
        <v>4.82E-2</v>
      </c>
      <c r="G237">
        <v>188915</v>
      </c>
      <c r="H237">
        <v>583</v>
      </c>
      <c r="I237">
        <v>579</v>
      </c>
      <c r="J237">
        <v>13</v>
      </c>
      <c r="K237">
        <v>6</v>
      </c>
      <c r="L237">
        <v>5</v>
      </c>
      <c r="M237">
        <v>247</v>
      </c>
      <c r="N237">
        <v>3</v>
      </c>
      <c r="O237">
        <v>304</v>
      </c>
      <c r="P237">
        <v>1</v>
      </c>
      <c r="U237" t="str">
        <f t="shared" si="12"/>
        <v/>
      </c>
      <c r="V237" t="str">
        <f>IF(U237="","",VLOOKUP(B237,'08 County Sub Allocation'!A:B,2,FALSE))</f>
        <v/>
      </c>
      <c r="X237" t="str">
        <f t="shared" si="11"/>
        <v/>
      </c>
      <c r="Y237" t="str">
        <f t="shared" si="13"/>
        <v/>
      </c>
    </row>
    <row r="238" spans="1:25" x14ac:dyDescent="0.3">
      <c r="A238" t="e">
        <f>VLOOKUP(B238,'VTD Check'!A:D,4,FALSE)</f>
        <v>#N/A</v>
      </c>
      <c r="B238" t="s">
        <v>31</v>
      </c>
      <c r="C238">
        <v>4</v>
      </c>
      <c r="D238">
        <v>12095</v>
      </c>
      <c r="E238">
        <v>0</v>
      </c>
      <c r="F238" s="1">
        <v>0</v>
      </c>
      <c r="G238">
        <v>188915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U238" t="str">
        <f t="shared" si="12"/>
        <v/>
      </c>
      <c r="V238" t="str">
        <f>IF(U238="","",VLOOKUP(B238,'08 County Sub Allocation'!A:B,2,FALSE))</f>
        <v/>
      </c>
      <c r="X238" t="str">
        <f t="shared" si="11"/>
        <v/>
      </c>
      <c r="Y238" t="str">
        <f t="shared" si="13"/>
        <v/>
      </c>
    </row>
    <row r="239" spans="1:25" x14ac:dyDescent="0.3">
      <c r="A239" t="e">
        <f>VLOOKUP(B239,'VTD Check'!A:D,4,FALSE)</f>
        <v>#N/A</v>
      </c>
      <c r="B239" t="s">
        <v>32</v>
      </c>
      <c r="C239">
        <v>4</v>
      </c>
      <c r="D239">
        <v>12095</v>
      </c>
      <c r="E239">
        <v>11049</v>
      </c>
      <c r="F239" s="1">
        <v>0.91349999999999998</v>
      </c>
      <c r="G239">
        <v>12095</v>
      </c>
      <c r="H239">
        <v>11055</v>
      </c>
      <c r="I239">
        <v>10987</v>
      </c>
      <c r="J239">
        <v>209</v>
      </c>
      <c r="K239">
        <v>53</v>
      </c>
      <c r="L239">
        <v>67</v>
      </c>
      <c r="M239">
        <v>4768</v>
      </c>
      <c r="N239">
        <v>56</v>
      </c>
      <c r="O239">
        <v>5802</v>
      </c>
      <c r="P239">
        <v>32</v>
      </c>
      <c r="U239" t="str">
        <f t="shared" si="12"/>
        <v/>
      </c>
      <c r="V239" t="str">
        <f>IF(U239="","",VLOOKUP(B239,'08 County Sub Allocation'!A:B,2,FALSE))</f>
        <v/>
      </c>
      <c r="X239" t="str">
        <f t="shared" si="11"/>
        <v/>
      </c>
      <c r="Y239" t="str">
        <f t="shared" si="13"/>
        <v/>
      </c>
    </row>
    <row r="240" spans="1:25" x14ac:dyDescent="0.3">
      <c r="A240" t="e">
        <f>VLOOKUP(B240,'VTD Check'!A:D,4,FALSE)</f>
        <v>#N/A</v>
      </c>
      <c r="U240" t="str">
        <f t="shared" si="12"/>
        <v/>
      </c>
      <c r="V240" t="str">
        <f>IF(U240="","",VLOOKUP(B240,'08 County Sub Allocation'!A:B,2,FALSE))</f>
        <v/>
      </c>
      <c r="X240" t="str">
        <f t="shared" si="11"/>
        <v/>
      </c>
      <c r="Y240" t="str">
        <f t="shared" si="13"/>
        <v/>
      </c>
    </row>
    <row r="241" spans="1:25" x14ac:dyDescent="0.3">
      <c r="A241" t="str">
        <f>VLOOKUP(B241,'VTD Check'!A:D,4,FALSE)</f>
        <v>05-500</v>
      </c>
      <c r="B241" t="s">
        <v>68</v>
      </c>
      <c r="C241">
        <v>5</v>
      </c>
      <c r="D241">
        <v>555</v>
      </c>
      <c r="E241">
        <v>240</v>
      </c>
      <c r="F241" s="1">
        <v>0.43240000000000001</v>
      </c>
      <c r="G241">
        <v>555</v>
      </c>
      <c r="H241">
        <v>240</v>
      </c>
      <c r="I241">
        <v>238</v>
      </c>
      <c r="J241">
        <v>2</v>
      </c>
      <c r="K241">
        <v>1</v>
      </c>
      <c r="L241">
        <v>4</v>
      </c>
      <c r="M241">
        <v>149</v>
      </c>
      <c r="N241">
        <v>1</v>
      </c>
      <c r="O241">
        <v>81</v>
      </c>
      <c r="P241">
        <v>0</v>
      </c>
      <c r="U241" t="str">
        <f t="shared" si="12"/>
        <v>05-500</v>
      </c>
      <c r="V241" t="str">
        <f>IF(U241="","",VLOOKUP(B241,'08 County Sub Allocation'!A:B,2,FALSE))</f>
        <v>Hoonah-Angoon</v>
      </c>
      <c r="X241">
        <f t="shared" si="11"/>
        <v>5</v>
      </c>
      <c r="Y241" t="str">
        <f t="shared" si="13"/>
        <v>ED</v>
      </c>
    </row>
    <row r="242" spans="1:25" x14ac:dyDescent="0.3">
      <c r="A242" t="str">
        <f>VLOOKUP(B242,'VTD Check'!A:D,4,FALSE)</f>
        <v>05-502</v>
      </c>
      <c r="B242" t="s">
        <v>69</v>
      </c>
      <c r="C242">
        <v>5</v>
      </c>
      <c r="D242">
        <v>1797</v>
      </c>
      <c r="E242">
        <v>828</v>
      </c>
      <c r="F242" s="1">
        <v>0.46079999999999999</v>
      </c>
      <c r="G242">
        <v>1797</v>
      </c>
      <c r="H242">
        <v>828</v>
      </c>
      <c r="I242">
        <v>821</v>
      </c>
      <c r="J242">
        <v>15</v>
      </c>
      <c r="K242">
        <v>7</v>
      </c>
      <c r="L242">
        <v>5</v>
      </c>
      <c r="M242">
        <v>303</v>
      </c>
      <c r="N242">
        <v>6</v>
      </c>
      <c r="O242">
        <v>483</v>
      </c>
      <c r="P242">
        <v>2</v>
      </c>
      <c r="U242" t="str">
        <f t="shared" si="12"/>
        <v>05-502</v>
      </c>
      <c r="V242" t="str">
        <f>IF(U242="","",VLOOKUP(B242,'08 County Sub Allocation'!A:B,2,FALSE))</f>
        <v>VC</v>
      </c>
      <c r="X242">
        <f t="shared" si="11"/>
        <v>5</v>
      </c>
      <c r="Y242" t="str">
        <f t="shared" si="13"/>
        <v>ED</v>
      </c>
    </row>
    <row r="243" spans="1:25" x14ac:dyDescent="0.3">
      <c r="A243" t="str">
        <f>VLOOKUP(B243,'VTD Check'!A:D,4,FALSE)</f>
        <v>05-504</v>
      </c>
      <c r="B243" t="s">
        <v>70</v>
      </c>
      <c r="C243">
        <v>5</v>
      </c>
      <c r="D243">
        <v>939</v>
      </c>
      <c r="E243">
        <v>445</v>
      </c>
      <c r="F243" s="1">
        <v>0.47389999999999999</v>
      </c>
      <c r="G243">
        <v>939</v>
      </c>
      <c r="H243">
        <v>445</v>
      </c>
      <c r="I243">
        <v>439</v>
      </c>
      <c r="J243">
        <v>14</v>
      </c>
      <c r="K243">
        <v>2</v>
      </c>
      <c r="L243">
        <v>3</v>
      </c>
      <c r="M243">
        <v>147</v>
      </c>
      <c r="N243">
        <v>6</v>
      </c>
      <c r="O243">
        <v>266</v>
      </c>
      <c r="P243">
        <v>1</v>
      </c>
      <c r="U243" t="str">
        <f t="shared" si="12"/>
        <v>05-504</v>
      </c>
      <c r="V243" t="str">
        <f>IF(U243="","",VLOOKUP(B243,'08 County Sub Allocation'!A:B,2,FALSE))</f>
        <v>Prince of Wales</v>
      </c>
      <c r="X243">
        <f t="shared" si="11"/>
        <v>5</v>
      </c>
      <c r="Y243" t="str">
        <f t="shared" si="13"/>
        <v>ED</v>
      </c>
    </row>
    <row r="244" spans="1:25" x14ac:dyDescent="0.3">
      <c r="A244" t="str">
        <f>VLOOKUP(B244,'VTD Check'!A:D,4,FALSE)</f>
        <v>05-506</v>
      </c>
      <c r="B244" t="s">
        <v>71</v>
      </c>
      <c r="C244">
        <v>5</v>
      </c>
      <c r="D244">
        <v>471</v>
      </c>
      <c r="E244">
        <v>228</v>
      </c>
      <c r="F244" s="1">
        <v>0.48409999999999997</v>
      </c>
      <c r="G244">
        <v>471</v>
      </c>
      <c r="H244">
        <v>228</v>
      </c>
      <c r="I244">
        <v>227</v>
      </c>
      <c r="J244">
        <v>10</v>
      </c>
      <c r="K244">
        <v>2</v>
      </c>
      <c r="L244">
        <v>4</v>
      </c>
      <c r="M244">
        <v>120</v>
      </c>
      <c r="N244">
        <v>0</v>
      </c>
      <c r="O244">
        <v>91</v>
      </c>
      <c r="P244">
        <v>0</v>
      </c>
      <c r="U244" t="str">
        <f t="shared" si="12"/>
        <v>05-506</v>
      </c>
      <c r="V244" t="str">
        <f>IF(U244="","",VLOOKUP(B244,'08 County Sub Allocation'!A:B,2,FALSE))</f>
        <v>Hoonah-Angoon</v>
      </c>
      <c r="X244">
        <f t="shared" si="11"/>
        <v>5</v>
      </c>
      <c r="Y244" t="str">
        <f t="shared" si="13"/>
        <v>ED</v>
      </c>
    </row>
    <row r="245" spans="1:25" x14ac:dyDescent="0.3">
      <c r="A245" t="str">
        <f>VLOOKUP(B245,'VTD Check'!A:D,4,FALSE)</f>
        <v>05-510</v>
      </c>
      <c r="B245" t="s">
        <v>72</v>
      </c>
      <c r="C245">
        <v>5</v>
      </c>
      <c r="D245">
        <v>1797</v>
      </c>
      <c r="E245">
        <v>890</v>
      </c>
      <c r="F245" s="1">
        <v>0.49530000000000002</v>
      </c>
      <c r="G245">
        <v>1797</v>
      </c>
      <c r="H245">
        <v>890</v>
      </c>
      <c r="I245">
        <v>884</v>
      </c>
      <c r="J245">
        <v>17</v>
      </c>
      <c r="K245">
        <v>3</v>
      </c>
      <c r="L245">
        <v>10</v>
      </c>
      <c r="M245">
        <v>355</v>
      </c>
      <c r="N245">
        <v>5</v>
      </c>
      <c r="O245">
        <v>493</v>
      </c>
      <c r="P245">
        <v>1</v>
      </c>
      <c r="U245" t="str">
        <f t="shared" si="12"/>
        <v>05-510</v>
      </c>
      <c r="V245" t="str">
        <f>IF(U245="","",VLOOKUP(B245,'08 County Sub Allocation'!A:B,2,FALSE))</f>
        <v>Haines</v>
      </c>
      <c r="X245">
        <f t="shared" si="11"/>
        <v>5</v>
      </c>
      <c r="Y245" t="str">
        <f t="shared" si="13"/>
        <v>ED</v>
      </c>
    </row>
    <row r="246" spans="1:25" x14ac:dyDescent="0.3">
      <c r="A246" t="str">
        <f>VLOOKUP(B246,'VTD Check'!A:D,4,FALSE)</f>
        <v>05-512</v>
      </c>
      <c r="B246" t="s">
        <v>73</v>
      </c>
      <c r="C246">
        <v>5</v>
      </c>
      <c r="D246">
        <v>308</v>
      </c>
      <c r="E246">
        <v>142</v>
      </c>
      <c r="F246" s="1">
        <v>0.46100000000000002</v>
      </c>
      <c r="G246">
        <v>308</v>
      </c>
      <c r="H246">
        <v>142</v>
      </c>
      <c r="I246">
        <v>142</v>
      </c>
      <c r="J246">
        <v>4</v>
      </c>
      <c r="K246">
        <v>1</v>
      </c>
      <c r="L246">
        <v>3</v>
      </c>
      <c r="M246">
        <v>65</v>
      </c>
      <c r="N246">
        <v>1</v>
      </c>
      <c r="O246">
        <v>68</v>
      </c>
      <c r="P246">
        <v>0</v>
      </c>
      <c r="U246" t="str">
        <f t="shared" si="12"/>
        <v>05-512</v>
      </c>
      <c r="V246" t="str">
        <f>IF(U246="","",VLOOKUP(B246,'08 County Sub Allocation'!A:B,2,FALSE))</f>
        <v>Haines</v>
      </c>
      <c r="X246">
        <f t="shared" si="11"/>
        <v>5</v>
      </c>
      <c r="Y246" t="str">
        <f t="shared" si="13"/>
        <v>ED</v>
      </c>
    </row>
    <row r="247" spans="1:25" x14ac:dyDescent="0.3">
      <c r="A247" t="str">
        <f>VLOOKUP(B247,'VTD Check'!A:D,4,FALSE)</f>
        <v>05-514</v>
      </c>
      <c r="B247" t="s">
        <v>74</v>
      </c>
      <c r="C247">
        <v>5</v>
      </c>
      <c r="D247">
        <v>698</v>
      </c>
      <c r="E247">
        <v>381</v>
      </c>
      <c r="F247" s="1">
        <v>0.54579999999999995</v>
      </c>
      <c r="G247">
        <v>698</v>
      </c>
      <c r="H247">
        <v>381</v>
      </c>
      <c r="I247">
        <v>370</v>
      </c>
      <c r="J247">
        <v>5</v>
      </c>
      <c r="K247">
        <v>1</v>
      </c>
      <c r="L247">
        <v>10</v>
      </c>
      <c r="M247">
        <v>145</v>
      </c>
      <c r="N247">
        <v>4</v>
      </c>
      <c r="O247">
        <v>205</v>
      </c>
      <c r="P247">
        <v>0</v>
      </c>
      <c r="U247" t="str">
        <f t="shared" si="12"/>
        <v>05-514</v>
      </c>
      <c r="V247" t="str">
        <f>IF(U247="","",VLOOKUP(B247,'08 County Sub Allocation'!A:B,2,FALSE))</f>
        <v>Hoonah-Angoon</v>
      </c>
      <c r="X247">
        <f t="shared" si="11"/>
        <v>5</v>
      </c>
      <c r="Y247" t="str">
        <f t="shared" si="13"/>
        <v>ED</v>
      </c>
    </row>
    <row r="248" spans="1:25" x14ac:dyDescent="0.3">
      <c r="A248" t="str">
        <f>VLOOKUP(B248,'VTD Check'!A:D,4,FALSE)</f>
        <v>05-516</v>
      </c>
      <c r="B248" t="s">
        <v>75</v>
      </c>
      <c r="C248">
        <v>5</v>
      </c>
      <c r="D248">
        <v>282</v>
      </c>
      <c r="E248">
        <v>113</v>
      </c>
      <c r="F248" s="1">
        <v>0.4007</v>
      </c>
      <c r="G248">
        <v>282</v>
      </c>
      <c r="H248">
        <v>113</v>
      </c>
      <c r="I248">
        <v>112</v>
      </c>
      <c r="J248">
        <v>0</v>
      </c>
      <c r="K248">
        <v>0</v>
      </c>
      <c r="L248">
        <v>2</v>
      </c>
      <c r="M248">
        <v>84</v>
      </c>
      <c r="N248">
        <v>0</v>
      </c>
      <c r="O248">
        <v>26</v>
      </c>
      <c r="P248">
        <v>0</v>
      </c>
      <c r="U248" t="str">
        <f t="shared" si="12"/>
        <v>05-516</v>
      </c>
      <c r="V248" t="str">
        <f>IF(U248="","",VLOOKUP(B248,'08 County Sub Allocation'!A:B,2,FALSE))</f>
        <v>Prince of Wales</v>
      </c>
      <c r="X248">
        <f t="shared" si="11"/>
        <v>5</v>
      </c>
      <c r="Y248" t="str">
        <f t="shared" si="13"/>
        <v>ED</v>
      </c>
    </row>
    <row r="249" spans="1:25" x14ac:dyDescent="0.3">
      <c r="A249" t="str">
        <f>VLOOKUP(B249,'VTD Check'!A:D,4,FALSE)</f>
        <v>05-518</v>
      </c>
      <c r="B249" t="s">
        <v>76</v>
      </c>
      <c r="C249">
        <v>5</v>
      </c>
      <c r="D249">
        <v>461</v>
      </c>
      <c r="E249">
        <v>230</v>
      </c>
      <c r="F249" s="1">
        <v>0.49890000000000001</v>
      </c>
      <c r="G249">
        <v>461</v>
      </c>
      <c r="H249">
        <v>230</v>
      </c>
      <c r="I249">
        <v>224</v>
      </c>
      <c r="J249">
        <v>1</v>
      </c>
      <c r="K249">
        <v>0</v>
      </c>
      <c r="L249">
        <v>5</v>
      </c>
      <c r="M249">
        <v>75</v>
      </c>
      <c r="N249">
        <v>0</v>
      </c>
      <c r="O249">
        <v>142</v>
      </c>
      <c r="P249">
        <v>1</v>
      </c>
      <c r="U249" t="str">
        <f t="shared" si="12"/>
        <v>05-518</v>
      </c>
      <c r="V249" t="str">
        <f>IF(U249="","",VLOOKUP(B249,'08 County Sub Allocation'!A:B,2,FALSE))</f>
        <v>Prince of Wales</v>
      </c>
      <c r="X249">
        <f t="shared" si="11"/>
        <v>5</v>
      </c>
      <c r="Y249" t="str">
        <f t="shared" si="13"/>
        <v>ED</v>
      </c>
    </row>
    <row r="250" spans="1:25" x14ac:dyDescent="0.3">
      <c r="A250" t="str">
        <f>VLOOKUP(B250,'VTD Check'!A:D,4,FALSE)</f>
        <v>05-525</v>
      </c>
      <c r="B250" t="s">
        <v>77</v>
      </c>
      <c r="C250">
        <v>5</v>
      </c>
      <c r="D250">
        <v>53</v>
      </c>
      <c r="E250">
        <v>30</v>
      </c>
      <c r="F250" s="1">
        <v>0.56599999999999995</v>
      </c>
      <c r="G250">
        <v>53</v>
      </c>
      <c r="H250">
        <v>30</v>
      </c>
      <c r="I250">
        <v>30</v>
      </c>
      <c r="J250">
        <v>0</v>
      </c>
      <c r="K250">
        <v>0</v>
      </c>
      <c r="L250">
        <v>0</v>
      </c>
      <c r="M250">
        <v>11</v>
      </c>
      <c r="N250">
        <v>0</v>
      </c>
      <c r="O250">
        <v>19</v>
      </c>
      <c r="P250">
        <v>0</v>
      </c>
      <c r="U250" t="str">
        <f t="shared" si="12"/>
        <v>05-525</v>
      </c>
      <c r="V250" t="str">
        <f>IF(U250="","",VLOOKUP(B250,'08 County Sub Allocation'!A:B,2,FALSE))</f>
        <v>Prince of Wales</v>
      </c>
      <c r="X250">
        <f t="shared" si="11"/>
        <v>5</v>
      </c>
      <c r="Y250" t="str">
        <f t="shared" si="13"/>
        <v>ED</v>
      </c>
    </row>
    <row r="251" spans="1:25" x14ac:dyDescent="0.3">
      <c r="A251" t="str">
        <f>VLOOKUP(B251,'VTD Check'!A:D,4,FALSE)</f>
        <v>05-530</v>
      </c>
      <c r="B251" t="s">
        <v>78</v>
      </c>
      <c r="C251">
        <v>5</v>
      </c>
      <c r="D251">
        <v>533</v>
      </c>
      <c r="E251">
        <v>277</v>
      </c>
      <c r="F251" s="1">
        <v>0.51970000000000005</v>
      </c>
      <c r="G251">
        <v>533</v>
      </c>
      <c r="H251">
        <v>277</v>
      </c>
      <c r="I251">
        <v>270</v>
      </c>
      <c r="J251">
        <v>4</v>
      </c>
      <c r="K251">
        <v>0</v>
      </c>
      <c r="L251">
        <v>5</v>
      </c>
      <c r="M251">
        <v>99</v>
      </c>
      <c r="N251">
        <v>3</v>
      </c>
      <c r="O251">
        <v>159</v>
      </c>
      <c r="P251">
        <v>0</v>
      </c>
      <c r="U251" t="str">
        <f t="shared" si="12"/>
        <v>05-530</v>
      </c>
      <c r="V251" t="str">
        <f>IF(U251="","",VLOOKUP(B251,'08 County Sub Allocation'!A:B,2,FALSE))</f>
        <v>Prince of Wales</v>
      </c>
      <c r="X251">
        <f t="shared" si="11"/>
        <v>5</v>
      </c>
      <c r="Y251" t="str">
        <f t="shared" si="13"/>
        <v>ED</v>
      </c>
    </row>
    <row r="252" spans="1:25" x14ac:dyDescent="0.3">
      <c r="A252" t="str">
        <f>VLOOKUP(B252,'VTD Check'!A:D,4,FALSE)</f>
        <v>05-535</v>
      </c>
      <c r="B252" t="s">
        <v>79</v>
      </c>
      <c r="C252">
        <v>5</v>
      </c>
      <c r="D252">
        <v>86</v>
      </c>
      <c r="E252">
        <v>54</v>
      </c>
      <c r="F252" s="1">
        <v>0.62790000000000001</v>
      </c>
      <c r="G252">
        <v>86</v>
      </c>
      <c r="H252">
        <v>54</v>
      </c>
      <c r="I252">
        <v>51</v>
      </c>
      <c r="J252">
        <v>0</v>
      </c>
      <c r="K252">
        <v>0</v>
      </c>
      <c r="L252">
        <v>0</v>
      </c>
      <c r="M252">
        <v>26</v>
      </c>
      <c r="N252">
        <v>0</v>
      </c>
      <c r="O252">
        <v>25</v>
      </c>
      <c r="P252">
        <v>0</v>
      </c>
      <c r="U252" t="str">
        <f t="shared" si="12"/>
        <v>05-535</v>
      </c>
      <c r="V252" t="str">
        <f>IF(U252="","",VLOOKUP(B252,'08 County Sub Allocation'!A:B,2,FALSE))</f>
        <v>Hoonah-Angoon</v>
      </c>
      <c r="X252">
        <f t="shared" si="11"/>
        <v>5</v>
      </c>
      <c r="Y252" t="str">
        <f t="shared" si="13"/>
        <v>ED</v>
      </c>
    </row>
    <row r="253" spans="1:25" x14ac:dyDescent="0.3">
      <c r="A253" t="str">
        <f>VLOOKUP(B253,'VTD Check'!A:D,4,FALSE)</f>
        <v>05-540</v>
      </c>
      <c r="B253" t="s">
        <v>80</v>
      </c>
      <c r="C253">
        <v>5</v>
      </c>
      <c r="D253">
        <v>1007</v>
      </c>
      <c r="E253">
        <v>567</v>
      </c>
      <c r="F253" s="1">
        <v>0.56310000000000004</v>
      </c>
      <c r="G253">
        <v>1007</v>
      </c>
      <c r="H253">
        <v>567</v>
      </c>
      <c r="I253">
        <v>557</v>
      </c>
      <c r="J253">
        <v>13</v>
      </c>
      <c r="K253">
        <v>2</v>
      </c>
      <c r="L253">
        <v>6</v>
      </c>
      <c r="M253">
        <v>186</v>
      </c>
      <c r="N253">
        <v>2</v>
      </c>
      <c r="O253">
        <v>345</v>
      </c>
      <c r="P253">
        <v>3</v>
      </c>
      <c r="U253" t="str">
        <f t="shared" si="12"/>
        <v>05-540</v>
      </c>
      <c r="V253" t="str">
        <f>IF(U253="","",VLOOKUP(B253,'08 County Sub Allocation'!A:B,2,FALSE))</f>
        <v>Prince of Wales</v>
      </c>
      <c r="X253">
        <f t="shared" si="11"/>
        <v>5</v>
      </c>
      <c r="Y253" t="str">
        <f t="shared" si="13"/>
        <v>ED</v>
      </c>
    </row>
    <row r="254" spans="1:25" x14ac:dyDescent="0.3">
      <c r="A254" t="e">
        <f>VLOOKUP(B254,'VTD Check'!A:D,4,FALSE)</f>
        <v>#N/A</v>
      </c>
      <c r="B254" t="s">
        <v>81</v>
      </c>
      <c r="C254">
        <v>5</v>
      </c>
      <c r="D254">
        <v>344</v>
      </c>
      <c r="E254">
        <v>59</v>
      </c>
      <c r="F254" s="1">
        <v>0.17150000000000001</v>
      </c>
      <c r="G254">
        <v>344</v>
      </c>
      <c r="H254">
        <v>59</v>
      </c>
      <c r="I254">
        <v>59</v>
      </c>
      <c r="J254">
        <v>1</v>
      </c>
      <c r="K254">
        <v>1</v>
      </c>
      <c r="L254">
        <v>0</v>
      </c>
      <c r="M254">
        <v>12</v>
      </c>
      <c r="N254">
        <v>2</v>
      </c>
      <c r="O254">
        <v>43</v>
      </c>
      <c r="P254">
        <v>0</v>
      </c>
      <c r="U254" t="str">
        <f t="shared" si="12"/>
        <v/>
      </c>
      <c r="V254" t="str">
        <f>IF(U254="","",VLOOKUP(B254,'08 County Sub Allocation'!A:B,2,FALSE))</f>
        <v/>
      </c>
      <c r="X254" t="str">
        <f t="shared" si="11"/>
        <v/>
      </c>
      <c r="Y254" t="str">
        <f t="shared" si="13"/>
        <v/>
      </c>
    </row>
    <row r="255" spans="1:25" x14ac:dyDescent="0.3">
      <c r="A255" t="str">
        <f>VLOOKUP(B255,'VTD Check'!A:D,4,FALSE)</f>
        <v>05-550</v>
      </c>
      <c r="B255" t="s">
        <v>82</v>
      </c>
      <c r="C255">
        <v>5</v>
      </c>
      <c r="D255">
        <v>905</v>
      </c>
      <c r="E255">
        <v>404</v>
      </c>
      <c r="F255" s="1">
        <v>0.44640000000000002</v>
      </c>
      <c r="G255">
        <v>905</v>
      </c>
      <c r="H255">
        <v>404</v>
      </c>
      <c r="I255">
        <v>401</v>
      </c>
      <c r="J255">
        <v>15</v>
      </c>
      <c r="K255">
        <v>5</v>
      </c>
      <c r="L255">
        <v>1</v>
      </c>
      <c r="M255">
        <v>207</v>
      </c>
      <c r="N255">
        <v>6</v>
      </c>
      <c r="O255">
        <v>165</v>
      </c>
      <c r="P255">
        <v>2</v>
      </c>
      <c r="U255" t="str">
        <f t="shared" si="12"/>
        <v>05-550</v>
      </c>
      <c r="V255" t="str">
        <f>IF(U255="","",VLOOKUP(B255,'08 County Sub Allocation'!A:B,2,FALSE))</f>
        <v>Skagway</v>
      </c>
      <c r="X255">
        <f t="shared" si="11"/>
        <v>5</v>
      </c>
      <c r="Y255" t="str">
        <f t="shared" si="13"/>
        <v>ED</v>
      </c>
    </row>
    <row r="256" spans="1:25" x14ac:dyDescent="0.3">
      <c r="A256" t="str">
        <f>VLOOKUP(B256,'VTD Check'!A:D,4,FALSE)</f>
        <v>05-556</v>
      </c>
      <c r="B256" t="s">
        <v>83</v>
      </c>
      <c r="C256">
        <v>5</v>
      </c>
      <c r="D256">
        <v>159</v>
      </c>
      <c r="E256">
        <v>40</v>
      </c>
      <c r="F256" s="1">
        <v>0.25159999999999999</v>
      </c>
      <c r="G256">
        <v>159</v>
      </c>
      <c r="H256">
        <v>40</v>
      </c>
      <c r="I256">
        <v>35</v>
      </c>
      <c r="J256">
        <v>1</v>
      </c>
      <c r="K256">
        <v>0</v>
      </c>
      <c r="L256">
        <v>0</v>
      </c>
      <c r="M256">
        <v>23</v>
      </c>
      <c r="N256">
        <v>0</v>
      </c>
      <c r="O256">
        <v>11</v>
      </c>
      <c r="P256">
        <v>0</v>
      </c>
      <c r="U256" t="str">
        <f t="shared" si="12"/>
        <v>05-556</v>
      </c>
      <c r="V256" t="str">
        <f>IF(U256="","",VLOOKUP(B256,'08 County Sub Allocation'!A:B,2,FALSE))</f>
        <v>VC</v>
      </c>
      <c r="X256">
        <f t="shared" si="11"/>
        <v>5</v>
      </c>
      <c r="Y256" t="str">
        <f t="shared" si="13"/>
        <v>ED</v>
      </c>
    </row>
    <row r="257" spans="1:25" x14ac:dyDescent="0.3">
      <c r="A257" t="str">
        <f>VLOOKUP(B257,'VTD Check'!A:D,4,FALSE)</f>
        <v>05-565</v>
      </c>
      <c r="B257" t="s">
        <v>84</v>
      </c>
      <c r="C257">
        <v>5</v>
      </c>
      <c r="D257">
        <v>135</v>
      </c>
      <c r="E257">
        <v>58</v>
      </c>
      <c r="F257" s="1">
        <v>0.42959999999999998</v>
      </c>
      <c r="G257">
        <v>135</v>
      </c>
      <c r="H257">
        <v>58</v>
      </c>
      <c r="I257">
        <v>57</v>
      </c>
      <c r="J257">
        <v>2</v>
      </c>
      <c r="K257">
        <v>1</v>
      </c>
      <c r="L257">
        <v>0</v>
      </c>
      <c r="M257">
        <v>26</v>
      </c>
      <c r="N257">
        <v>0</v>
      </c>
      <c r="O257">
        <v>28</v>
      </c>
      <c r="P257">
        <v>0</v>
      </c>
      <c r="U257" t="str">
        <f t="shared" si="12"/>
        <v>05-565</v>
      </c>
      <c r="V257" t="str">
        <f>IF(U257="","",VLOOKUP(B257,'08 County Sub Allocation'!A:B,2,FALSE))</f>
        <v>Hoonah-Angoon</v>
      </c>
      <c r="X257">
        <f t="shared" si="11"/>
        <v>5</v>
      </c>
      <c r="Y257" t="str">
        <f t="shared" si="13"/>
        <v>ED</v>
      </c>
    </row>
    <row r="258" spans="1:25" x14ac:dyDescent="0.3">
      <c r="A258" t="str">
        <f>VLOOKUP(B258,'VTD Check'!A:D,4,FALSE)</f>
        <v>05-570</v>
      </c>
      <c r="B258" t="s">
        <v>85</v>
      </c>
      <c r="C258">
        <v>5</v>
      </c>
      <c r="D258">
        <v>482</v>
      </c>
      <c r="E258">
        <v>249</v>
      </c>
      <c r="F258" s="1">
        <v>0.51659999999999995</v>
      </c>
      <c r="G258">
        <v>482</v>
      </c>
      <c r="H258">
        <v>249</v>
      </c>
      <c r="I258">
        <v>245</v>
      </c>
      <c r="J258">
        <v>4</v>
      </c>
      <c r="K258">
        <v>0</v>
      </c>
      <c r="L258">
        <v>3</v>
      </c>
      <c r="M258">
        <v>105</v>
      </c>
      <c r="N258">
        <v>1</v>
      </c>
      <c r="O258">
        <v>132</v>
      </c>
      <c r="P258">
        <v>0</v>
      </c>
      <c r="U258" t="str">
        <f t="shared" si="12"/>
        <v>05-570</v>
      </c>
      <c r="V258" t="str">
        <f>IF(U258="","",VLOOKUP(B258,'08 County Sub Allocation'!A:B,2,FALSE))</f>
        <v>Yakutat</v>
      </c>
      <c r="X258">
        <f t="shared" si="11"/>
        <v>5</v>
      </c>
      <c r="Y258" t="str">
        <f t="shared" si="13"/>
        <v>ED</v>
      </c>
    </row>
    <row r="259" spans="1:25" x14ac:dyDescent="0.3">
      <c r="A259" t="e">
        <f>VLOOKUP(B259,'VTD Check'!A:D,4,FALSE)</f>
        <v>#N/A</v>
      </c>
      <c r="B259" t="s">
        <v>86</v>
      </c>
      <c r="C259">
        <v>5</v>
      </c>
      <c r="U259" t="str">
        <f t="shared" si="12"/>
        <v/>
      </c>
      <c r="V259" t="str">
        <f>IF(U259="","",VLOOKUP(B259,'08 County Sub Allocation'!A:B,2,FALSE))</f>
        <v/>
      </c>
      <c r="X259" t="str">
        <f t="shared" ref="X259:X322" si="14">IF(U259="","",IF(ISNUMBER(LEFT(U259,2)/1),LEFT(U259,2)/1,X258))</f>
        <v/>
      </c>
      <c r="Y259" t="str">
        <f t="shared" si="13"/>
        <v/>
      </c>
    </row>
    <row r="260" spans="1:25" x14ac:dyDescent="0.3">
      <c r="A260" t="e">
        <f>VLOOKUP(B260,'VTD Check'!A:D,4,FALSE)</f>
        <v>#N/A</v>
      </c>
      <c r="B260" t="s">
        <v>24</v>
      </c>
      <c r="C260">
        <v>5</v>
      </c>
      <c r="D260">
        <v>0</v>
      </c>
      <c r="E260">
        <v>1745</v>
      </c>
      <c r="F260" t="s">
        <v>25</v>
      </c>
      <c r="G260">
        <v>11012</v>
      </c>
      <c r="H260">
        <v>1746</v>
      </c>
      <c r="I260">
        <v>1730</v>
      </c>
      <c r="J260">
        <v>43</v>
      </c>
      <c r="K260">
        <v>9</v>
      </c>
      <c r="L260">
        <v>10</v>
      </c>
      <c r="M260">
        <v>805</v>
      </c>
      <c r="N260">
        <v>10</v>
      </c>
      <c r="O260">
        <v>845</v>
      </c>
      <c r="P260">
        <v>8</v>
      </c>
      <c r="U260" t="str">
        <f t="shared" si="12"/>
        <v>05-ABS</v>
      </c>
      <c r="V260" t="e">
        <f>IF(U260="","",VLOOKUP(B260,'08 County Sub Allocation'!A:B,2,FALSE))</f>
        <v>#N/A</v>
      </c>
      <c r="X260">
        <f t="shared" si="14"/>
        <v>5</v>
      </c>
      <c r="Y260" t="str">
        <f t="shared" si="13"/>
        <v>ABS</v>
      </c>
    </row>
    <row r="261" spans="1:25" x14ac:dyDescent="0.3">
      <c r="A261" t="e">
        <f>VLOOKUP(B261,'VTD Check'!A:D,4,FALSE)</f>
        <v>#N/A</v>
      </c>
      <c r="B261" t="s">
        <v>26</v>
      </c>
      <c r="C261">
        <v>5</v>
      </c>
      <c r="D261">
        <v>0</v>
      </c>
      <c r="E261">
        <v>0</v>
      </c>
      <c r="F261" t="s">
        <v>25</v>
      </c>
      <c r="G261">
        <v>11012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U261" t="str">
        <f t="shared" si="12"/>
        <v/>
      </c>
      <c r="V261" t="str">
        <f>IF(U261="","",VLOOKUP(B261,'08 County Sub Allocation'!A:B,2,FALSE))</f>
        <v/>
      </c>
      <c r="X261" t="str">
        <f t="shared" si="14"/>
        <v/>
      </c>
      <c r="Y261" t="str">
        <f t="shared" si="13"/>
        <v/>
      </c>
    </row>
    <row r="262" spans="1:25" x14ac:dyDescent="0.3">
      <c r="A262" t="e">
        <f>VLOOKUP(B262,'VTD Check'!A:D,4,FALSE)</f>
        <v>#N/A</v>
      </c>
      <c r="B262" t="s">
        <v>27</v>
      </c>
      <c r="C262">
        <v>5</v>
      </c>
      <c r="D262">
        <v>0</v>
      </c>
      <c r="E262">
        <v>0</v>
      </c>
      <c r="F262" t="s">
        <v>25</v>
      </c>
      <c r="G262">
        <v>11012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U262" t="str">
        <f t="shared" si="12"/>
        <v/>
      </c>
      <c r="V262" t="str">
        <f>IF(U262="","",VLOOKUP(B262,'08 County Sub Allocation'!A:B,2,FALSE))</f>
        <v/>
      </c>
      <c r="X262" t="str">
        <f t="shared" si="14"/>
        <v/>
      </c>
      <c r="Y262" t="str">
        <f t="shared" si="13"/>
        <v/>
      </c>
    </row>
    <row r="263" spans="1:25" x14ac:dyDescent="0.3">
      <c r="A263" t="e">
        <f>VLOOKUP(B263,'VTD Check'!A:D,4,FALSE)</f>
        <v>#N/A</v>
      </c>
      <c r="B263" t="s">
        <v>28</v>
      </c>
      <c r="C263">
        <v>5</v>
      </c>
      <c r="D263">
        <v>0</v>
      </c>
      <c r="E263">
        <v>0</v>
      </c>
      <c r="F263" t="s">
        <v>25</v>
      </c>
      <c r="G263">
        <v>11012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U263" t="str">
        <f t="shared" si="12"/>
        <v/>
      </c>
      <c r="V263" t="str">
        <f>IF(U263="","",VLOOKUP(B263,'08 County Sub Allocation'!A:B,2,FALSE))</f>
        <v/>
      </c>
      <c r="X263" t="str">
        <f t="shared" si="14"/>
        <v/>
      </c>
      <c r="Y263" t="str">
        <f t="shared" si="13"/>
        <v/>
      </c>
    </row>
    <row r="264" spans="1:25" x14ac:dyDescent="0.3">
      <c r="A264" t="e">
        <f>VLOOKUP(B264,'VTD Check'!A:D,4,FALSE)</f>
        <v>#N/A</v>
      </c>
      <c r="B264" t="s">
        <v>29</v>
      </c>
      <c r="C264">
        <v>5</v>
      </c>
      <c r="D264">
        <v>0</v>
      </c>
      <c r="E264">
        <v>0</v>
      </c>
      <c r="F264" t="s">
        <v>25</v>
      </c>
      <c r="G264">
        <v>11012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U264" t="str">
        <f t="shared" si="12"/>
        <v/>
      </c>
      <c r="V264" t="str">
        <f>IF(U264="","",VLOOKUP(B264,'08 County Sub Allocation'!A:B,2,FALSE))</f>
        <v/>
      </c>
      <c r="X264" t="str">
        <f t="shared" si="14"/>
        <v/>
      </c>
      <c r="Y264" t="str">
        <f t="shared" si="13"/>
        <v/>
      </c>
    </row>
    <row r="265" spans="1:25" x14ac:dyDescent="0.3">
      <c r="A265" t="e">
        <f>VLOOKUP(B265,'VTD Check'!A:D,4,FALSE)</f>
        <v>#N/A</v>
      </c>
      <c r="B265" t="s">
        <v>30</v>
      </c>
      <c r="C265">
        <v>5</v>
      </c>
      <c r="D265">
        <v>0</v>
      </c>
      <c r="E265">
        <v>0</v>
      </c>
      <c r="F265" t="s">
        <v>25</v>
      </c>
      <c r="G265">
        <v>11012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U265" t="str">
        <f t="shared" si="12"/>
        <v/>
      </c>
      <c r="V265" t="str">
        <f>IF(U265="","",VLOOKUP(B265,'08 County Sub Allocation'!A:B,2,FALSE))</f>
        <v/>
      </c>
      <c r="X265" t="str">
        <f t="shared" si="14"/>
        <v/>
      </c>
      <c r="Y265" t="str">
        <f t="shared" si="13"/>
        <v/>
      </c>
    </row>
    <row r="266" spans="1:25" x14ac:dyDescent="0.3">
      <c r="A266" t="e">
        <f>VLOOKUP(B266,'VTD Check'!A:D,4,FALSE)</f>
        <v>#N/A</v>
      </c>
      <c r="B266" t="s">
        <v>31</v>
      </c>
      <c r="C266">
        <v>5</v>
      </c>
      <c r="D266">
        <v>0</v>
      </c>
      <c r="E266">
        <v>3</v>
      </c>
      <c r="F266" t="s">
        <v>25</v>
      </c>
      <c r="G266">
        <v>11012</v>
      </c>
      <c r="H266">
        <v>3</v>
      </c>
      <c r="I266">
        <v>3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U266" t="str">
        <f t="shared" si="12"/>
        <v/>
      </c>
      <c r="V266" t="str">
        <f>IF(U266="","",VLOOKUP(B266,'08 County Sub Allocation'!A:B,2,FALSE))</f>
        <v/>
      </c>
      <c r="X266" t="str">
        <f t="shared" si="14"/>
        <v/>
      </c>
      <c r="Y266" t="str">
        <f t="shared" si="13"/>
        <v/>
      </c>
    </row>
    <row r="267" spans="1:25" x14ac:dyDescent="0.3">
      <c r="A267" t="e">
        <f>VLOOKUP(B267,'VTD Check'!A:D,4,FALSE)</f>
        <v>#N/A</v>
      </c>
      <c r="B267" t="s">
        <v>32</v>
      </c>
      <c r="C267">
        <v>5</v>
      </c>
      <c r="D267">
        <v>0</v>
      </c>
      <c r="E267">
        <v>1748</v>
      </c>
      <c r="F267" t="s">
        <v>25</v>
      </c>
      <c r="G267">
        <v>0</v>
      </c>
      <c r="H267">
        <v>1749</v>
      </c>
      <c r="I267">
        <v>1733</v>
      </c>
      <c r="J267">
        <v>45</v>
      </c>
      <c r="K267">
        <v>9</v>
      </c>
      <c r="L267">
        <v>10</v>
      </c>
      <c r="M267">
        <v>805</v>
      </c>
      <c r="N267">
        <v>10</v>
      </c>
      <c r="O267">
        <v>846</v>
      </c>
      <c r="P267">
        <v>8</v>
      </c>
      <c r="U267" t="str">
        <f t="shared" ref="U267:U330" si="15">IF(ISNUMBER(LEFT(A267,2)/1),A267,IF(RIGHT(B266,8)="Absentee",REPT("0",2-LEN(C267))&amp;C267&amp;"-ABS",IF(RIGHT(B266,8)="Question",REPT("0",2-LEN(C267))&amp;C267&amp;"-QUE","")))</f>
        <v/>
      </c>
      <c r="V267" t="str">
        <f>IF(U267="","",VLOOKUP(B267,'08 County Sub Allocation'!A:B,2,FALSE))</f>
        <v/>
      </c>
      <c r="X267" t="str">
        <f t="shared" si="14"/>
        <v/>
      </c>
      <c r="Y267" t="str">
        <f t="shared" si="13"/>
        <v/>
      </c>
    </row>
    <row r="268" spans="1:25" x14ac:dyDescent="0.3">
      <c r="A268" t="e">
        <f>VLOOKUP(B268,'VTD Check'!A:D,4,FALSE)</f>
        <v>#N/A</v>
      </c>
      <c r="B268" t="s">
        <v>87</v>
      </c>
      <c r="C268">
        <v>5</v>
      </c>
      <c r="U268" t="str">
        <f t="shared" si="15"/>
        <v/>
      </c>
      <c r="V268" t="str">
        <f>IF(U268="","",VLOOKUP(B268,'08 County Sub Allocation'!A:B,2,FALSE))</f>
        <v/>
      </c>
      <c r="X268" t="str">
        <f t="shared" si="14"/>
        <v/>
      </c>
      <c r="Y268" t="str">
        <f t="shared" si="13"/>
        <v/>
      </c>
    </row>
    <row r="269" spans="1:25" x14ac:dyDescent="0.3">
      <c r="A269" t="e">
        <f>VLOOKUP(B269,'VTD Check'!A:D,4,FALSE)</f>
        <v>#N/A</v>
      </c>
      <c r="B269" t="s">
        <v>24</v>
      </c>
      <c r="C269">
        <v>5</v>
      </c>
      <c r="D269">
        <v>0</v>
      </c>
      <c r="E269">
        <v>81</v>
      </c>
      <c r="F269" t="s">
        <v>25</v>
      </c>
      <c r="G269">
        <v>11012</v>
      </c>
      <c r="H269">
        <v>81</v>
      </c>
      <c r="I269">
        <v>79</v>
      </c>
      <c r="J269">
        <v>1</v>
      </c>
      <c r="K269">
        <v>0</v>
      </c>
      <c r="L269">
        <v>3</v>
      </c>
      <c r="M269">
        <v>30</v>
      </c>
      <c r="N269">
        <v>0</v>
      </c>
      <c r="O269">
        <v>45</v>
      </c>
      <c r="P269">
        <v>0</v>
      </c>
      <c r="U269" t="str">
        <f t="shared" si="15"/>
        <v>05-QUE</v>
      </c>
      <c r="V269" t="e">
        <f>IF(U269="","",VLOOKUP(B269,'08 County Sub Allocation'!A:B,2,FALSE))</f>
        <v>#N/A</v>
      </c>
      <c r="X269">
        <f t="shared" si="14"/>
        <v>5</v>
      </c>
      <c r="Y269" t="str">
        <f t="shared" ref="Y269:Y332" si="16">IF(U269="","",IF(RIGHT(B269,5)="Total","TOT",IF(ISNUMBER(LEFT(A269,2)/1),"ED",IF(RIGHT(U269,3)="ABS","ABS",IF(RIGHT(U269,3)="QUE","QUE","")))))</f>
        <v>QUE</v>
      </c>
    </row>
    <row r="270" spans="1:25" x14ac:dyDescent="0.3">
      <c r="A270" t="e">
        <f>VLOOKUP(B270,'VTD Check'!A:D,4,FALSE)</f>
        <v>#N/A</v>
      </c>
      <c r="B270" t="s">
        <v>26</v>
      </c>
      <c r="C270">
        <v>5</v>
      </c>
      <c r="D270">
        <v>0</v>
      </c>
      <c r="E270">
        <v>0</v>
      </c>
      <c r="F270" t="s">
        <v>25</v>
      </c>
      <c r="G270">
        <v>11012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U270" t="str">
        <f t="shared" si="15"/>
        <v/>
      </c>
      <c r="V270" t="str">
        <f>IF(U270="","",VLOOKUP(B270,'08 County Sub Allocation'!A:B,2,FALSE))</f>
        <v/>
      </c>
      <c r="X270" t="str">
        <f t="shared" si="14"/>
        <v/>
      </c>
      <c r="Y270" t="str">
        <f t="shared" si="16"/>
        <v/>
      </c>
    </row>
    <row r="271" spans="1:25" x14ac:dyDescent="0.3">
      <c r="A271" t="e">
        <f>VLOOKUP(B271,'VTD Check'!A:D,4,FALSE)</f>
        <v>#N/A</v>
      </c>
      <c r="B271" t="s">
        <v>27</v>
      </c>
      <c r="C271">
        <v>5</v>
      </c>
      <c r="D271">
        <v>0</v>
      </c>
      <c r="E271">
        <v>0</v>
      </c>
      <c r="F271" t="s">
        <v>25</v>
      </c>
      <c r="G271">
        <v>11012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U271" t="str">
        <f t="shared" si="15"/>
        <v/>
      </c>
      <c r="V271" t="str">
        <f>IF(U271="","",VLOOKUP(B271,'08 County Sub Allocation'!A:B,2,FALSE))</f>
        <v/>
      </c>
      <c r="X271" t="str">
        <f t="shared" si="14"/>
        <v/>
      </c>
      <c r="Y271" t="str">
        <f t="shared" si="16"/>
        <v/>
      </c>
    </row>
    <row r="272" spans="1:25" x14ac:dyDescent="0.3">
      <c r="A272" t="e">
        <f>VLOOKUP(B272,'VTD Check'!A:D,4,FALSE)</f>
        <v>#N/A</v>
      </c>
      <c r="B272" t="s">
        <v>28</v>
      </c>
      <c r="C272">
        <v>5</v>
      </c>
      <c r="D272">
        <v>0</v>
      </c>
      <c r="E272">
        <v>0</v>
      </c>
      <c r="F272" t="s">
        <v>25</v>
      </c>
      <c r="G272">
        <v>11012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U272" t="str">
        <f t="shared" si="15"/>
        <v/>
      </c>
      <c r="V272" t="str">
        <f>IF(U272="","",VLOOKUP(B272,'08 County Sub Allocation'!A:B,2,FALSE))</f>
        <v/>
      </c>
      <c r="X272" t="str">
        <f t="shared" si="14"/>
        <v/>
      </c>
      <c r="Y272" t="str">
        <f t="shared" si="16"/>
        <v/>
      </c>
    </row>
    <row r="273" spans="1:25" x14ac:dyDescent="0.3">
      <c r="A273" t="e">
        <f>VLOOKUP(B273,'VTD Check'!A:D,4,FALSE)</f>
        <v>#N/A</v>
      </c>
      <c r="B273" t="s">
        <v>29</v>
      </c>
      <c r="C273">
        <v>5</v>
      </c>
      <c r="D273">
        <v>0</v>
      </c>
      <c r="E273">
        <v>0</v>
      </c>
      <c r="F273" t="s">
        <v>25</v>
      </c>
      <c r="G273">
        <v>11012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U273" t="str">
        <f t="shared" si="15"/>
        <v/>
      </c>
      <c r="V273" t="str">
        <f>IF(U273="","",VLOOKUP(B273,'08 County Sub Allocation'!A:B,2,FALSE))</f>
        <v/>
      </c>
      <c r="X273" t="str">
        <f t="shared" si="14"/>
        <v/>
      </c>
      <c r="Y273" t="str">
        <f t="shared" si="16"/>
        <v/>
      </c>
    </row>
    <row r="274" spans="1:25" x14ac:dyDescent="0.3">
      <c r="A274" t="e">
        <f>VLOOKUP(B274,'VTD Check'!A:D,4,FALSE)</f>
        <v>#N/A</v>
      </c>
      <c r="B274" t="s">
        <v>30</v>
      </c>
      <c r="C274">
        <v>5</v>
      </c>
      <c r="D274">
        <v>0</v>
      </c>
      <c r="E274">
        <v>0</v>
      </c>
      <c r="F274" t="s">
        <v>25</v>
      </c>
      <c r="G274">
        <v>11012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U274" t="str">
        <f t="shared" si="15"/>
        <v/>
      </c>
      <c r="V274" t="str">
        <f>IF(U274="","",VLOOKUP(B274,'08 County Sub Allocation'!A:B,2,FALSE))</f>
        <v/>
      </c>
      <c r="X274" t="str">
        <f t="shared" si="14"/>
        <v/>
      </c>
      <c r="Y274" t="str">
        <f t="shared" si="16"/>
        <v/>
      </c>
    </row>
    <row r="275" spans="1:25" x14ac:dyDescent="0.3">
      <c r="A275" t="e">
        <f>VLOOKUP(B275,'VTD Check'!A:D,4,FALSE)</f>
        <v>#N/A</v>
      </c>
      <c r="B275" t="s">
        <v>31</v>
      </c>
      <c r="C275">
        <v>5</v>
      </c>
      <c r="D275">
        <v>0</v>
      </c>
      <c r="E275">
        <v>2</v>
      </c>
      <c r="F275" t="s">
        <v>25</v>
      </c>
      <c r="G275">
        <v>11012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U275" t="str">
        <f t="shared" si="15"/>
        <v/>
      </c>
      <c r="V275" t="str">
        <f>IF(U275="","",VLOOKUP(B275,'08 County Sub Allocation'!A:B,2,FALSE))</f>
        <v/>
      </c>
      <c r="X275" t="str">
        <f t="shared" si="14"/>
        <v/>
      </c>
      <c r="Y275" t="str">
        <f t="shared" si="16"/>
        <v/>
      </c>
    </row>
    <row r="276" spans="1:25" x14ac:dyDescent="0.3">
      <c r="A276" t="e">
        <f>VLOOKUP(B276,'VTD Check'!A:D,4,FALSE)</f>
        <v>#N/A</v>
      </c>
      <c r="B276" t="s">
        <v>32</v>
      </c>
      <c r="C276">
        <v>5</v>
      </c>
      <c r="D276">
        <v>0</v>
      </c>
      <c r="E276">
        <v>83</v>
      </c>
      <c r="F276" t="s">
        <v>25</v>
      </c>
      <c r="G276">
        <v>0</v>
      </c>
      <c r="H276">
        <v>83</v>
      </c>
      <c r="I276">
        <v>81</v>
      </c>
      <c r="J276">
        <v>1</v>
      </c>
      <c r="K276">
        <v>0</v>
      </c>
      <c r="L276">
        <v>3</v>
      </c>
      <c r="M276">
        <v>31</v>
      </c>
      <c r="N276">
        <v>0</v>
      </c>
      <c r="O276">
        <v>46</v>
      </c>
      <c r="P276">
        <v>0</v>
      </c>
      <c r="U276" t="str">
        <f t="shared" si="15"/>
        <v/>
      </c>
      <c r="V276" t="str">
        <f>IF(U276="","",VLOOKUP(B276,'08 County Sub Allocation'!A:B,2,FALSE))</f>
        <v/>
      </c>
      <c r="X276" t="str">
        <f t="shared" si="14"/>
        <v/>
      </c>
      <c r="Y276" t="str">
        <f t="shared" si="16"/>
        <v/>
      </c>
    </row>
    <row r="277" spans="1:25" x14ac:dyDescent="0.3">
      <c r="A277" t="e">
        <f>VLOOKUP(B277,'VTD Check'!A:D,4,FALSE)</f>
        <v>#N/A</v>
      </c>
      <c r="B277" t="s">
        <v>34</v>
      </c>
      <c r="C277">
        <v>5</v>
      </c>
      <c r="U277" t="str">
        <f t="shared" si="15"/>
        <v/>
      </c>
      <c r="V277" t="str">
        <f>IF(U277="","",VLOOKUP(B277,'08 County Sub Allocation'!A:B,2,FALSE))</f>
        <v/>
      </c>
      <c r="X277" t="str">
        <f t="shared" si="14"/>
        <v/>
      </c>
      <c r="Y277" t="str">
        <f t="shared" si="16"/>
        <v/>
      </c>
    </row>
    <row r="278" spans="1:25" x14ac:dyDescent="0.3">
      <c r="A278" t="e">
        <f>VLOOKUP(B278,'VTD Check'!A:D,4,FALSE)</f>
        <v>#N/A</v>
      </c>
      <c r="B278" t="s">
        <v>24</v>
      </c>
      <c r="C278">
        <v>5</v>
      </c>
      <c r="D278">
        <v>0</v>
      </c>
      <c r="E278">
        <v>1819</v>
      </c>
      <c r="F278" t="s">
        <v>25</v>
      </c>
      <c r="G278">
        <v>106473</v>
      </c>
      <c r="H278">
        <v>1819</v>
      </c>
      <c r="I278">
        <v>1811</v>
      </c>
      <c r="J278">
        <v>38</v>
      </c>
      <c r="K278">
        <v>7</v>
      </c>
      <c r="L278">
        <v>8</v>
      </c>
      <c r="M278">
        <v>920</v>
      </c>
      <c r="N278">
        <v>8</v>
      </c>
      <c r="O278">
        <v>823</v>
      </c>
      <c r="P278">
        <v>7</v>
      </c>
      <c r="U278" t="str">
        <f t="shared" si="15"/>
        <v/>
      </c>
      <c r="V278" t="str">
        <f>IF(U278="","",VLOOKUP(B278,'08 County Sub Allocation'!A:B,2,FALSE))</f>
        <v/>
      </c>
      <c r="X278" t="str">
        <f t="shared" si="14"/>
        <v/>
      </c>
      <c r="Y278" t="str">
        <f t="shared" si="16"/>
        <v/>
      </c>
    </row>
    <row r="279" spans="1:25" x14ac:dyDescent="0.3">
      <c r="A279" t="e">
        <f>VLOOKUP(B279,'VTD Check'!A:D,4,FALSE)</f>
        <v>#N/A</v>
      </c>
      <c r="B279" t="s">
        <v>26</v>
      </c>
      <c r="C279">
        <v>5</v>
      </c>
      <c r="D279">
        <v>0</v>
      </c>
      <c r="E279">
        <v>0</v>
      </c>
      <c r="F279" t="s">
        <v>25</v>
      </c>
      <c r="G279">
        <v>106473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U279" t="str">
        <f t="shared" si="15"/>
        <v/>
      </c>
      <c r="V279" t="str">
        <f>IF(U279="","",VLOOKUP(B279,'08 County Sub Allocation'!A:B,2,FALSE))</f>
        <v/>
      </c>
      <c r="X279" t="str">
        <f t="shared" si="14"/>
        <v/>
      </c>
      <c r="Y279" t="str">
        <f t="shared" si="16"/>
        <v/>
      </c>
    </row>
    <row r="280" spans="1:25" x14ac:dyDescent="0.3">
      <c r="A280" t="e">
        <f>VLOOKUP(B280,'VTD Check'!A:D,4,FALSE)</f>
        <v>#N/A</v>
      </c>
      <c r="B280" t="s">
        <v>27</v>
      </c>
      <c r="C280">
        <v>5</v>
      </c>
      <c r="D280">
        <v>0</v>
      </c>
      <c r="E280">
        <v>0</v>
      </c>
      <c r="F280" t="s">
        <v>25</v>
      </c>
      <c r="G280">
        <v>106473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U280" t="str">
        <f t="shared" si="15"/>
        <v/>
      </c>
      <c r="V280" t="str">
        <f>IF(U280="","",VLOOKUP(B280,'08 County Sub Allocation'!A:B,2,FALSE))</f>
        <v/>
      </c>
      <c r="X280" t="str">
        <f t="shared" si="14"/>
        <v/>
      </c>
      <c r="Y280" t="str">
        <f t="shared" si="16"/>
        <v/>
      </c>
    </row>
    <row r="281" spans="1:25" x14ac:dyDescent="0.3">
      <c r="A281" t="e">
        <f>VLOOKUP(B281,'VTD Check'!A:D,4,FALSE)</f>
        <v>#N/A</v>
      </c>
      <c r="B281" t="s">
        <v>28</v>
      </c>
      <c r="C281">
        <v>5</v>
      </c>
      <c r="D281">
        <v>0</v>
      </c>
      <c r="E281">
        <v>0</v>
      </c>
      <c r="F281" t="s">
        <v>25</v>
      </c>
      <c r="G281">
        <v>106473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U281" t="str">
        <f t="shared" si="15"/>
        <v/>
      </c>
      <c r="V281" t="str">
        <f>IF(U281="","",VLOOKUP(B281,'08 County Sub Allocation'!A:B,2,FALSE))</f>
        <v/>
      </c>
      <c r="X281" t="str">
        <f t="shared" si="14"/>
        <v/>
      </c>
      <c r="Y281" t="str">
        <f t="shared" si="16"/>
        <v/>
      </c>
    </row>
    <row r="282" spans="1:25" x14ac:dyDescent="0.3">
      <c r="A282" t="e">
        <f>VLOOKUP(B282,'VTD Check'!A:D,4,FALSE)</f>
        <v>#N/A</v>
      </c>
      <c r="B282" t="s">
        <v>29</v>
      </c>
      <c r="C282">
        <v>5</v>
      </c>
      <c r="D282">
        <v>0</v>
      </c>
      <c r="E282">
        <v>0</v>
      </c>
      <c r="F282" t="s">
        <v>25</v>
      </c>
      <c r="G282">
        <v>106473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U282" t="str">
        <f t="shared" si="15"/>
        <v/>
      </c>
      <c r="V282" t="str">
        <f>IF(U282="","",VLOOKUP(B282,'08 County Sub Allocation'!A:B,2,FALSE))</f>
        <v/>
      </c>
      <c r="X282" t="str">
        <f t="shared" si="14"/>
        <v/>
      </c>
      <c r="Y282" t="str">
        <f t="shared" si="16"/>
        <v/>
      </c>
    </row>
    <row r="283" spans="1:25" x14ac:dyDescent="0.3">
      <c r="A283" t="e">
        <f>VLOOKUP(B283,'VTD Check'!A:D,4,FALSE)</f>
        <v>#N/A</v>
      </c>
      <c r="B283" t="s">
        <v>30</v>
      </c>
      <c r="C283">
        <v>5</v>
      </c>
      <c r="D283">
        <v>0</v>
      </c>
      <c r="E283">
        <v>0</v>
      </c>
      <c r="F283" t="s">
        <v>25</v>
      </c>
      <c r="G283">
        <v>106473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U283" t="str">
        <f t="shared" si="15"/>
        <v/>
      </c>
      <c r="V283" t="str">
        <f>IF(U283="","",VLOOKUP(B283,'08 County Sub Allocation'!A:B,2,FALSE))</f>
        <v/>
      </c>
      <c r="X283" t="str">
        <f t="shared" si="14"/>
        <v/>
      </c>
      <c r="Y283" t="str">
        <f t="shared" si="16"/>
        <v/>
      </c>
    </row>
    <row r="284" spans="1:25" x14ac:dyDescent="0.3">
      <c r="A284" t="e">
        <f>VLOOKUP(B284,'VTD Check'!A:D,4,FALSE)</f>
        <v>#N/A</v>
      </c>
      <c r="B284" t="s">
        <v>31</v>
      </c>
      <c r="C284">
        <v>5</v>
      </c>
      <c r="D284">
        <v>0</v>
      </c>
      <c r="E284">
        <v>0</v>
      </c>
      <c r="F284" t="s">
        <v>25</v>
      </c>
      <c r="G284">
        <v>106473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U284" t="str">
        <f t="shared" si="15"/>
        <v/>
      </c>
      <c r="V284" t="str">
        <f>IF(U284="","",VLOOKUP(B284,'08 County Sub Allocation'!A:B,2,FALSE))</f>
        <v/>
      </c>
      <c r="X284" t="str">
        <f t="shared" si="14"/>
        <v/>
      </c>
      <c r="Y284" t="str">
        <f t="shared" si="16"/>
        <v/>
      </c>
    </row>
    <row r="285" spans="1:25" x14ac:dyDescent="0.3">
      <c r="A285" t="e">
        <f>VLOOKUP(B285,'VTD Check'!A:D,4,FALSE)</f>
        <v>#N/A</v>
      </c>
      <c r="B285" t="s">
        <v>32</v>
      </c>
      <c r="C285">
        <v>5</v>
      </c>
      <c r="D285">
        <v>0</v>
      </c>
      <c r="E285">
        <v>1819</v>
      </c>
      <c r="F285" t="s">
        <v>25</v>
      </c>
      <c r="G285">
        <v>0</v>
      </c>
      <c r="H285">
        <v>1819</v>
      </c>
      <c r="I285">
        <v>1811</v>
      </c>
      <c r="J285">
        <v>38</v>
      </c>
      <c r="K285">
        <v>7</v>
      </c>
      <c r="L285">
        <v>8</v>
      </c>
      <c r="M285">
        <v>920</v>
      </c>
      <c r="N285">
        <v>8</v>
      </c>
      <c r="O285">
        <v>823</v>
      </c>
      <c r="P285">
        <v>7</v>
      </c>
      <c r="U285" t="str">
        <f t="shared" si="15"/>
        <v/>
      </c>
      <c r="V285" t="str">
        <f>IF(U285="","",VLOOKUP(B285,'08 County Sub Allocation'!A:B,2,FALSE))</f>
        <v/>
      </c>
      <c r="X285" t="str">
        <f t="shared" si="14"/>
        <v/>
      </c>
      <c r="Y285" t="str">
        <f t="shared" si="16"/>
        <v/>
      </c>
    </row>
    <row r="286" spans="1:25" x14ac:dyDescent="0.3">
      <c r="A286" t="e">
        <f>VLOOKUP(B286,'VTD Check'!A:D,4,FALSE)</f>
        <v>#N/A</v>
      </c>
      <c r="B286" t="s">
        <v>35</v>
      </c>
      <c r="C286">
        <v>5</v>
      </c>
      <c r="U286" t="str">
        <f t="shared" si="15"/>
        <v/>
      </c>
      <c r="V286" t="str">
        <f>IF(U286="","",VLOOKUP(B286,'08 County Sub Allocation'!A:B,2,FALSE))</f>
        <v/>
      </c>
      <c r="X286" t="str">
        <f t="shared" si="14"/>
        <v/>
      </c>
      <c r="Y286" t="str">
        <f t="shared" si="16"/>
        <v/>
      </c>
    </row>
    <row r="287" spans="1:25" x14ac:dyDescent="0.3">
      <c r="A287" t="e">
        <f>VLOOKUP(B287,'VTD Check'!A:D,4,FALSE)</f>
        <v>#N/A</v>
      </c>
      <c r="B287" t="s">
        <v>24</v>
      </c>
      <c r="C287">
        <v>5</v>
      </c>
      <c r="D287">
        <v>0</v>
      </c>
      <c r="E287">
        <v>0</v>
      </c>
      <c r="F287" t="s">
        <v>25</v>
      </c>
      <c r="G287">
        <v>58252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U287" t="str">
        <f t="shared" si="15"/>
        <v/>
      </c>
      <c r="V287" t="str">
        <f>IF(U287="","",VLOOKUP(B287,'08 County Sub Allocation'!A:B,2,FALSE))</f>
        <v/>
      </c>
      <c r="X287" t="str">
        <f t="shared" si="14"/>
        <v/>
      </c>
      <c r="Y287" t="str">
        <f t="shared" si="16"/>
        <v/>
      </c>
    </row>
    <row r="288" spans="1:25" x14ac:dyDescent="0.3">
      <c r="A288" t="e">
        <f>VLOOKUP(B288,'VTD Check'!A:D,4,FALSE)</f>
        <v>#N/A</v>
      </c>
      <c r="B288" t="s">
        <v>26</v>
      </c>
      <c r="C288">
        <v>5</v>
      </c>
      <c r="D288">
        <v>0</v>
      </c>
      <c r="E288">
        <v>315</v>
      </c>
      <c r="F288" t="s">
        <v>25</v>
      </c>
      <c r="G288">
        <v>58252</v>
      </c>
      <c r="H288">
        <v>315</v>
      </c>
      <c r="I288">
        <v>310</v>
      </c>
      <c r="J288">
        <v>8</v>
      </c>
      <c r="K288">
        <v>1</v>
      </c>
      <c r="L288">
        <v>3</v>
      </c>
      <c r="M288">
        <v>126</v>
      </c>
      <c r="N288">
        <v>2</v>
      </c>
      <c r="O288">
        <v>168</v>
      </c>
      <c r="P288">
        <v>2</v>
      </c>
      <c r="U288" t="str">
        <f t="shared" si="15"/>
        <v/>
      </c>
      <c r="V288" t="str">
        <f>IF(U288="","",VLOOKUP(B288,'08 County Sub Allocation'!A:B,2,FALSE))</f>
        <v/>
      </c>
      <c r="X288" t="str">
        <f t="shared" si="14"/>
        <v/>
      </c>
      <c r="Y288" t="str">
        <f t="shared" si="16"/>
        <v/>
      </c>
    </row>
    <row r="289" spans="1:25" x14ac:dyDescent="0.3">
      <c r="A289" t="e">
        <f>VLOOKUP(B289,'VTD Check'!A:D,4,FALSE)</f>
        <v>#N/A</v>
      </c>
      <c r="B289" t="s">
        <v>27</v>
      </c>
      <c r="C289">
        <v>5</v>
      </c>
      <c r="D289">
        <v>0</v>
      </c>
      <c r="E289">
        <v>0</v>
      </c>
      <c r="F289" t="s">
        <v>25</v>
      </c>
      <c r="G289">
        <v>58252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U289" t="str">
        <f t="shared" si="15"/>
        <v/>
      </c>
      <c r="V289" t="str">
        <f>IF(U289="","",VLOOKUP(B289,'08 County Sub Allocation'!A:B,2,FALSE))</f>
        <v/>
      </c>
      <c r="X289" t="str">
        <f t="shared" si="14"/>
        <v/>
      </c>
      <c r="Y289" t="str">
        <f t="shared" si="16"/>
        <v/>
      </c>
    </row>
    <row r="290" spans="1:25" x14ac:dyDescent="0.3">
      <c r="A290" t="e">
        <f>VLOOKUP(B290,'VTD Check'!A:D,4,FALSE)</f>
        <v>#N/A</v>
      </c>
      <c r="B290" t="s">
        <v>28</v>
      </c>
      <c r="C290">
        <v>5</v>
      </c>
      <c r="D290">
        <v>0</v>
      </c>
      <c r="E290">
        <v>937</v>
      </c>
      <c r="F290" t="s">
        <v>25</v>
      </c>
      <c r="G290">
        <v>58252</v>
      </c>
      <c r="H290">
        <v>937</v>
      </c>
      <c r="I290">
        <v>927</v>
      </c>
      <c r="J290">
        <v>25</v>
      </c>
      <c r="K290">
        <v>8</v>
      </c>
      <c r="L290">
        <v>10</v>
      </c>
      <c r="M290">
        <v>412</v>
      </c>
      <c r="N290">
        <v>5</v>
      </c>
      <c r="O290">
        <v>464</v>
      </c>
      <c r="P290">
        <v>3</v>
      </c>
      <c r="U290" t="str">
        <f t="shared" si="15"/>
        <v/>
      </c>
      <c r="V290" t="str">
        <f>IF(U290="","",VLOOKUP(B290,'08 County Sub Allocation'!A:B,2,FALSE))</f>
        <v/>
      </c>
      <c r="X290" t="str">
        <f t="shared" si="14"/>
        <v/>
      </c>
      <c r="Y290" t="str">
        <f t="shared" si="16"/>
        <v/>
      </c>
    </row>
    <row r="291" spans="1:25" x14ac:dyDescent="0.3">
      <c r="A291" t="e">
        <f>VLOOKUP(B291,'VTD Check'!A:D,4,FALSE)</f>
        <v>#N/A</v>
      </c>
      <c r="B291" t="s">
        <v>29</v>
      </c>
      <c r="C291">
        <v>5</v>
      </c>
      <c r="D291">
        <v>0</v>
      </c>
      <c r="E291">
        <v>0</v>
      </c>
      <c r="F291" t="s">
        <v>25</v>
      </c>
      <c r="G291">
        <v>58252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U291" t="str">
        <f t="shared" si="15"/>
        <v/>
      </c>
      <c r="V291" t="str">
        <f>IF(U291="","",VLOOKUP(B291,'08 County Sub Allocation'!A:B,2,FALSE))</f>
        <v/>
      </c>
      <c r="X291" t="str">
        <f t="shared" si="14"/>
        <v/>
      </c>
      <c r="Y291" t="str">
        <f t="shared" si="16"/>
        <v/>
      </c>
    </row>
    <row r="292" spans="1:25" x14ac:dyDescent="0.3">
      <c r="A292" t="e">
        <f>VLOOKUP(B292,'VTD Check'!A:D,4,FALSE)</f>
        <v>#N/A</v>
      </c>
      <c r="B292" t="s">
        <v>30</v>
      </c>
      <c r="C292">
        <v>5</v>
      </c>
      <c r="D292">
        <v>0</v>
      </c>
      <c r="E292">
        <v>583</v>
      </c>
      <c r="F292" t="s">
        <v>25</v>
      </c>
      <c r="G292">
        <v>58252</v>
      </c>
      <c r="H292">
        <v>583</v>
      </c>
      <c r="I292">
        <v>579</v>
      </c>
      <c r="J292">
        <v>13</v>
      </c>
      <c r="K292">
        <v>6</v>
      </c>
      <c r="L292">
        <v>5</v>
      </c>
      <c r="M292">
        <v>247</v>
      </c>
      <c r="N292">
        <v>3</v>
      </c>
      <c r="O292">
        <v>304</v>
      </c>
      <c r="P292">
        <v>1</v>
      </c>
      <c r="U292" t="str">
        <f t="shared" si="15"/>
        <v/>
      </c>
      <c r="V292" t="str">
        <f>IF(U292="","",VLOOKUP(B292,'08 County Sub Allocation'!A:B,2,FALSE))</f>
        <v/>
      </c>
      <c r="X292" t="str">
        <f t="shared" si="14"/>
        <v/>
      </c>
      <c r="Y292" t="str">
        <f t="shared" si="16"/>
        <v/>
      </c>
    </row>
    <row r="293" spans="1:25" x14ac:dyDescent="0.3">
      <c r="A293" t="e">
        <f>VLOOKUP(B293,'VTD Check'!A:D,4,FALSE)</f>
        <v>#N/A</v>
      </c>
      <c r="B293" t="s">
        <v>31</v>
      </c>
      <c r="C293">
        <v>5</v>
      </c>
      <c r="D293">
        <v>0</v>
      </c>
      <c r="E293">
        <v>0</v>
      </c>
      <c r="F293" t="s">
        <v>25</v>
      </c>
      <c r="G293">
        <v>58252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U293" t="str">
        <f t="shared" si="15"/>
        <v/>
      </c>
      <c r="V293" t="str">
        <f>IF(U293="","",VLOOKUP(B293,'08 County Sub Allocation'!A:B,2,FALSE))</f>
        <v/>
      </c>
      <c r="X293" t="str">
        <f t="shared" si="14"/>
        <v/>
      </c>
      <c r="Y293" t="str">
        <f t="shared" si="16"/>
        <v/>
      </c>
    </row>
    <row r="294" spans="1:25" x14ac:dyDescent="0.3">
      <c r="A294" t="e">
        <f>VLOOKUP(B294,'VTD Check'!A:D,4,FALSE)</f>
        <v>#N/A</v>
      </c>
      <c r="B294" t="s">
        <v>32</v>
      </c>
      <c r="C294">
        <v>5</v>
      </c>
      <c r="D294">
        <v>0</v>
      </c>
      <c r="E294">
        <v>1835</v>
      </c>
      <c r="F294" t="s">
        <v>25</v>
      </c>
      <c r="G294">
        <v>0</v>
      </c>
      <c r="H294">
        <v>1835</v>
      </c>
      <c r="I294">
        <v>1816</v>
      </c>
      <c r="J294">
        <v>46</v>
      </c>
      <c r="K294">
        <v>15</v>
      </c>
      <c r="L294">
        <v>18</v>
      </c>
      <c r="M294">
        <v>785</v>
      </c>
      <c r="N294">
        <v>10</v>
      </c>
      <c r="O294">
        <v>936</v>
      </c>
      <c r="P294">
        <v>6</v>
      </c>
      <c r="U294" t="str">
        <f t="shared" si="15"/>
        <v/>
      </c>
      <c r="V294" t="str">
        <f>IF(U294="","",VLOOKUP(B294,'08 County Sub Allocation'!A:B,2,FALSE))</f>
        <v/>
      </c>
      <c r="X294" t="str">
        <f t="shared" si="14"/>
        <v/>
      </c>
      <c r="Y294" t="str">
        <f t="shared" si="16"/>
        <v/>
      </c>
    </row>
    <row r="295" spans="1:25" x14ac:dyDescent="0.3">
      <c r="A295" t="e">
        <f>VLOOKUP(B295,'VTD Check'!A:D,4,FALSE)</f>
        <v>#N/A</v>
      </c>
      <c r="B295" t="s">
        <v>88</v>
      </c>
      <c r="C295">
        <v>5</v>
      </c>
      <c r="U295" t="str">
        <f t="shared" si="15"/>
        <v/>
      </c>
      <c r="V295" t="str">
        <f>IF(U295="","",VLOOKUP(B295,'08 County Sub Allocation'!A:B,2,FALSE))</f>
        <v/>
      </c>
      <c r="X295" t="str">
        <f t="shared" si="14"/>
        <v/>
      </c>
      <c r="Y295" t="str">
        <f t="shared" si="16"/>
        <v/>
      </c>
    </row>
    <row r="296" spans="1:25" x14ac:dyDescent="0.3">
      <c r="A296" t="e">
        <f>VLOOKUP(B296,'VTD Check'!A:D,4,FALSE)</f>
        <v>#N/A</v>
      </c>
      <c r="B296" t="s">
        <v>24</v>
      </c>
      <c r="C296">
        <v>5</v>
      </c>
      <c r="D296">
        <v>0</v>
      </c>
      <c r="E296">
        <v>0</v>
      </c>
      <c r="F296" t="s">
        <v>25</v>
      </c>
      <c r="G296">
        <v>11012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U296" t="str">
        <f t="shared" si="15"/>
        <v/>
      </c>
      <c r="V296" t="str">
        <f>IF(U296="","",VLOOKUP(B296,'08 County Sub Allocation'!A:B,2,FALSE))</f>
        <v/>
      </c>
      <c r="X296" t="str">
        <f t="shared" si="14"/>
        <v/>
      </c>
      <c r="Y296" t="str">
        <f t="shared" si="16"/>
        <v/>
      </c>
    </row>
    <row r="297" spans="1:25" x14ac:dyDescent="0.3">
      <c r="A297" t="e">
        <f>VLOOKUP(B297,'VTD Check'!A:D,4,FALSE)</f>
        <v>#N/A</v>
      </c>
      <c r="B297" t="s">
        <v>26</v>
      </c>
      <c r="C297">
        <v>5</v>
      </c>
      <c r="D297">
        <v>0</v>
      </c>
      <c r="E297">
        <v>0</v>
      </c>
      <c r="F297" t="s">
        <v>25</v>
      </c>
      <c r="G297">
        <v>11012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U297" t="str">
        <f t="shared" si="15"/>
        <v/>
      </c>
      <c r="V297" t="str">
        <f>IF(U297="","",VLOOKUP(B297,'08 County Sub Allocation'!A:B,2,FALSE))</f>
        <v/>
      </c>
      <c r="X297" t="str">
        <f t="shared" si="14"/>
        <v/>
      </c>
      <c r="Y297" t="str">
        <f t="shared" si="16"/>
        <v/>
      </c>
    </row>
    <row r="298" spans="1:25" x14ac:dyDescent="0.3">
      <c r="A298" t="e">
        <f>VLOOKUP(B298,'VTD Check'!A:D,4,FALSE)</f>
        <v>#N/A</v>
      </c>
      <c r="B298" t="s">
        <v>27</v>
      </c>
      <c r="C298">
        <v>5</v>
      </c>
      <c r="D298">
        <v>0</v>
      </c>
      <c r="E298">
        <v>6</v>
      </c>
      <c r="F298" t="s">
        <v>25</v>
      </c>
      <c r="G298">
        <v>11012</v>
      </c>
      <c r="H298">
        <v>6</v>
      </c>
      <c r="I298">
        <v>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</v>
      </c>
      <c r="P298">
        <v>0</v>
      </c>
      <c r="U298" t="str">
        <f t="shared" si="15"/>
        <v/>
      </c>
      <c r="V298" t="str">
        <f>IF(U298="","",VLOOKUP(B298,'08 County Sub Allocation'!A:B,2,FALSE))</f>
        <v/>
      </c>
      <c r="X298" t="str">
        <f t="shared" si="14"/>
        <v/>
      </c>
      <c r="Y298" t="str">
        <f t="shared" si="16"/>
        <v/>
      </c>
    </row>
    <row r="299" spans="1:25" x14ac:dyDescent="0.3">
      <c r="A299" t="e">
        <f>VLOOKUP(B299,'VTD Check'!A:D,4,FALSE)</f>
        <v>#N/A</v>
      </c>
      <c r="B299" t="s">
        <v>28</v>
      </c>
      <c r="C299">
        <v>5</v>
      </c>
      <c r="D299">
        <v>0</v>
      </c>
      <c r="E299">
        <v>0</v>
      </c>
      <c r="F299" t="s">
        <v>25</v>
      </c>
      <c r="G299">
        <v>11012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U299" t="str">
        <f t="shared" si="15"/>
        <v/>
      </c>
      <c r="V299" t="str">
        <f>IF(U299="","",VLOOKUP(B299,'08 County Sub Allocation'!A:B,2,FALSE))</f>
        <v/>
      </c>
      <c r="X299" t="str">
        <f t="shared" si="14"/>
        <v/>
      </c>
      <c r="Y299" t="str">
        <f t="shared" si="16"/>
        <v/>
      </c>
    </row>
    <row r="300" spans="1:25" x14ac:dyDescent="0.3">
      <c r="A300" t="e">
        <f>VLOOKUP(B300,'VTD Check'!A:D,4,FALSE)</f>
        <v>#N/A</v>
      </c>
      <c r="B300" t="s">
        <v>29</v>
      </c>
      <c r="C300">
        <v>5</v>
      </c>
      <c r="D300">
        <v>0</v>
      </c>
      <c r="E300">
        <v>0</v>
      </c>
      <c r="F300" t="s">
        <v>25</v>
      </c>
      <c r="G300">
        <v>11012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U300" t="str">
        <f t="shared" si="15"/>
        <v/>
      </c>
      <c r="V300" t="str">
        <f>IF(U300="","",VLOOKUP(B300,'08 County Sub Allocation'!A:B,2,FALSE))</f>
        <v/>
      </c>
      <c r="X300" t="str">
        <f t="shared" si="14"/>
        <v/>
      </c>
      <c r="Y300" t="str">
        <f t="shared" si="16"/>
        <v/>
      </c>
    </row>
    <row r="301" spans="1:25" x14ac:dyDescent="0.3">
      <c r="A301" t="e">
        <f>VLOOKUP(B301,'VTD Check'!A:D,4,FALSE)</f>
        <v>#N/A</v>
      </c>
      <c r="B301" t="s">
        <v>30</v>
      </c>
      <c r="C301">
        <v>5</v>
      </c>
      <c r="D301">
        <v>0</v>
      </c>
      <c r="E301">
        <v>0</v>
      </c>
      <c r="F301" t="s">
        <v>25</v>
      </c>
      <c r="G301">
        <v>11012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U301" t="str">
        <f t="shared" si="15"/>
        <v/>
      </c>
      <c r="V301" t="str">
        <f>IF(U301="","",VLOOKUP(B301,'08 County Sub Allocation'!A:B,2,FALSE))</f>
        <v/>
      </c>
      <c r="X301" t="str">
        <f t="shared" si="14"/>
        <v/>
      </c>
      <c r="Y301" t="str">
        <f t="shared" si="16"/>
        <v/>
      </c>
    </row>
    <row r="302" spans="1:25" x14ac:dyDescent="0.3">
      <c r="A302" t="e">
        <f>VLOOKUP(B302,'VTD Check'!A:D,4,FALSE)</f>
        <v>#N/A</v>
      </c>
      <c r="B302" t="s">
        <v>31</v>
      </c>
      <c r="C302">
        <v>5</v>
      </c>
      <c r="D302">
        <v>0</v>
      </c>
      <c r="E302">
        <v>0</v>
      </c>
      <c r="F302" t="s">
        <v>25</v>
      </c>
      <c r="G302">
        <v>11012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U302" t="str">
        <f t="shared" si="15"/>
        <v/>
      </c>
      <c r="V302" t="str">
        <f>IF(U302="","",VLOOKUP(B302,'08 County Sub Allocation'!A:B,2,FALSE))</f>
        <v/>
      </c>
      <c r="X302" t="str">
        <f t="shared" si="14"/>
        <v/>
      </c>
      <c r="Y302" t="str">
        <f t="shared" si="16"/>
        <v/>
      </c>
    </row>
    <row r="303" spans="1:25" x14ac:dyDescent="0.3">
      <c r="A303" t="e">
        <f>VLOOKUP(B303,'VTD Check'!A:D,4,FALSE)</f>
        <v>#N/A</v>
      </c>
      <c r="B303" t="s">
        <v>32</v>
      </c>
      <c r="C303">
        <v>5</v>
      </c>
      <c r="D303">
        <v>0</v>
      </c>
      <c r="E303">
        <v>6</v>
      </c>
      <c r="F303" t="s">
        <v>25</v>
      </c>
      <c r="G303">
        <v>0</v>
      </c>
      <c r="H303">
        <v>6</v>
      </c>
      <c r="I303">
        <v>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6</v>
      </c>
      <c r="P303">
        <v>0</v>
      </c>
      <c r="U303" t="str">
        <f t="shared" si="15"/>
        <v/>
      </c>
      <c r="V303" t="str">
        <f>IF(U303="","",VLOOKUP(B303,'08 County Sub Allocation'!A:B,2,FALSE))</f>
        <v/>
      </c>
      <c r="X303" t="str">
        <f t="shared" si="14"/>
        <v/>
      </c>
      <c r="Y303" t="str">
        <f t="shared" si="16"/>
        <v/>
      </c>
    </row>
    <row r="304" spans="1:25" x14ac:dyDescent="0.3">
      <c r="A304" t="e">
        <f>VLOOKUP(B304,'VTD Check'!A:D,4,FALSE)</f>
        <v>#N/A</v>
      </c>
      <c r="B304" t="s">
        <v>89</v>
      </c>
      <c r="C304">
        <v>5</v>
      </c>
      <c r="U304" t="str">
        <f t="shared" si="15"/>
        <v/>
      </c>
      <c r="V304" t="str">
        <f>IF(U304="","",VLOOKUP(B304,'08 County Sub Allocation'!A:B,2,FALSE))</f>
        <v/>
      </c>
      <c r="X304" t="str">
        <f t="shared" si="14"/>
        <v/>
      </c>
      <c r="Y304" t="str">
        <f t="shared" si="16"/>
        <v/>
      </c>
    </row>
    <row r="305" spans="1:25" x14ac:dyDescent="0.3">
      <c r="A305" t="e">
        <f>VLOOKUP(B305,'VTD Check'!A:D,4,FALSE)</f>
        <v>#N/A</v>
      </c>
      <c r="B305" t="s">
        <v>24</v>
      </c>
      <c r="C305">
        <v>5</v>
      </c>
      <c r="D305">
        <v>0</v>
      </c>
      <c r="E305">
        <v>0</v>
      </c>
      <c r="F305" t="s">
        <v>25</v>
      </c>
      <c r="G305">
        <v>1956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U305" t="str">
        <f t="shared" si="15"/>
        <v/>
      </c>
      <c r="V305" t="str">
        <f>IF(U305="","",VLOOKUP(B305,'08 County Sub Allocation'!A:B,2,FALSE))</f>
        <v/>
      </c>
      <c r="X305" t="str">
        <f t="shared" si="14"/>
        <v/>
      </c>
      <c r="Y305" t="str">
        <f t="shared" si="16"/>
        <v/>
      </c>
    </row>
    <row r="306" spans="1:25" x14ac:dyDescent="0.3">
      <c r="A306" t="e">
        <f>VLOOKUP(B306,'VTD Check'!A:D,4,FALSE)</f>
        <v>#N/A</v>
      </c>
      <c r="B306" t="s">
        <v>26</v>
      </c>
      <c r="C306">
        <v>5</v>
      </c>
      <c r="D306">
        <v>0</v>
      </c>
      <c r="E306">
        <v>0</v>
      </c>
      <c r="F306" t="s">
        <v>25</v>
      </c>
      <c r="G306">
        <v>1956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U306" t="str">
        <f t="shared" si="15"/>
        <v/>
      </c>
      <c r="V306" t="str">
        <f>IF(U306="","",VLOOKUP(B306,'08 County Sub Allocation'!A:B,2,FALSE))</f>
        <v/>
      </c>
      <c r="X306" t="str">
        <f t="shared" si="14"/>
        <v/>
      </c>
      <c r="Y306" t="str">
        <f t="shared" si="16"/>
        <v/>
      </c>
    </row>
    <row r="307" spans="1:25" x14ac:dyDescent="0.3">
      <c r="A307" t="e">
        <f>VLOOKUP(B307,'VTD Check'!A:D,4,FALSE)</f>
        <v>#N/A</v>
      </c>
      <c r="B307" t="s">
        <v>27</v>
      </c>
      <c r="C307">
        <v>5</v>
      </c>
      <c r="D307">
        <v>0</v>
      </c>
      <c r="E307">
        <v>0</v>
      </c>
      <c r="F307" t="s">
        <v>25</v>
      </c>
      <c r="G307">
        <v>1956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U307" t="str">
        <f t="shared" si="15"/>
        <v/>
      </c>
      <c r="V307" t="str">
        <f>IF(U307="","",VLOOKUP(B307,'08 County Sub Allocation'!A:B,2,FALSE))</f>
        <v/>
      </c>
      <c r="X307" t="str">
        <f t="shared" si="14"/>
        <v/>
      </c>
      <c r="Y307" t="str">
        <f t="shared" si="16"/>
        <v/>
      </c>
    </row>
    <row r="308" spans="1:25" x14ac:dyDescent="0.3">
      <c r="A308" t="e">
        <f>VLOOKUP(B308,'VTD Check'!A:D,4,FALSE)</f>
        <v>#N/A</v>
      </c>
      <c r="B308" t="s">
        <v>28</v>
      </c>
      <c r="C308">
        <v>5</v>
      </c>
      <c r="D308">
        <v>0</v>
      </c>
      <c r="E308">
        <v>0</v>
      </c>
      <c r="F308" t="s">
        <v>25</v>
      </c>
      <c r="G308">
        <v>1956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U308" t="str">
        <f t="shared" si="15"/>
        <v/>
      </c>
      <c r="V308" t="str">
        <f>IF(U308="","",VLOOKUP(B308,'08 County Sub Allocation'!A:B,2,FALSE))</f>
        <v/>
      </c>
      <c r="X308" t="str">
        <f t="shared" si="14"/>
        <v/>
      </c>
      <c r="Y308" t="str">
        <f t="shared" si="16"/>
        <v/>
      </c>
    </row>
    <row r="309" spans="1:25" x14ac:dyDescent="0.3">
      <c r="A309" t="e">
        <f>VLOOKUP(B309,'VTD Check'!A:D,4,FALSE)</f>
        <v>#N/A</v>
      </c>
      <c r="B309" t="s">
        <v>29</v>
      </c>
      <c r="C309">
        <v>5</v>
      </c>
      <c r="D309">
        <v>0</v>
      </c>
      <c r="E309">
        <v>0</v>
      </c>
      <c r="F309" t="s">
        <v>25</v>
      </c>
      <c r="G309">
        <v>1956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U309" t="str">
        <f t="shared" si="15"/>
        <v/>
      </c>
      <c r="V309" t="str">
        <f>IF(U309="","",VLOOKUP(B309,'08 County Sub Allocation'!A:B,2,FALSE))</f>
        <v/>
      </c>
      <c r="X309" t="str">
        <f t="shared" si="14"/>
        <v/>
      </c>
      <c r="Y309" t="str">
        <f t="shared" si="16"/>
        <v/>
      </c>
    </row>
    <row r="310" spans="1:25" x14ac:dyDescent="0.3">
      <c r="A310" t="e">
        <f>VLOOKUP(B310,'VTD Check'!A:D,4,FALSE)</f>
        <v>#N/A</v>
      </c>
      <c r="B310" t="s">
        <v>30</v>
      </c>
      <c r="C310">
        <v>5</v>
      </c>
      <c r="D310">
        <v>0</v>
      </c>
      <c r="E310">
        <v>0</v>
      </c>
      <c r="F310" t="s">
        <v>25</v>
      </c>
      <c r="G310">
        <v>1956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U310" t="str">
        <f t="shared" si="15"/>
        <v/>
      </c>
      <c r="V310" t="str">
        <f>IF(U310="","",VLOOKUP(B310,'08 County Sub Allocation'!A:B,2,FALSE))</f>
        <v/>
      </c>
      <c r="X310" t="str">
        <f t="shared" si="14"/>
        <v/>
      </c>
      <c r="Y310" t="str">
        <f t="shared" si="16"/>
        <v/>
      </c>
    </row>
    <row r="311" spans="1:25" x14ac:dyDescent="0.3">
      <c r="A311" t="e">
        <f>VLOOKUP(B311,'VTD Check'!A:D,4,FALSE)</f>
        <v>#N/A</v>
      </c>
      <c r="B311" t="s">
        <v>31</v>
      </c>
      <c r="C311">
        <v>5</v>
      </c>
      <c r="D311">
        <v>0</v>
      </c>
      <c r="E311">
        <v>0</v>
      </c>
      <c r="F311" t="s">
        <v>25</v>
      </c>
      <c r="G311">
        <v>1956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U311" t="str">
        <f t="shared" si="15"/>
        <v/>
      </c>
      <c r="V311" t="str">
        <f>IF(U311="","",VLOOKUP(B311,'08 County Sub Allocation'!A:B,2,FALSE))</f>
        <v/>
      </c>
      <c r="X311" t="str">
        <f t="shared" si="14"/>
        <v/>
      </c>
      <c r="Y311" t="str">
        <f t="shared" si="16"/>
        <v/>
      </c>
    </row>
    <row r="312" spans="1:25" x14ac:dyDescent="0.3">
      <c r="A312" t="e">
        <f>VLOOKUP(B312,'VTD Check'!A:D,4,FALSE)</f>
        <v>#N/A</v>
      </c>
      <c r="B312" t="s">
        <v>32</v>
      </c>
      <c r="C312">
        <v>5</v>
      </c>
      <c r="D312">
        <v>0</v>
      </c>
      <c r="E312">
        <v>0</v>
      </c>
      <c r="F312" t="s">
        <v>25</v>
      </c>
      <c r="G312">
        <v>1956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U312" t="str">
        <f t="shared" si="15"/>
        <v/>
      </c>
      <c r="V312" t="str">
        <f>IF(U312="","",VLOOKUP(B312,'08 County Sub Allocation'!A:B,2,FALSE))</f>
        <v/>
      </c>
      <c r="X312" t="str">
        <f t="shared" si="14"/>
        <v/>
      </c>
      <c r="Y312" t="str">
        <f t="shared" si="16"/>
        <v/>
      </c>
    </row>
    <row r="313" spans="1:25" x14ac:dyDescent="0.3">
      <c r="A313" t="e">
        <f>VLOOKUP(B313,'VTD Check'!A:D,4,FALSE)</f>
        <v>#N/A</v>
      </c>
      <c r="B313" t="s">
        <v>32</v>
      </c>
      <c r="C313">
        <v>5</v>
      </c>
      <c r="U313" t="str">
        <f t="shared" si="15"/>
        <v/>
      </c>
      <c r="V313" t="str">
        <f>IF(U313="","",VLOOKUP(B313,'08 County Sub Allocation'!A:B,2,FALSE))</f>
        <v/>
      </c>
      <c r="X313" t="str">
        <f t="shared" si="14"/>
        <v/>
      </c>
      <c r="Y313" t="str">
        <f t="shared" si="16"/>
        <v/>
      </c>
    </row>
    <row r="314" spans="1:25" x14ac:dyDescent="0.3">
      <c r="A314" t="e">
        <f>VLOOKUP(B314,'VTD Check'!A:D,4,FALSE)</f>
        <v>#N/A</v>
      </c>
      <c r="B314" t="s">
        <v>37</v>
      </c>
      <c r="C314">
        <v>5</v>
      </c>
      <c r="D314">
        <v>11012</v>
      </c>
      <c r="E314">
        <v>5235</v>
      </c>
      <c r="F314" s="1">
        <v>0.47539999999999999</v>
      </c>
      <c r="G314">
        <v>11012</v>
      </c>
      <c r="H314">
        <v>5235</v>
      </c>
      <c r="I314">
        <v>5162</v>
      </c>
      <c r="J314">
        <v>108</v>
      </c>
      <c r="K314">
        <v>26</v>
      </c>
      <c r="L314">
        <v>61</v>
      </c>
      <c r="M314">
        <v>2138</v>
      </c>
      <c r="N314">
        <v>37</v>
      </c>
      <c r="O314">
        <v>2782</v>
      </c>
      <c r="P314">
        <v>10</v>
      </c>
      <c r="U314" t="str">
        <f t="shared" si="15"/>
        <v/>
      </c>
      <c r="V314" t="str">
        <f>IF(U314="","",VLOOKUP(B314,'08 County Sub Allocation'!A:B,2,FALSE))</f>
        <v/>
      </c>
      <c r="X314" t="str">
        <f t="shared" si="14"/>
        <v/>
      </c>
      <c r="Y314" t="str">
        <f t="shared" si="16"/>
        <v/>
      </c>
    </row>
    <row r="315" spans="1:25" x14ac:dyDescent="0.3">
      <c r="A315" t="e">
        <f>VLOOKUP(B315,'VTD Check'!A:D,4,FALSE)</f>
        <v>#N/A</v>
      </c>
      <c r="B315" t="s">
        <v>24</v>
      </c>
      <c r="C315">
        <v>5</v>
      </c>
      <c r="D315">
        <v>11012</v>
      </c>
      <c r="E315">
        <v>3645</v>
      </c>
      <c r="F315" s="1">
        <v>0.33100000000000002</v>
      </c>
      <c r="G315">
        <v>199717</v>
      </c>
      <c r="H315">
        <v>3646</v>
      </c>
      <c r="I315">
        <v>3620</v>
      </c>
      <c r="J315">
        <v>82</v>
      </c>
      <c r="K315">
        <v>16</v>
      </c>
      <c r="L315">
        <v>21</v>
      </c>
      <c r="M315">
        <v>1755</v>
      </c>
      <c r="N315">
        <v>18</v>
      </c>
      <c r="O315">
        <v>1713</v>
      </c>
      <c r="P315">
        <v>15</v>
      </c>
      <c r="U315" t="str">
        <f t="shared" si="15"/>
        <v/>
      </c>
      <c r="V315" t="str">
        <f>IF(U315="","",VLOOKUP(B315,'08 County Sub Allocation'!A:B,2,FALSE))</f>
        <v/>
      </c>
      <c r="X315" t="str">
        <f t="shared" si="14"/>
        <v/>
      </c>
      <c r="Y315" t="str">
        <f t="shared" si="16"/>
        <v/>
      </c>
    </row>
    <row r="316" spans="1:25" x14ac:dyDescent="0.3">
      <c r="A316" t="e">
        <f>VLOOKUP(B316,'VTD Check'!A:D,4,FALSE)</f>
        <v>#N/A</v>
      </c>
      <c r="B316" t="s">
        <v>26</v>
      </c>
      <c r="C316">
        <v>5</v>
      </c>
      <c r="D316">
        <v>11012</v>
      </c>
      <c r="E316">
        <v>315</v>
      </c>
      <c r="F316" s="1">
        <v>2.86E-2</v>
      </c>
      <c r="G316">
        <v>199717</v>
      </c>
      <c r="H316">
        <v>315</v>
      </c>
      <c r="I316">
        <v>310</v>
      </c>
      <c r="J316">
        <v>8</v>
      </c>
      <c r="K316">
        <v>1</v>
      </c>
      <c r="L316">
        <v>3</v>
      </c>
      <c r="M316">
        <v>126</v>
      </c>
      <c r="N316">
        <v>2</v>
      </c>
      <c r="O316">
        <v>168</v>
      </c>
      <c r="P316">
        <v>2</v>
      </c>
      <c r="U316" t="str">
        <f t="shared" si="15"/>
        <v/>
      </c>
      <c r="V316" t="str">
        <f>IF(U316="","",VLOOKUP(B316,'08 County Sub Allocation'!A:B,2,FALSE))</f>
        <v/>
      </c>
      <c r="X316" t="str">
        <f t="shared" si="14"/>
        <v/>
      </c>
      <c r="Y316" t="str">
        <f t="shared" si="16"/>
        <v/>
      </c>
    </row>
    <row r="317" spans="1:25" x14ac:dyDescent="0.3">
      <c r="A317" t="e">
        <f>VLOOKUP(B317,'VTD Check'!A:D,4,FALSE)</f>
        <v>#N/A</v>
      </c>
      <c r="B317" t="s">
        <v>27</v>
      </c>
      <c r="C317">
        <v>5</v>
      </c>
      <c r="D317">
        <v>11012</v>
      </c>
      <c r="E317">
        <v>6</v>
      </c>
      <c r="F317" s="1">
        <v>5.0000000000000001E-4</v>
      </c>
      <c r="G317">
        <v>199717</v>
      </c>
      <c r="H317">
        <v>6</v>
      </c>
      <c r="I317">
        <v>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</v>
      </c>
      <c r="P317">
        <v>0</v>
      </c>
      <c r="U317" t="str">
        <f t="shared" si="15"/>
        <v/>
      </c>
      <c r="V317" t="str">
        <f>IF(U317="","",VLOOKUP(B317,'08 County Sub Allocation'!A:B,2,FALSE))</f>
        <v/>
      </c>
      <c r="X317" t="str">
        <f t="shared" si="14"/>
        <v/>
      </c>
      <c r="Y317" t="str">
        <f t="shared" si="16"/>
        <v/>
      </c>
    </row>
    <row r="318" spans="1:25" x14ac:dyDescent="0.3">
      <c r="A318" t="e">
        <f>VLOOKUP(B318,'VTD Check'!A:D,4,FALSE)</f>
        <v>#N/A</v>
      </c>
      <c r="B318" t="s">
        <v>28</v>
      </c>
      <c r="C318">
        <v>5</v>
      </c>
      <c r="D318">
        <v>11012</v>
      </c>
      <c r="E318">
        <v>937</v>
      </c>
      <c r="F318" s="1">
        <v>8.5099999999999995E-2</v>
      </c>
      <c r="G318">
        <v>199717</v>
      </c>
      <c r="H318">
        <v>937</v>
      </c>
      <c r="I318">
        <v>927</v>
      </c>
      <c r="J318">
        <v>25</v>
      </c>
      <c r="K318">
        <v>8</v>
      </c>
      <c r="L318">
        <v>10</v>
      </c>
      <c r="M318">
        <v>412</v>
      </c>
      <c r="N318">
        <v>5</v>
      </c>
      <c r="O318">
        <v>464</v>
      </c>
      <c r="P318">
        <v>3</v>
      </c>
      <c r="U318" t="str">
        <f t="shared" si="15"/>
        <v/>
      </c>
      <c r="V318" t="str">
        <f>IF(U318="","",VLOOKUP(B318,'08 County Sub Allocation'!A:B,2,FALSE))</f>
        <v/>
      </c>
      <c r="X318" t="str">
        <f t="shared" si="14"/>
        <v/>
      </c>
      <c r="Y318" t="str">
        <f t="shared" si="16"/>
        <v/>
      </c>
    </row>
    <row r="319" spans="1:25" x14ac:dyDescent="0.3">
      <c r="A319" t="e">
        <f>VLOOKUP(B319,'VTD Check'!A:D,4,FALSE)</f>
        <v>#N/A</v>
      </c>
      <c r="B319" t="s">
        <v>29</v>
      </c>
      <c r="C319">
        <v>5</v>
      </c>
      <c r="D319">
        <v>11012</v>
      </c>
      <c r="E319">
        <v>0</v>
      </c>
      <c r="F319" s="1">
        <v>0</v>
      </c>
      <c r="G319">
        <v>199717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U319" t="str">
        <f t="shared" si="15"/>
        <v/>
      </c>
      <c r="V319" t="str">
        <f>IF(U319="","",VLOOKUP(B319,'08 County Sub Allocation'!A:B,2,FALSE))</f>
        <v/>
      </c>
      <c r="X319" t="str">
        <f t="shared" si="14"/>
        <v/>
      </c>
      <c r="Y319" t="str">
        <f t="shared" si="16"/>
        <v/>
      </c>
    </row>
    <row r="320" spans="1:25" x14ac:dyDescent="0.3">
      <c r="A320" t="e">
        <f>VLOOKUP(B320,'VTD Check'!A:D,4,FALSE)</f>
        <v>#N/A</v>
      </c>
      <c r="B320" t="s">
        <v>30</v>
      </c>
      <c r="C320">
        <v>5</v>
      </c>
      <c r="D320">
        <v>11012</v>
      </c>
      <c r="E320">
        <v>583</v>
      </c>
      <c r="F320" s="1">
        <v>5.2900000000000003E-2</v>
      </c>
      <c r="G320">
        <v>199717</v>
      </c>
      <c r="H320">
        <v>583</v>
      </c>
      <c r="I320">
        <v>579</v>
      </c>
      <c r="J320">
        <v>13</v>
      </c>
      <c r="K320">
        <v>6</v>
      </c>
      <c r="L320">
        <v>5</v>
      </c>
      <c r="M320">
        <v>247</v>
      </c>
      <c r="N320">
        <v>3</v>
      </c>
      <c r="O320">
        <v>304</v>
      </c>
      <c r="P320">
        <v>1</v>
      </c>
      <c r="U320" t="str">
        <f t="shared" si="15"/>
        <v/>
      </c>
      <c r="V320" t="str">
        <f>IF(U320="","",VLOOKUP(B320,'08 County Sub Allocation'!A:B,2,FALSE))</f>
        <v/>
      </c>
      <c r="X320" t="str">
        <f t="shared" si="14"/>
        <v/>
      </c>
      <c r="Y320" t="str">
        <f t="shared" si="16"/>
        <v/>
      </c>
    </row>
    <row r="321" spans="1:25" x14ac:dyDescent="0.3">
      <c r="A321" t="e">
        <f>VLOOKUP(B321,'VTD Check'!A:D,4,FALSE)</f>
        <v>#N/A</v>
      </c>
      <c r="B321" t="s">
        <v>31</v>
      </c>
      <c r="C321">
        <v>5</v>
      </c>
      <c r="D321">
        <v>11012</v>
      </c>
      <c r="E321">
        <v>5</v>
      </c>
      <c r="F321" s="1">
        <v>5.0000000000000001E-4</v>
      </c>
      <c r="G321">
        <v>199717</v>
      </c>
      <c r="H321">
        <v>5</v>
      </c>
      <c r="I321">
        <v>5</v>
      </c>
      <c r="J321">
        <v>2</v>
      </c>
      <c r="K321">
        <v>0</v>
      </c>
      <c r="L321">
        <v>0</v>
      </c>
      <c r="M321">
        <v>1</v>
      </c>
      <c r="N321">
        <v>0</v>
      </c>
      <c r="O321">
        <v>2</v>
      </c>
      <c r="P321">
        <v>0</v>
      </c>
      <c r="U321" t="str">
        <f t="shared" si="15"/>
        <v/>
      </c>
      <c r="V321" t="str">
        <f>IF(U321="","",VLOOKUP(B321,'08 County Sub Allocation'!A:B,2,FALSE))</f>
        <v/>
      </c>
      <c r="X321" t="str">
        <f t="shared" si="14"/>
        <v/>
      </c>
      <c r="Y321" t="str">
        <f t="shared" si="16"/>
        <v/>
      </c>
    </row>
    <row r="322" spans="1:25" x14ac:dyDescent="0.3">
      <c r="A322" t="e">
        <f>VLOOKUP(B322,'VTD Check'!A:D,4,FALSE)</f>
        <v>#N/A</v>
      </c>
      <c r="B322" t="s">
        <v>32</v>
      </c>
      <c r="C322">
        <v>5</v>
      </c>
      <c r="D322">
        <v>11012</v>
      </c>
      <c r="E322">
        <v>10726</v>
      </c>
      <c r="F322" s="1">
        <v>0.97399999999999998</v>
      </c>
      <c r="G322">
        <v>11012</v>
      </c>
      <c r="H322">
        <v>10727</v>
      </c>
      <c r="I322">
        <v>10609</v>
      </c>
      <c r="J322">
        <v>238</v>
      </c>
      <c r="K322">
        <v>57</v>
      </c>
      <c r="L322">
        <v>100</v>
      </c>
      <c r="M322">
        <v>4679</v>
      </c>
      <c r="N322">
        <v>65</v>
      </c>
      <c r="O322">
        <v>5439</v>
      </c>
      <c r="P322">
        <v>31</v>
      </c>
      <c r="U322" t="str">
        <f t="shared" si="15"/>
        <v/>
      </c>
      <c r="V322" t="str">
        <f>IF(U322="","",VLOOKUP(B322,'08 County Sub Allocation'!A:B,2,FALSE))</f>
        <v/>
      </c>
      <c r="X322" t="str">
        <f t="shared" si="14"/>
        <v/>
      </c>
      <c r="Y322" t="str">
        <f t="shared" si="16"/>
        <v/>
      </c>
    </row>
    <row r="323" spans="1:25" x14ac:dyDescent="0.3">
      <c r="A323" t="e">
        <f>VLOOKUP(B323,'VTD Check'!A:D,4,FALSE)</f>
        <v>#N/A</v>
      </c>
      <c r="U323" t="str">
        <f t="shared" si="15"/>
        <v/>
      </c>
      <c r="V323" t="str">
        <f>IF(U323="","",VLOOKUP(B323,'08 County Sub Allocation'!A:B,2,FALSE))</f>
        <v/>
      </c>
      <c r="X323" t="str">
        <f t="shared" ref="X323:X386" si="17">IF(U323="","",IF(ISNUMBER(LEFT(U323,2)/1),LEFT(U323,2)/1,X322))</f>
        <v/>
      </c>
      <c r="Y323" t="str">
        <f t="shared" si="16"/>
        <v/>
      </c>
    </row>
    <row r="324" spans="1:25" x14ac:dyDescent="0.3">
      <c r="A324" t="str">
        <f>VLOOKUP(B324,'VTD Check'!A:D,4,FALSE)</f>
        <v>06-505</v>
      </c>
      <c r="B324" t="s">
        <v>90</v>
      </c>
      <c r="C324">
        <v>6</v>
      </c>
      <c r="D324">
        <v>138</v>
      </c>
      <c r="E324">
        <v>80</v>
      </c>
      <c r="F324" s="1">
        <v>0.57969999999999999</v>
      </c>
      <c r="G324">
        <v>138</v>
      </c>
      <c r="H324">
        <v>80</v>
      </c>
      <c r="I324">
        <v>78</v>
      </c>
      <c r="J324">
        <v>1</v>
      </c>
      <c r="K324">
        <v>0</v>
      </c>
      <c r="L324">
        <v>0</v>
      </c>
      <c r="M324">
        <v>56</v>
      </c>
      <c r="N324">
        <v>0</v>
      </c>
      <c r="O324">
        <v>21</v>
      </c>
      <c r="P324">
        <v>0</v>
      </c>
      <c r="U324" t="str">
        <f t="shared" si="15"/>
        <v>06-505</v>
      </c>
      <c r="V324" t="str">
        <f>IF(U324="","",VLOOKUP(B324,'08 County Sub Allocation'!A:B,2,FALSE))</f>
        <v>YK</v>
      </c>
      <c r="X324">
        <f t="shared" si="17"/>
        <v>6</v>
      </c>
      <c r="Y324" t="str">
        <f t="shared" si="16"/>
        <v>ED</v>
      </c>
    </row>
    <row r="325" spans="1:25" x14ac:dyDescent="0.3">
      <c r="A325" t="str">
        <f>VLOOKUP(B325,'VTD Check'!A:D,4,FALSE)</f>
        <v>06-510</v>
      </c>
      <c r="B325" t="s">
        <v>91</v>
      </c>
      <c r="C325">
        <v>6</v>
      </c>
      <c r="D325">
        <v>334</v>
      </c>
      <c r="E325">
        <v>186</v>
      </c>
      <c r="F325" s="1">
        <v>0.55689999999999995</v>
      </c>
      <c r="G325">
        <v>334</v>
      </c>
      <c r="H325">
        <v>186</v>
      </c>
      <c r="I325">
        <v>183</v>
      </c>
      <c r="J325">
        <v>5</v>
      </c>
      <c r="K325">
        <v>2</v>
      </c>
      <c r="L325">
        <v>0</v>
      </c>
      <c r="M325">
        <v>78</v>
      </c>
      <c r="N325">
        <v>1</v>
      </c>
      <c r="O325">
        <v>97</v>
      </c>
      <c r="P325">
        <v>0</v>
      </c>
      <c r="U325" t="str">
        <f t="shared" si="15"/>
        <v>06-510</v>
      </c>
      <c r="V325" t="str">
        <f>IF(U325="","",VLOOKUP(B325,'08 County Sub Allocation'!A:B,2,FALSE))</f>
        <v>Bethel</v>
      </c>
      <c r="X325">
        <f t="shared" si="17"/>
        <v>6</v>
      </c>
      <c r="Y325" t="str">
        <f t="shared" si="16"/>
        <v>ED</v>
      </c>
    </row>
    <row r="326" spans="1:25" x14ac:dyDescent="0.3">
      <c r="A326" t="str">
        <f>VLOOKUP(B326,'VTD Check'!A:D,4,FALSE)</f>
        <v>06-515</v>
      </c>
      <c r="B326" t="s">
        <v>92</v>
      </c>
      <c r="C326">
        <v>6</v>
      </c>
      <c r="D326">
        <v>60</v>
      </c>
      <c r="E326">
        <v>35</v>
      </c>
      <c r="F326" s="1">
        <v>0.58330000000000004</v>
      </c>
      <c r="G326">
        <v>60</v>
      </c>
      <c r="H326">
        <v>35</v>
      </c>
      <c r="I326">
        <v>35</v>
      </c>
      <c r="J326">
        <v>0</v>
      </c>
      <c r="K326">
        <v>0</v>
      </c>
      <c r="L326">
        <v>2</v>
      </c>
      <c r="M326">
        <v>9</v>
      </c>
      <c r="N326">
        <v>0</v>
      </c>
      <c r="O326">
        <v>24</v>
      </c>
      <c r="P326">
        <v>0</v>
      </c>
      <c r="U326" t="str">
        <f t="shared" si="15"/>
        <v>06-515</v>
      </c>
      <c r="V326" t="str">
        <f>IF(U326="","",VLOOKUP(B326,'08 County Sub Allocation'!A:B,2,FALSE))</f>
        <v>YK</v>
      </c>
      <c r="X326">
        <f t="shared" si="17"/>
        <v>6</v>
      </c>
      <c r="Y326" t="str">
        <f t="shared" si="16"/>
        <v>ED</v>
      </c>
    </row>
    <row r="327" spans="1:25" x14ac:dyDescent="0.3">
      <c r="A327" t="str">
        <f>VLOOKUP(B327,'VTD Check'!A:D,4,FALSE)</f>
        <v>06-520</v>
      </c>
      <c r="B327" t="s">
        <v>93</v>
      </c>
      <c r="C327">
        <v>6</v>
      </c>
      <c r="D327">
        <v>85</v>
      </c>
      <c r="E327">
        <v>48</v>
      </c>
      <c r="F327" s="1">
        <v>0.56469999999999998</v>
      </c>
      <c r="G327">
        <v>85</v>
      </c>
      <c r="H327">
        <v>48</v>
      </c>
      <c r="I327">
        <v>48</v>
      </c>
      <c r="J327">
        <v>0</v>
      </c>
      <c r="K327">
        <v>0</v>
      </c>
      <c r="L327">
        <v>0</v>
      </c>
      <c r="M327">
        <v>43</v>
      </c>
      <c r="N327">
        <v>0</v>
      </c>
      <c r="O327">
        <v>5</v>
      </c>
      <c r="P327">
        <v>0</v>
      </c>
      <c r="U327" t="str">
        <f t="shared" si="15"/>
        <v>06-520</v>
      </c>
      <c r="V327" t="str">
        <f>IF(U327="","",VLOOKUP(B327,'08 County Sub Allocation'!A:B,2,FALSE))</f>
        <v>YK</v>
      </c>
      <c r="X327">
        <f t="shared" si="17"/>
        <v>6</v>
      </c>
      <c r="Y327" t="str">
        <f t="shared" si="16"/>
        <v>ED</v>
      </c>
    </row>
    <row r="328" spans="1:25" x14ac:dyDescent="0.3">
      <c r="A328" t="str">
        <f>VLOOKUP(B328,'VTD Check'!A:D,4,FALSE)</f>
        <v>06-525</v>
      </c>
      <c r="B328" t="s">
        <v>94</v>
      </c>
      <c r="C328">
        <v>6</v>
      </c>
      <c r="D328">
        <v>65</v>
      </c>
      <c r="E328">
        <v>26</v>
      </c>
      <c r="F328" s="1">
        <v>0.4</v>
      </c>
      <c r="G328">
        <v>65</v>
      </c>
      <c r="H328">
        <v>26</v>
      </c>
      <c r="I328">
        <v>26</v>
      </c>
      <c r="J328">
        <v>0</v>
      </c>
      <c r="K328">
        <v>1</v>
      </c>
      <c r="L328">
        <v>0</v>
      </c>
      <c r="M328">
        <v>17</v>
      </c>
      <c r="N328">
        <v>0</v>
      </c>
      <c r="O328">
        <v>8</v>
      </c>
      <c r="P328">
        <v>0</v>
      </c>
      <c r="U328" t="str">
        <f t="shared" si="15"/>
        <v>06-525</v>
      </c>
      <c r="V328" t="str">
        <f>IF(U328="","",VLOOKUP(B328,'08 County Sub Allocation'!A:B,2,FALSE))</f>
        <v>YK</v>
      </c>
      <c r="X328">
        <f t="shared" si="17"/>
        <v>6</v>
      </c>
      <c r="Y328" t="str">
        <f t="shared" si="16"/>
        <v>ED</v>
      </c>
    </row>
    <row r="329" spans="1:25" x14ac:dyDescent="0.3">
      <c r="A329" t="str">
        <f>VLOOKUP(B329,'VTD Check'!A:D,4,FALSE)</f>
        <v>06-530</v>
      </c>
      <c r="B329" t="s">
        <v>95</v>
      </c>
      <c r="C329">
        <v>6</v>
      </c>
      <c r="D329">
        <v>107</v>
      </c>
      <c r="E329">
        <v>24</v>
      </c>
      <c r="F329" s="1">
        <v>0.2243</v>
      </c>
      <c r="G329">
        <v>107</v>
      </c>
      <c r="H329">
        <v>24</v>
      </c>
      <c r="I329">
        <v>24</v>
      </c>
      <c r="J329">
        <v>1</v>
      </c>
      <c r="K329">
        <v>0</v>
      </c>
      <c r="L329">
        <v>0</v>
      </c>
      <c r="M329">
        <v>7</v>
      </c>
      <c r="N329">
        <v>2</v>
      </c>
      <c r="O329">
        <v>14</v>
      </c>
      <c r="P329">
        <v>0</v>
      </c>
      <c r="U329" t="str">
        <f t="shared" si="15"/>
        <v>06-530</v>
      </c>
      <c r="V329" t="str">
        <f>IF(U329="","",VLOOKUP(B329,'08 County Sub Allocation'!A:B,2,FALSE))</f>
        <v>YK</v>
      </c>
      <c r="X329">
        <f t="shared" si="17"/>
        <v>6</v>
      </c>
      <c r="Y329" t="str">
        <f t="shared" si="16"/>
        <v>ED</v>
      </c>
    </row>
    <row r="330" spans="1:25" x14ac:dyDescent="0.3">
      <c r="A330" t="s">
        <v>986</v>
      </c>
      <c r="B330" t="s">
        <v>96</v>
      </c>
      <c r="C330">
        <v>6</v>
      </c>
      <c r="D330">
        <v>255</v>
      </c>
      <c r="E330">
        <v>49</v>
      </c>
      <c r="F330" s="1">
        <v>0.19220000000000001</v>
      </c>
      <c r="G330">
        <v>255</v>
      </c>
      <c r="H330">
        <v>49</v>
      </c>
      <c r="I330">
        <v>48</v>
      </c>
      <c r="J330">
        <v>1</v>
      </c>
      <c r="K330">
        <v>1</v>
      </c>
      <c r="L330">
        <v>1</v>
      </c>
      <c r="M330">
        <v>5</v>
      </c>
      <c r="N330">
        <v>1</v>
      </c>
      <c r="O330">
        <v>39</v>
      </c>
      <c r="P330">
        <v>0</v>
      </c>
      <c r="U330" t="str">
        <f t="shared" si="15"/>
        <v>06-533</v>
      </c>
      <c r="V330" t="str">
        <f>IF(U330="","",VLOOKUP(B330,'08 County Sub Allocation'!A:B,2,FALSE))</f>
        <v>YK</v>
      </c>
      <c r="X330">
        <f t="shared" si="17"/>
        <v>6</v>
      </c>
      <c r="Y330" t="str">
        <f t="shared" si="16"/>
        <v>ED</v>
      </c>
    </row>
    <row r="331" spans="1:25" x14ac:dyDescent="0.3">
      <c r="A331" t="str">
        <f>VLOOKUP(B331,'VTD Check'!A:D,4,FALSE)</f>
        <v>06-537</v>
      </c>
      <c r="B331" t="s">
        <v>97</v>
      </c>
      <c r="C331">
        <v>6</v>
      </c>
      <c r="D331">
        <v>284</v>
      </c>
      <c r="E331">
        <v>103</v>
      </c>
      <c r="F331" s="1">
        <v>0.36270000000000002</v>
      </c>
      <c r="G331">
        <v>284</v>
      </c>
      <c r="H331">
        <v>103</v>
      </c>
      <c r="I331">
        <v>103</v>
      </c>
      <c r="J331">
        <v>1</v>
      </c>
      <c r="K331">
        <v>0</v>
      </c>
      <c r="L331">
        <v>3</v>
      </c>
      <c r="M331">
        <v>24</v>
      </c>
      <c r="N331">
        <v>0</v>
      </c>
      <c r="O331">
        <v>75</v>
      </c>
      <c r="P331">
        <v>0</v>
      </c>
      <c r="U331" t="str">
        <f t="shared" ref="U331:U394" si="18">IF(ISNUMBER(LEFT(A331,2)/1),A331,IF(RIGHT(B330,8)="Absentee",REPT("0",2-LEN(C331))&amp;C331&amp;"-ABS",IF(RIGHT(B330,8)="Question",REPT("0",2-LEN(C331))&amp;C331&amp;"-QUE","")))</f>
        <v>06-537</v>
      </c>
      <c r="V331" t="str">
        <f>IF(U331="","",VLOOKUP(B331,'08 County Sub Allocation'!A:B,2,FALSE))</f>
        <v>VC</v>
      </c>
      <c r="X331">
        <f t="shared" si="17"/>
        <v>6</v>
      </c>
      <c r="Y331" t="str">
        <f t="shared" si="16"/>
        <v>ED</v>
      </c>
    </row>
    <row r="332" spans="1:25" x14ac:dyDescent="0.3">
      <c r="A332" t="str">
        <f>VLOOKUP(B332,'VTD Check'!A:D,4,FALSE)</f>
        <v>06-540</v>
      </c>
      <c r="B332" t="s">
        <v>98</v>
      </c>
      <c r="C332">
        <v>6</v>
      </c>
      <c r="D332">
        <v>61</v>
      </c>
      <c r="E332">
        <v>26</v>
      </c>
      <c r="F332" s="1">
        <v>0.42620000000000002</v>
      </c>
      <c r="G332">
        <v>61</v>
      </c>
      <c r="H332">
        <v>26</v>
      </c>
      <c r="I332">
        <v>26</v>
      </c>
      <c r="J332">
        <v>0</v>
      </c>
      <c r="K332">
        <v>0</v>
      </c>
      <c r="L332">
        <v>0</v>
      </c>
      <c r="M332">
        <v>8</v>
      </c>
      <c r="N332">
        <v>1</v>
      </c>
      <c r="O332">
        <v>17</v>
      </c>
      <c r="P332">
        <v>0</v>
      </c>
      <c r="U332" t="str">
        <f t="shared" si="18"/>
        <v>06-540</v>
      </c>
      <c r="V332" t="str">
        <f>IF(U332="","",VLOOKUP(B332,'08 County Sub Allocation'!A:B,2,FALSE))</f>
        <v>Bethel</v>
      </c>
      <c r="X332">
        <f t="shared" si="17"/>
        <v>6</v>
      </c>
      <c r="Y332" t="str">
        <f t="shared" si="16"/>
        <v>ED</v>
      </c>
    </row>
    <row r="333" spans="1:25" x14ac:dyDescent="0.3">
      <c r="A333" t="str">
        <f>VLOOKUP(B333,'VTD Check'!A:D,4,FALSE)</f>
        <v>06-542</v>
      </c>
      <c r="B333" t="s">
        <v>99</v>
      </c>
      <c r="C333">
        <v>6</v>
      </c>
      <c r="D333">
        <v>78</v>
      </c>
      <c r="E333">
        <v>35</v>
      </c>
      <c r="F333" s="1">
        <v>0.44869999999999999</v>
      </c>
      <c r="G333">
        <v>78</v>
      </c>
      <c r="H333">
        <v>35</v>
      </c>
      <c r="I333">
        <v>35</v>
      </c>
      <c r="J333">
        <v>0</v>
      </c>
      <c r="K333">
        <v>0</v>
      </c>
      <c r="L333">
        <v>1</v>
      </c>
      <c r="M333">
        <v>19</v>
      </c>
      <c r="N333">
        <v>0</v>
      </c>
      <c r="O333">
        <v>15</v>
      </c>
      <c r="P333">
        <v>0</v>
      </c>
      <c r="U333" t="str">
        <f t="shared" si="18"/>
        <v>06-542</v>
      </c>
      <c r="V333" t="str">
        <f>IF(U333="","",VLOOKUP(B333,'08 County Sub Allocation'!A:B,2,FALSE))</f>
        <v>YK</v>
      </c>
      <c r="X333">
        <f t="shared" si="17"/>
        <v>6</v>
      </c>
      <c r="Y333" t="str">
        <f t="shared" ref="Y333:Y396" si="19">IF(U333="","",IF(RIGHT(B333,5)="Total","TOT",IF(ISNUMBER(LEFT(A333,2)/1),"ED",IF(RIGHT(U333,3)="ABS","ABS",IF(RIGHT(U333,3)="QUE","QUE","")))))</f>
        <v>ED</v>
      </c>
    </row>
    <row r="334" spans="1:25" x14ac:dyDescent="0.3">
      <c r="A334" t="str">
        <f>VLOOKUP(B334,'VTD Check'!A:D,4,FALSE)</f>
        <v>06-543</v>
      </c>
      <c r="B334" t="s">
        <v>100</v>
      </c>
      <c r="C334">
        <v>6</v>
      </c>
      <c r="D334">
        <v>799</v>
      </c>
      <c r="E334">
        <v>289</v>
      </c>
      <c r="F334" s="1">
        <v>0.36170000000000002</v>
      </c>
      <c r="G334">
        <v>799</v>
      </c>
      <c r="H334">
        <v>289</v>
      </c>
      <c r="I334">
        <v>285</v>
      </c>
      <c r="J334">
        <v>5</v>
      </c>
      <c r="K334">
        <v>2</v>
      </c>
      <c r="L334">
        <v>4</v>
      </c>
      <c r="M334">
        <v>72</v>
      </c>
      <c r="N334">
        <v>3</v>
      </c>
      <c r="O334">
        <v>197</v>
      </c>
      <c r="P334">
        <v>2</v>
      </c>
      <c r="U334" t="str">
        <f t="shared" si="18"/>
        <v>06-543</v>
      </c>
      <c r="V334" t="str">
        <f>IF(U334="","",VLOOKUP(B334,'08 County Sub Allocation'!A:B,2,FALSE))</f>
        <v>VC</v>
      </c>
      <c r="X334">
        <f t="shared" si="17"/>
        <v>6</v>
      </c>
      <c r="Y334" t="str">
        <f t="shared" si="19"/>
        <v>ED</v>
      </c>
    </row>
    <row r="335" spans="1:25" x14ac:dyDescent="0.3">
      <c r="A335" t="str">
        <f>VLOOKUP(B335,'VTD Check'!A:D,4,FALSE)</f>
        <v>06-545</v>
      </c>
      <c r="B335" t="s">
        <v>101</v>
      </c>
      <c r="C335">
        <v>6</v>
      </c>
      <c r="D335">
        <v>63</v>
      </c>
      <c r="E335">
        <v>28</v>
      </c>
      <c r="F335" s="1">
        <v>0.44440000000000002</v>
      </c>
      <c r="G335">
        <v>63</v>
      </c>
      <c r="H335">
        <v>28</v>
      </c>
      <c r="I335">
        <v>28</v>
      </c>
      <c r="J335">
        <v>0</v>
      </c>
      <c r="K335">
        <v>0</v>
      </c>
      <c r="L335">
        <v>0</v>
      </c>
      <c r="M335">
        <v>12</v>
      </c>
      <c r="N335">
        <v>0</v>
      </c>
      <c r="O335">
        <v>16</v>
      </c>
      <c r="P335">
        <v>0</v>
      </c>
      <c r="U335" t="str">
        <f t="shared" si="18"/>
        <v>06-545</v>
      </c>
      <c r="V335" t="str">
        <f>IF(U335="","",VLOOKUP(B335,'08 County Sub Allocation'!A:B,2,FALSE))</f>
        <v>Bethel</v>
      </c>
      <c r="X335">
        <f t="shared" si="17"/>
        <v>6</v>
      </c>
      <c r="Y335" t="str">
        <f t="shared" si="19"/>
        <v>ED</v>
      </c>
    </row>
    <row r="336" spans="1:25" x14ac:dyDescent="0.3">
      <c r="A336" t="str">
        <f>VLOOKUP(B336,'VTD Check'!A:D,4,FALSE)</f>
        <v>06-546</v>
      </c>
      <c r="B336" t="s">
        <v>102</v>
      </c>
      <c r="C336">
        <v>6</v>
      </c>
      <c r="D336">
        <v>1100</v>
      </c>
      <c r="E336">
        <v>528</v>
      </c>
      <c r="F336" s="1">
        <v>0.48</v>
      </c>
      <c r="G336">
        <v>1100</v>
      </c>
      <c r="H336">
        <v>528</v>
      </c>
      <c r="I336">
        <v>528</v>
      </c>
      <c r="J336">
        <v>11</v>
      </c>
      <c r="K336">
        <v>4</v>
      </c>
      <c r="L336">
        <v>5</v>
      </c>
      <c r="M336">
        <v>66</v>
      </c>
      <c r="N336">
        <v>2</v>
      </c>
      <c r="O336">
        <v>438</v>
      </c>
      <c r="P336">
        <v>2</v>
      </c>
      <c r="U336" t="str">
        <f t="shared" si="18"/>
        <v>06-546</v>
      </c>
      <c r="V336" t="str">
        <f>IF(U336="","",VLOOKUP(B336,'08 County Sub Allocation'!A:B,2,FALSE))</f>
        <v>SEF</v>
      </c>
      <c r="X336">
        <f t="shared" si="17"/>
        <v>6</v>
      </c>
      <c r="Y336" t="str">
        <f t="shared" si="19"/>
        <v>ED</v>
      </c>
    </row>
    <row r="337" spans="1:25" x14ac:dyDescent="0.3">
      <c r="A337" t="str">
        <f>VLOOKUP(B337,'VTD Check'!A:D,4,FALSE)</f>
        <v>06-547</v>
      </c>
      <c r="B337" t="s">
        <v>103</v>
      </c>
      <c r="C337">
        <v>6</v>
      </c>
      <c r="D337">
        <v>136</v>
      </c>
      <c r="E337">
        <v>57</v>
      </c>
      <c r="F337" s="1">
        <v>0.41909999999999997</v>
      </c>
      <c r="G337">
        <v>136</v>
      </c>
      <c r="H337">
        <v>57</v>
      </c>
      <c r="I337">
        <v>57</v>
      </c>
      <c r="J337">
        <v>1</v>
      </c>
      <c r="K337">
        <v>0</v>
      </c>
      <c r="L337">
        <v>3</v>
      </c>
      <c r="M337">
        <v>13</v>
      </c>
      <c r="N337">
        <v>2</v>
      </c>
      <c r="O337">
        <v>38</v>
      </c>
      <c r="P337">
        <v>0</v>
      </c>
      <c r="U337" t="str">
        <f t="shared" si="18"/>
        <v>06-547</v>
      </c>
      <c r="V337" t="str">
        <f>IF(U337="","",VLOOKUP(B337,'08 County Sub Allocation'!A:B,2,FALSE))</f>
        <v>SEF</v>
      </c>
      <c r="X337">
        <f t="shared" si="17"/>
        <v>6</v>
      </c>
      <c r="Y337" t="str">
        <f t="shared" si="19"/>
        <v>ED</v>
      </c>
    </row>
    <row r="338" spans="1:25" x14ac:dyDescent="0.3">
      <c r="A338" t="str">
        <f>VLOOKUP(B338,'VTD Check'!A:D,4,FALSE)</f>
        <v>06-550</v>
      </c>
      <c r="B338" t="s">
        <v>104</v>
      </c>
      <c r="C338">
        <v>6</v>
      </c>
      <c r="D338">
        <v>224</v>
      </c>
      <c r="E338">
        <v>87</v>
      </c>
      <c r="F338" s="1">
        <v>0.38840000000000002</v>
      </c>
      <c r="G338">
        <v>224</v>
      </c>
      <c r="H338">
        <v>87</v>
      </c>
      <c r="I338">
        <v>84</v>
      </c>
      <c r="J338">
        <v>0</v>
      </c>
      <c r="K338">
        <v>0</v>
      </c>
      <c r="L338">
        <v>2</v>
      </c>
      <c r="M338">
        <v>16</v>
      </c>
      <c r="N338">
        <v>2</v>
      </c>
      <c r="O338">
        <v>64</v>
      </c>
      <c r="P338">
        <v>0</v>
      </c>
      <c r="U338" t="str">
        <f t="shared" si="18"/>
        <v>06-550</v>
      </c>
      <c r="V338" t="str">
        <f>IF(U338="","",VLOOKUP(B338,'08 County Sub Allocation'!A:B,2,FALSE))</f>
        <v>SEF</v>
      </c>
      <c r="X338">
        <f t="shared" si="17"/>
        <v>6</v>
      </c>
      <c r="Y338" t="str">
        <f t="shared" si="19"/>
        <v>ED</v>
      </c>
    </row>
    <row r="339" spans="1:25" x14ac:dyDescent="0.3">
      <c r="A339" t="str">
        <f>VLOOKUP(B339,'VTD Check'!A:D,4,FALSE)</f>
        <v>06-555</v>
      </c>
      <c r="B339" t="s">
        <v>105</v>
      </c>
      <c r="C339">
        <v>6</v>
      </c>
      <c r="D339">
        <v>496</v>
      </c>
      <c r="E339">
        <v>180</v>
      </c>
      <c r="F339" s="1">
        <v>0.3629</v>
      </c>
      <c r="G339">
        <v>496</v>
      </c>
      <c r="H339">
        <v>180</v>
      </c>
      <c r="I339">
        <v>174</v>
      </c>
      <c r="J339">
        <v>5</v>
      </c>
      <c r="K339">
        <v>0</v>
      </c>
      <c r="L339">
        <v>3</v>
      </c>
      <c r="M339">
        <v>85</v>
      </c>
      <c r="N339">
        <v>2</v>
      </c>
      <c r="O339">
        <v>79</v>
      </c>
      <c r="P339">
        <v>0</v>
      </c>
      <c r="U339" t="str">
        <f t="shared" si="18"/>
        <v>06-555</v>
      </c>
      <c r="V339" t="str">
        <f>IF(U339="","",VLOOKUP(B339,'08 County Sub Allocation'!A:B,2,FALSE))</f>
        <v>YK</v>
      </c>
      <c r="X339">
        <f t="shared" si="17"/>
        <v>6</v>
      </c>
      <c r="Y339" t="str">
        <f t="shared" si="19"/>
        <v>ED</v>
      </c>
    </row>
    <row r="340" spans="1:25" x14ac:dyDescent="0.3">
      <c r="A340" t="str">
        <f>VLOOKUP(B340,'VTD Check'!A:D,4,FALSE)</f>
        <v>06-557</v>
      </c>
      <c r="B340" t="s">
        <v>106</v>
      </c>
      <c r="C340">
        <v>6</v>
      </c>
      <c r="D340">
        <v>292</v>
      </c>
      <c r="E340">
        <v>154</v>
      </c>
      <c r="F340" s="1">
        <v>0.52739999999999998</v>
      </c>
      <c r="G340">
        <v>292</v>
      </c>
      <c r="H340">
        <v>154</v>
      </c>
      <c r="I340">
        <v>152</v>
      </c>
      <c r="J340">
        <v>2</v>
      </c>
      <c r="K340">
        <v>2</v>
      </c>
      <c r="L340">
        <v>0</v>
      </c>
      <c r="M340">
        <v>38</v>
      </c>
      <c r="N340">
        <v>1</v>
      </c>
      <c r="O340">
        <v>109</v>
      </c>
      <c r="P340">
        <v>0</v>
      </c>
      <c r="U340" t="str">
        <f t="shared" si="18"/>
        <v>06-557</v>
      </c>
      <c r="V340" t="str">
        <f>IF(U340="","",VLOOKUP(B340,'08 County Sub Allocation'!A:B,2,FALSE))</f>
        <v>VC</v>
      </c>
      <c r="X340">
        <f t="shared" si="17"/>
        <v>6</v>
      </c>
      <c r="Y340" t="str">
        <f t="shared" si="19"/>
        <v>ED</v>
      </c>
    </row>
    <row r="341" spans="1:25" x14ac:dyDescent="0.3">
      <c r="A341" t="str">
        <f>VLOOKUP(B341,'VTD Check'!A:D,4,FALSE)</f>
        <v>06-560</v>
      </c>
      <c r="B341" t="s">
        <v>107</v>
      </c>
      <c r="C341">
        <v>6</v>
      </c>
      <c r="D341">
        <v>398</v>
      </c>
      <c r="E341">
        <v>238</v>
      </c>
      <c r="F341" s="1">
        <v>0.59799999999999998</v>
      </c>
      <c r="G341">
        <v>398</v>
      </c>
      <c r="H341">
        <v>238</v>
      </c>
      <c r="I341">
        <v>235</v>
      </c>
      <c r="J341">
        <v>9</v>
      </c>
      <c r="K341">
        <v>0</v>
      </c>
      <c r="L341">
        <v>3</v>
      </c>
      <c r="M341">
        <v>100</v>
      </c>
      <c r="N341">
        <v>1</v>
      </c>
      <c r="O341">
        <v>122</v>
      </c>
      <c r="P341">
        <v>0</v>
      </c>
      <c r="U341" t="str">
        <f t="shared" si="18"/>
        <v>06-560</v>
      </c>
      <c r="V341" t="str">
        <f>IF(U341="","",VLOOKUP(B341,'08 County Sub Allocation'!A:B,2,FALSE))</f>
        <v>YK</v>
      </c>
      <c r="X341">
        <f t="shared" si="17"/>
        <v>6</v>
      </c>
      <c r="Y341" t="str">
        <f t="shared" si="19"/>
        <v>ED</v>
      </c>
    </row>
    <row r="342" spans="1:25" x14ac:dyDescent="0.3">
      <c r="A342" t="str">
        <f>VLOOKUP(B342,'VTD Check'!A:D,4,FALSE)</f>
        <v>06-565</v>
      </c>
      <c r="B342" t="s">
        <v>108</v>
      </c>
      <c r="C342">
        <v>6</v>
      </c>
      <c r="D342">
        <v>95</v>
      </c>
      <c r="E342">
        <v>57</v>
      </c>
      <c r="F342" s="1">
        <v>0.6</v>
      </c>
      <c r="G342">
        <v>95</v>
      </c>
      <c r="H342">
        <v>57</v>
      </c>
      <c r="I342">
        <v>56</v>
      </c>
      <c r="J342">
        <v>0</v>
      </c>
      <c r="K342">
        <v>1</v>
      </c>
      <c r="L342">
        <v>3</v>
      </c>
      <c r="M342">
        <v>20</v>
      </c>
      <c r="N342">
        <v>1</v>
      </c>
      <c r="O342">
        <v>31</v>
      </c>
      <c r="P342">
        <v>0</v>
      </c>
      <c r="U342" t="str">
        <f t="shared" si="18"/>
        <v>06-565</v>
      </c>
      <c r="V342" t="str">
        <f>IF(U342="","",VLOOKUP(B342,'08 County Sub Allocation'!A:B,2,FALSE))</f>
        <v>YK</v>
      </c>
      <c r="X342">
        <f t="shared" si="17"/>
        <v>6</v>
      </c>
      <c r="Y342" t="str">
        <f t="shared" si="19"/>
        <v>ED</v>
      </c>
    </row>
    <row r="343" spans="1:25" x14ac:dyDescent="0.3">
      <c r="A343" t="str">
        <f>VLOOKUP(B343,'VTD Check'!A:D,4,FALSE)</f>
        <v>06-570</v>
      </c>
      <c r="B343" t="s">
        <v>109</v>
      </c>
      <c r="C343">
        <v>6</v>
      </c>
      <c r="D343">
        <v>133</v>
      </c>
      <c r="E343">
        <v>59</v>
      </c>
      <c r="F343" s="1">
        <v>0.44359999999999999</v>
      </c>
      <c r="G343">
        <v>133</v>
      </c>
      <c r="H343">
        <v>59</v>
      </c>
      <c r="I343">
        <v>59</v>
      </c>
      <c r="J343">
        <v>1</v>
      </c>
      <c r="K343">
        <v>0</v>
      </c>
      <c r="L343">
        <v>0</v>
      </c>
      <c r="M343">
        <v>20</v>
      </c>
      <c r="N343">
        <v>0</v>
      </c>
      <c r="O343">
        <v>38</v>
      </c>
      <c r="P343">
        <v>0</v>
      </c>
      <c r="U343" t="str">
        <f t="shared" si="18"/>
        <v>06-570</v>
      </c>
      <c r="V343" t="str">
        <f>IF(U343="","",VLOOKUP(B343,'08 County Sub Allocation'!A:B,2,FALSE))</f>
        <v>YK</v>
      </c>
      <c r="X343">
        <f t="shared" si="17"/>
        <v>6</v>
      </c>
      <c r="Y343" t="str">
        <f t="shared" si="19"/>
        <v>ED</v>
      </c>
    </row>
    <row r="344" spans="1:25" x14ac:dyDescent="0.3">
      <c r="A344" t="str">
        <f>VLOOKUP(B344,'VTD Check'!A:D,4,FALSE)</f>
        <v>06-575</v>
      </c>
      <c r="B344" t="s">
        <v>110</v>
      </c>
      <c r="C344">
        <v>6</v>
      </c>
      <c r="D344">
        <v>55</v>
      </c>
      <c r="E344">
        <v>31</v>
      </c>
      <c r="F344" s="1">
        <v>0.56359999999999999</v>
      </c>
      <c r="G344">
        <v>55</v>
      </c>
      <c r="H344">
        <v>31</v>
      </c>
      <c r="I344">
        <v>31</v>
      </c>
      <c r="J344">
        <v>0</v>
      </c>
      <c r="K344">
        <v>0</v>
      </c>
      <c r="L344">
        <v>0</v>
      </c>
      <c r="M344">
        <v>26</v>
      </c>
      <c r="N344">
        <v>0</v>
      </c>
      <c r="O344">
        <v>5</v>
      </c>
      <c r="P344">
        <v>0</v>
      </c>
      <c r="U344" t="str">
        <f t="shared" si="18"/>
        <v>06-575</v>
      </c>
      <c r="V344" t="str">
        <f>IF(U344="","",VLOOKUP(B344,'08 County Sub Allocation'!A:B,2,FALSE))</f>
        <v>YK</v>
      </c>
      <c r="X344">
        <f t="shared" si="17"/>
        <v>6</v>
      </c>
      <c r="Y344" t="str">
        <f t="shared" si="19"/>
        <v>ED</v>
      </c>
    </row>
    <row r="345" spans="1:25" x14ac:dyDescent="0.3">
      <c r="A345" t="str">
        <f>VLOOKUP(B345,'VTD Check'!A:D,4,FALSE)</f>
        <v>06-580</v>
      </c>
      <c r="B345" t="s">
        <v>111</v>
      </c>
      <c r="C345">
        <v>6</v>
      </c>
      <c r="D345">
        <v>151</v>
      </c>
      <c r="E345">
        <v>103</v>
      </c>
      <c r="F345" s="1">
        <v>0.68210000000000004</v>
      </c>
      <c r="G345">
        <v>151</v>
      </c>
      <c r="H345">
        <v>103</v>
      </c>
      <c r="I345">
        <v>100</v>
      </c>
      <c r="J345">
        <v>2</v>
      </c>
      <c r="K345">
        <v>0</v>
      </c>
      <c r="L345">
        <v>0</v>
      </c>
      <c r="M345">
        <v>51</v>
      </c>
      <c r="N345">
        <v>1</v>
      </c>
      <c r="O345">
        <v>46</v>
      </c>
      <c r="P345">
        <v>0</v>
      </c>
      <c r="U345" t="str">
        <f t="shared" si="18"/>
        <v>06-580</v>
      </c>
      <c r="V345" t="str">
        <f>IF(U345="","",VLOOKUP(B345,'08 County Sub Allocation'!A:B,2,FALSE))</f>
        <v>YK</v>
      </c>
      <c r="X345">
        <f t="shared" si="17"/>
        <v>6</v>
      </c>
      <c r="Y345" t="str">
        <f t="shared" si="19"/>
        <v>ED</v>
      </c>
    </row>
    <row r="346" spans="1:25" x14ac:dyDescent="0.3">
      <c r="A346" t="str">
        <f>VLOOKUP(B346,'VTD Check'!A:D,4,FALSE)</f>
        <v>06-590</v>
      </c>
      <c r="B346" t="s">
        <v>112</v>
      </c>
      <c r="C346">
        <v>6</v>
      </c>
      <c r="D346">
        <v>145</v>
      </c>
      <c r="E346">
        <v>79</v>
      </c>
      <c r="F346" s="1">
        <v>0.54479999999999995</v>
      </c>
      <c r="G346">
        <v>145</v>
      </c>
      <c r="H346">
        <v>79</v>
      </c>
      <c r="I346">
        <v>77</v>
      </c>
      <c r="J346">
        <v>1</v>
      </c>
      <c r="K346">
        <v>1</v>
      </c>
      <c r="L346">
        <v>1</v>
      </c>
      <c r="M346">
        <v>41</v>
      </c>
      <c r="N346">
        <v>0</v>
      </c>
      <c r="O346">
        <v>33</v>
      </c>
      <c r="P346">
        <v>0</v>
      </c>
      <c r="U346" t="str">
        <f t="shared" si="18"/>
        <v>06-590</v>
      </c>
      <c r="V346" t="str">
        <f>IF(U346="","",VLOOKUP(B346,'08 County Sub Allocation'!A:B,2,FALSE))</f>
        <v>YK</v>
      </c>
      <c r="X346">
        <f t="shared" si="17"/>
        <v>6</v>
      </c>
      <c r="Y346" t="str">
        <f t="shared" si="19"/>
        <v>ED</v>
      </c>
    </row>
    <row r="347" spans="1:25" x14ac:dyDescent="0.3">
      <c r="A347" t="str">
        <f>VLOOKUP(B347,'VTD Check'!A:D,4,FALSE)</f>
        <v>06-593</v>
      </c>
      <c r="B347" t="s">
        <v>113</v>
      </c>
      <c r="C347">
        <v>6</v>
      </c>
      <c r="D347">
        <v>460</v>
      </c>
      <c r="E347">
        <v>224</v>
      </c>
      <c r="F347" s="1">
        <v>0.48699999999999999</v>
      </c>
      <c r="G347">
        <v>460</v>
      </c>
      <c r="H347">
        <v>224</v>
      </c>
      <c r="I347">
        <v>223</v>
      </c>
      <c r="J347">
        <v>5</v>
      </c>
      <c r="K347">
        <v>0</v>
      </c>
      <c r="L347">
        <v>5</v>
      </c>
      <c r="M347">
        <v>70</v>
      </c>
      <c r="N347">
        <v>5</v>
      </c>
      <c r="O347">
        <v>138</v>
      </c>
      <c r="P347">
        <v>0</v>
      </c>
      <c r="U347" t="str">
        <f t="shared" si="18"/>
        <v>06-593</v>
      </c>
      <c r="V347" t="str">
        <f>IF(U347="","",VLOOKUP(B347,'08 County Sub Allocation'!A:B,2,FALSE))</f>
        <v>VC</v>
      </c>
      <c r="X347">
        <f t="shared" si="17"/>
        <v>6</v>
      </c>
      <c r="Y347" t="str">
        <f t="shared" si="19"/>
        <v>ED</v>
      </c>
    </row>
    <row r="348" spans="1:25" x14ac:dyDescent="0.3">
      <c r="A348" t="str">
        <f>VLOOKUP(B348,'VTD Check'!A:D,4,FALSE)</f>
        <v>06-595</v>
      </c>
      <c r="B348" t="s">
        <v>114</v>
      </c>
      <c r="C348">
        <v>6</v>
      </c>
      <c r="D348">
        <v>66</v>
      </c>
      <c r="E348">
        <v>32</v>
      </c>
      <c r="F348" s="1">
        <v>0.48480000000000001</v>
      </c>
      <c r="G348">
        <v>66</v>
      </c>
      <c r="H348">
        <v>32</v>
      </c>
      <c r="I348">
        <v>32</v>
      </c>
      <c r="J348">
        <v>0</v>
      </c>
      <c r="K348">
        <v>0</v>
      </c>
      <c r="L348">
        <v>0</v>
      </c>
      <c r="M348">
        <v>19</v>
      </c>
      <c r="N348">
        <v>0</v>
      </c>
      <c r="O348">
        <v>13</v>
      </c>
      <c r="P348">
        <v>0</v>
      </c>
      <c r="U348" t="str">
        <f t="shared" si="18"/>
        <v>06-595</v>
      </c>
      <c r="V348" t="str">
        <f>IF(U348="","",VLOOKUP(B348,'08 County Sub Allocation'!A:B,2,FALSE))</f>
        <v>YK</v>
      </c>
      <c r="X348">
        <f t="shared" si="17"/>
        <v>6</v>
      </c>
      <c r="Y348" t="str">
        <f t="shared" si="19"/>
        <v>ED</v>
      </c>
    </row>
    <row r="349" spans="1:25" x14ac:dyDescent="0.3">
      <c r="A349" t="str">
        <f>VLOOKUP(B349,'VTD Check'!A:D,4,FALSE)</f>
        <v>06-605</v>
      </c>
      <c r="B349" t="s">
        <v>115</v>
      </c>
      <c r="C349">
        <v>6</v>
      </c>
      <c r="D349">
        <v>125</v>
      </c>
      <c r="E349">
        <v>41</v>
      </c>
      <c r="F349" s="1">
        <v>0.32800000000000001</v>
      </c>
      <c r="G349">
        <v>125</v>
      </c>
      <c r="H349">
        <v>41</v>
      </c>
      <c r="I349">
        <v>41</v>
      </c>
      <c r="J349">
        <v>1</v>
      </c>
      <c r="K349">
        <v>1</v>
      </c>
      <c r="L349">
        <v>0</v>
      </c>
      <c r="M349">
        <v>13</v>
      </c>
      <c r="N349">
        <v>0</v>
      </c>
      <c r="O349">
        <v>26</v>
      </c>
      <c r="P349">
        <v>0</v>
      </c>
      <c r="U349" t="str">
        <f t="shared" si="18"/>
        <v>06-605</v>
      </c>
      <c r="V349" t="str">
        <f>IF(U349="","",VLOOKUP(B349,'08 County Sub Allocation'!A:B,2,FALSE))</f>
        <v>YK</v>
      </c>
      <c r="X349">
        <f t="shared" si="17"/>
        <v>6</v>
      </c>
      <c r="Y349" t="str">
        <f t="shared" si="19"/>
        <v>ED</v>
      </c>
    </row>
    <row r="350" spans="1:25" x14ac:dyDescent="0.3">
      <c r="A350" t="str">
        <f>VLOOKUP(B350,'VTD Check'!A:D,4,FALSE)</f>
        <v>06-607</v>
      </c>
      <c r="B350" t="s">
        <v>116</v>
      </c>
      <c r="C350">
        <v>6</v>
      </c>
      <c r="D350">
        <v>161</v>
      </c>
      <c r="E350">
        <v>67</v>
      </c>
      <c r="F350" s="1">
        <v>0.41610000000000003</v>
      </c>
      <c r="G350">
        <v>161</v>
      </c>
      <c r="H350">
        <v>67</v>
      </c>
      <c r="I350">
        <v>66</v>
      </c>
      <c r="J350">
        <v>2</v>
      </c>
      <c r="K350">
        <v>1</v>
      </c>
      <c r="L350">
        <v>2</v>
      </c>
      <c r="M350">
        <v>35</v>
      </c>
      <c r="N350">
        <v>1</v>
      </c>
      <c r="O350">
        <v>25</v>
      </c>
      <c r="P350">
        <v>0</v>
      </c>
      <c r="U350" t="str">
        <f t="shared" si="18"/>
        <v>06-607</v>
      </c>
      <c r="V350" t="str">
        <f>IF(U350="","",VLOOKUP(B350,'08 County Sub Allocation'!A:B,2,FALSE))</f>
        <v>Wade-Hampton</v>
      </c>
      <c r="X350">
        <f t="shared" si="17"/>
        <v>6</v>
      </c>
      <c r="Y350" t="str">
        <f t="shared" si="19"/>
        <v>ED</v>
      </c>
    </row>
    <row r="351" spans="1:25" x14ac:dyDescent="0.3">
      <c r="A351" t="str">
        <f>VLOOKUP(B351,'VTD Check'!A:D,4,FALSE)</f>
        <v>06-610</v>
      </c>
      <c r="B351" t="s">
        <v>117</v>
      </c>
      <c r="C351">
        <v>6</v>
      </c>
      <c r="D351">
        <v>339</v>
      </c>
      <c r="E351">
        <v>115</v>
      </c>
      <c r="F351" s="1">
        <v>0.3392</v>
      </c>
      <c r="G351">
        <v>339</v>
      </c>
      <c r="H351">
        <v>115</v>
      </c>
      <c r="I351">
        <v>115</v>
      </c>
      <c r="J351">
        <v>3</v>
      </c>
      <c r="K351">
        <v>0</v>
      </c>
      <c r="L351">
        <v>2</v>
      </c>
      <c r="M351">
        <v>38</v>
      </c>
      <c r="N351">
        <v>0</v>
      </c>
      <c r="O351">
        <v>71</v>
      </c>
      <c r="P351">
        <v>1</v>
      </c>
      <c r="U351" t="str">
        <f t="shared" si="18"/>
        <v>06-610</v>
      </c>
      <c r="V351" t="str">
        <f>IF(U351="","",VLOOKUP(B351,'08 County Sub Allocation'!A:B,2,FALSE))</f>
        <v>YK</v>
      </c>
      <c r="X351">
        <f t="shared" si="17"/>
        <v>6</v>
      </c>
      <c r="Y351" t="str">
        <f t="shared" si="19"/>
        <v>ED</v>
      </c>
    </row>
    <row r="352" spans="1:25" x14ac:dyDescent="0.3">
      <c r="A352" t="str">
        <f>VLOOKUP(B352,'VTD Check'!A:D,4,FALSE)</f>
        <v>06-613</v>
      </c>
      <c r="B352" t="s">
        <v>118</v>
      </c>
      <c r="C352">
        <v>6</v>
      </c>
      <c r="D352">
        <v>98</v>
      </c>
      <c r="E352">
        <v>53</v>
      </c>
      <c r="F352" s="1">
        <v>0.54079999999999995</v>
      </c>
      <c r="G352">
        <v>98</v>
      </c>
      <c r="H352">
        <v>53</v>
      </c>
      <c r="I352">
        <v>53</v>
      </c>
      <c r="J352">
        <v>1</v>
      </c>
      <c r="K352">
        <v>0</v>
      </c>
      <c r="L352">
        <v>3</v>
      </c>
      <c r="M352">
        <v>27</v>
      </c>
      <c r="N352">
        <v>0</v>
      </c>
      <c r="O352">
        <v>22</v>
      </c>
      <c r="P352">
        <v>0</v>
      </c>
      <c r="U352" t="str">
        <f t="shared" si="18"/>
        <v>06-613</v>
      </c>
      <c r="V352" t="str">
        <f>IF(U352="","",VLOOKUP(B352,'08 County Sub Allocation'!A:B,2,FALSE))</f>
        <v>VC</v>
      </c>
      <c r="X352">
        <f t="shared" si="17"/>
        <v>6</v>
      </c>
      <c r="Y352" t="str">
        <f t="shared" si="19"/>
        <v>ED</v>
      </c>
    </row>
    <row r="353" spans="1:25" x14ac:dyDescent="0.3">
      <c r="A353" t="str">
        <f>VLOOKUP(B353,'VTD Check'!A:D,4,FALSE)</f>
        <v>06-615</v>
      </c>
      <c r="B353" t="s">
        <v>119</v>
      </c>
      <c r="C353">
        <v>6</v>
      </c>
      <c r="D353">
        <v>166</v>
      </c>
      <c r="E353">
        <v>94</v>
      </c>
      <c r="F353" s="1">
        <v>0.56630000000000003</v>
      </c>
      <c r="G353">
        <v>166</v>
      </c>
      <c r="H353">
        <v>94</v>
      </c>
      <c r="I353">
        <v>93</v>
      </c>
      <c r="J353">
        <v>2</v>
      </c>
      <c r="K353">
        <v>0</v>
      </c>
      <c r="L353">
        <v>0</v>
      </c>
      <c r="M353">
        <v>44</v>
      </c>
      <c r="N353">
        <v>1</v>
      </c>
      <c r="O353">
        <v>45</v>
      </c>
      <c r="P353">
        <v>1</v>
      </c>
      <c r="U353" t="str">
        <f t="shared" si="18"/>
        <v>06-615</v>
      </c>
      <c r="V353" t="str">
        <f>IF(U353="","",VLOOKUP(B353,'08 County Sub Allocation'!A:B,2,FALSE))</f>
        <v>YK</v>
      </c>
      <c r="X353">
        <f t="shared" si="17"/>
        <v>6</v>
      </c>
      <c r="Y353" t="str">
        <f t="shared" si="19"/>
        <v>ED</v>
      </c>
    </row>
    <row r="354" spans="1:25" x14ac:dyDescent="0.3">
      <c r="A354" t="str">
        <f>VLOOKUP(B354,'VTD Check'!A:D,4,FALSE)</f>
        <v>06-620</v>
      </c>
      <c r="B354" t="s">
        <v>120</v>
      </c>
      <c r="C354">
        <v>6</v>
      </c>
      <c r="D354">
        <v>602</v>
      </c>
      <c r="E354">
        <v>322</v>
      </c>
      <c r="F354" s="1">
        <v>0.53490000000000004</v>
      </c>
      <c r="G354">
        <v>602</v>
      </c>
      <c r="H354">
        <v>322</v>
      </c>
      <c r="I354">
        <v>315</v>
      </c>
      <c r="J354">
        <v>7</v>
      </c>
      <c r="K354">
        <v>4</v>
      </c>
      <c r="L354">
        <v>5</v>
      </c>
      <c r="M354">
        <v>90</v>
      </c>
      <c r="N354">
        <v>0</v>
      </c>
      <c r="O354">
        <v>208</v>
      </c>
      <c r="P354">
        <v>1</v>
      </c>
      <c r="U354" t="str">
        <f t="shared" si="18"/>
        <v>06-620</v>
      </c>
      <c r="V354" t="str">
        <f>IF(U354="","",VLOOKUP(B354,'08 County Sub Allocation'!A:B,2,FALSE))</f>
        <v>YK</v>
      </c>
      <c r="X354">
        <f t="shared" si="17"/>
        <v>6</v>
      </c>
      <c r="Y354" t="str">
        <f t="shared" si="19"/>
        <v>ED</v>
      </c>
    </row>
    <row r="355" spans="1:25" x14ac:dyDescent="0.3">
      <c r="A355" t="str">
        <f>VLOOKUP(B355,'VTD Check'!A:D,4,FALSE)</f>
        <v>06-625</v>
      </c>
      <c r="B355" t="s">
        <v>121</v>
      </c>
      <c r="C355">
        <v>6</v>
      </c>
      <c r="D355">
        <v>79</v>
      </c>
      <c r="E355">
        <v>46</v>
      </c>
      <c r="F355" s="1">
        <v>0.58230000000000004</v>
      </c>
      <c r="G355">
        <v>79</v>
      </c>
      <c r="H355">
        <v>46</v>
      </c>
      <c r="I355">
        <v>46</v>
      </c>
      <c r="J355">
        <v>0</v>
      </c>
      <c r="K355">
        <v>1</v>
      </c>
      <c r="L355">
        <v>0</v>
      </c>
      <c r="M355">
        <v>20</v>
      </c>
      <c r="N355">
        <v>0</v>
      </c>
      <c r="O355">
        <v>25</v>
      </c>
      <c r="P355">
        <v>0</v>
      </c>
      <c r="U355" t="str">
        <f t="shared" si="18"/>
        <v>06-625</v>
      </c>
      <c r="V355" t="str">
        <f>IF(U355="","",VLOOKUP(B355,'08 County Sub Allocation'!A:B,2,FALSE))</f>
        <v>YK</v>
      </c>
      <c r="X355">
        <f t="shared" si="17"/>
        <v>6</v>
      </c>
      <c r="Y355" t="str">
        <f t="shared" si="19"/>
        <v>ED</v>
      </c>
    </row>
    <row r="356" spans="1:25" x14ac:dyDescent="0.3">
      <c r="A356" t="str">
        <f>VLOOKUP(B356,'VTD Check'!A:D,4,FALSE)</f>
        <v>06-627</v>
      </c>
      <c r="B356" t="s">
        <v>122</v>
      </c>
      <c r="C356">
        <v>6</v>
      </c>
      <c r="D356">
        <v>217</v>
      </c>
      <c r="E356">
        <v>92</v>
      </c>
      <c r="F356" s="1">
        <v>0.42399999999999999</v>
      </c>
      <c r="G356">
        <v>217</v>
      </c>
      <c r="H356">
        <v>92</v>
      </c>
      <c r="I356">
        <v>89</v>
      </c>
      <c r="J356">
        <v>0</v>
      </c>
      <c r="K356">
        <v>0</v>
      </c>
      <c r="L356">
        <v>0</v>
      </c>
      <c r="M356">
        <v>20</v>
      </c>
      <c r="N356">
        <v>0</v>
      </c>
      <c r="O356">
        <v>69</v>
      </c>
      <c r="P356">
        <v>0</v>
      </c>
      <c r="U356" t="str">
        <f t="shared" si="18"/>
        <v>06-627</v>
      </c>
      <c r="V356" t="str">
        <f>IF(U356="","",VLOOKUP(B356,'08 County Sub Allocation'!A:B,2,FALSE))</f>
        <v>SEF</v>
      </c>
      <c r="X356">
        <f t="shared" si="17"/>
        <v>6</v>
      </c>
      <c r="Y356" t="str">
        <f t="shared" si="19"/>
        <v>ED</v>
      </c>
    </row>
    <row r="357" spans="1:25" x14ac:dyDescent="0.3">
      <c r="A357" t="str">
        <f>VLOOKUP(B357,'VTD Check'!A:D,4,FALSE)</f>
        <v>06-630</v>
      </c>
      <c r="B357" t="s">
        <v>123</v>
      </c>
      <c r="C357">
        <v>6</v>
      </c>
      <c r="D357">
        <v>192</v>
      </c>
      <c r="E357">
        <v>122</v>
      </c>
      <c r="F357" s="1">
        <v>0.63539999999999996</v>
      </c>
      <c r="G357">
        <v>192</v>
      </c>
      <c r="H357">
        <v>122</v>
      </c>
      <c r="I357">
        <v>121</v>
      </c>
      <c r="J357">
        <v>1</v>
      </c>
      <c r="K357">
        <v>0</v>
      </c>
      <c r="L357">
        <v>1</v>
      </c>
      <c r="M357">
        <v>70</v>
      </c>
      <c r="N357">
        <v>0</v>
      </c>
      <c r="O357">
        <v>49</v>
      </c>
      <c r="P357">
        <v>0</v>
      </c>
      <c r="U357" t="str">
        <f t="shared" si="18"/>
        <v>06-630</v>
      </c>
      <c r="V357" t="str">
        <f>IF(U357="","",VLOOKUP(B357,'08 County Sub Allocation'!A:B,2,FALSE))</f>
        <v>YK</v>
      </c>
      <c r="X357">
        <f t="shared" si="17"/>
        <v>6</v>
      </c>
      <c r="Y357" t="str">
        <f t="shared" si="19"/>
        <v>ED</v>
      </c>
    </row>
    <row r="358" spans="1:25" x14ac:dyDescent="0.3">
      <c r="A358" t="str">
        <f>VLOOKUP(B358,'VTD Check'!A:D,4,FALSE)</f>
        <v>06-650</v>
      </c>
      <c r="B358" t="s">
        <v>124</v>
      </c>
      <c r="C358">
        <v>6</v>
      </c>
      <c r="D358">
        <v>135</v>
      </c>
      <c r="E358">
        <v>74</v>
      </c>
      <c r="F358" s="1">
        <v>0.54810000000000003</v>
      </c>
      <c r="G358">
        <v>135</v>
      </c>
      <c r="H358">
        <v>74</v>
      </c>
      <c r="I358">
        <v>72</v>
      </c>
      <c r="J358">
        <v>0</v>
      </c>
      <c r="K358">
        <v>0</v>
      </c>
      <c r="L358">
        <v>4</v>
      </c>
      <c r="M358">
        <v>26</v>
      </c>
      <c r="N358">
        <v>0</v>
      </c>
      <c r="O358">
        <v>41</v>
      </c>
      <c r="P358">
        <v>1</v>
      </c>
      <c r="U358" t="str">
        <f t="shared" si="18"/>
        <v>06-650</v>
      </c>
      <c r="V358" t="str">
        <f>IF(U358="","",VLOOKUP(B358,'08 County Sub Allocation'!A:B,2,FALSE))</f>
        <v>YK</v>
      </c>
      <c r="X358">
        <f t="shared" si="17"/>
        <v>6</v>
      </c>
      <c r="Y358" t="str">
        <f t="shared" si="19"/>
        <v>ED</v>
      </c>
    </row>
    <row r="359" spans="1:25" x14ac:dyDescent="0.3">
      <c r="A359" t="str">
        <f>VLOOKUP(B359,'VTD Check'!A:D,4,FALSE)</f>
        <v>06-655</v>
      </c>
      <c r="B359" t="s">
        <v>125</v>
      </c>
      <c r="C359">
        <v>6</v>
      </c>
      <c r="D359">
        <v>164</v>
      </c>
      <c r="E359">
        <v>100</v>
      </c>
      <c r="F359" s="1">
        <v>0.60980000000000001</v>
      </c>
      <c r="G359">
        <v>164</v>
      </c>
      <c r="H359">
        <v>100</v>
      </c>
      <c r="I359">
        <v>98</v>
      </c>
      <c r="J359">
        <v>1</v>
      </c>
      <c r="K359">
        <v>0</v>
      </c>
      <c r="L359">
        <v>2</v>
      </c>
      <c r="M359">
        <v>34</v>
      </c>
      <c r="N359">
        <v>0</v>
      </c>
      <c r="O359">
        <v>61</v>
      </c>
      <c r="P359">
        <v>0</v>
      </c>
      <c r="U359" t="str">
        <f t="shared" si="18"/>
        <v>06-655</v>
      </c>
      <c r="V359" t="str">
        <f>IF(U359="","",VLOOKUP(B359,'08 County Sub Allocation'!A:B,2,FALSE))</f>
        <v>Wade-Hampton</v>
      </c>
      <c r="X359">
        <f t="shared" si="17"/>
        <v>6</v>
      </c>
      <c r="Y359" t="str">
        <f t="shared" si="19"/>
        <v>ED</v>
      </c>
    </row>
    <row r="360" spans="1:25" x14ac:dyDescent="0.3">
      <c r="A360" t="str">
        <f>VLOOKUP(B360,'VTD Check'!A:D,4,FALSE)</f>
        <v>06-660</v>
      </c>
      <c r="B360" t="s">
        <v>126</v>
      </c>
      <c r="C360">
        <v>6</v>
      </c>
      <c r="D360">
        <v>83</v>
      </c>
      <c r="E360">
        <v>37</v>
      </c>
      <c r="F360" s="1">
        <v>0.44579999999999997</v>
      </c>
      <c r="G360">
        <v>83</v>
      </c>
      <c r="H360">
        <v>37</v>
      </c>
      <c r="I360">
        <v>37</v>
      </c>
      <c r="J360">
        <v>0</v>
      </c>
      <c r="K360">
        <v>0</v>
      </c>
      <c r="L360">
        <v>3</v>
      </c>
      <c r="M360">
        <v>16</v>
      </c>
      <c r="N360">
        <v>0</v>
      </c>
      <c r="O360">
        <v>18</v>
      </c>
      <c r="P360">
        <v>0</v>
      </c>
      <c r="U360" t="str">
        <f t="shared" si="18"/>
        <v>06-660</v>
      </c>
      <c r="V360" t="str">
        <f>IF(U360="","",VLOOKUP(B360,'08 County Sub Allocation'!A:B,2,FALSE))</f>
        <v>YK</v>
      </c>
      <c r="X360">
        <f t="shared" si="17"/>
        <v>6</v>
      </c>
      <c r="Y360" t="str">
        <f t="shared" si="19"/>
        <v>ED</v>
      </c>
    </row>
    <row r="361" spans="1:25" x14ac:dyDescent="0.3">
      <c r="A361" t="str">
        <f>VLOOKUP(B361,'VTD Check'!A:D,4,FALSE)</f>
        <v>06-665</v>
      </c>
      <c r="B361" t="s">
        <v>127</v>
      </c>
      <c r="C361">
        <v>6</v>
      </c>
      <c r="D361">
        <v>124</v>
      </c>
      <c r="E361">
        <v>23</v>
      </c>
      <c r="F361" s="1">
        <v>0.1855</v>
      </c>
      <c r="G361">
        <v>124</v>
      </c>
      <c r="H361">
        <v>23</v>
      </c>
      <c r="I361">
        <v>23</v>
      </c>
      <c r="J361">
        <v>0</v>
      </c>
      <c r="K361">
        <v>0</v>
      </c>
      <c r="L361">
        <v>0</v>
      </c>
      <c r="M361">
        <v>10</v>
      </c>
      <c r="N361">
        <v>0</v>
      </c>
      <c r="O361">
        <v>13</v>
      </c>
      <c r="P361">
        <v>0</v>
      </c>
      <c r="U361" t="str">
        <f t="shared" si="18"/>
        <v>06-665</v>
      </c>
      <c r="V361" t="str">
        <f>IF(U361="","",VLOOKUP(B361,'08 County Sub Allocation'!A:B,2,FALSE))</f>
        <v>Bethel</v>
      </c>
      <c r="X361">
        <f t="shared" si="17"/>
        <v>6</v>
      </c>
      <c r="Y361" t="str">
        <f t="shared" si="19"/>
        <v>ED</v>
      </c>
    </row>
    <row r="362" spans="1:25" x14ac:dyDescent="0.3">
      <c r="A362" t="str">
        <f>VLOOKUP(B362,'VTD Check'!A:D,4,FALSE)</f>
        <v>06-675</v>
      </c>
      <c r="B362" t="s">
        <v>128</v>
      </c>
      <c r="C362">
        <v>6</v>
      </c>
      <c r="D362">
        <v>112</v>
      </c>
      <c r="E362">
        <v>30</v>
      </c>
      <c r="F362" s="1">
        <v>0.26790000000000003</v>
      </c>
      <c r="G362">
        <v>112</v>
      </c>
      <c r="H362">
        <v>30</v>
      </c>
      <c r="I362">
        <v>30</v>
      </c>
      <c r="J362">
        <v>1</v>
      </c>
      <c r="K362">
        <v>0</v>
      </c>
      <c r="L362">
        <v>0</v>
      </c>
      <c r="M362">
        <v>25</v>
      </c>
      <c r="N362">
        <v>0</v>
      </c>
      <c r="O362">
        <v>4</v>
      </c>
      <c r="P362">
        <v>0</v>
      </c>
      <c r="U362" t="str">
        <f t="shared" si="18"/>
        <v>06-675</v>
      </c>
      <c r="V362" t="str">
        <f>IF(U362="","",VLOOKUP(B362,'08 County Sub Allocation'!A:B,2,FALSE))</f>
        <v>YK</v>
      </c>
      <c r="X362">
        <f t="shared" si="17"/>
        <v>6</v>
      </c>
      <c r="Y362" t="str">
        <f t="shared" si="19"/>
        <v>ED</v>
      </c>
    </row>
    <row r="363" spans="1:25" x14ac:dyDescent="0.3">
      <c r="A363" t="str">
        <f>VLOOKUP(B363,'VTD Check'!A:D,4,FALSE)</f>
        <v>06-680</v>
      </c>
      <c r="B363" t="s">
        <v>129</v>
      </c>
      <c r="C363">
        <v>6</v>
      </c>
      <c r="D363">
        <v>61</v>
      </c>
      <c r="E363">
        <v>18</v>
      </c>
      <c r="F363" s="1">
        <v>0.29509999999999997</v>
      </c>
      <c r="G363">
        <v>61</v>
      </c>
      <c r="H363">
        <v>18</v>
      </c>
      <c r="I363">
        <v>18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17</v>
      </c>
      <c r="P363">
        <v>0</v>
      </c>
      <c r="U363" t="str">
        <f t="shared" si="18"/>
        <v>06-680</v>
      </c>
      <c r="V363" t="str">
        <f>IF(U363="","",VLOOKUP(B363,'08 County Sub Allocation'!A:B,2,FALSE))</f>
        <v>YK</v>
      </c>
      <c r="X363">
        <f t="shared" si="17"/>
        <v>6</v>
      </c>
      <c r="Y363" t="str">
        <f t="shared" si="19"/>
        <v>ED</v>
      </c>
    </row>
    <row r="364" spans="1:25" x14ac:dyDescent="0.3">
      <c r="A364" t="str">
        <f>VLOOKUP(B364,'VTD Check'!A:D,4,FALSE)</f>
        <v>06-683</v>
      </c>
      <c r="B364" t="s">
        <v>130</v>
      </c>
      <c r="C364">
        <v>6</v>
      </c>
      <c r="D364">
        <v>93</v>
      </c>
      <c r="E364">
        <v>57</v>
      </c>
      <c r="F364" s="1">
        <v>0.6129</v>
      </c>
      <c r="G364">
        <v>93</v>
      </c>
      <c r="H364">
        <v>57</v>
      </c>
      <c r="I364">
        <v>57</v>
      </c>
      <c r="J364">
        <v>1</v>
      </c>
      <c r="K364">
        <v>0</v>
      </c>
      <c r="L364">
        <v>0</v>
      </c>
      <c r="M364">
        <v>21</v>
      </c>
      <c r="N364">
        <v>0</v>
      </c>
      <c r="O364">
        <v>35</v>
      </c>
      <c r="P364">
        <v>0</v>
      </c>
      <c r="U364" t="str">
        <f t="shared" si="18"/>
        <v>06-683</v>
      </c>
      <c r="V364" t="str">
        <f>IF(U364="","",VLOOKUP(B364,'08 County Sub Allocation'!A:B,2,FALSE))</f>
        <v>SEF</v>
      </c>
      <c r="X364">
        <f t="shared" si="17"/>
        <v>6</v>
      </c>
      <c r="Y364" t="str">
        <f t="shared" si="19"/>
        <v>ED</v>
      </c>
    </row>
    <row r="365" spans="1:25" x14ac:dyDescent="0.3">
      <c r="A365" t="str">
        <f>VLOOKUP(B365,'VTD Check'!A:D,4,FALSE)</f>
        <v>06-685</v>
      </c>
      <c r="B365" t="s">
        <v>131</v>
      </c>
      <c r="C365">
        <v>6</v>
      </c>
      <c r="D365">
        <v>198</v>
      </c>
      <c r="E365">
        <v>113</v>
      </c>
      <c r="F365" s="1">
        <v>0.57069999999999999</v>
      </c>
      <c r="G365">
        <v>198</v>
      </c>
      <c r="H365">
        <v>113</v>
      </c>
      <c r="I365">
        <v>111</v>
      </c>
      <c r="J365">
        <v>2</v>
      </c>
      <c r="K365">
        <v>0</v>
      </c>
      <c r="L365">
        <v>1</v>
      </c>
      <c r="M365">
        <v>69</v>
      </c>
      <c r="N365">
        <v>1</v>
      </c>
      <c r="O365">
        <v>38</v>
      </c>
      <c r="P365">
        <v>0</v>
      </c>
      <c r="U365" t="str">
        <f t="shared" si="18"/>
        <v>06-685</v>
      </c>
      <c r="V365" t="str">
        <f>IF(U365="","",VLOOKUP(B365,'08 County Sub Allocation'!A:B,2,FALSE))</f>
        <v>YK</v>
      </c>
      <c r="X365">
        <f t="shared" si="17"/>
        <v>6</v>
      </c>
      <c r="Y365" t="str">
        <f t="shared" si="19"/>
        <v>ED</v>
      </c>
    </row>
    <row r="366" spans="1:25" x14ac:dyDescent="0.3">
      <c r="A366" t="str">
        <f>VLOOKUP(B366,'VTD Check'!A:D,4,FALSE)</f>
        <v>06-687</v>
      </c>
      <c r="B366" t="s">
        <v>132</v>
      </c>
      <c r="C366">
        <v>6</v>
      </c>
      <c r="D366">
        <v>85</v>
      </c>
      <c r="E366">
        <v>42</v>
      </c>
      <c r="F366" s="1">
        <v>0.49409999999999998</v>
      </c>
      <c r="G366">
        <v>85</v>
      </c>
      <c r="H366">
        <v>42</v>
      </c>
      <c r="I366">
        <v>42</v>
      </c>
      <c r="J366">
        <v>0</v>
      </c>
      <c r="K366">
        <v>0</v>
      </c>
      <c r="L366">
        <v>0</v>
      </c>
      <c r="M366">
        <v>21</v>
      </c>
      <c r="N366">
        <v>0</v>
      </c>
      <c r="O366">
        <v>21</v>
      </c>
      <c r="P366">
        <v>0</v>
      </c>
      <c r="U366" t="str">
        <f t="shared" si="18"/>
        <v>06-687</v>
      </c>
      <c r="V366" t="str">
        <f>IF(U366="","",VLOOKUP(B366,'08 County Sub Allocation'!A:B,2,FALSE))</f>
        <v>SEF</v>
      </c>
      <c r="X366">
        <f t="shared" si="17"/>
        <v>6</v>
      </c>
      <c r="Y366" t="str">
        <f t="shared" si="19"/>
        <v>ED</v>
      </c>
    </row>
    <row r="367" spans="1:25" x14ac:dyDescent="0.3">
      <c r="A367" t="str">
        <f>VLOOKUP(B367,'VTD Check'!A:D,4,FALSE)</f>
        <v>06-688</v>
      </c>
      <c r="B367" t="s">
        <v>133</v>
      </c>
      <c r="C367">
        <v>6</v>
      </c>
      <c r="D367">
        <v>1142</v>
      </c>
      <c r="E367">
        <v>528</v>
      </c>
      <c r="F367" s="1">
        <v>0.46229999999999999</v>
      </c>
      <c r="G367">
        <v>1142</v>
      </c>
      <c r="H367">
        <v>528</v>
      </c>
      <c r="I367">
        <v>524</v>
      </c>
      <c r="J367">
        <v>7</v>
      </c>
      <c r="K367">
        <v>1</v>
      </c>
      <c r="L367">
        <v>5</v>
      </c>
      <c r="M367">
        <v>128</v>
      </c>
      <c r="N367">
        <v>3</v>
      </c>
      <c r="O367">
        <v>378</v>
      </c>
      <c r="P367">
        <v>2</v>
      </c>
      <c r="U367" t="str">
        <f t="shared" si="18"/>
        <v>06-688</v>
      </c>
      <c r="V367" t="str">
        <f>IF(U367="","",VLOOKUP(B367,'08 County Sub Allocation'!A:B,2,FALSE))</f>
        <v>SEF</v>
      </c>
      <c r="X367">
        <f t="shared" si="17"/>
        <v>6</v>
      </c>
      <c r="Y367" t="str">
        <f t="shared" si="19"/>
        <v>ED</v>
      </c>
    </row>
    <row r="368" spans="1:25" x14ac:dyDescent="0.3">
      <c r="A368" t="str">
        <f>VLOOKUP(B368,'VTD Check'!A:D,4,FALSE)</f>
        <v>06-695</v>
      </c>
      <c r="B368" t="s">
        <v>134</v>
      </c>
      <c r="C368">
        <v>6</v>
      </c>
      <c r="D368">
        <v>113</v>
      </c>
      <c r="E368">
        <v>52</v>
      </c>
      <c r="F368" s="1">
        <v>0.4602</v>
      </c>
      <c r="G368">
        <v>113</v>
      </c>
      <c r="H368">
        <v>52</v>
      </c>
      <c r="I368">
        <v>50</v>
      </c>
      <c r="J368">
        <v>1</v>
      </c>
      <c r="K368">
        <v>0</v>
      </c>
      <c r="L368">
        <v>2</v>
      </c>
      <c r="M368">
        <v>30</v>
      </c>
      <c r="N368">
        <v>0</v>
      </c>
      <c r="O368">
        <v>17</v>
      </c>
      <c r="P368">
        <v>0</v>
      </c>
      <c r="U368" t="str">
        <f t="shared" si="18"/>
        <v>06-695</v>
      </c>
      <c r="V368" t="str">
        <f>IF(U368="","",VLOOKUP(B368,'08 County Sub Allocation'!A:B,2,FALSE))</f>
        <v>K</v>
      </c>
      <c r="X368">
        <f t="shared" si="17"/>
        <v>6</v>
      </c>
      <c r="Y368" t="str">
        <f t="shared" si="19"/>
        <v>ED</v>
      </c>
    </row>
    <row r="369" spans="1:25" x14ac:dyDescent="0.3">
      <c r="A369" t="str">
        <f>VLOOKUP(B369,'VTD Check'!A:D,4,FALSE)</f>
        <v>06-700</v>
      </c>
      <c r="B369" t="s">
        <v>135</v>
      </c>
      <c r="C369">
        <v>6</v>
      </c>
      <c r="D369">
        <v>142</v>
      </c>
      <c r="E369">
        <v>66</v>
      </c>
      <c r="F369" s="1">
        <v>0.46479999999999999</v>
      </c>
      <c r="G369">
        <v>142</v>
      </c>
      <c r="H369">
        <v>66</v>
      </c>
      <c r="I369">
        <v>64</v>
      </c>
      <c r="J369">
        <v>2</v>
      </c>
      <c r="K369">
        <v>0</v>
      </c>
      <c r="L369">
        <v>1</v>
      </c>
      <c r="M369">
        <v>33</v>
      </c>
      <c r="N369">
        <v>1</v>
      </c>
      <c r="O369">
        <v>27</v>
      </c>
      <c r="P369">
        <v>0</v>
      </c>
      <c r="U369" t="str">
        <f t="shared" si="18"/>
        <v>06-700</v>
      </c>
      <c r="V369" t="str">
        <f>IF(U369="","",VLOOKUP(B369,'08 County Sub Allocation'!A:B,2,FALSE))</f>
        <v>YK</v>
      </c>
      <c r="X369">
        <f t="shared" si="17"/>
        <v>6</v>
      </c>
      <c r="Y369" t="str">
        <f t="shared" si="19"/>
        <v>ED</v>
      </c>
    </row>
    <row r="370" spans="1:25" x14ac:dyDescent="0.3">
      <c r="A370" t="e">
        <f>VLOOKUP(B370,'VTD Check'!A:D,4,FALSE)</f>
        <v>#N/A</v>
      </c>
      <c r="B370" t="s">
        <v>136</v>
      </c>
      <c r="C370">
        <v>6</v>
      </c>
      <c r="U370" t="str">
        <f t="shared" si="18"/>
        <v/>
      </c>
      <c r="V370" t="str">
        <f>IF(U370="","",VLOOKUP(B370,'08 County Sub Allocation'!A:B,2,FALSE))</f>
        <v/>
      </c>
      <c r="X370" t="str">
        <f t="shared" si="17"/>
        <v/>
      </c>
      <c r="Y370" t="str">
        <f t="shared" si="19"/>
        <v/>
      </c>
    </row>
    <row r="371" spans="1:25" x14ac:dyDescent="0.3">
      <c r="A371" t="e">
        <f>VLOOKUP(B371,'VTD Check'!A:D,4,FALSE)</f>
        <v>#N/A</v>
      </c>
      <c r="B371" t="s">
        <v>24</v>
      </c>
      <c r="C371">
        <v>6</v>
      </c>
      <c r="D371">
        <v>0</v>
      </c>
      <c r="E371">
        <v>1229</v>
      </c>
      <c r="F371" t="s">
        <v>25</v>
      </c>
      <c r="G371">
        <v>10511</v>
      </c>
      <c r="H371">
        <v>1229</v>
      </c>
      <c r="I371">
        <v>1211</v>
      </c>
      <c r="J371">
        <v>19</v>
      </c>
      <c r="K371">
        <v>7</v>
      </c>
      <c r="L371">
        <v>12</v>
      </c>
      <c r="M371">
        <v>377</v>
      </c>
      <c r="N371">
        <v>8</v>
      </c>
      <c r="O371">
        <v>782</v>
      </c>
      <c r="P371">
        <v>6</v>
      </c>
      <c r="U371" t="str">
        <f t="shared" si="18"/>
        <v>06-ABS</v>
      </c>
      <c r="V371" t="e">
        <f>IF(U371="","",VLOOKUP(B371,'08 County Sub Allocation'!A:B,2,FALSE))</f>
        <v>#N/A</v>
      </c>
      <c r="X371">
        <f t="shared" si="17"/>
        <v>6</v>
      </c>
      <c r="Y371" t="str">
        <f t="shared" si="19"/>
        <v>ABS</v>
      </c>
    </row>
    <row r="372" spans="1:25" x14ac:dyDescent="0.3">
      <c r="A372" t="e">
        <f>VLOOKUP(B372,'VTD Check'!A:D,4,FALSE)</f>
        <v>#N/A</v>
      </c>
      <c r="B372" t="s">
        <v>26</v>
      </c>
      <c r="C372">
        <v>6</v>
      </c>
      <c r="D372">
        <v>0</v>
      </c>
      <c r="E372">
        <v>0</v>
      </c>
      <c r="F372" t="s">
        <v>25</v>
      </c>
      <c r="G372">
        <v>10511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U372" t="str">
        <f t="shared" si="18"/>
        <v/>
      </c>
      <c r="V372" t="str">
        <f>IF(U372="","",VLOOKUP(B372,'08 County Sub Allocation'!A:B,2,FALSE))</f>
        <v/>
      </c>
      <c r="X372" t="str">
        <f t="shared" si="17"/>
        <v/>
      </c>
      <c r="Y372" t="str">
        <f t="shared" si="19"/>
        <v/>
      </c>
    </row>
    <row r="373" spans="1:25" x14ac:dyDescent="0.3">
      <c r="A373" t="e">
        <f>VLOOKUP(B373,'VTD Check'!A:D,4,FALSE)</f>
        <v>#N/A</v>
      </c>
      <c r="B373" t="s">
        <v>27</v>
      </c>
      <c r="C373">
        <v>6</v>
      </c>
      <c r="D373">
        <v>0</v>
      </c>
      <c r="E373">
        <v>0</v>
      </c>
      <c r="F373" t="s">
        <v>25</v>
      </c>
      <c r="G373">
        <v>10511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U373" t="str">
        <f t="shared" si="18"/>
        <v/>
      </c>
      <c r="V373" t="str">
        <f>IF(U373="","",VLOOKUP(B373,'08 County Sub Allocation'!A:B,2,FALSE))</f>
        <v/>
      </c>
      <c r="X373" t="str">
        <f t="shared" si="17"/>
        <v/>
      </c>
      <c r="Y373" t="str">
        <f t="shared" si="19"/>
        <v/>
      </c>
    </row>
    <row r="374" spans="1:25" x14ac:dyDescent="0.3">
      <c r="A374" t="e">
        <f>VLOOKUP(B374,'VTD Check'!A:D,4,FALSE)</f>
        <v>#N/A</v>
      </c>
      <c r="B374" t="s">
        <v>28</v>
      </c>
      <c r="C374">
        <v>6</v>
      </c>
      <c r="D374">
        <v>0</v>
      </c>
      <c r="E374">
        <v>0</v>
      </c>
      <c r="F374" t="s">
        <v>25</v>
      </c>
      <c r="G374">
        <v>10511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U374" t="str">
        <f t="shared" si="18"/>
        <v/>
      </c>
      <c r="V374" t="str">
        <f>IF(U374="","",VLOOKUP(B374,'08 County Sub Allocation'!A:B,2,FALSE))</f>
        <v/>
      </c>
      <c r="X374" t="str">
        <f t="shared" si="17"/>
        <v/>
      </c>
      <c r="Y374" t="str">
        <f t="shared" si="19"/>
        <v/>
      </c>
    </row>
    <row r="375" spans="1:25" x14ac:dyDescent="0.3">
      <c r="A375" t="e">
        <f>VLOOKUP(B375,'VTD Check'!A:D,4,FALSE)</f>
        <v>#N/A</v>
      </c>
      <c r="B375" t="s">
        <v>29</v>
      </c>
      <c r="C375">
        <v>6</v>
      </c>
      <c r="D375">
        <v>0</v>
      </c>
      <c r="E375">
        <v>0</v>
      </c>
      <c r="F375" t="s">
        <v>25</v>
      </c>
      <c r="G375">
        <v>10511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U375" t="str">
        <f t="shared" si="18"/>
        <v/>
      </c>
      <c r="V375" t="str">
        <f>IF(U375="","",VLOOKUP(B375,'08 County Sub Allocation'!A:B,2,FALSE))</f>
        <v/>
      </c>
      <c r="X375" t="str">
        <f t="shared" si="17"/>
        <v/>
      </c>
      <c r="Y375" t="str">
        <f t="shared" si="19"/>
        <v/>
      </c>
    </row>
    <row r="376" spans="1:25" x14ac:dyDescent="0.3">
      <c r="A376" t="e">
        <f>VLOOKUP(B376,'VTD Check'!A:D,4,FALSE)</f>
        <v>#N/A</v>
      </c>
      <c r="B376" t="s">
        <v>30</v>
      </c>
      <c r="C376">
        <v>6</v>
      </c>
      <c r="D376">
        <v>0</v>
      </c>
      <c r="E376">
        <v>0</v>
      </c>
      <c r="F376" t="s">
        <v>25</v>
      </c>
      <c r="G376">
        <v>10511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U376" t="str">
        <f t="shared" si="18"/>
        <v/>
      </c>
      <c r="V376" t="str">
        <f>IF(U376="","",VLOOKUP(B376,'08 County Sub Allocation'!A:B,2,FALSE))</f>
        <v/>
      </c>
      <c r="X376" t="str">
        <f t="shared" si="17"/>
        <v/>
      </c>
      <c r="Y376" t="str">
        <f t="shared" si="19"/>
        <v/>
      </c>
    </row>
    <row r="377" spans="1:25" x14ac:dyDescent="0.3">
      <c r="A377" t="e">
        <f>VLOOKUP(B377,'VTD Check'!A:D,4,FALSE)</f>
        <v>#N/A</v>
      </c>
      <c r="B377" t="s">
        <v>31</v>
      </c>
      <c r="C377">
        <v>6</v>
      </c>
      <c r="D377">
        <v>0</v>
      </c>
      <c r="E377">
        <v>9</v>
      </c>
      <c r="F377" t="s">
        <v>25</v>
      </c>
      <c r="G377">
        <v>10511</v>
      </c>
      <c r="H377">
        <v>9</v>
      </c>
      <c r="I377">
        <v>9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8</v>
      </c>
      <c r="P377">
        <v>0</v>
      </c>
      <c r="U377" t="str">
        <f t="shared" si="18"/>
        <v/>
      </c>
      <c r="V377" t="str">
        <f>IF(U377="","",VLOOKUP(B377,'08 County Sub Allocation'!A:B,2,FALSE))</f>
        <v/>
      </c>
      <c r="X377" t="str">
        <f t="shared" si="17"/>
        <v/>
      </c>
      <c r="Y377" t="str">
        <f t="shared" si="19"/>
        <v/>
      </c>
    </row>
    <row r="378" spans="1:25" x14ac:dyDescent="0.3">
      <c r="A378" t="e">
        <f>VLOOKUP(B378,'VTD Check'!A:D,4,FALSE)</f>
        <v>#N/A</v>
      </c>
      <c r="B378" t="s">
        <v>32</v>
      </c>
      <c r="C378">
        <v>6</v>
      </c>
      <c r="D378">
        <v>0</v>
      </c>
      <c r="E378">
        <v>1238</v>
      </c>
      <c r="F378" t="s">
        <v>25</v>
      </c>
      <c r="G378">
        <v>0</v>
      </c>
      <c r="H378">
        <v>1238</v>
      </c>
      <c r="I378">
        <v>1220</v>
      </c>
      <c r="J378">
        <v>20</v>
      </c>
      <c r="K378">
        <v>7</v>
      </c>
      <c r="L378">
        <v>12</v>
      </c>
      <c r="M378">
        <v>377</v>
      </c>
      <c r="N378">
        <v>8</v>
      </c>
      <c r="O378">
        <v>790</v>
      </c>
      <c r="P378">
        <v>6</v>
      </c>
      <c r="U378" t="str">
        <f t="shared" si="18"/>
        <v/>
      </c>
      <c r="V378" t="str">
        <f>IF(U378="","",VLOOKUP(B378,'08 County Sub Allocation'!A:B,2,FALSE))</f>
        <v/>
      </c>
      <c r="X378" t="str">
        <f t="shared" si="17"/>
        <v/>
      </c>
      <c r="Y378" t="str">
        <f t="shared" si="19"/>
        <v/>
      </c>
    </row>
    <row r="379" spans="1:25" x14ac:dyDescent="0.3">
      <c r="A379" t="e">
        <f>VLOOKUP(B379,'VTD Check'!A:D,4,FALSE)</f>
        <v>#N/A</v>
      </c>
      <c r="B379" t="s">
        <v>137</v>
      </c>
      <c r="C379">
        <v>6</v>
      </c>
      <c r="U379" t="str">
        <f t="shared" si="18"/>
        <v/>
      </c>
      <c r="V379" t="str">
        <f>IF(U379="","",VLOOKUP(B379,'08 County Sub Allocation'!A:B,2,FALSE))</f>
        <v/>
      </c>
      <c r="X379" t="str">
        <f t="shared" si="17"/>
        <v/>
      </c>
      <c r="Y379" t="str">
        <f t="shared" si="19"/>
        <v/>
      </c>
    </row>
    <row r="380" spans="1:25" x14ac:dyDescent="0.3">
      <c r="A380" t="e">
        <f>VLOOKUP(B380,'VTD Check'!A:D,4,FALSE)</f>
        <v>#N/A</v>
      </c>
      <c r="B380" t="s">
        <v>24</v>
      </c>
      <c r="C380">
        <v>6</v>
      </c>
      <c r="D380">
        <v>0</v>
      </c>
      <c r="E380">
        <v>104</v>
      </c>
      <c r="F380" t="s">
        <v>25</v>
      </c>
      <c r="G380">
        <v>10511</v>
      </c>
      <c r="H380">
        <v>104</v>
      </c>
      <c r="I380">
        <v>99</v>
      </c>
      <c r="J380">
        <v>0</v>
      </c>
      <c r="K380">
        <v>1</v>
      </c>
      <c r="L380">
        <v>2</v>
      </c>
      <c r="M380">
        <v>40</v>
      </c>
      <c r="N380">
        <v>1</v>
      </c>
      <c r="O380">
        <v>54</v>
      </c>
      <c r="P380">
        <v>1</v>
      </c>
      <c r="U380" t="str">
        <f t="shared" si="18"/>
        <v>06-QUE</v>
      </c>
      <c r="V380" t="e">
        <f>IF(U380="","",VLOOKUP(B380,'08 County Sub Allocation'!A:B,2,FALSE))</f>
        <v>#N/A</v>
      </c>
      <c r="X380">
        <f t="shared" si="17"/>
        <v>6</v>
      </c>
      <c r="Y380" t="str">
        <f t="shared" si="19"/>
        <v>QUE</v>
      </c>
    </row>
    <row r="381" spans="1:25" x14ac:dyDescent="0.3">
      <c r="A381" t="e">
        <f>VLOOKUP(B381,'VTD Check'!A:D,4,FALSE)</f>
        <v>#N/A</v>
      </c>
      <c r="B381" t="s">
        <v>26</v>
      </c>
      <c r="C381">
        <v>6</v>
      </c>
      <c r="D381">
        <v>0</v>
      </c>
      <c r="E381">
        <v>0</v>
      </c>
      <c r="F381" t="s">
        <v>25</v>
      </c>
      <c r="G381">
        <v>10511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U381" t="str">
        <f t="shared" si="18"/>
        <v/>
      </c>
      <c r="V381" t="str">
        <f>IF(U381="","",VLOOKUP(B381,'08 County Sub Allocation'!A:B,2,FALSE))</f>
        <v/>
      </c>
      <c r="X381" t="str">
        <f t="shared" si="17"/>
        <v/>
      </c>
      <c r="Y381" t="str">
        <f t="shared" si="19"/>
        <v/>
      </c>
    </row>
    <row r="382" spans="1:25" x14ac:dyDescent="0.3">
      <c r="A382" t="e">
        <f>VLOOKUP(B382,'VTD Check'!A:D,4,FALSE)</f>
        <v>#N/A</v>
      </c>
      <c r="B382" t="s">
        <v>27</v>
      </c>
      <c r="C382">
        <v>6</v>
      </c>
      <c r="D382">
        <v>0</v>
      </c>
      <c r="E382">
        <v>0</v>
      </c>
      <c r="F382" t="s">
        <v>25</v>
      </c>
      <c r="G382">
        <v>10511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U382" t="str">
        <f t="shared" si="18"/>
        <v/>
      </c>
      <c r="V382" t="str">
        <f>IF(U382="","",VLOOKUP(B382,'08 County Sub Allocation'!A:B,2,FALSE))</f>
        <v/>
      </c>
      <c r="X382" t="str">
        <f t="shared" si="17"/>
        <v/>
      </c>
      <c r="Y382" t="str">
        <f t="shared" si="19"/>
        <v/>
      </c>
    </row>
    <row r="383" spans="1:25" x14ac:dyDescent="0.3">
      <c r="A383" t="e">
        <f>VLOOKUP(B383,'VTD Check'!A:D,4,FALSE)</f>
        <v>#N/A</v>
      </c>
      <c r="B383" t="s">
        <v>28</v>
      </c>
      <c r="C383">
        <v>6</v>
      </c>
      <c r="D383">
        <v>0</v>
      </c>
      <c r="E383">
        <v>0</v>
      </c>
      <c r="F383" t="s">
        <v>25</v>
      </c>
      <c r="G383">
        <v>10511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U383" t="str">
        <f t="shared" si="18"/>
        <v/>
      </c>
      <c r="V383" t="str">
        <f>IF(U383="","",VLOOKUP(B383,'08 County Sub Allocation'!A:B,2,FALSE))</f>
        <v/>
      </c>
      <c r="X383" t="str">
        <f t="shared" si="17"/>
        <v/>
      </c>
      <c r="Y383" t="str">
        <f t="shared" si="19"/>
        <v/>
      </c>
    </row>
    <row r="384" spans="1:25" x14ac:dyDescent="0.3">
      <c r="A384" t="e">
        <f>VLOOKUP(B384,'VTD Check'!A:D,4,FALSE)</f>
        <v>#N/A</v>
      </c>
      <c r="B384" t="s">
        <v>29</v>
      </c>
      <c r="C384">
        <v>6</v>
      </c>
      <c r="D384">
        <v>0</v>
      </c>
      <c r="E384">
        <v>0</v>
      </c>
      <c r="F384" t="s">
        <v>25</v>
      </c>
      <c r="G384">
        <v>10511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U384" t="str">
        <f t="shared" si="18"/>
        <v/>
      </c>
      <c r="V384" t="str">
        <f>IF(U384="","",VLOOKUP(B384,'08 County Sub Allocation'!A:B,2,FALSE))</f>
        <v/>
      </c>
      <c r="X384" t="str">
        <f t="shared" si="17"/>
        <v/>
      </c>
      <c r="Y384" t="str">
        <f t="shared" si="19"/>
        <v/>
      </c>
    </row>
    <row r="385" spans="1:25" x14ac:dyDescent="0.3">
      <c r="A385" t="e">
        <f>VLOOKUP(B385,'VTD Check'!A:D,4,FALSE)</f>
        <v>#N/A</v>
      </c>
      <c r="B385" t="s">
        <v>30</v>
      </c>
      <c r="C385">
        <v>6</v>
      </c>
      <c r="D385">
        <v>0</v>
      </c>
      <c r="E385">
        <v>0</v>
      </c>
      <c r="F385" t="s">
        <v>25</v>
      </c>
      <c r="G385">
        <v>10511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U385" t="str">
        <f t="shared" si="18"/>
        <v/>
      </c>
      <c r="V385" t="str">
        <f>IF(U385="","",VLOOKUP(B385,'08 County Sub Allocation'!A:B,2,FALSE))</f>
        <v/>
      </c>
      <c r="X385" t="str">
        <f t="shared" si="17"/>
        <v/>
      </c>
      <c r="Y385" t="str">
        <f t="shared" si="19"/>
        <v/>
      </c>
    </row>
    <row r="386" spans="1:25" x14ac:dyDescent="0.3">
      <c r="A386" t="e">
        <f>VLOOKUP(B386,'VTD Check'!A:D,4,FALSE)</f>
        <v>#N/A</v>
      </c>
      <c r="B386" t="s">
        <v>31</v>
      </c>
      <c r="C386">
        <v>6</v>
      </c>
      <c r="D386">
        <v>0</v>
      </c>
      <c r="E386">
        <v>13</v>
      </c>
      <c r="F386" t="s">
        <v>25</v>
      </c>
      <c r="G386">
        <v>10511</v>
      </c>
      <c r="H386">
        <v>13</v>
      </c>
      <c r="I386">
        <v>13</v>
      </c>
      <c r="J386">
        <v>0</v>
      </c>
      <c r="K386">
        <v>0</v>
      </c>
      <c r="L386">
        <v>0</v>
      </c>
      <c r="M386">
        <v>3</v>
      </c>
      <c r="N386">
        <v>0</v>
      </c>
      <c r="O386">
        <v>10</v>
      </c>
      <c r="P386">
        <v>0</v>
      </c>
      <c r="U386" t="str">
        <f t="shared" si="18"/>
        <v/>
      </c>
      <c r="V386" t="str">
        <f>IF(U386="","",VLOOKUP(B386,'08 County Sub Allocation'!A:B,2,FALSE))</f>
        <v/>
      </c>
      <c r="X386" t="str">
        <f t="shared" si="17"/>
        <v/>
      </c>
      <c r="Y386" t="str">
        <f t="shared" si="19"/>
        <v/>
      </c>
    </row>
    <row r="387" spans="1:25" x14ac:dyDescent="0.3">
      <c r="A387" t="e">
        <f>VLOOKUP(B387,'VTD Check'!A:D,4,FALSE)</f>
        <v>#N/A</v>
      </c>
      <c r="B387" t="s">
        <v>32</v>
      </c>
      <c r="C387">
        <v>6</v>
      </c>
      <c r="D387">
        <v>0</v>
      </c>
      <c r="E387">
        <v>117</v>
      </c>
      <c r="F387" t="s">
        <v>25</v>
      </c>
      <c r="G387">
        <v>0</v>
      </c>
      <c r="H387">
        <v>117</v>
      </c>
      <c r="I387">
        <v>112</v>
      </c>
      <c r="J387">
        <v>0</v>
      </c>
      <c r="K387">
        <v>1</v>
      </c>
      <c r="L387">
        <v>2</v>
      </c>
      <c r="M387">
        <v>43</v>
      </c>
      <c r="N387">
        <v>1</v>
      </c>
      <c r="O387">
        <v>64</v>
      </c>
      <c r="P387">
        <v>1</v>
      </c>
      <c r="U387" t="str">
        <f t="shared" si="18"/>
        <v/>
      </c>
      <c r="V387" t="str">
        <f>IF(U387="","",VLOOKUP(B387,'08 County Sub Allocation'!A:B,2,FALSE))</f>
        <v/>
      </c>
      <c r="X387" t="str">
        <f t="shared" ref="X387:X450" si="20">IF(U387="","",IF(ISNUMBER(LEFT(U387,2)/1),LEFT(U387,2)/1,X386))</f>
        <v/>
      </c>
      <c r="Y387" t="str">
        <f t="shared" si="19"/>
        <v/>
      </c>
    </row>
    <row r="388" spans="1:25" x14ac:dyDescent="0.3">
      <c r="A388" t="e">
        <f>VLOOKUP(B388,'VTD Check'!A:D,4,FALSE)</f>
        <v>#N/A</v>
      </c>
      <c r="B388" t="s">
        <v>138</v>
      </c>
      <c r="C388">
        <v>6</v>
      </c>
      <c r="U388" t="str">
        <f t="shared" si="18"/>
        <v/>
      </c>
      <c r="V388" t="str">
        <f>IF(U388="","",VLOOKUP(B388,'08 County Sub Allocation'!A:B,2,FALSE))</f>
        <v/>
      </c>
      <c r="X388" t="str">
        <f t="shared" si="20"/>
        <v/>
      </c>
      <c r="Y388" t="str">
        <f t="shared" si="19"/>
        <v/>
      </c>
    </row>
    <row r="389" spans="1:25" x14ac:dyDescent="0.3">
      <c r="A389" t="e">
        <f>VLOOKUP(B389,'VTD Check'!A:D,4,FALSE)</f>
        <v>#N/A</v>
      </c>
      <c r="B389" t="s">
        <v>24</v>
      </c>
      <c r="C389">
        <v>6</v>
      </c>
      <c r="D389">
        <v>0</v>
      </c>
      <c r="E389">
        <v>3090</v>
      </c>
      <c r="F389" t="s">
        <v>25</v>
      </c>
      <c r="G389">
        <v>90034</v>
      </c>
      <c r="H389">
        <v>3090</v>
      </c>
      <c r="I389">
        <v>3082</v>
      </c>
      <c r="J389">
        <v>46</v>
      </c>
      <c r="K389">
        <v>10</v>
      </c>
      <c r="L389">
        <v>15</v>
      </c>
      <c r="M389">
        <v>1292</v>
      </c>
      <c r="N389">
        <v>18</v>
      </c>
      <c r="O389">
        <v>1696</v>
      </c>
      <c r="P389">
        <v>5</v>
      </c>
      <c r="U389" t="str">
        <f t="shared" si="18"/>
        <v/>
      </c>
      <c r="V389" t="str">
        <f>IF(U389="","",VLOOKUP(B389,'08 County Sub Allocation'!A:B,2,FALSE))</f>
        <v/>
      </c>
      <c r="X389" t="str">
        <f t="shared" si="20"/>
        <v/>
      </c>
      <c r="Y389" t="str">
        <f t="shared" si="19"/>
        <v/>
      </c>
    </row>
    <row r="390" spans="1:25" x14ac:dyDescent="0.3">
      <c r="A390" t="e">
        <f>VLOOKUP(B390,'VTD Check'!A:D,4,FALSE)</f>
        <v>#N/A</v>
      </c>
      <c r="B390" t="s">
        <v>26</v>
      </c>
      <c r="C390">
        <v>6</v>
      </c>
      <c r="D390">
        <v>0</v>
      </c>
      <c r="E390">
        <v>0</v>
      </c>
      <c r="F390" t="s">
        <v>25</v>
      </c>
      <c r="G390">
        <v>90034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U390" t="str">
        <f t="shared" si="18"/>
        <v/>
      </c>
      <c r="V390" t="str">
        <f>IF(U390="","",VLOOKUP(B390,'08 County Sub Allocation'!A:B,2,FALSE))</f>
        <v/>
      </c>
      <c r="X390" t="str">
        <f t="shared" si="20"/>
        <v/>
      </c>
      <c r="Y390" t="str">
        <f t="shared" si="19"/>
        <v/>
      </c>
    </row>
    <row r="391" spans="1:25" x14ac:dyDescent="0.3">
      <c r="A391" t="e">
        <f>VLOOKUP(B391,'VTD Check'!A:D,4,FALSE)</f>
        <v>#N/A</v>
      </c>
      <c r="B391" t="s">
        <v>27</v>
      </c>
      <c r="C391">
        <v>6</v>
      </c>
      <c r="D391">
        <v>0</v>
      </c>
      <c r="E391">
        <v>0</v>
      </c>
      <c r="F391" t="s">
        <v>25</v>
      </c>
      <c r="G391">
        <v>90034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U391" t="str">
        <f t="shared" si="18"/>
        <v/>
      </c>
      <c r="V391" t="str">
        <f>IF(U391="","",VLOOKUP(B391,'08 County Sub Allocation'!A:B,2,FALSE))</f>
        <v/>
      </c>
      <c r="X391" t="str">
        <f t="shared" si="20"/>
        <v/>
      </c>
      <c r="Y391" t="str">
        <f t="shared" si="19"/>
        <v/>
      </c>
    </row>
    <row r="392" spans="1:25" x14ac:dyDescent="0.3">
      <c r="A392" t="e">
        <f>VLOOKUP(B392,'VTD Check'!A:D,4,FALSE)</f>
        <v>#N/A</v>
      </c>
      <c r="B392" t="s">
        <v>28</v>
      </c>
      <c r="C392">
        <v>6</v>
      </c>
      <c r="D392">
        <v>0</v>
      </c>
      <c r="E392">
        <v>0</v>
      </c>
      <c r="F392" t="s">
        <v>25</v>
      </c>
      <c r="G392">
        <v>90034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U392" t="str">
        <f t="shared" si="18"/>
        <v/>
      </c>
      <c r="V392" t="str">
        <f>IF(U392="","",VLOOKUP(B392,'08 County Sub Allocation'!A:B,2,FALSE))</f>
        <v/>
      </c>
      <c r="X392" t="str">
        <f t="shared" si="20"/>
        <v/>
      </c>
      <c r="Y392" t="str">
        <f t="shared" si="19"/>
        <v/>
      </c>
    </row>
    <row r="393" spans="1:25" x14ac:dyDescent="0.3">
      <c r="A393" t="e">
        <f>VLOOKUP(B393,'VTD Check'!A:D,4,FALSE)</f>
        <v>#N/A</v>
      </c>
      <c r="B393" t="s">
        <v>29</v>
      </c>
      <c r="C393">
        <v>6</v>
      </c>
      <c r="D393">
        <v>0</v>
      </c>
      <c r="E393">
        <v>0</v>
      </c>
      <c r="F393" t="s">
        <v>25</v>
      </c>
      <c r="G393">
        <v>90034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U393" t="str">
        <f t="shared" si="18"/>
        <v/>
      </c>
      <c r="V393" t="str">
        <f>IF(U393="","",VLOOKUP(B393,'08 County Sub Allocation'!A:B,2,FALSE))</f>
        <v/>
      </c>
      <c r="X393" t="str">
        <f t="shared" si="20"/>
        <v/>
      </c>
      <c r="Y393" t="str">
        <f t="shared" si="19"/>
        <v/>
      </c>
    </row>
    <row r="394" spans="1:25" x14ac:dyDescent="0.3">
      <c r="A394" t="e">
        <f>VLOOKUP(B394,'VTD Check'!A:D,4,FALSE)</f>
        <v>#N/A</v>
      </c>
      <c r="B394" t="s">
        <v>30</v>
      </c>
      <c r="C394">
        <v>6</v>
      </c>
      <c r="D394">
        <v>0</v>
      </c>
      <c r="E394">
        <v>0</v>
      </c>
      <c r="F394" t="s">
        <v>25</v>
      </c>
      <c r="G394">
        <v>90034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U394" t="str">
        <f t="shared" si="18"/>
        <v/>
      </c>
      <c r="V394" t="str">
        <f>IF(U394="","",VLOOKUP(B394,'08 County Sub Allocation'!A:B,2,FALSE))</f>
        <v/>
      </c>
      <c r="X394" t="str">
        <f t="shared" si="20"/>
        <v/>
      </c>
      <c r="Y394" t="str">
        <f t="shared" si="19"/>
        <v/>
      </c>
    </row>
    <row r="395" spans="1:25" x14ac:dyDescent="0.3">
      <c r="A395" t="e">
        <f>VLOOKUP(B395,'VTD Check'!A:D,4,FALSE)</f>
        <v>#N/A</v>
      </c>
      <c r="B395" t="s">
        <v>31</v>
      </c>
      <c r="C395">
        <v>6</v>
      </c>
      <c r="D395">
        <v>0</v>
      </c>
      <c r="E395">
        <v>0</v>
      </c>
      <c r="F395" t="s">
        <v>25</v>
      </c>
      <c r="G395">
        <v>90034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U395" t="str">
        <f t="shared" ref="U395:U458" si="21">IF(ISNUMBER(LEFT(A395,2)/1),A395,IF(RIGHT(B394,8)="Absentee",REPT("0",2-LEN(C395))&amp;C395&amp;"-ABS",IF(RIGHT(B394,8)="Question",REPT("0",2-LEN(C395))&amp;C395&amp;"-QUE","")))</f>
        <v/>
      </c>
      <c r="V395" t="str">
        <f>IF(U395="","",VLOOKUP(B395,'08 County Sub Allocation'!A:B,2,FALSE))</f>
        <v/>
      </c>
      <c r="X395" t="str">
        <f t="shared" si="20"/>
        <v/>
      </c>
      <c r="Y395" t="str">
        <f t="shared" si="19"/>
        <v/>
      </c>
    </row>
    <row r="396" spans="1:25" x14ac:dyDescent="0.3">
      <c r="A396" t="e">
        <f>VLOOKUP(B396,'VTD Check'!A:D,4,FALSE)</f>
        <v>#N/A</v>
      </c>
      <c r="B396" t="s">
        <v>32</v>
      </c>
      <c r="C396">
        <v>6</v>
      </c>
      <c r="D396">
        <v>0</v>
      </c>
      <c r="E396">
        <v>3090</v>
      </c>
      <c r="F396" t="s">
        <v>25</v>
      </c>
      <c r="G396">
        <v>0</v>
      </c>
      <c r="H396">
        <v>3090</v>
      </c>
      <c r="I396">
        <v>3082</v>
      </c>
      <c r="J396">
        <v>46</v>
      </c>
      <c r="K396">
        <v>10</v>
      </c>
      <c r="L396">
        <v>15</v>
      </c>
      <c r="M396">
        <v>1292</v>
      </c>
      <c r="N396">
        <v>18</v>
      </c>
      <c r="O396">
        <v>1696</v>
      </c>
      <c r="P396">
        <v>5</v>
      </c>
      <c r="U396" t="str">
        <f t="shared" si="21"/>
        <v/>
      </c>
      <c r="V396" t="str">
        <f>IF(U396="","",VLOOKUP(B396,'08 County Sub Allocation'!A:B,2,FALSE))</f>
        <v/>
      </c>
      <c r="X396" t="str">
        <f t="shared" si="20"/>
        <v/>
      </c>
      <c r="Y396" t="str">
        <f t="shared" si="19"/>
        <v/>
      </c>
    </row>
    <row r="397" spans="1:25" x14ac:dyDescent="0.3">
      <c r="A397" t="e">
        <f>VLOOKUP(B397,'VTD Check'!A:D,4,FALSE)</f>
        <v>#N/A</v>
      </c>
      <c r="B397" t="s">
        <v>139</v>
      </c>
      <c r="C397">
        <v>6</v>
      </c>
      <c r="U397" t="str">
        <f t="shared" si="21"/>
        <v/>
      </c>
      <c r="V397" t="str">
        <f>IF(U397="","",VLOOKUP(B397,'08 County Sub Allocation'!A:B,2,FALSE))</f>
        <v/>
      </c>
      <c r="X397" t="str">
        <f t="shared" si="20"/>
        <v/>
      </c>
      <c r="Y397" t="str">
        <f t="shared" ref="Y397:Y460" si="22">IF(U397="","",IF(RIGHT(B397,5)="Total","TOT",IF(ISNUMBER(LEFT(A397,2)/1),"ED",IF(RIGHT(U397,3)="ABS","ABS",IF(RIGHT(U397,3)="QUE","QUE","")))))</f>
        <v/>
      </c>
    </row>
    <row r="398" spans="1:25" x14ac:dyDescent="0.3">
      <c r="A398" t="e">
        <f>VLOOKUP(B398,'VTD Check'!A:D,4,FALSE)</f>
        <v>#N/A</v>
      </c>
      <c r="B398" t="s">
        <v>24</v>
      </c>
      <c r="C398">
        <v>6</v>
      </c>
      <c r="D398">
        <v>0</v>
      </c>
      <c r="E398">
        <v>0</v>
      </c>
      <c r="F398" t="s">
        <v>25</v>
      </c>
      <c r="G398">
        <v>24106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U398" t="str">
        <f t="shared" si="21"/>
        <v/>
      </c>
      <c r="V398" t="str">
        <f>IF(U398="","",VLOOKUP(B398,'08 County Sub Allocation'!A:B,2,FALSE))</f>
        <v/>
      </c>
      <c r="X398" t="str">
        <f t="shared" si="20"/>
        <v/>
      </c>
      <c r="Y398" t="str">
        <f t="shared" si="22"/>
        <v/>
      </c>
    </row>
    <row r="399" spans="1:25" x14ac:dyDescent="0.3">
      <c r="A399" t="e">
        <f>VLOOKUP(B399,'VTD Check'!A:D,4,FALSE)</f>
        <v>#N/A</v>
      </c>
      <c r="B399" t="s">
        <v>26</v>
      </c>
      <c r="C399">
        <v>6</v>
      </c>
      <c r="D399">
        <v>0</v>
      </c>
      <c r="E399">
        <v>237</v>
      </c>
      <c r="F399" t="s">
        <v>25</v>
      </c>
      <c r="G399">
        <v>24106</v>
      </c>
      <c r="H399">
        <v>237</v>
      </c>
      <c r="I399">
        <v>236</v>
      </c>
      <c r="J399">
        <v>4</v>
      </c>
      <c r="K399">
        <v>0</v>
      </c>
      <c r="L399">
        <v>4</v>
      </c>
      <c r="M399">
        <v>64</v>
      </c>
      <c r="N399">
        <v>0</v>
      </c>
      <c r="O399">
        <v>164</v>
      </c>
      <c r="P399">
        <v>0</v>
      </c>
      <c r="U399" t="str">
        <f t="shared" si="21"/>
        <v/>
      </c>
      <c r="V399" t="str">
        <f>IF(U399="","",VLOOKUP(B399,'08 County Sub Allocation'!A:B,2,FALSE))</f>
        <v/>
      </c>
      <c r="X399" t="str">
        <f t="shared" si="20"/>
        <v/>
      </c>
      <c r="Y399" t="str">
        <f t="shared" si="22"/>
        <v/>
      </c>
    </row>
    <row r="400" spans="1:25" x14ac:dyDescent="0.3">
      <c r="A400" t="e">
        <f>VLOOKUP(B400,'VTD Check'!A:D,4,FALSE)</f>
        <v>#N/A</v>
      </c>
      <c r="B400" t="s">
        <v>27</v>
      </c>
      <c r="C400">
        <v>6</v>
      </c>
      <c r="D400">
        <v>0</v>
      </c>
      <c r="E400">
        <v>0</v>
      </c>
      <c r="F400" t="s">
        <v>25</v>
      </c>
      <c r="G400">
        <v>24106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U400" t="str">
        <f t="shared" si="21"/>
        <v/>
      </c>
      <c r="V400" t="str">
        <f>IF(U400="","",VLOOKUP(B400,'08 County Sub Allocation'!A:B,2,FALSE))</f>
        <v/>
      </c>
      <c r="X400" t="str">
        <f t="shared" si="20"/>
        <v/>
      </c>
      <c r="Y400" t="str">
        <f t="shared" si="22"/>
        <v/>
      </c>
    </row>
    <row r="401" spans="1:25" x14ac:dyDescent="0.3">
      <c r="A401" t="e">
        <f>VLOOKUP(B401,'VTD Check'!A:D,4,FALSE)</f>
        <v>#N/A</v>
      </c>
      <c r="B401" t="s">
        <v>28</v>
      </c>
      <c r="C401">
        <v>6</v>
      </c>
      <c r="D401">
        <v>0</v>
      </c>
      <c r="E401">
        <v>572</v>
      </c>
      <c r="F401" t="s">
        <v>25</v>
      </c>
      <c r="G401">
        <v>24106</v>
      </c>
      <c r="H401">
        <v>572</v>
      </c>
      <c r="I401">
        <v>565</v>
      </c>
      <c r="J401">
        <v>6</v>
      </c>
      <c r="K401">
        <v>2</v>
      </c>
      <c r="L401">
        <v>9</v>
      </c>
      <c r="M401">
        <v>169</v>
      </c>
      <c r="N401">
        <v>2</v>
      </c>
      <c r="O401">
        <v>376</v>
      </c>
      <c r="P401">
        <v>1</v>
      </c>
      <c r="U401" t="str">
        <f t="shared" si="21"/>
        <v/>
      </c>
      <c r="V401" t="str">
        <f>IF(U401="","",VLOOKUP(B401,'08 County Sub Allocation'!A:B,2,FALSE))</f>
        <v/>
      </c>
      <c r="X401" t="str">
        <f t="shared" si="20"/>
        <v/>
      </c>
      <c r="Y401" t="str">
        <f t="shared" si="22"/>
        <v/>
      </c>
    </row>
    <row r="402" spans="1:25" x14ac:dyDescent="0.3">
      <c r="A402" t="e">
        <f>VLOOKUP(B402,'VTD Check'!A:D,4,FALSE)</f>
        <v>#N/A</v>
      </c>
      <c r="B402" t="s">
        <v>29</v>
      </c>
      <c r="C402">
        <v>6</v>
      </c>
      <c r="D402">
        <v>0</v>
      </c>
      <c r="E402">
        <v>0</v>
      </c>
      <c r="F402" t="s">
        <v>25</v>
      </c>
      <c r="G402">
        <v>24106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U402" t="str">
        <f t="shared" si="21"/>
        <v/>
      </c>
      <c r="V402" t="str">
        <f>IF(U402="","",VLOOKUP(B402,'08 County Sub Allocation'!A:B,2,FALSE))</f>
        <v/>
      </c>
      <c r="X402" t="str">
        <f t="shared" si="20"/>
        <v/>
      </c>
      <c r="Y402" t="str">
        <f t="shared" si="22"/>
        <v/>
      </c>
    </row>
    <row r="403" spans="1:25" x14ac:dyDescent="0.3">
      <c r="A403" t="e">
        <f>VLOOKUP(B403,'VTD Check'!A:D,4,FALSE)</f>
        <v>#N/A</v>
      </c>
      <c r="B403" t="s">
        <v>30</v>
      </c>
      <c r="C403">
        <v>6</v>
      </c>
      <c r="D403">
        <v>0</v>
      </c>
      <c r="E403">
        <v>304</v>
      </c>
      <c r="F403" t="s">
        <v>25</v>
      </c>
      <c r="G403">
        <v>24106</v>
      </c>
      <c r="H403">
        <v>304</v>
      </c>
      <c r="I403">
        <v>299</v>
      </c>
      <c r="J403">
        <v>3</v>
      </c>
      <c r="K403">
        <v>1</v>
      </c>
      <c r="L403">
        <v>4</v>
      </c>
      <c r="M403">
        <v>96</v>
      </c>
      <c r="N403">
        <v>2</v>
      </c>
      <c r="O403">
        <v>193</v>
      </c>
      <c r="P403">
        <v>0</v>
      </c>
      <c r="U403" t="str">
        <f t="shared" si="21"/>
        <v/>
      </c>
      <c r="V403" t="str">
        <f>IF(U403="","",VLOOKUP(B403,'08 County Sub Allocation'!A:B,2,FALSE))</f>
        <v/>
      </c>
      <c r="X403" t="str">
        <f t="shared" si="20"/>
        <v/>
      </c>
      <c r="Y403" t="str">
        <f t="shared" si="22"/>
        <v/>
      </c>
    </row>
    <row r="404" spans="1:25" x14ac:dyDescent="0.3">
      <c r="A404" t="e">
        <f>VLOOKUP(B404,'VTD Check'!A:D,4,FALSE)</f>
        <v>#N/A</v>
      </c>
      <c r="B404" t="s">
        <v>31</v>
      </c>
      <c r="C404">
        <v>6</v>
      </c>
      <c r="D404">
        <v>0</v>
      </c>
      <c r="E404">
        <v>0</v>
      </c>
      <c r="F404" t="s">
        <v>25</v>
      </c>
      <c r="G404">
        <v>24106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U404" t="str">
        <f t="shared" si="21"/>
        <v/>
      </c>
      <c r="V404" t="str">
        <f>IF(U404="","",VLOOKUP(B404,'08 County Sub Allocation'!A:B,2,FALSE))</f>
        <v/>
      </c>
      <c r="X404" t="str">
        <f t="shared" si="20"/>
        <v/>
      </c>
      <c r="Y404" t="str">
        <f t="shared" si="22"/>
        <v/>
      </c>
    </row>
    <row r="405" spans="1:25" x14ac:dyDescent="0.3">
      <c r="A405" t="e">
        <f>VLOOKUP(B405,'VTD Check'!A:D,4,FALSE)</f>
        <v>#N/A</v>
      </c>
      <c r="B405" t="s">
        <v>32</v>
      </c>
      <c r="C405">
        <v>6</v>
      </c>
      <c r="D405">
        <v>0</v>
      </c>
      <c r="E405">
        <v>1113</v>
      </c>
      <c r="F405" t="s">
        <v>25</v>
      </c>
      <c r="G405">
        <v>0</v>
      </c>
      <c r="H405">
        <v>1113</v>
      </c>
      <c r="I405">
        <v>1100</v>
      </c>
      <c r="J405">
        <v>13</v>
      </c>
      <c r="K405">
        <v>3</v>
      </c>
      <c r="L405">
        <v>17</v>
      </c>
      <c r="M405">
        <v>329</v>
      </c>
      <c r="N405">
        <v>4</v>
      </c>
      <c r="O405">
        <v>733</v>
      </c>
      <c r="P405">
        <v>1</v>
      </c>
      <c r="U405" t="str">
        <f t="shared" si="21"/>
        <v/>
      </c>
      <c r="V405" t="str">
        <f>IF(U405="","",VLOOKUP(B405,'08 County Sub Allocation'!A:B,2,FALSE))</f>
        <v/>
      </c>
      <c r="X405" t="str">
        <f t="shared" si="20"/>
        <v/>
      </c>
      <c r="Y405" t="str">
        <f t="shared" si="22"/>
        <v/>
      </c>
    </row>
    <row r="406" spans="1:25" x14ac:dyDescent="0.3">
      <c r="A406" t="e">
        <f>VLOOKUP(B406,'VTD Check'!A:D,4,FALSE)</f>
        <v>#N/A</v>
      </c>
      <c r="B406" t="s">
        <v>140</v>
      </c>
      <c r="C406">
        <v>6</v>
      </c>
      <c r="U406" t="str">
        <f t="shared" si="21"/>
        <v/>
      </c>
      <c r="V406" t="str">
        <f>IF(U406="","",VLOOKUP(B406,'08 County Sub Allocation'!A:B,2,FALSE))</f>
        <v/>
      </c>
      <c r="X406" t="str">
        <f t="shared" si="20"/>
        <v/>
      </c>
      <c r="Y406" t="str">
        <f t="shared" si="22"/>
        <v/>
      </c>
    </row>
    <row r="407" spans="1:25" x14ac:dyDescent="0.3">
      <c r="A407" t="e">
        <f>VLOOKUP(B407,'VTD Check'!A:D,4,FALSE)</f>
        <v>#N/A</v>
      </c>
      <c r="B407" t="s">
        <v>24</v>
      </c>
      <c r="C407">
        <v>6</v>
      </c>
      <c r="D407">
        <v>0</v>
      </c>
      <c r="E407">
        <v>0</v>
      </c>
      <c r="F407" t="s">
        <v>25</v>
      </c>
      <c r="G407">
        <v>10511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U407" t="str">
        <f t="shared" si="21"/>
        <v/>
      </c>
      <c r="V407" t="str">
        <f>IF(U407="","",VLOOKUP(B407,'08 County Sub Allocation'!A:B,2,FALSE))</f>
        <v/>
      </c>
      <c r="X407" t="str">
        <f t="shared" si="20"/>
        <v/>
      </c>
      <c r="Y407" t="str">
        <f t="shared" si="22"/>
        <v/>
      </c>
    </row>
    <row r="408" spans="1:25" x14ac:dyDescent="0.3">
      <c r="A408" t="e">
        <f>VLOOKUP(B408,'VTD Check'!A:D,4,FALSE)</f>
        <v>#N/A</v>
      </c>
      <c r="B408" t="s">
        <v>26</v>
      </c>
      <c r="C408">
        <v>6</v>
      </c>
      <c r="D408">
        <v>0</v>
      </c>
      <c r="E408">
        <v>0</v>
      </c>
      <c r="F408" t="s">
        <v>25</v>
      </c>
      <c r="G408">
        <v>10511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U408" t="str">
        <f t="shared" si="21"/>
        <v/>
      </c>
      <c r="V408" t="str">
        <f>IF(U408="","",VLOOKUP(B408,'08 County Sub Allocation'!A:B,2,FALSE))</f>
        <v/>
      </c>
      <c r="X408" t="str">
        <f t="shared" si="20"/>
        <v/>
      </c>
      <c r="Y408" t="str">
        <f t="shared" si="22"/>
        <v/>
      </c>
    </row>
    <row r="409" spans="1:25" x14ac:dyDescent="0.3">
      <c r="A409" t="e">
        <f>VLOOKUP(B409,'VTD Check'!A:D,4,FALSE)</f>
        <v>#N/A</v>
      </c>
      <c r="B409" t="s">
        <v>27</v>
      </c>
      <c r="C409">
        <v>6</v>
      </c>
      <c r="D409">
        <v>0</v>
      </c>
      <c r="E409">
        <v>3</v>
      </c>
      <c r="F409" t="s">
        <v>25</v>
      </c>
      <c r="G409">
        <v>10511</v>
      </c>
      <c r="H409">
        <v>3</v>
      </c>
      <c r="I409">
        <v>3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1</v>
      </c>
      <c r="P409">
        <v>0</v>
      </c>
      <c r="U409" t="str">
        <f t="shared" si="21"/>
        <v/>
      </c>
      <c r="V409" t="str">
        <f>IF(U409="","",VLOOKUP(B409,'08 County Sub Allocation'!A:B,2,FALSE))</f>
        <v/>
      </c>
      <c r="X409" t="str">
        <f t="shared" si="20"/>
        <v/>
      </c>
      <c r="Y409" t="str">
        <f t="shared" si="22"/>
        <v/>
      </c>
    </row>
    <row r="410" spans="1:25" x14ac:dyDescent="0.3">
      <c r="A410" t="e">
        <f>VLOOKUP(B410,'VTD Check'!A:D,4,FALSE)</f>
        <v>#N/A</v>
      </c>
      <c r="B410" t="s">
        <v>28</v>
      </c>
      <c r="C410">
        <v>6</v>
      </c>
      <c r="D410">
        <v>0</v>
      </c>
      <c r="E410">
        <v>0</v>
      </c>
      <c r="F410" t="s">
        <v>25</v>
      </c>
      <c r="G410">
        <v>10511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U410" t="str">
        <f t="shared" si="21"/>
        <v/>
      </c>
      <c r="V410" t="str">
        <f>IF(U410="","",VLOOKUP(B410,'08 County Sub Allocation'!A:B,2,FALSE))</f>
        <v/>
      </c>
      <c r="X410" t="str">
        <f t="shared" si="20"/>
        <v/>
      </c>
      <c r="Y410" t="str">
        <f t="shared" si="22"/>
        <v/>
      </c>
    </row>
    <row r="411" spans="1:25" x14ac:dyDescent="0.3">
      <c r="A411" t="e">
        <f>VLOOKUP(B411,'VTD Check'!A:D,4,FALSE)</f>
        <v>#N/A</v>
      </c>
      <c r="B411" t="s">
        <v>29</v>
      </c>
      <c r="C411">
        <v>6</v>
      </c>
      <c r="D411">
        <v>0</v>
      </c>
      <c r="E411">
        <v>1</v>
      </c>
      <c r="F411" t="s">
        <v>25</v>
      </c>
      <c r="G411">
        <v>10511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U411" t="str">
        <f t="shared" si="21"/>
        <v/>
      </c>
      <c r="V411" t="str">
        <f>IF(U411="","",VLOOKUP(B411,'08 County Sub Allocation'!A:B,2,FALSE))</f>
        <v/>
      </c>
      <c r="X411" t="str">
        <f t="shared" si="20"/>
        <v/>
      </c>
      <c r="Y411" t="str">
        <f t="shared" si="22"/>
        <v/>
      </c>
    </row>
    <row r="412" spans="1:25" x14ac:dyDescent="0.3">
      <c r="A412" t="e">
        <f>VLOOKUP(B412,'VTD Check'!A:D,4,FALSE)</f>
        <v>#N/A</v>
      </c>
      <c r="B412" t="s">
        <v>30</v>
      </c>
      <c r="C412">
        <v>6</v>
      </c>
      <c r="D412">
        <v>0</v>
      </c>
      <c r="E412">
        <v>0</v>
      </c>
      <c r="F412" t="s">
        <v>25</v>
      </c>
      <c r="G412">
        <v>10511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U412" t="str">
        <f t="shared" si="21"/>
        <v/>
      </c>
      <c r="V412" t="str">
        <f>IF(U412="","",VLOOKUP(B412,'08 County Sub Allocation'!A:B,2,FALSE))</f>
        <v/>
      </c>
      <c r="X412" t="str">
        <f t="shared" si="20"/>
        <v/>
      </c>
      <c r="Y412" t="str">
        <f t="shared" si="22"/>
        <v/>
      </c>
    </row>
    <row r="413" spans="1:25" x14ac:dyDescent="0.3">
      <c r="A413" t="e">
        <f>VLOOKUP(B413,'VTD Check'!A:D,4,FALSE)</f>
        <v>#N/A</v>
      </c>
      <c r="B413" t="s">
        <v>31</v>
      </c>
      <c r="C413">
        <v>6</v>
      </c>
      <c r="D413">
        <v>0</v>
      </c>
      <c r="E413">
        <v>0</v>
      </c>
      <c r="F413" t="s">
        <v>25</v>
      </c>
      <c r="G413">
        <v>10511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U413" t="str">
        <f t="shared" si="21"/>
        <v/>
      </c>
      <c r="V413" t="str">
        <f>IF(U413="","",VLOOKUP(B413,'08 County Sub Allocation'!A:B,2,FALSE))</f>
        <v/>
      </c>
      <c r="X413" t="str">
        <f t="shared" si="20"/>
        <v/>
      </c>
      <c r="Y413" t="str">
        <f t="shared" si="22"/>
        <v/>
      </c>
    </row>
    <row r="414" spans="1:25" x14ac:dyDescent="0.3">
      <c r="A414" t="e">
        <f>VLOOKUP(B414,'VTD Check'!A:D,4,FALSE)</f>
        <v>#N/A</v>
      </c>
      <c r="B414" t="s">
        <v>32</v>
      </c>
      <c r="C414">
        <v>6</v>
      </c>
      <c r="D414">
        <v>0</v>
      </c>
      <c r="E414">
        <v>4</v>
      </c>
      <c r="F414" t="s">
        <v>25</v>
      </c>
      <c r="G414">
        <v>0</v>
      </c>
      <c r="H414">
        <v>4</v>
      </c>
      <c r="I414">
        <v>4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2</v>
      </c>
      <c r="P414">
        <v>0</v>
      </c>
      <c r="U414" t="str">
        <f t="shared" si="21"/>
        <v/>
      </c>
      <c r="V414" t="str">
        <f>IF(U414="","",VLOOKUP(B414,'08 County Sub Allocation'!A:B,2,FALSE))</f>
        <v/>
      </c>
      <c r="X414" t="str">
        <f t="shared" si="20"/>
        <v/>
      </c>
      <c r="Y414" t="str">
        <f t="shared" si="22"/>
        <v/>
      </c>
    </row>
    <row r="415" spans="1:25" x14ac:dyDescent="0.3">
      <c r="A415" t="e">
        <f>VLOOKUP(B415,'VTD Check'!A:D,4,FALSE)</f>
        <v>#N/A</v>
      </c>
      <c r="B415" t="s">
        <v>32</v>
      </c>
      <c r="C415">
        <v>6</v>
      </c>
      <c r="U415" t="str">
        <f t="shared" si="21"/>
        <v/>
      </c>
      <c r="V415" t="str">
        <f>IF(U415="","",VLOOKUP(B415,'08 County Sub Allocation'!A:B,2,FALSE))</f>
        <v/>
      </c>
      <c r="X415" t="str">
        <f t="shared" si="20"/>
        <v/>
      </c>
      <c r="Y415" t="str">
        <f t="shared" si="22"/>
        <v/>
      </c>
    </row>
    <row r="416" spans="1:25" x14ac:dyDescent="0.3">
      <c r="A416" t="e">
        <f>VLOOKUP(B416,'VTD Check'!A:D,4,FALSE)</f>
        <v>#N/A</v>
      </c>
      <c r="B416" t="s">
        <v>37</v>
      </c>
      <c r="C416">
        <v>6</v>
      </c>
      <c r="D416">
        <v>10511</v>
      </c>
      <c r="E416">
        <v>4850</v>
      </c>
      <c r="F416" s="1">
        <v>0.46139999999999998</v>
      </c>
      <c r="G416">
        <v>10511</v>
      </c>
      <c r="H416">
        <v>4850</v>
      </c>
      <c r="I416">
        <v>4792</v>
      </c>
      <c r="J416">
        <v>83</v>
      </c>
      <c r="K416">
        <v>22</v>
      </c>
      <c r="L416">
        <v>67</v>
      </c>
      <c r="M416">
        <v>1685</v>
      </c>
      <c r="N416">
        <v>33</v>
      </c>
      <c r="O416">
        <v>2892</v>
      </c>
      <c r="P416">
        <v>10</v>
      </c>
      <c r="U416" t="str">
        <f t="shared" si="21"/>
        <v/>
      </c>
      <c r="V416" t="str">
        <f>IF(U416="","",VLOOKUP(B416,'08 County Sub Allocation'!A:B,2,FALSE))</f>
        <v/>
      </c>
      <c r="X416" t="str">
        <f t="shared" si="20"/>
        <v/>
      </c>
      <c r="Y416" t="str">
        <f t="shared" si="22"/>
        <v/>
      </c>
    </row>
    <row r="417" spans="1:25" x14ac:dyDescent="0.3">
      <c r="A417" t="e">
        <f>VLOOKUP(B417,'VTD Check'!A:D,4,FALSE)</f>
        <v>#N/A</v>
      </c>
      <c r="B417" t="s">
        <v>24</v>
      </c>
      <c r="C417">
        <v>6</v>
      </c>
      <c r="D417">
        <v>10511</v>
      </c>
      <c r="E417">
        <v>4423</v>
      </c>
      <c r="F417" s="1">
        <v>0.42080000000000001</v>
      </c>
      <c r="G417">
        <v>145673</v>
      </c>
      <c r="H417">
        <v>4423</v>
      </c>
      <c r="I417">
        <v>4392</v>
      </c>
      <c r="J417">
        <v>65</v>
      </c>
      <c r="K417">
        <v>18</v>
      </c>
      <c r="L417">
        <v>29</v>
      </c>
      <c r="M417">
        <v>1709</v>
      </c>
      <c r="N417">
        <v>27</v>
      </c>
      <c r="O417">
        <v>2532</v>
      </c>
      <c r="P417">
        <v>12</v>
      </c>
      <c r="U417" t="str">
        <f t="shared" si="21"/>
        <v/>
      </c>
      <c r="V417" t="str">
        <f>IF(U417="","",VLOOKUP(B417,'08 County Sub Allocation'!A:B,2,FALSE))</f>
        <v/>
      </c>
      <c r="X417" t="str">
        <f t="shared" si="20"/>
        <v/>
      </c>
      <c r="Y417" t="str">
        <f t="shared" si="22"/>
        <v/>
      </c>
    </row>
    <row r="418" spans="1:25" x14ac:dyDescent="0.3">
      <c r="A418" t="e">
        <f>VLOOKUP(B418,'VTD Check'!A:D,4,FALSE)</f>
        <v>#N/A</v>
      </c>
      <c r="B418" t="s">
        <v>26</v>
      </c>
      <c r="C418">
        <v>6</v>
      </c>
      <c r="D418">
        <v>10511</v>
      </c>
      <c r="E418">
        <v>237</v>
      </c>
      <c r="F418" s="1">
        <v>2.2499999999999999E-2</v>
      </c>
      <c r="G418">
        <v>145673</v>
      </c>
      <c r="H418">
        <v>237</v>
      </c>
      <c r="I418">
        <v>236</v>
      </c>
      <c r="J418">
        <v>4</v>
      </c>
      <c r="K418">
        <v>0</v>
      </c>
      <c r="L418">
        <v>4</v>
      </c>
      <c r="M418">
        <v>64</v>
      </c>
      <c r="N418">
        <v>0</v>
      </c>
      <c r="O418">
        <v>164</v>
      </c>
      <c r="P418">
        <v>0</v>
      </c>
      <c r="U418" t="str">
        <f t="shared" si="21"/>
        <v/>
      </c>
      <c r="V418" t="str">
        <f>IF(U418="","",VLOOKUP(B418,'08 County Sub Allocation'!A:B,2,FALSE))</f>
        <v/>
      </c>
      <c r="X418" t="str">
        <f t="shared" si="20"/>
        <v/>
      </c>
      <c r="Y418" t="str">
        <f t="shared" si="22"/>
        <v/>
      </c>
    </row>
    <row r="419" spans="1:25" x14ac:dyDescent="0.3">
      <c r="A419" t="e">
        <f>VLOOKUP(B419,'VTD Check'!A:D,4,FALSE)</f>
        <v>#N/A</v>
      </c>
      <c r="B419" t="s">
        <v>27</v>
      </c>
      <c r="C419">
        <v>6</v>
      </c>
      <c r="D419">
        <v>10511</v>
      </c>
      <c r="E419">
        <v>3</v>
      </c>
      <c r="F419" s="1">
        <v>2.9999999999999997E-4</v>
      </c>
      <c r="G419">
        <v>145673</v>
      </c>
      <c r="H419">
        <v>3</v>
      </c>
      <c r="I419">
        <v>3</v>
      </c>
      <c r="J419">
        <v>0</v>
      </c>
      <c r="K419">
        <v>0</v>
      </c>
      <c r="L419">
        <v>0</v>
      </c>
      <c r="M419">
        <v>2</v>
      </c>
      <c r="N419">
        <v>0</v>
      </c>
      <c r="O419">
        <v>1</v>
      </c>
      <c r="P419">
        <v>0</v>
      </c>
      <c r="U419" t="str">
        <f t="shared" si="21"/>
        <v/>
      </c>
      <c r="V419" t="str">
        <f>IF(U419="","",VLOOKUP(B419,'08 County Sub Allocation'!A:B,2,FALSE))</f>
        <v/>
      </c>
      <c r="X419" t="str">
        <f t="shared" si="20"/>
        <v/>
      </c>
      <c r="Y419" t="str">
        <f t="shared" si="22"/>
        <v/>
      </c>
    </row>
    <row r="420" spans="1:25" x14ac:dyDescent="0.3">
      <c r="A420" t="e">
        <f>VLOOKUP(B420,'VTD Check'!A:D,4,FALSE)</f>
        <v>#N/A</v>
      </c>
      <c r="B420" t="s">
        <v>28</v>
      </c>
      <c r="C420">
        <v>6</v>
      </c>
      <c r="D420">
        <v>10511</v>
      </c>
      <c r="E420">
        <v>572</v>
      </c>
      <c r="F420" s="1">
        <v>5.4399999999999997E-2</v>
      </c>
      <c r="G420">
        <v>145673</v>
      </c>
      <c r="H420">
        <v>572</v>
      </c>
      <c r="I420">
        <v>565</v>
      </c>
      <c r="J420">
        <v>6</v>
      </c>
      <c r="K420">
        <v>2</v>
      </c>
      <c r="L420">
        <v>9</v>
      </c>
      <c r="M420">
        <v>169</v>
      </c>
      <c r="N420">
        <v>2</v>
      </c>
      <c r="O420">
        <v>376</v>
      </c>
      <c r="P420">
        <v>1</v>
      </c>
      <c r="U420" t="str">
        <f t="shared" si="21"/>
        <v/>
      </c>
      <c r="V420" t="str">
        <f>IF(U420="","",VLOOKUP(B420,'08 County Sub Allocation'!A:B,2,FALSE))</f>
        <v/>
      </c>
      <c r="X420" t="str">
        <f t="shared" si="20"/>
        <v/>
      </c>
      <c r="Y420" t="str">
        <f t="shared" si="22"/>
        <v/>
      </c>
    </row>
    <row r="421" spans="1:25" x14ac:dyDescent="0.3">
      <c r="A421" t="e">
        <f>VLOOKUP(B421,'VTD Check'!A:D,4,FALSE)</f>
        <v>#N/A</v>
      </c>
      <c r="B421" t="s">
        <v>29</v>
      </c>
      <c r="C421">
        <v>6</v>
      </c>
      <c r="D421">
        <v>10511</v>
      </c>
      <c r="E421">
        <v>1</v>
      </c>
      <c r="F421" s="1">
        <v>1E-4</v>
      </c>
      <c r="G421">
        <v>145673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U421" t="str">
        <f t="shared" si="21"/>
        <v/>
      </c>
      <c r="V421" t="str">
        <f>IF(U421="","",VLOOKUP(B421,'08 County Sub Allocation'!A:B,2,FALSE))</f>
        <v/>
      </c>
      <c r="X421" t="str">
        <f t="shared" si="20"/>
        <v/>
      </c>
      <c r="Y421" t="str">
        <f t="shared" si="22"/>
        <v/>
      </c>
    </row>
    <row r="422" spans="1:25" x14ac:dyDescent="0.3">
      <c r="A422" t="e">
        <f>VLOOKUP(B422,'VTD Check'!A:D,4,FALSE)</f>
        <v>#N/A</v>
      </c>
      <c r="B422" t="s">
        <v>30</v>
      </c>
      <c r="C422">
        <v>6</v>
      </c>
      <c r="D422">
        <v>10511</v>
      </c>
      <c r="E422">
        <v>304</v>
      </c>
      <c r="F422" s="1">
        <v>2.8899999999999999E-2</v>
      </c>
      <c r="G422">
        <v>145673</v>
      </c>
      <c r="H422">
        <v>304</v>
      </c>
      <c r="I422">
        <v>299</v>
      </c>
      <c r="J422">
        <v>3</v>
      </c>
      <c r="K422">
        <v>1</v>
      </c>
      <c r="L422">
        <v>4</v>
      </c>
      <c r="M422">
        <v>96</v>
      </c>
      <c r="N422">
        <v>2</v>
      </c>
      <c r="O422">
        <v>193</v>
      </c>
      <c r="P422">
        <v>0</v>
      </c>
      <c r="U422" t="str">
        <f t="shared" si="21"/>
        <v/>
      </c>
      <c r="V422" t="str">
        <f>IF(U422="","",VLOOKUP(B422,'08 County Sub Allocation'!A:B,2,FALSE))</f>
        <v/>
      </c>
      <c r="X422" t="str">
        <f t="shared" si="20"/>
        <v/>
      </c>
      <c r="Y422" t="str">
        <f t="shared" si="22"/>
        <v/>
      </c>
    </row>
    <row r="423" spans="1:25" x14ac:dyDescent="0.3">
      <c r="A423" t="e">
        <f>VLOOKUP(B423,'VTD Check'!A:D,4,FALSE)</f>
        <v>#N/A</v>
      </c>
      <c r="B423" t="s">
        <v>31</v>
      </c>
      <c r="C423">
        <v>6</v>
      </c>
      <c r="D423">
        <v>10511</v>
      </c>
      <c r="E423">
        <v>22</v>
      </c>
      <c r="F423" s="1">
        <v>2.0999999999999999E-3</v>
      </c>
      <c r="G423">
        <v>145673</v>
      </c>
      <c r="H423">
        <v>22</v>
      </c>
      <c r="I423">
        <v>22</v>
      </c>
      <c r="J423">
        <v>1</v>
      </c>
      <c r="K423">
        <v>0</v>
      </c>
      <c r="L423">
        <v>0</v>
      </c>
      <c r="M423">
        <v>3</v>
      </c>
      <c r="N423">
        <v>0</v>
      </c>
      <c r="O423">
        <v>18</v>
      </c>
      <c r="P423">
        <v>0</v>
      </c>
      <c r="U423" t="str">
        <f t="shared" si="21"/>
        <v/>
      </c>
      <c r="V423" t="str">
        <f>IF(U423="","",VLOOKUP(B423,'08 County Sub Allocation'!A:B,2,FALSE))</f>
        <v/>
      </c>
      <c r="X423" t="str">
        <f t="shared" si="20"/>
        <v/>
      </c>
      <c r="Y423" t="str">
        <f t="shared" si="22"/>
        <v/>
      </c>
    </row>
    <row r="424" spans="1:25" x14ac:dyDescent="0.3">
      <c r="A424" t="e">
        <f>VLOOKUP(B424,'VTD Check'!A:D,4,FALSE)</f>
        <v>#N/A</v>
      </c>
      <c r="B424" t="s">
        <v>32</v>
      </c>
      <c r="C424">
        <v>6</v>
      </c>
      <c r="D424">
        <v>10511</v>
      </c>
      <c r="E424">
        <v>10412</v>
      </c>
      <c r="F424" s="1">
        <v>0.99060000000000004</v>
      </c>
      <c r="G424">
        <v>10511</v>
      </c>
      <c r="H424">
        <v>10412</v>
      </c>
      <c r="I424">
        <v>10310</v>
      </c>
      <c r="J424">
        <v>162</v>
      </c>
      <c r="K424">
        <v>43</v>
      </c>
      <c r="L424">
        <v>113</v>
      </c>
      <c r="M424">
        <v>3728</v>
      </c>
      <c r="N424">
        <v>64</v>
      </c>
      <c r="O424">
        <v>6177</v>
      </c>
      <c r="P424">
        <v>23</v>
      </c>
      <c r="U424" t="str">
        <f t="shared" si="21"/>
        <v/>
      </c>
      <c r="V424" t="str">
        <f>IF(U424="","",VLOOKUP(B424,'08 County Sub Allocation'!A:B,2,FALSE))</f>
        <v/>
      </c>
      <c r="X424" t="str">
        <f t="shared" si="20"/>
        <v/>
      </c>
      <c r="Y424" t="str">
        <f t="shared" si="22"/>
        <v/>
      </c>
    </row>
    <row r="425" spans="1:25" x14ac:dyDescent="0.3">
      <c r="A425" t="e">
        <f>VLOOKUP(B425,'VTD Check'!A:D,4,FALSE)</f>
        <v>#N/A</v>
      </c>
      <c r="U425" t="str">
        <f t="shared" si="21"/>
        <v/>
      </c>
      <c r="V425" t="str">
        <f>IF(U425="","",VLOOKUP(B425,'08 County Sub Allocation'!A:B,2,FALSE))</f>
        <v/>
      </c>
      <c r="X425" t="str">
        <f t="shared" si="20"/>
        <v/>
      </c>
      <c r="Y425" t="str">
        <f t="shared" si="22"/>
        <v/>
      </c>
    </row>
    <row r="426" spans="1:25" x14ac:dyDescent="0.3">
      <c r="A426" t="str">
        <f>VLOOKUP(B426,'VTD Check'!A:D,4,FALSE)</f>
        <v>07-210</v>
      </c>
      <c r="B426" t="s">
        <v>141</v>
      </c>
      <c r="C426">
        <v>7</v>
      </c>
      <c r="D426">
        <v>67</v>
      </c>
      <c r="E426">
        <v>34</v>
      </c>
      <c r="F426" s="1">
        <v>0.50749999999999995</v>
      </c>
      <c r="G426">
        <v>67</v>
      </c>
      <c r="H426">
        <v>34</v>
      </c>
      <c r="I426">
        <v>34</v>
      </c>
      <c r="J426">
        <v>1</v>
      </c>
      <c r="K426">
        <v>0</v>
      </c>
      <c r="L426">
        <v>0</v>
      </c>
      <c r="M426">
        <v>8</v>
      </c>
      <c r="N426">
        <v>1</v>
      </c>
      <c r="O426">
        <v>24</v>
      </c>
      <c r="P426">
        <v>0</v>
      </c>
      <c r="U426" t="str">
        <f t="shared" si="21"/>
        <v>07-210</v>
      </c>
      <c r="V426" t="str">
        <f>IF(U426="","",VLOOKUP(B426,'08 County Sub Allocation'!A:B,2,FALSE))</f>
        <v>F</v>
      </c>
      <c r="X426">
        <f t="shared" si="20"/>
        <v>7</v>
      </c>
      <c r="Y426" t="str">
        <f t="shared" si="22"/>
        <v>ED</v>
      </c>
    </row>
    <row r="427" spans="1:25" x14ac:dyDescent="0.3">
      <c r="A427" t="str">
        <f>VLOOKUP(B427,'VTD Check'!A:D,4,FALSE)</f>
        <v>07-225</v>
      </c>
      <c r="B427" t="s">
        <v>142</v>
      </c>
      <c r="C427">
        <v>7</v>
      </c>
      <c r="D427">
        <v>2631</v>
      </c>
      <c r="E427">
        <v>1520</v>
      </c>
      <c r="F427" s="1">
        <v>0.57769999999999999</v>
      </c>
      <c r="G427">
        <v>2631</v>
      </c>
      <c r="H427">
        <v>1520</v>
      </c>
      <c r="I427">
        <v>1518</v>
      </c>
      <c r="J427">
        <v>18</v>
      </c>
      <c r="K427">
        <v>4</v>
      </c>
      <c r="L427">
        <v>5</v>
      </c>
      <c r="M427">
        <v>722</v>
      </c>
      <c r="N427">
        <v>7</v>
      </c>
      <c r="O427">
        <v>759</v>
      </c>
      <c r="P427">
        <v>3</v>
      </c>
      <c r="U427" t="str">
        <f t="shared" si="21"/>
        <v>07-225</v>
      </c>
      <c r="V427" t="str">
        <f>IF(U427="","",VLOOKUP(B427,'08 County Sub Allocation'!A:B,2,FALSE))</f>
        <v>F</v>
      </c>
      <c r="X427">
        <f t="shared" si="20"/>
        <v>7</v>
      </c>
      <c r="Y427" t="str">
        <f t="shared" si="22"/>
        <v>ED</v>
      </c>
    </row>
    <row r="428" spans="1:25" x14ac:dyDescent="0.3">
      <c r="A428" t="str">
        <f>VLOOKUP(B428,'VTD Check'!A:D,4,FALSE)</f>
        <v>07-230</v>
      </c>
      <c r="B428" t="s">
        <v>143</v>
      </c>
      <c r="C428">
        <v>7</v>
      </c>
      <c r="D428">
        <v>833</v>
      </c>
      <c r="E428">
        <v>474</v>
      </c>
      <c r="F428" s="1">
        <v>0.56899999999999995</v>
      </c>
      <c r="G428">
        <v>833</v>
      </c>
      <c r="H428">
        <v>474</v>
      </c>
      <c r="I428">
        <v>471</v>
      </c>
      <c r="J428">
        <v>9</v>
      </c>
      <c r="K428">
        <v>3</v>
      </c>
      <c r="L428">
        <v>9</v>
      </c>
      <c r="M428">
        <v>142</v>
      </c>
      <c r="N428">
        <v>2</v>
      </c>
      <c r="O428">
        <v>304</v>
      </c>
      <c r="P428">
        <v>2</v>
      </c>
      <c r="U428" t="str">
        <f t="shared" si="21"/>
        <v>07-230</v>
      </c>
      <c r="V428" t="str">
        <f>IF(U428="","",VLOOKUP(B428,'08 County Sub Allocation'!A:B,2,FALSE))</f>
        <v>F</v>
      </c>
      <c r="X428">
        <f t="shared" si="20"/>
        <v>7</v>
      </c>
      <c r="Y428" t="str">
        <f t="shared" si="22"/>
        <v>ED</v>
      </c>
    </row>
    <row r="429" spans="1:25" x14ac:dyDescent="0.3">
      <c r="A429" t="str">
        <f>VLOOKUP(B429,'VTD Check'!A:D,4,FALSE)</f>
        <v>07-235</v>
      </c>
      <c r="B429" t="s">
        <v>144</v>
      </c>
      <c r="C429">
        <v>7</v>
      </c>
      <c r="D429">
        <v>1040</v>
      </c>
      <c r="E429">
        <v>597</v>
      </c>
      <c r="F429" s="1">
        <v>0.57399999999999995</v>
      </c>
      <c r="G429">
        <v>1040</v>
      </c>
      <c r="H429">
        <v>597</v>
      </c>
      <c r="I429">
        <v>596</v>
      </c>
      <c r="J429">
        <v>22</v>
      </c>
      <c r="K429">
        <v>6</v>
      </c>
      <c r="L429">
        <v>2</v>
      </c>
      <c r="M429">
        <v>322</v>
      </c>
      <c r="N429">
        <v>9</v>
      </c>
      <c r="O429">
        <v>234</v>
      </c>
      <c r="P429">
        <v>1</v>
      </c>
      <c r="U429" t="str">
        <f t="shared" si="21"/>
        <v>07-235</v>
      </c>
      <c r="V429" t="str">
        <f>IF(U429="","",VLOOKUP(B429,'08 County Sub Allocation'!A:B,2,FALSE))</f>
        <v>F</v>
      </c>
      <c r="X429">
        <f t="shared" si="20"/>
        <v>7</v>
      </c>
      <c r="Y429" t="str">
        <f t="shared" si="22"/>
        <v>ED</v>
      </c>
    </row>
    <row r="430" spans="1:25" x14ac:dyDescent="0.3">
      <c r="A430" t="str">
        <f>VLOOKUP(B430,'VTD Check'!A:D,4,FALSE)</f>
        <v>07-240</v>
      </c>
      <c r="B430" t="s">
        <v>145</v>
      </c>
      <c r="C430">
        <v>7</v>
      </c>
      <c r="D430">
        <v>1025</v>
      </c>
      <c r="E430">
        <v>489</v>
      </c>
      <c r="F430" s="1">
        <v>0.47710000000000002</v>
      </c>
      <c r="G430">
        <v>1025</v>
      </c>
      <c r="H430">
        <v>489</v>
      </c>
      <c r="I430">
        <v>488</v>
      </c>
      <c r="J430">
        <v>14</v>
      </c>
      <c r="K430">
        <v>3</v>
      </c>
      <c r="L430">
        <v>8</v>
      </c>
      <c r="M430">
        <v>173</v>
      </c>
      <c r="N430">
        <v>3</v>
      </c>
      <c r="O430">
        <v>285</v>
      </c>
      <c r="P430">
        <v>2</v>
      </c>
      <c r="U430" t="str">
        <f t="shared" si="21"/>
        <v>07-240</v>
      </c>
      <c r="V430" t="str">
        <f>IF(U430="","",VLOOKUP(B430,'08 County Sub Allocation'!A:B,2,FALSE))</f>
        <v>F</v>
      </c>
      <c r="X430">
        <f t="shared" si="20"/>
        <v>7</v>
      </c>
      <c r="Y430" t="str">
        <f t="shared" si="22"/>
        <v>ED</v>
      </c>
    </row>
    <row r="431" spans="1:25" x14ac:dyDescent="0.3">
      <c r="A431" t="str">
        <f>VLOOKUP(B431,'VTD Check'!A:D,4,FALSE)</f>
        <v>07-245</v>
      </c>
      <c r="B431" t="s">
        <v>146</v>
      </c>
      <c r="C431">
        <v>7</v>
      </c>
      <c r="D431">
        <v>2333</v>
      </c>
      <c r="E431">
        <v>1272</v>
      </c>
      <c r="F431" s="1">
        <v>0.54520000000000002</v>
      </c>
      <c r="G431">
        <v>2333</v>
      </c>
      <c r="H431">
        <v>1272</v>
      </c>
      <c r="I431">
        <v>1268</v>
      </c>
      <c r="J431">
        <v>20</v>
      </c>
      <c r="K431">
        <v>7</v>
      </c>
      <c r="L431">
        <v>7</v>
      </c>
      <c r="M431">
        <v>420</v>
      </c>
      <c r="N431">
        <v>10</v>
      </c>
      <c r="O431">
        <v>802</v>
      </c>
      <c r="P431">
        <v>2</v>
      </c>
      <c r="U431" t="str">
        <f t="shared" si="21"/>
        <v>07-245</v>
      </c>
      <c r="V431" t="str">
        <f>IF(U431="","",VLOOKUP(B431,'08 County Sub Allocation'!A:B,2,FALSE))</f>
        <v>F</v>
      </c>
      <c r="X431">
        <f t="shared" si="20"/>
        <v>7</v>
      </c>
      <c r="Y431" t="str">
        <f t="shared" si="22"/>
        <v>ED</v>
      </c>
    </row>
    <row r="432" spans="1:25" x14ac:dyDescent="0.3">
      <c r="A432" t="str">
        <f>VLOOKUP(B432,'VTD Check'!A:D,4,FALSE)</f>
        <v>07-250</v>
      </c>
      <c r="B432" t="s">
        <v>147</v>
      </c>
      <c r="C432">
        <v>7</v>
      </c>
      <c r="D432">
        <v>1834</v>
      </c>
      <c r="E432">
        <v>1014</v>
      </c>
      <c r="F432" s="1">
        <v>0.55289999999999995</v>
      </c>
      <c r="G432">
        <v>1834</v>
      </c>
      <c r="H432">
        <v>1014</v>
      </c>
      <c r="I432">
        <v>1010</v>
      </c>
      <c r="J432">
        <v>11</v>
      </c>
      <c r="K432">
        <v>1</v>
      </c>
      <c r="L432">
        <v>10</v>
      </c>
      <c r="M432">
        <v>260</v>
      </c>
      <c r="N432">
        <v>6</v>
      </c>
      <c r="O432">
        <v>719</v>
      </c>
      <c r="P432">
        <v>3</v>
      </c>
      <c r="U432" t="str">
        <f t="shared" si="21"/>
        <v>07-250</v>
      </c>
      <c r="V432" t="str">
        <f>IF(U432="","",VLOOKUP(B432,'08 County Sub Allocation'!A:B,2,FALSE))</f>
        <v>F</v>
      </c>
      <c r="X432">
        <f t="shared" si="20"/>
        <v>7</v>
      </c>
      <c r="Y432" t="str">
        <f t="shared" si="22"/>
        <v>ED</v>
      </c>
    </row>
    <row r="433" spans="1:25" x14ac:dyDescent="0.3">
      <c r="A433" t="str">
        <f>VLOOKUP(B433,'VTD Check'!A:D,4,FALSE)</f>
        <v>07-255</v>
      </c>
      <c r="B433" t="s">
        <v>148</v>
      </c>
      <c r="C433">
        <v>7</v>
      </c>
      <c r="D433">
        <v>2818</v>
      </c>
      <c r="E433">
        <v>1560</v>
      </c>
      <c r="F433" s="1">
        <v>0.55359999999999998</v>
      </c>
      <c r="G433">
        <v>2818</v>
      </c>
      <c r="H433">
        <v>1560</v>
      </c>
      <c r="I433">
        <v>1555</v>
      </c>
      <c r="J433">
        <v>26</v>
      </c>
      <c r="K433">
        <v>5</v>
      </c>
      <c r="L433">
        <v>11</v>
      </c>
      <c r="M433">
        <v>481</v>
      </c>
      <c r="N433">
        <v>10</v>
      </c>
      <c r="O433">
        <v>1022</v>
      </c>
      <c r="P433">
        <v>0</v>
      </c>
      <c r="U433" t="str">
        <f t="shared" si="21"/>
        <v>07-255</v>
      </c>
      <c r="V433" t="str">
        <f>IF(U433="","",VLOOKUP(B433,'08 County Sub Allocation'!A:B,2,FALSE))</f>
        <v>F</v>
      </c>
      <c r="X433">
        <f t="shared" si="20"/>
        <v>7</v>
      </c>
      <c r="Y433" t="str">
        <f t="shared" si="22"/>
        <v>ED</v>
      </c>
    </row>
    <row r="434" spans="1:25" x14ac:dyDescent="0.3">
      <c r="A434" t="str">
        <f>VLOOKUP(B434,'VTD Check'!A:D,4,FALSE)</f>
        <v>07-260</v>
      </c>
      <c r="B434" t="s">
        <v>149</v>
      </c>
      <c r="C434">
        <v>7</v>
      </c>
      <c r="D434">
        <v>1026</v>
      </c>
      <c r="E434">
        <v>586</v>
      </c>
      <c r="F434" s="1">
        <v>0.57120000000000004</v>
      </c>
      <c r="G434">
        <v>1026</v>
      </c>
      <c r="H434">
        <v>586</v>
      </c>
      <c r="I434">
        <v>586</v>
      </c>
      <c r="J434">
        <v>11</v>
      </c>
      <c r="K434">
        <v>3</v>
      </c>
      <c r="L434">
        <v>10</v>
      </c>
      <c r="M434">
        <v>169</v>
      </c>
      <c r="N434">
        <v>4</v>
      </c>
      <c r="O434">
        <v>387</v>
      </c>
      <c r="P434">
        <v>2</v>
      </c>
      <c r="U434" t="str">
        <f t="shared" si="21"/>
        <v>07-260</v>
      </c>
      <c r="V434" t="str">
        <f>IF(U434="","",VLOOKUP(B434,'08 County Sub Allocation'!A:B,2,FALSE))</f>
        <v>F</v>
      </c>
      <c r="X434">
        <f t="shared" si="20"/>
        <v>7</v>
      </c>
      <c r="Y434" t="str">
        <f t="shared" si="22"/>
        <v>ED</v>
      </c>
    </row>
    <row r="435" spans="1:25" x14ac:dyDescent="0.3">
      <c r="A435" t="e">
        <f>VLOOKUP(B435,'VTD Check'!A:D,4,FALSE)</f>
        <v>#N/A</v>
      </c>
      <c r="B435" t="s">
        <v>150</v>
      </c>
      <c r="C435">
        <v>7</v>
      </c>
      <c r="U435" t="str">
        <f t="shared" si="21"/>
        <v/>
      </c>
      <c r="V435" t="str">
        <f>IF(U435="","",VLOOKUP(B435,'08 County Sub Allocation'!A:B,2,FALSE))</f>
        <v/>
      </c>
      <c r="X435" t="str">
        <f t="shared" si="20"/>
        <v/>
      </c>
      <c r="Y435" t="str">
        <f t="shared" si="22"/>
        <v/>
      </c>
    </row>
    <row r="436" spans="1:25" x14ac:dyDescent="0.3">
      <c r="A436" t="e">
        <f>VLOOKUP(B436,'VTD Check'!A:D,4,FALSE)</f>
        <v>#N/A</v>
      </c>
      <c r="B436" t="s">
        <v>24</v>
      </c>
      <c r="C436">
        <v>7</v>
      </c>
      <c r="D436">
        <v>0</v>
      </c>
      <c r="E436">
        <v>1207</v>
      </c>
      <c r="F436" t="s">
        <v>25</v>
      </c>
      <c r="G436">
        <v>13607</v>
      </c>
      <c r="H436">
        <v>1207</v>
      </c>
      <c r="I436">
        <v>1199</v>
      </c>
      <c r="J436">
        <v>17</v>
      </c>
      <c r="K436">
        <v>3</v>
      </c>
      <c r="L436">
        <v>3</v>
      </c>
      <c r="M436">
        <v>507</v>
      </c>
      <c r="N436">
        <v>10</v>
      </c>
      <c r="O436">
        <v>657</v>
      </c>
      <c r="P436">
        <v>2</v>
      </c>
      <c r="U436" t="str">
        <f t="shared" si="21"/>
        <v>07-ABS</v>
      </c>
      <c r="V436" t="e">
        <f>IF(U436="","",VLOOKUP(B436,'08 County Sub Allocation'!A:B,2,FALSE))</f>
        <v>#N/A</v>
      </c>
      <c r="X436">
        <f t="shared" si="20"/>
        <v>7</v>
      </c>
      <c r="Y436" t="str">
        <f t="shared" si="22"/>
        <v>ABS</v>
      </c>
    </row>
    <row r="437" spans="1:25" x14ac:dyDescent="0.3">
      <c r="A437" t="e">
        <f>VLOOKUP(B437,'VTD Check'!A:D,4,FALSE)</f>
        <v>#N/A</v>
      </c>
      <c r="B437" t="s">
        <v>26</v>
      </c>
      <c r="C437">
        <v>7</v>
      </c>
      <c r="D437">
        <v>0</v>
      </c>
      <c r="E437">
        <v>0</v>
      </c>
      <c r="F437" t="s">
        <v>25</v>
      </c>
      <c r="G437">
        <v>13607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U437" t="str">
        <f t="shared" si="21"/>
        <v/>
      </c>
      <c r="V437" t="str">
        <f>IF(U437="","",VLOOKUP(B437,'08 County Sub Allocation'!A:B,2,FALSE))</f>
        <v/>
      </c>
      <c r="X437" t="str">
        <f t="shared" si="20"/>
        <v/>
      </c>
      <c r="Y437" t="str">
        <f t="shared" si="22"/>
        <v/>
      </c>
    </row>
    <row r="438" spans="1:25" x14ac:dyDescent="0.3">
      <c r="A438" t="e">
        <f>VLOOKUP(B438,'VTD Check'!A:D,4,FALSE)</f>
        <v>#N/A</v>
      </c>
      <c r="B438" t="s">
        <v>27</v>
      </c>
      <c r="C438">
        <v>7</v>
      </c>
      <c r="D438">
        <v>0</v>
      </c>
      <c r="E438">
        <v>0</v>
      </c>
      <c r="F438" t="s">
        <v>25</v>
      </c>
      <c r="G438">
        <v>13607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U438" t="str">
        <f t="shared" si="21"/>
        <v/>
      </c>
      <c r="V438" t="str">
        <f>IF(U438="","",VLOOKUP(B438,'08 County Sub Allocation'!A:B,2,FALSE))</f>
        <v/>
      </c>
      <c r="X438" t="str">
        <f t="shared" si="20"/>
        <v/>
      </c>
      <c r="Y438" t="str">
        <f t="shared" si="22"/>
        <v/>
      </c>
    </row>
    <row r="439" spans="1:25" x14ac:dyDescent="0.3">
      <c r="A439" t="e">
        <f>VLOOKUP(B439,'VTD Check'!A:D,4,FALSE)</f>
        <v>#N/A</v>
      </c>
      <c r="B439" t="s">
        <v>28</v>
      </c>
      <c r="C439">
        <v>7</v>
      </c>
      <c r="D439">
        <v>0</v>
      </c>
      <c r="E439">
        <v>0</v>
      </c>
      <c r="F439" t="s">
        <v>25</v>
      </c>
      <c r="G439">
        <v>13607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U439" t="str">
        <f t="shared" si="21"/>
        <v/>
      </c>
      <c r="V439" t="str">
        <f>IF(U439="","",VLOOKUP(B439,'08 County Sub Allocation'!A:B,2,FALSE))</f>
        <v/>
      </c>
      <c r="X439" t="str">
        <f t="shared" si="20"/>
        <v/>
      </c>
      <c r="Y439" t="str">
        <f t="shared" si="22"/>
        <v/>
      </c>
    </row>
    <row r="440" spans="1:25" x14ac:dyDescent="0.3">
      <c r="A440" t="e">
        <f>VLOOKUP(B440,'VTD Check'!A:D,4,FALSE)</f>
        <v>#N/A</v>
      </c>
      <c r="B440" t="s">
        <v>29</v>
      </c>
      <c r="C440">
        <v>7</v>
      </c>
      <c r="D440">
        <v>0</v>
      </c>
      <c r="E440">
        <v>0</v>
      </c>
      <c r="F440" t="s">
        <v>25</v>
      </c>
      <c r="G440">
        <v>13607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U440" t="str">
        <f t="shared" si="21"/>
        <v/>
      </c>
      <c r="V440" t="str">
        <f>IF(U440="","",VLOOKUP(B440,'08 County Sub Allocation'!A:B,2,FALSE))</f>
        <v/>
      </c>
      <c r="X440" t="str">
        <f t="shared" si="20"/>
        <v/>
      </c>
      <c r="Y440" t="str">
        <f t="shared" si="22"/>
        <v/>
      </c>
    </row>
    <row r="441" spans="1:25" x14ac:dyDescent="0.3">
      <c r="A441" t="e">
        <f>VLOOKUP(B441,'VTD Check'!A:D,4,FALSE)</f>
        <v>#N/A</v>
      </c>
      <c r="B441" t="s">
        <v>30</v>
      </c>
      <c r="C441">
        <v>7</v>
      </c>
      <c r="D441">
        <v>0</v>
      </c>
      <c r="E441">
        <v>0</v>
      </c>
      <c r="F441" t="s">
        <v>25</v>
      </c>
      <c r="G441">
        <v>13607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U441" t="str">
        <f t="shared" si="21"/>
        <v/>
      </c>
      <c r="V441" t="str">
        <f>IF(U441="","",VLOOKUP(B441,'08 County Sub Allocation'!A:B,2,FALSE))</f>
        <v/>
      </c>
      <c r="X441" t="str">
        <f t="shared" si="20"/>
        <v/>
      </c>
      <c r="Y441" t="str">
        <f t="shared" si="22"/>
        <v/>
      </c>
    </row>
    <row r="442" spans="1:25" x14ac:dyDescent="0.3">
      <c r="A442" t="e">
        <f>VLOOKUP(B442,'VTD Check'!A:D,4,FALSE)</f>
        <v>#N/A</v>
      </c>
      <c r="B442" t="s">
        <v>31</v>
      </c>
      <c r="C442">
        <v>7</v>
      </c>
      <c r="D442">
        <v>0</v>
      </c>
      <c r="E442">
        <v>0</v>
      </c>
      <c r="F442" t="s">
        <v>25</v>
      </c>
      <c r="G442">
        <v>13607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U442" t="str">
        <f t="shared" si="21"/>
        <v/>
      </c>
      <c r="V442" t="str">
        <f>IF(U442="","",VLOOKUP(B442,'08 County Sub Allocation'!A:B,2,FALSE))</f>
        <v/>
      </c>
      <c r="X442" t="str">
        <f t="shared" si="20"/>
        <v/>
      </c>
      <c r="Y442" t="str">
        <f t="shared" si="22"/>
        <v/>
      </c>
    </row>
    <row r="443" spans="1:25" x14ac:dyDescent="0.3">
      <c r="A443" t="e">
        <f>VLOOKUP(B443,'VTD Check'!A:D,4,FALSE)</f>
        <v>#N/A</v>
      </c>
      <c r="B443" t="s">
        <v>32</v>
      </c>
      <c r="C443">
        <v>7</v>
      </c>
      <c r="D443">
        <v>0</v>
      </c>
      <c r="E443">
        <v>1207</v>
      </c>
      <c r="F443" t="s">
        <v>25</v>
      </c>
      <c r="G443">
        <v>0</v>
      </c>
      <c r="H443">
        <v>1207</v>
      </c>
      <c r="I443">
        <v>1199</v>
      </c>
      <c r="J443">
        <v>17</v>
      </c>
      <c r="K443">
        <v>3</v>
      </c>
      <c r="L443">
        <v>3</v>
      </c>
      <c r="M443">
        <v>507</v>
      </c>
      <c r="N443">
        <v>10</v>
      </c>
      <c r="O443">
        <v>657</v>
      </c>
      <c r="P443">
        <v>2</v>
      </c>
      <c r="U443" t="str">
        <f t="shared" si="21"/>
        <v/>
      </c>
      <c r="V443" t="str">
        <f>IF(U443="","",VLOOKUP(B443,'08 County Sub Allocation'!A:B,2,FALSE))</f>
        <v/>
      </c>
      <c r="X443" t="str">
        <f t="shared" si="20"/>
        <v/>
      </c>
      <c r="Y443" t="str">
        <f t="shared" si="22"/>
        <v/>
      </c>
    </row>
    <row r="444" spans="1:25" x14ac:dyDescent="0.3">
      <c r="A444" t="e">
        <f>VLOOKUP(B444,'VTD Check'!A:D,4,FALSE)</f>
        <v>#N/A</v>
      </c>
      <c r="B444" t="s">
        <v>151</v>
      </c>
      <c r="C444">
        <v>7</v>
      </c>
      <c r="U444" t="str">
        <f t="shared" si="21"/>
        <v/>
      </c>
      <c r="V444" t="str">
        <f>IF(U444="","",VLOOKUP(B444,'08 County Sub Allocation'!A:B,2,FALSE))</f>
        <v/>
      </c>
      <c r="X444" t="str">
        <f t="shared" si="20"/>
        <v/>
      </c>
      <c r="Y444" t="str">
        <f t="shared" si="22"/>
        <v/>
      </c>
    </row>
    <row r="445" spans="1:25" x14ac:dyDescent="0.3">
      <c r="A445" t="e">
        <f>VLOOKUP(B445,'VTD Check'!A:D,4,FALSE)</f>
        <v>#N/A</v>
      </c>
      <c r="B445" t="s">
        <v>24</v>
      </c>
      <c r="C445">
        <v>7</v>
      </c>
      <c r="D445">
        <v>0</v>
      </c>
      <c r="E445">
        <v>150</v>
      </c>
      <c r="F445" t="s">
        <v>25</v>
      </c>
      <c r="G445">
        <v>13607</v>
      </c>
      <c r="H445">
        <v>150</v>
      </c>
      <c r="I445">
        <v>147</v>
      </c>
      <c r="J445">
        <v>4</v>
      </c>
      <c r="K445">
        <v>0</v>
      </c>
      <c r="L445">
        <v>6</v>
      </c>
      <c r="M445">
        <v>55</v>
      </c>
      <c r="N445">
        <v>3</v>
      </c>
      <c r="O445">
        <v>79</v>
      </c>
      <c r="P445">
        <v>0</v>
      </c>
      <c r="U445" t="str">
        <f t="shared" si="21"/>
        <v>07-QUE</v>
      </c>
      <c r="V445" t="e">
        <f>IF(U445="","",VLOOKUP(B445,'08 County Sub Allocation'!A:B,2,FALSE))</f>
        <v>#N/A</v>
      </c>
      <c r="X445">
        <f t="shared" si="20"/>
        <v>7</v>
      </c>
      <c r="Y445" t="str">
        <f t="shared" si="22"/>
        <v>QUE</v>
      </c>
    </row>
    <row r="446" spans="1:25" x14ac:dyDescent="0.3">
      <c r="A446" t="e">
        <f>VLOOKUP(B446,'VTD Check'!A:D,4,FALSE)</f>
        <v>#N/A</v>
      </c>
      <c r="B446" t="s">
        <v>26</v>
      </c>
      <c r="C446">
        <v>7</v>
      </c>
      <c r="D446">
        <v>0</v>
      </c>
      <c r="E446">
        <v>0</v>
      </c>
      <c r="F446" t="s">
        <v>25</v>
      </c>
      <c r="G446">
        <v>13607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U446" t="str">
        <f t="shared" si="21"/>
        <v/>
      </c>
      <c r="V446" t="str">
        <f>IF(U446="","",VLOOKUP(B446,'08 County Sub Allocation'!A:B,2,FALSE))</f>
        <v/>
      </c>
      <c r="X446" t="str">
        <f t="shared" si="20"/>
        <v/>
      </c>
      <c r="Y446" t="str">
        <f t="shared" si="22"/>
        <v/>
      </c>
    </row>
    <row r="447" spans="1:25" x14ac:dyDescent="0.3">
      <c r="A447" t="e">
        <f>VLOOKUP(B447,'VTD Check'!A:D,4,FALSE)</f>
        <v>#N/A</v>
      </c>
      <c r="B447" t="s">
        <v>27</v>
      </c>
      <c r="C447">
        <v>7</v>
      </c>
      <c r="D447">
        <v>0</v>
      </c>
      <c r="E447">
        <v>0</v>
      </c>
      <c r="F447" t="s">
        <v>25</v>
      </c>
      <c r="G447">
        <v>13607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U447" t="str">
        <f t="shared" si="21"/>
        <v/>
      </c>
      <c r="V447" t="str">
        <f>IF(U447="","",VLOOKUP(B447,'08 County Sub Allocation'!A:B,2,FALSE))</f>
        <v/>
      </c>
      <c r="X447" t="str">
        <f t="shared" si="20"/>
        <v/>
      </c>
      <c r="Y447" t="str">
        <f t="shared" si="22"/>
        <v/>
      </c>
    </row>
    <row r="448" spans="1:25" x14ac:dyDescent="0.3">
      <c r="A448" t="e">
        <f>VLOOKUP(B448,'VTD Check'!A:D,4,FALSE)</f>
        <v>#N/A</v>
      </c>
      <c r="B448" t="s">
        <v>28</v>
      </c>
      <c r="C448">
        <v>7</v>
      </c>
      <c r="D448">
        <v>0</v>
      </c>
      <c r="E448">
        <v>0</v>
      </c>
      <c r="F448" t="s">
        <v>25</v>
      </c>
      <c r="G448">
        <v>13607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U448" t="str">
        <f t="shared" si="21"/>
        <v/>
      </c>
      <c r="V448" t="str">
        <f>IF(U448="","",VLOOKUP(B448,'08 County Sub Allocation'!A:B,2,FALSE))</f>
        <v/>
      </c>
      <c r="X448" t="str">
        <f t="shared" si="20"/>
        <v/>
      </c>
      <c r="Y448" t="str">
        <f t="shared" si="22"/>
        <v/>
      </c>
    </row>
    <row r="449" spans="1:25" x14ac:dyDescent="0.3">
      <c r="A449" t="e">
        <f>VLOOKUP(B449,'VTD Check'!A:D,4,FALSE)</f>
        <v>#N/A</v>
      </c>
      <c r="B449" t="s">
        <v>29</v>
      </c>
      <c r="C449">
        <v>7</v>
      </c>
      <c r="D449">
        <v>0</v>
      </c>
      <c r="E449">
        <v>0</v>
      </c>
      <c r="F449" t="s">
        <v>25</v>
      </c>
      <c r="G449">
        <v>13607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U449" t="str">
        <f t="shared" si="21"/>
        <v/>
      </c>
      <c r="V449" t="str">
        <f>IF(U449="","",VLOOKUP(B449,'08 County Sub Allocation'!A:B,2,FALSE))</f>
        <v/>
      </c>
      <c r="X449" t="str">
        <f t="shared" si="20"/>
        <v/>
      </c>
      <c r="Y449" t="str">
        <f t="shared" si="22"/>
        <v/>
      </c>
    </row>
    <row r="450" spans="1:25" x14ac:dyDescent="0.3">
      <c r="A450" t="e">
        <f>VLOOKUP(B450,'VTD Check'!A:D,4,FALSE)</f>
        <v>#N/A</v>
      </c>
      <c r="B450" t="s">
        <v>30</v>
      </c>
      <c r="C450">
        <v>7</v>
      </c>
      <c r="D450">
        <v>0</v>
      </c>
      <c r="E450">
        <v>0</v>
      </c>
      <c r="F450" t="s">
        <v>25</v>
      </c>
      <c r="G450">
        <v>13607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U450" t="str">
        <f t="shared" si="21"/>
        <v/>
      </c>
      <c r="V450" t="str">
        <f>IF(U450="","",VLOOKUP(B450,'08 County Sub Allocation'!A:B,2,FALSE))</f>
        <v/>
      </c>
      <c r="X450" t="str">
        <f t="shared" si="20"/>
        <v/>
      </c>
      <c r="Y450" t="str">
        <f t="shared" si="22"/>
        <v/>
      </c>
    </row>
    <row r="451" spans="1:25" x14ac:dyDescent="0.3">
      <c r="A451" t="e">
        <f>VLOOKUP(B451,'VTD Check'!A:D,4,FALSE)</f>
        <v>#N/A</v>
      </c>
      <c r="B451" t="s">
        <v>31</v>
      </c>
      <c r="C451">
        <v>7</v>
      </c>
      <c r="D451">
        <v>0</v>
      </c>
      <c r="E451">
        <v>0</v>
      </c>
      <c r="F451" t="s">
        <v>25</v>
      </c>
      <c r="G451">
        <v>13607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U451" t="str">
        <f t="shared" si="21"/>
        <v/>
      </c>
      <c r="V451" t="str">
        <f>IF(U451="","",VLOOKUP(B451,'08 County Sub Allocation'!A:B,2,FALSE))</f>
        <v/>
      </c>
      <c r="X451" t="str">
        <f t="shared" ref="X451:X514" si="23">IF(U451="","",IF(ISNUMBER(LEFT(U451,2)/1),LEFT(U451,2)/1,X450))</f>
        <v/>
      </c>
      <c r="Y451" t="str">
        <f t="shared" si="22"/>
        <v/>
      </c>
    </row>
    <row r="452" spans="1:25" x14ac:dyDescent="0.3">
      <c r="A452" t="e">
        <f>VLOOKUP(B452,'VTD Check'!A:D,4,FALSE)</f>
        <v>#N/A</v>
      </c>
      <c r="B452" t="s">
        <v>32</v>
      </c>
      <c r="C452">
        <v>7</v>
      </c>
      <c r="D452">
        <v>0</v>
      </c>
      <c r="E452">
        <v>150</v>
      </c>
      <c r="F452" t="s">
        <v>25</v>
      </c>
      <c r="G452">
        <v>0</v>
      </c>
      <c r="H452">
        <v>150</v>
      </c>
      <c r="I452">
        <v>147</v>
      </c>
      <c r="J452">
        <v>4</v>
      </c>
      <c r="K452">
        <v>0</v>
      </c>
      <c r="L452">
        <v>6</v>
      </c>
      <c r="M452">
        <v>55</v>
      </c>
      <c r="N452">
        <v>3</v>
      </c>
      <c r="O452">
        <v>79</v>
      </c>
      <c r="P452">
        <v>0</v>
      </c>
      <c r="U452" t="str">
        <f t="shared" si="21"/>
        <v/>
      </c>
      <c r="V452" t="str">
        <f>IF(U452="","",VLOOKUP(B452,'08 County Sub Allocation'!A:B,2,FALSE))</f>
        <v/>
      </c>
      <c r="X452" t="str">
        <f t="shared" si="23"/>
        <v/>
      </c>
      <c r="Y452" t="str">
        <f t="shared" si="22"/>
        <v/>
      </c>
    </row>
    <row r="453" spans="1:25" x14ac:dyDescent="0.3">
      <c r="A453" t="e">
        <f>VLOOKUP(B453,'VTD Check'!A:D,4,FALSE)</f>
        <v>#N/A</v>
      </c>
      <c r="B453" t="s">
        <v>138</v>
      </c>
      <c r="C453">
        <v>7</v>
      </c>
      <c r="U453" t="str">
        <f t="shared" si="21"/>
        <v/>
      </c>
      <c r="V453" t="str">
        <f>IF(U453="","",VLOOKUP(B453,'08 County Sub Allocation'!A:B,2,FALSE))</f>
        <v/>
      </c>
      <c r="X453" t="str">
        <f t="shared" si="23"/>
        <v/>
      </c>
      <c r="Y453" t="str">
        <f t="shared" si="22"/>
        <v/>
      </c>
    </row>
    <row r="454" spans="1:25" x14ac:dyDescent="0.3">
      <c r="A454" t="e">
        <f>VLOOKUP(B454,'VTD Check'!A:D,4,FALSE)</f>
        <v>#N/A</v>
      </c>
      <c r="B454" t="s">
        <v>24</v>
      </c>
      <c r="C454">
        <v>7</v>
      </c>
      <c r="D454">
        <v>0</v>
      </c>
      <c r="E454">
        <v>3090</v>
      </c>
      <c r="F454" t="s">
        <v>25</v>
      </c>
      <c r="G454">
        <v>90034</v>
      </c>
      <c r="H454">
        <v>3090</v>
      </c>
      <c r="I454">
        <v>3082</v>
      </c>
      <c r="J454">
        <v>46</v>
      </c>
      <c r="K454">
        <v>10</v>
      </c>
      <c r="L454">
        <v>15</v>
      </c>
      <c r="M454">
        <v>1292</v>
      </c>
      <c r="N454">
        <v>18</v>
      </c>
      <c r="O454">
        <v>1696</v>
      </c>
      <c r="P454">
        <v>5</v>
      </c>
      <c r="U454" t="str">
        <f t="shared" si="21"/>
        <v/>
      </c>
      <c r="V454" t="str">
        <f>IF(U454="","",VLOOKUP(B454,'08 County Sub Allocation'!A:B,2,FALSE))</f>
        <v/>
      </c>
      <c r="X454" t="str">
        <f t="shared" si="23"/>
        <v/>
      </c>
      <c r="Y454" t="str">
        <f t="shared" si="22"/>
        <v/>
      </c>
    </row>
    <row r="455" spans="1:25" x14ac:dyDescent="0.3">
      <c r="A455" t="e">
        <f>VLOOKUP(B455,'VTD Check'!A:D,4,FALSE)</f>
        <v>#N/A</v>
      </c>
      <c r="B455" t="s">
        <v>26</v>
      </c>
      <c r="C455">
        <v>7</v>
      </c>
      <c r="D455">
        <v>0</v>
      </c>
      <c r="E455">
        <v>0</v>
      </c>
      <c r="F455" t="s">
        <v>25</v>
      </c>
      <c r="G455">
        <v>90034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U455" t="str">
        <f t="shared" si="21"/>
        <v/>
      </c>
      <c r="V455" t="str">
        <f>IF(U455="","",VLOOKUP(B455,'08 County Sub Allocation'!A:B,2,FALSE))</f>
        <v/>
      </c>
      <c r="X455" t="str">
        <f t="shared" si="23"/>
        <v/>
      </c>
      <c r="Y455" t="str">
        <f t="shared" si="22"/>
        <v/>
      </c>
    </row>
    <row r="456" spans="1:25" x14ac:dyDescent="0.3">
      <c r="A456" t="e">
        <f>VLOOKUP(B456,'VTD Check'!A:D,4,FALSE)</f>
        <v>#N/A</v>
      </c>
      <c r="B456" t="s">
        <v>27</v>
      </c>
      <c r="C456">
        <v>7</v>
      </c>
      <c r="D456">
        <v>0</v>
      </c>
      <c r="E456">
        <v>0</v>
      </c>
      <c r="F456" t="s">
        <v>25</v>
      </c>
      <c r="G456">
        <v>90034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U456" t="str">
        <f t="shared" si="21"/>
        <v/>
      </c>
      <c r="V456" t="str">
        <f>IF(U456="","",VLOOKUP(B456,'08 County Sub Allocation'!A:B,2,FALSE))</f>
        <v/>
      </c>
      <c r="X456" t="str">
        <f t="shared" si="23"/>
        <v/>
      </c>
      <c r="Y456" t="str">
        <f t="shared" si="22"/>
        <v/>
      </c>
    </row>
    <row r="457" spans="1:25" x14ac:dyDescent="0.3">
      <c r="A457" t="e">
        <f>VLOOKUP(B457,'VTD Check'!A:D,4,FALSE)</f>
        <v>#N/A</v>
      </c>
      <c r="B457" t="s">
        <v>28</v>
      </c>
      <c r="C457">
        <v>7</v>
      </c>
      <c r="D457">
        <v>0</v>
      </c>
      <c r="E457">
        <v>0</v>
      </c>
      <c r="F457" t="s">
        <v>25</v>
      </c>
      <c r="G457">
        <v>90034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U457" t="str">
        <f t="shared" si="21"/>
        <v/>
      </c>
      <c r="V457" t="str">
        <f>IF(U457="","",VLOOKUP(B457,'08 County Sub Allocation'!A:B,2,FALSE))</f>
        <v/>
      </c>
      <c r="X457" t="str">
        <f t="shared" si="23"/>
        <v/>
      </c>
      <c r="Y457" t="str">
        <f t="shared" si="22"/>
        <v/>
      </c>
    </row>
    <row r="458" spans="1:25" x14ac:dyDescent="0.3">
      <c r="A458" t="e">
        <f>VLOOKUP(B458,'VTD Check'!A:D,4,FALSE)</f>
        <v>#N/A</v>
      </c>
      <c r="B458" t="s">
        <v>29</v>
      </c>
      <c r="C458">
        <v>7</v>
      </c>
      <c r="D458">
        <v>0</v>
      </c>
      <c r="E458">
        <v>0</v>
      </c>
      <c r="F458" t="s">
        <v>25</v>
      </c>
      <c r="G458">
        <v>90034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U458" t="str">
        <f t="shared" si="21"/>
        <v/>
      </c>
      <c r="V458" t="str">
        <f>IF(U458="","",VLOOKUP(B458,'08 County Sub Allocation'!A:B,2,FALSE))</f>
        <v/>
      </c>
      <c r="X458" t="str">
        <f t="shared" si="23"/>
        <v/>
      </c>
      <c r="Y458" t="str">
        <f t="shared" si="22"/>
        <v/>
      </c>
    </row>
    <row r="459" spans="1:25" x14ac:dyDescent="0.3">
      <c r="A459" t="e">
        <f>VLOOKUP(B459,'VTD Check'!A:D,4,FALSE)</f>
        <v>#N/A</v>
      </c>
      <c r="B459" t="s">
        <v>30</v>
      </c>
      <c r="C459">
        <v>7</v>
      </c>
      <c r="D459">
        <v>0</v>
      </c>
      <c r="E459">
        <v>0</v>
      </c>
      <c r="F459" t="s">
        <v>25</v>
      </c>
      <c r="G459">
        <v>90034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U459" t="str">
        <f t="shared" ref="U459:U522" si="24">IF(ISNUMBER(LEFT(A459,2)/1),A459,IF(RIGHT(B458,8)="Absentee",REPT("0",2-LEN(C459))&amp;C459&amp;"-ABS",IF(RIGHT(B458,8)="Question",REPT("0",2-LEN(C459))&amp;C459&amp;"-QUE","")))</f>
        <v/>
      </c>
      <c r="V459" t="str">
        <f>IF(U459="","",VLOOKUP(B459,'08 County Sub Allocation'!A:B,2,FALSE))</f>
        <v/>
      </c>
      <c r="X459" t="str">
        <f t="shared" si="23"/>
        <v/>
      </c>
      <c r="Y459" t="str">
        <f t="shared" si="22"/>
        <v/>
      </c>
    </row>
    <row r="460" spans="1:25" x14ac:dyDescent="0.3">
      <c r="A460" t="e">
        <f>VLOOKUP(B460,'VTD Check'!A:D,4,FALSE)</f>
        <v>#N/A</v>
      </c>
      <c r="B460" t="s">
        <v>31</v>
      </c>
      <c r="C460">
        <v>7</v>
      </c>
      <c r="D460">
        <v>0</v>
      </c>
      <c r="E460">
        <v>0</v>
      </c>
      <c r="F460" t="s">
        <v>25</v>
      </c>
      <c r="G460">
        <v>90034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U460" t="str">
        <f t="shared" si="24"/>
        <v/>
      </c>
      <c r="V460" t="str">
        <f>IF(U460="","",VLOOKUP(B460,'08 County Sub Allocation'!A:B,2,FALSE))</f>
        <v/>
      </c>
      <c r="X460" t="str">
        <f t="shared" si="23"/>
        <v/>
      </c>
      <c r="Y460" t="str">
        <f t="shared" si="22"/>
        <v/>
      </c>
    </row>
    <row r="461" spans="1:25" x14ac:dyDescent="0.3">
      <c r="A461" t="e">
        <f>VLOOKUP(B461,'VTD Check'!A:D,4,FALSE)</f>
        <v>#N/A</v>
      </c>
      <c r="B461" t="s">
        <v>32</v>
      </c>
      <c r="C461">
        <v>7</v>
      </c>
      <c r="D461">
        <v>0</v>
      </c>
      <c r="E461">
        <v>3090</v>
      </c>
      <c r="F461" t="s">
        <v>25</v>
      </c>
      <c r="G461">
        <v>0</v>
      </c>
      <c r="H461">
        <v>3090</v>
      </c>
      <c r="I461">
        <v>3082</v>
      </c>
      <c r="J461">
        <v>46</v>
      </c>
      <c r="K461">
        <v>10</v>
      </c>
      <c r="L461">
        <v>15</v>
      </c>
      <c r="M461">
        <v>1292</v>
      </c>
      <c r="N461">
        <v>18</v>
      </c>
      <c r="O461">
        <v>1696</v>
      </c>
      <c r="P461">
        <v>5</v>
      </c>
      <c r="U461" t="str">
        <f t="shared" si="24"/>
        <v/>
      </c>
      <c r="V461" t="str">
        <f>IF(U461="","",VLOOKUP(B461,'08 County Sub Allocation'!A:B,2,FALSE))</f>
        <v/>
      </c>
      <c r="X461" t="str">
        <f t="shared" si="23"/>
        <v/>
      </c>
      <c r="Y461" t="str">
        <f t="shared" ref="Y461:Y524" si="25">IF(U461="","",IF(RIGHT(B461,5)="Total","TOT",IF(ISNUMBER(LEFT(A461,2)/1),"ED",IF(RIGHT(U461,3)="ABS","ABS",IF(RIGHT(U461,3)="QUE","QUE","")))))</f>
        <v/>
      </c>
    </row>
    <row r="462" spans="1:25" x14ac:dyDescent="0.3">
      <c r="A462" t="e">
        <f>VLOOKUP(B462,'VTD Check'!A:D,4,FALSE)</f>
        <v>#N/A</v>
      </c>
      <c r="B462" t="s">
        <v>152</v>
      </c>
      <c r="C462">
        <v>7</v>
      </c>
      <c r="U462" t="str">
        <f t="shared" si="24"/>
        <v/>
      </c>
      <c r="V462" t="str">
        <f>IF(U462="","",VLOOKUP(B462,'08 County Sub Allocation'!A:B,2,FALSE))</f>
        <v/>
      </c>
      <c r="X462" t="str">
        <f t="shared" si="23"/>
        <v/>
      </c>
      <c r="Y462" t="str">
        <f t="shared" si="25"/>
        <v/>
      </c>
    </row>
    <row r="463" spans="1:25" x14ac:dyDescent="0.3">
      <c r="A463" t="e">
        <f>VLOOKUP(B463,'VTD Check'!A:D,4,FALSE)</f>
        <v>#N/A</v>
      </c>
      <c r="B463" t="s">
        <v>24</v>
      </c>
      <c r="C463">
        <v>7</v>
      </c>
      <c r="D463">
        <v>0</v>
      </c>
      <c r="E463">
        <v>0</v>
      </c>
      <c r="F463" t="s">
        <v>25</v>
      </c>
      <c r="G463">
        <v>26949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U463" t="str">
        <f t="shared" si="24"/>
        <v/>
      </c>
      <c r="V463" t="str">
        <f>IF(U463="","",VLOOKUP(B463,'08 County Sub Allocation'!A:B,2,FALSE))</f>
        <v/>
      </c>
      <c r="X463" t="str">
        <f t="shared" si="23"/>
        <v/>
      </c>
      <c r="Y463" t="str">
        <f t="shared" si="25"/>
        <v/>
      </c>
    </row>
    <row r="464" spans="1:25" x14ac:dyDescent="0.3">
      <c r="A464" t="e">
        <f>VLOOKUP(B464,'VTD Check'!A:D,4,FALSE)</f>
        <v>#N/A</v>
      </c>
      <c r="B464" t="s">
        <v>26</v>
      </c>
      <c r="C464">
        <v>7</v>
      </c>
      <c r="D464">
        <v>0</v>
      </c>
      <c r="E464">
        <v>228</v>
      </c>
      <c r="F464" t="s">
        <v>25</v>
      </c>
      <c r="G464">
        <v>26949</v>
      </c>
      <c r="H464">
        <v>228</v>
      </c>
      <c r="I464">
        <v>223</v>
      </c>
      <c r="J464">
        <v>6</v>
      </c>
      <c r="K464">
        <v>2</v>
      </c>
      <c r="L464">
        <v>1</v>
      </c>
      <c r="M464">
        <v>99</v>
      </c>
      <c r="N464">
        <v>2</v>
      </c>
      <c r="O464">
        <v>113</v>
      </c>
      <c r="P464">
        <v>0</v>
      </c>
      <c r="U464" t="str">
        <f t="shared" si="24"/>
        <v/>
      </c>
      <c r="V464" t="str">
        <f>IF(U464="","",VLOOKUP(B464,'08 County Sub Allocation'!A:B,2,FALSE))</f>
        <v/>
      </c>
      <c r="X464" t="str">
        <f t="shared" si="23"/>
        <v/>
      </c>
      <c r="Y464" t="str">
        <f t="shared" si="25"/>
        <v/>
      </c>
    </row>
    <row r="465" spans="1:25" x14ac:dyDescent="0.3">
      <c r="A465" t="e">
        <f>VLOOKUP(B465,'VTD Check'!A:D,4,FALSE)</f>
        <v>#N/A</v>
      </c>
      <c r="B465" t="s">
        <v>27</v>
      </c>
      <c r="C465">
        <v>7</v>
      </c>
      <c r="D465">
        <v>0</v>
      </c>
      <c r="E465">
        <v>0</v>
      </c>
      <c r="F465" t="s">
        <v>25</v>
      </c>
      <c r="G465">
        <v>26949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U465" t="str">
        <f t="shared" si="24"/>
        <v/>
      </c>
      <c r="V465" t="str">
        <f>IF(U465="","",VLOOKUP(B465,'08 County Sub Allocation'!A:B,2,FALSE))</f>
        <v/>
      </c>
      <c r="X465" t="str">
        <f t="shared" si="23"/>
        <v/>
      </c>
      <c r="Y465" t="str">
        <f t="shared" si="25"/>
        <v/>
      </c>
    </row>
    <row r="466" spans="1:25" x14ac:dyDescent="0.3">
      <c r="A466" t="e">
        <f>VLOOKUP(B466,'VTD Check'!A:D,4,FALSE)</f>
        <v>#N/A</v>
      </c>
      <c r="B466" t="s">
        <v>28</v>
      </c>
      <c r="C466">
        <v>7</v>
      </c>
      <c r="D466">
        <v>0</v>
      </c>
      <c r="E466">
        <v>814</v>
      </c>
      <c r="F466" t="s">
        <v>25</v>
      </c>
      <c r="G466">
        <v>26949</v>
      </c>
      <c r="H466">
        <v>814</v>
      </c>
      <c r="I466">
        <v>804</v>
      </c>
      <c r="J466">
        <v>32</v>
      </c>
      <c r="K466">
        <v>7</v>
      </c>
      <c r="L466">
        <v>10</v>
      </c>
      <c r="M466">
        <v>280</v>
      </c>
      <c r="N466">
        <v>7</v>
      </c>
      <c r="O466">
        <v>465</v>
      </c>
      <c r="P466">
        <v>3</v>
      </c>
      <c r="U466" t="str">
        <f t="shared" si="24"/>
        <v/>
      </c>
      <c r="V466" t="str">
        <f>IF(U466="","",VLOOKUP(B466,'08 County Sub Allocation'!A:B,2,FALSE))</f>
        <v/>
      </c>
      <c r="X466" t="str">
        <f t="shared" si="23"/>
        <v/>
      </c>
      <c r="Y466" t="str">
        <f t="shared" si="25"/>
        <v/>
      </c>
    </row>
    <row r="467" spans="1:25" x14ac:dyDescent="0.3">
      <c r="A467" t="e">
        <f>VLOOKUP(B467,'VTD Check'!A:D,4,FALSE)</f>
        <v>#N/A</v>
      </c>
      <c r="B467" t="s">
        <v>29</v>
      </c>
      <c r="C467">
        <v>7</v>
      </c>
      <c r="D467">
        <v>0</v>
      </c>
      <c r="E467">
        <v>0</v>
      </c>
      <c r="F467" t="s">
        <v>25</v>
      </c>
      <c r="G467">
        <v>26949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U467" t="str">
        <f t="shared" si="24"/>
        <v/>
      </c>
      <c r="V467" t="str">
        <f>IF(U467="","",VLOOKUP(B467,'08 County Sub Allocation'!A:B,2,FALSE))</f>
        <v/>
      </c>
      <c r="X467" t="str">
        <f t="shared" si="23"/>
        <v/>
      </c>
      <c r="Y467" t="str">
        <f t="shared" si="25"/>
        <v/>
      </c>
    </row>
    <row r="468" spans="1:25" x14ac:dyDescent="0.3">
      <c r="A468" t="e">
        <f>VLOOKUP(B468,'VTD Check'!A:D,4,FALSE)</f>
        <v>#N/A</v>
      </c>
      <c r="B468" t="s">
        <v>30</v>
      </c>
      <c r="C468">
        <v>7</v>
      </c>
      <c r="D468">
        <v>0</v>
      </c>
      <c r="E468">
        <v>244</v>
      </c>
      <c r="F468" t="s">
        <v>25</v>
      </c>
      <c r="G468">
        <v>26949</v>
      </c>
      <c r="H468">
        <v>244</v>
      </c>
      <c r="I468">
        <v>240</v>
      </c>
      <c r="J468">
        <v>6</v>
      </c>
      <c r="K468">
        <v>1</v>
      </c>
      <c r="L468">
        <v>4</v>
      </c>
      <c r="M468">
        <v>78</v>
      </c>
      <c r="N468">
        <v>2</v>
      </c>
      <c r="O468">
        <v>147</v>
      </c>
      <c r="P468">
        <v>2</v>
      </c>
      <c r="U468" t="str">
        <f t="shared" si="24"/>
        <v/>
      </c>
      <c r="V468" t="str">
        <f>IF(U468="","",VLOOKUP(B468,'08 County Sub Allocation'!A:B,2,FALSE))</f>
        <v/>
      </c>
      <c r="X468" t="str">
        <f t="shared" si="23"/>
        <v/>
      </c>
      <c r="Y468" t="str">
        <f t="shared" si="25"/>
        <v/>
      </c>
    </row>
    <row r="469" spans="1:25" x14ac:dyDescent="0.3">
      <c r="A469" t="e">
        <f>VLOOKUP(B469,'VTD Check'!A:D,4,FALSE)</f>
        <v>#N/A</v>
      </c>
      <c r="B469" t="s">
        <v>31</v>
      </c>
      <c r="C469">
        <v>7</v>
      </c>
      <c r="D469">
        <v>0</v>
      </c>
      <c r="E469">
        <v>0</v>
      </c>
      <c r="F469" t="s">
        <v>25</v>
      </c>
      <c r="G469">
        <v>26949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U469" t="str">
        <f t="shared" si="24"/>
        <v/>
      </c>
      <c r="V469" t="str">
        <f>IF(U469="","",VLOOKUP(B469,'08 County Sub Allocation'!A:B,2,FALSE))</f>
        <v/>
      </c>
      <c r="X469" t="str">
        <f t="shared" si="23"/>
        <v/>
      </c>
      <c r="Y469" t="str">
        <f t="shared" si="25"/>
        <v/>
      </c>
    </row>
    <row r="470" spans="1:25" x14ac:dyDescent="0.3">
      <c r="A470" t="e">
        <f>VLOOKUP(B470,'VTD Check'!A:D,4,FALSE)</f>
        <v>#N/A</v>
      </c>
      <c r="B470" t="s">
        <v>32</v>
      </c>
      <c r="C470">
        <v>7</v>
      </c>
      <c r="D470">
        <v>0</v>
      </c>
      <c r="E470">
        <v>1286</v>
      </c>
      <c r="F470" t="s">
        <v>25</v>
      </c>
      <c r="G470">
        <v>0</v>
      </c>
      <c r="H470">
        <v>1286</v>
      </c>
      <c r="I470">
        <v>1267</v>
      </c>
      <c r="J470">
        <v>44</v>
      </c>
      <c r="K470">
        <v>10</v>
      </c>
      <c r="L470">
        <v>15</v>
      </c>
      <c r="M470">
        <v>457</v>
      </c>
      <c r="N470">
        <v>11</v>
      </c>
      <c r="O470">
        <v>725</v>
      </c>
      <c r="P470">
        <v>5</v>
      </c>
      <c r="U470" t="str">
        <f t="shared" si="24"/>
        <v/>
      </c>
      <c r="V470" t="str">
        <f>IF(U470="","",VLOOKUP(B470,'08 County Sub Allocation'!A:B,2,FALSE))</f>
        <v/>
      </c>
      <c r="X470" t="str">
        <f t="shared" si="23"/>
        <v/>
      </c>
      <c r="Y470" t="str">
        <f t="shared" si="25"/>
        <v/>
      </c>
    </row>
    <row r="471" spans="1:25" x14ac:dyDescent="0.3">
      <c r="A471" t="e">
        <f>VLOOKUP(B471,'VTD Check'!A:D,4,FALSE)</f>
        <v>#N/A</v>
      </c>
      <c r="B471" t="s">
        <v>32</v>
      </c>
      <c r="C471">
        <v>7</v>
      </c>
      <c r="U471" t="str">
        <f t="shared" si="24"/>
        <v/>
      </c>
      <c r="V471" t="str">
        <f>IF(U471="","",VLOOKUP(B471,'08 County Sub Allocation'!A:B,2,FALSE))</f>
        <v/>
      </c>
      <c r="X471" t="str">
        <f t="shared" si="23"/>
        <v/>
      </c>
      <c r="Y471" t="str">
        <f t="shared" si="25"/>
        <v/>
      </c>
    </row>
    <row r="472" spans="1:25" x14ac:dyDescent="0.3">
      <c r="A472" t="e">
        <f>VLOOKUP(B472,'VTD Check'!A:D,4,FALSE)</f>
        <v>#N/A</v>
      </c>
      <c r="B472" t="s">
        <v>37</v>
      </c>
      <c r="C472">
        <v>7</v>
      </c>
      <c r="D472">
        <v>13607</v>
      </c>
      <c r="E472">
        <v>7546</v>
      </c>
      <c r="F472" s="1">
        <v>0.55459999999999998</v>
      </c>
      <c r="G472">
        <v>13607</v>
      </c>
      <c r="H472">
        <v>7546</v>
      </c>
      <c r="I472">
        <v>7526</v>
      </c>
      <c r="J472">
        <v>132</v>
      </c>
      <c r="K472">
        <v>32</v>
      </c>
      <c r="L472">
        <v>62</v>
      </c>
      <c r="M472">
        <v>2697</v>
      </c>
      <c r="N472">
        <v>52</v>
      </c>
      <c r="O472">
        <v>4536</v>
      </c>
      <c r="P472">
        <v>15</v>
      </c>
      <c r="U472" t="str">
        <f t="shared" si="24"/>
        <v/>
      </c>
      <c r="V472" t="str">
        <f>IF(U472="","",VLOOKUP(B472,'08 County Sub Allocation'!A:B,2,FALSE))</f>
        <v/>
      </c>
      <c r="X472" t="str">
        <f t="shared" si="23"/>
        <v/>
      </c>
      <c r="Y472" t="str">
        <f t="shared" si="25"/>
        <v/>
      </c>
    </row>
    <row r="473" spans="1:25" x14ac:dyDescent="0.3">
      <c r="A473" t="e">
        <f>VLOOKUP(B473,'VTD Check'!A:D,4,FALSE)</f>
        <v>#N/A</v>
      </c>
      <c r="B473" t="s">
        <v>24</v>
      </c>
      <c r="C473">
        <v>7</v>
      </c>
      <c r="D473">
        <v>13607</v>
      </c>
      <c r="E473">
        <v>4447</v>
      </c>
      <c r="F473" s="1">
        <v>0.32679999999999998</v>
      </c>
      <c r="G473">
        <v>144197</v>
      </c>
      <c r="H473">
        <v>4447</v>
      </c>
      <c r="I473">
        <v>4428</v>
      </c>
      <c r="J473">
        <v>67</v>
      </c>
      <c r="K473">
        <v>13</v>
      </c>
      <c r="L473">
        <v>24</v>
      </c>
      <c r="M473">
        <v>1854</v>
      </c>
      <c r="N473">
        <v>31</v>
      </c>
      <c r="O473">
        <v>2432</v>
      </c>
      <c r="P473">
        <v>7</v>
      </c>
      <c r="U473" t="str">
        <f t="shared" si="24"/>
        <v/>
      </c>
      <c r="V473" t="str">
        <f>IF(U473="","",VLOOKUP(B473,'08 County Sub Allocation'!A:B,2,FALSE))</f>
        <v/>
      </c>
      <c r="X473" t="str">
        <f t="shared" si="23"/>
        <v/>
      </c>
      <c r="Y473" t="str">
        <f t="shared" si="25"/>
        <v/>
      </c>
    </row>
    <row r="474" spans="1:25" x14ac:dyDescent="0.3">
      <c r="A474" t="e">
        <f>VLOOKUP(B474,'VTD Check'!A:D,4,FALSE)</f>
        <v>#N/A</v>
      </c>
      <c r="B474" t="s">
        <v>26</v>
      </c>
      <c r="C474">
        <v>7</v>
      </c>
      <c r="D474">
        <v>13607</v>
      </c>
      <c r="E474">
        <v>228</v>
      </c>
      <c r="F474" s="1">
        <v>1.6799999999999999E-2</v>
      </c>
      <c r="G474">
        <v>144197</v>
      </c>
      <c r="H474">
        <v>228</v>
      </c>
      <c r="I474">
        <v>223</v>
      </c>
      <c r="J474">
        <v>6</v>
      </c>
      <c r="K474">
        <v>2</v>
      </c>
      <c r="L474">
        <v>1</v>
      </c>
      <c r="M474">
        <v>99</v>
      </c>
      <c r="N474">
        <v>2</v>
      </c>
      <c r="O474">
        <v>113</v>
      </c>
      <c r="P474">
        <v>0</v>
      </c>
      <c r="U474" t="str">
        <f t="shared" si="24"/>
        <v/>
      </c>
      <c r="V474" t="str">
        <f>IF(U474="","",VLOOKUP(B474,'08 County Sub Allocation'!A:B,2,FALSE))</f>
        <v/>
      </c>
      <c r="X474" t="str">
        <f t="shared" si="23"/>
        <v/>
      </c>
      <c r="Y474" t="str">
        <f t="shared" si="25"/>
        <v/>
      </c>
    </row>
    <row r="475" spans="1:25" x14ac:dyDescent="0.3">
      <c r="A475" t="e">
        <f>VLOOKUP(B475,'VTD Check'!A:D,4,FALSE)</f>
        <v>#N/A</v>
      </c>
      <c r="B475" t="s">
        <v>27</v>
      </c>
      <c r="C475">
        <v>7</v>
      </c>
      <c r="D475">
        <v>13607</v>
      </c>
      <c r="E475">
        <v>0</v>
      </c>
      <c r="F475" s="1">
        <v>0</v>
      </c>
      <c r="G475">
        <v>144197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U475" t="str">
        <f t="shared" si="24"/>
        <v/>
      </c>
      <c r="V475" t="str">
        <f>IF(U475="","",VLOOKUP(B475,'08 County Sub Allocation'!A:B,2,FALSE))</f>
        <v/>
      </c>
      <c r="X475" t="str">
        <f t="shared" si="23"/>
        <v/>
      </c>
      <c r="Y475" t="str">
        <f t="shared" si="25"/>
        <v/>
      </c>
    </row>
    <row r="476" spans="1:25" x14ac:dyDescent="0.3">
      <c r="A476" t="e">
        <f>VLOOKUP(B476,'VTD Check'!A:D,4,FALSE)</f>
        <v>#N/A</v>
      </c>
      <c r="B476" t="s">
        <v>28</v>
      </c>
      <c r="C476">
        <v>7</v>
      </c>
      <c r="D476">
        <v>13607</v>
      </c>
      <c r="E476">
        <v>814</v>
      </c>
      <c r="F476" s="1">
        <v>5.9799999999999999E-2</v>
      </c>
      <c r="G476">
        <v>144197</v>
      </c>
      <c r="H476">
        <v>814</v>
      </c>
      <c r="I476">
        <v>804</v>
      </c>
      <c r="J476">
        <v>32</v>
      </c>
      <c r="K476">
        <v>7</v>
      </c>
      <c r="L476">
        <v>10</v>
      </c>
      <c r="M476">
        <v>280</v>
      </c>
      <c r="N476">
        <v>7</v>
      </c>
      <c r="O476">
        <v>465</v>
      </c>
      <c r="P476">
        <v>3</v>
      </c>
      <c r="U476" t="str">
        <f t="shared" si="24"/>
        <v/>
      </c>
      <c r="V476" t="str">
        <f>IF(U476="","",VLOOKUP(B476,'08 County Sub Allocation'!A:B,2,FALSE))</f>
        <v/>
      </c>
      <c r="X476" t="str">
        <f t="shared" si="23"/>
        <v/>
      </c>
      <c r="Y476" t="str">
        <f t="shared" si="25"/>
        <v/>
      </c>
    </row>
    <row r="477" spans="1:25" x14ac:dyDescent="0.3">
      <c r="A477" t="e">
        <f>VLOOKUP(B477,'VTD Check'!A:D,4,FALSE)</f>
        <v>#N/A</v>
      </c>
      <c r="B477" t="s">
        <v>29</v>
      </c>
      <c r="C477">
        <v>7</v>
      </c>
      <c r="D477">
        <v>13607</v>
      </c>
      <c r="E477">
        <v>0</v>
      </c>
      <c r="F477" s="1">
        <v>0</v>
      </c>
      <c r="G477">
        <v>144197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U477" t="str">
        <f t="shared" si="24"/>
        <v/>
      </c>
      <c r="V477" t="str">
        <f>IF(U477="","",VLOOKUP(B477,'08 County Sub Allocation'!A:B,2,FALSE))</f>
        <v/>
      </c>
      <c r="X477" t="str">
        <f t="shared" si="23"/>
        <v/>
      </c>
      <c r="Y477" t="str">
        <f t="shared" si="25"/>
        <v/>
      </c>
    </row>
    <row r="478" spans="1:25" x14ac:dyDescent="0.3">
      <c r="A478" t="e">
        <f>VLOOKUP(B478,'VTD Check'!A:D,4,FALSE)</f>
        <v>#N/A</v>
      </c>
      <c r="B478" t="s">
        <v>30</v>
      </c>
      <c r="C478">
        <v>7</v>
      </c>
      <c r="D478">
        <v>13607</v>
      </c>
      <c r="E478">
        <v>244</v>
      </c>
      <c r="F478" s="1">
        <v>1.7899999999999999E-2</v>
      </c>
      <c r="G478">
        <v>144197</v>
      </c>
      <c r="H478">
        <v>244</v>
      </c>
      <c r="I478">
        <v>240</v>
      </c>
      <c r="J478">
        <v>6</v>
      </c>
      <c r="K478">
        <v>1</v>
      </c>
      <c r="L478">
        <v>4</v>
      </c>
      <c r="M478">
        <v>78</v>
      </c>
      <c r="N478">
        <v>2</v>
      </c>
      <c r="O478">
        <v>147</v>
      </c>
      <c r="P478">
        <v>2</v>
      </c>
      <c r="U478" t="str">
        <f t="shared" si="24"/>
        <v/>
      </c>
      <c r="V478" t="str">
        <f>IF(U478="","",VLOOKUP(B478,'08 County Sub Allocation'!A:B,2,FALSE))</f>
        <v/>
      </c>
      <c r="X478" t="str">
        <f t="shared" si="23"/>
        <v/>
      </c>
      <c r="Y478" t="str">
        <f t="shared" si="25"/>
        <v/>
      </c>
    </row>
    <row r="479" spans="1:25" x14ac:dyDescent="0.3">
      <c r="A479" t="e">
        <f>VLOOKUP(B479,'VTD Check'!A:D,4,FALSE)</f>
        <v>#N/A</v>
      </c>
      <c r="B479" t="s">
        <v>31</v>
      </c>
      <c r="C479">
        <v>7</v>
      </c>
      <c r="D479">
        <v>13607</v>
      </c>
      <c r="E479">
        <v>0</v>
      </c>
      <c r="F479" s="1">
        <v>0</v>
      </c>
      <c r="G479">
        <v>144197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U479" t="str">
        <f t="shared" si="24"/>
        <v/>
      </c>
      <c r="V479" t="str">
        <f>IF(U479="","",VLOOKUP(B479,'08 County Sub Allocation'!A:B,2,FALSE))</f>
        <v/>
      </c>
      <c r="X479" t="str">
        <f t="shared" si="23"/>
        <v/>
      </c>
      <c r="Y479" t="str">
        <f t="shared" si="25"/>
        <v/>
      </c>
    </row>
    <row r="480" spans="1:25" x14ac:dyDescent="0.3">
      <c r="A480" t="e">
        <f>VLOOKUP(B480,'VTD Check'!A:D,4,FALSE)</f>
        <v>#N/A</v>
      </c>
      <c r="B480" t="s">
        <v>32</v>
      </c>
      <c r="C480">
        <v>7</v>
      </c>
      <c r="D480">
        <v>13607</v>
      </c>
      <c r="E480">
        <v>13279</v>
      </c>
      <c r="F480" s="1">
        <v>0.97589999999999999</v>
      </c>
      <c r="G480">
        <v>13607</v>
      </c>
      <c r="H480">
        <v>13279</v>
      </c>
      <c r="I480">
        <v>13221</v>
      </c>
      <c r="J480">
        <v>243</v>
      </c>
      <c r="K480">
        <v>55</v>
      </c>
      <c r="L480">
        <v>101</v>
      </c>
      <c r="M480">
        <v>5008</v>
      </c>
      <c r="N480">
        <v>94</v>
      </c>
      <c r="O480">
        <v>7693</v>
      </c>
      <c r="P480">
        <v>27</v>
      </c>
      <c r="U480" t="str">
        <f t="shared" si="24"/>
        <v/>
      </c>
      <c r="V480" t="str">
        <f>IF(U480="","",VLOOKUP(B480,'08 County Sub Allocation'!A:B,2,FALSE))</f>
        <v/>
      </c>
      <c r="X480" t="str">
        <f t="shared" si="23"/>
        <v/>
      </c>
      <c r="Y480" t="str">
        <f t="shared" si="25"/>
        <v/>
      </c>
    </row>
    <row r="481" spans="1:25" x14ac:dyDescent="0.3">
      <c r="A481" t="e">
        <f>VLOOKUP(B481,'VTD Check'!A:D,4,FALSE)</f>
        <v>#N/A</v>
      </c>
      <c r="U481" t="str">
        <f t="shared" si="24"/>
        <v/>
      </c>
      <c r="V481" t="str">
        <f>IF(U481="","",VLOOKUP(B481,'08 County Sub Allocation'!A:B,2,FALSE))</f>
        <v/>
      </c>
      <c r="X481" t="str">
        <f t="shared" si="23"/>
        <v/>
      </c>
      <c r="Y481" t="str">
        <f t="shared" si="25"/>
        <v/>
      </c>
    </row>
    <row r="482" spans="1:25" x14ac:dyDescent="0.3">
      <c r="A482" t="str">
        <f>VLOOKUP(B482,'VTD Check'!A:D,4,FALSE)</f>
        <v>08-100</v>
      </c>
      <c r="B482" t="s">
        <v>153</v>
      </c>
      <c r="C482">
        <v>8</v>
      </c>
      <c r="D482">
        <v>253</v>
      </c>
      <c r="E482">
        <v>119</v>
      </c>
      <c r="F482" s="1">
        <v>0.47039999999999998</v>
      </c>
      <c r="G482">
        <v>253</v>
      </c>
      <c r="H482">
        <v>119</v>
      </c>
      <c r="I482">
        <v>119</v>
      </c>
      <c r="J482">
        <v>2</v>
      </c>
      <c r="K482">
        <v>0</v>
      </c>
      <c r="L482">
        <v>0</v>
      </c>
      <c r="M482">
        <v>26</v>
      </c>
      <c r="N482">
        <v>0</v>
      </c>
      <c r="O482">
        <v>91</v>
      </c>
      <c r="P482">
        <v>0</v>
      </c>
      <c r="U482" t="str">
        <f t="shared" si="24"/>
        <v>08-100</v>
      </c>
      <c r="V482" t="str">
        <f>IF(U482="","",VLOOKUP(B482,'08 County Sub Allocation'!A:B,2,FALSE))</f>
        <v>Denali</v>
      </c>
      <c r="X482">
        <f t="shared" si="23"/>
        <v>8</v>
      </c>
      <c r="Y482" t="str">
        <f t="shared" si="25"/>
        <v>ED</v>
      </c>
    </row>
    <row r="483" spans="1:25" x14ac:dyDescent="0.3">
      <c r="A483" t="str">
        <f>VLOOKUP(B483,'VTD Check'!A:D,4,FALSE)</f>
        <v>08-110</v>
      </c>
      <c r="B483" t="s">
        <v>154</v>
      </c>
      <c r="C483">
        <v>8</v>
      </c>
      <c r="D483">
        <v>211</v>
      </c>
      <c r="E483">
        <v>120</v>
      </c>
      <c r="F483" s="1">
        <v>0.56869999999999998</v>
      </c>
      <c r="G483">
        <v>211</v>
      </c>
      <c r="H483">
        <v>120</v>
      </c>
      <c r="I483">
        <v>120</v>
      </c>
      <c r="J483">
        <v>3</v>
      </c>
      <c r="K483">
        <v>0</v>
      </c>
      <c r="L483">
        <v>0</v>
      </c>
      <c r="M483">
        <v>42</v>
      </c>
      <c r="N483">
        <v>1</v>
      </c>
      <c r="O483">
        <v>72</v>
      </c>
      <c r="P483">
        <v>2</v>
      </c>
      <c r="U483" t="str">
        <f t="shared" si="24"/>
        <v>08-110</v>
      </c>
      <c r="V483" t="str">
        <f>IF(U483="","",VLOOKUP(B483,'08 County Sub Allocation'!A:B,2,FALSE))</f>
        <v>Denali</v>
      </c>
      <c r="X483">
        <f t="shared" si="23"/>
        <v>8</v>
      </c>
      <c r="Y483" t="str">
        <f t="shared" si="25"/>
        <v>ED</v>
      </c>
    </row>
    <row r="484" spans="1:25" x14ac:dyDescent="0.3">
      <c r="A484" t="str">
        <f>VLOOKUP(B484,'VTD Check'!A:D,4,FALSE)</f>
        <v>08-115</v>
      </c>
      <c r="B484" t="s">
        <v>155</v>
      </c>
      <c r="C484">
        <v>8</v>
      </c>
      <c r="D484">
        <v>2937</v>
      </c>
      <c r="E484">
        <v>1668</v>
      </c>
      <c r="F484" s="1">
        <v>0.56789999999999996</v>
      </c>
      <c r="G484">
        <v>2937</v>
      </c>
      <c r="H484">
        <v>1668</v>
      </c>
      <c r="I484">
        <v>1664</v>
      </c>
      <c r="J484">
        <v>25</v>
      </c>
      <c r="K484">
        <v>7</v>
      </c>
      <c r="L484">
        <v>11</v>
      </c>
      <c r="M484">
        <v>712</v>
      </c>
      <c r="N484">
        <v>6</v>
      </c>
      <c r="O484">
        <v>900</v>
      </c>
      <c r="P484">
        <v>3</v>
      </c>
      <c r="U484" t="str">
        <f t="shared" si="24"/>
        <v>08-115</v>
      </c>
      <c r="V484" t="str">
        <f>IF(U484="","",VLOOKUP(B484,'08 County Sub Allocation'!A:B,2,FALSE))</f>
        <v>F</v>
      </c>
      <c r="X484">
        <f t="shared" si="23"/>
        <v>8</v>
      </c>
      <c r="Y484" t="str">
        <f t="shared" si="25"/>
        <v>ED</v>
      </c>
    </row>
    <row r="485" spans="1:25" x14ac:dyDescent="0.3">
      <c r="A485" t="str">
        <f>VLOOKUP(B485,'VTD Check'!A:D,4,FALSE)</f>
        <v>08-120</v>
      </c>
      <c r="B485" t="s">
        <v>156</v>
      </c>
      <c r="C485">
        <v>8</v>
      </c>
      <c r="D485">
        <v>248</v>
      </c>
      <c r="E485">
        <v>89</v>
      </c>
      <c r="F485" s="1">
        <v>0.3589</v>
      </c>
      <c r="G485">
        <v>248</v>
      </c>
      <c r="H485">
        <v>89</v>
      </c>
      <c r="I485">
        <v>89</v>
      </c>
      <c r="J485">
        <v>2</v>
      </c>
      <c r="K485">
        <v>1</v>
      </c>
      <c r="L485">
        <v>2</v>
      </c>
      <c r="M485">
        <v>25</v>
      </c>
      <c r="N485">
        <v>0</v>
      </c>
      <c r="O485">
        <v>59</v>
      </c>
      <c r="P485">
        <v>0</v>
      </c>
      <c r="U485" t="str">
        <f t="shared" si="24"/>
        <v>08-120</v>
      </c>
      <c r="V485" t="str">
        <f>IF(U485="","",VLOOKUP(B485,'08 County Sub Allocation'!A:B,2,FALSE))</f>
        <v>Denali</v>
      </c>
      <c r="X485">
        <f t="shared" si="23"/>
        <v>8</v>
      </c>
      <c r="Y485" t="str">
        <f t="shared" si="25"/>
        <v>ED</v>
      </c>
    </row>
    <row r="486" spans="1:25" x14ac:dyDescent="0.3">
      <c r="A486" t="str">
        <f>VLOOKUP(B486,'VTD Check'!A:D,4,FALSE)</f>
        <v>08-125</v>
      </c>
      <c r="B486" t="s">
        <v>157</v>
      </c>
      <c r="C486">
        <v>8</v>
      </c>
      <c r="D486">
        <v>339</v>
      </c>
      <c r="E486">
        <v>111</v>
      </c>
      <c r="F486" s="1">
        <v>0.32740000000000002</v>
      </c>
      <c r="G486">
        <v>339</v>
      </c>
      <c r="H486">
        <v>111</v>
      </c>
      <c r="I486">
        <v>111</v>
      </c>
      <c r="J486">
        <v>3</v>
      </c>
      <c r="K486">
        <v>1</v>
      </c>
      <c r="L486">
        <v>0</v>
      </c>
      <c r="M486">
        <v>89</v>
      </c>
      <c r="N486">
        <v>1</v>
      </c>
      <c r="O486">
        <v>16</v>
      </c>
      <c r="P486">
        <v>1</v>
      </c>
      <c r="U486" t="str">
        <f t="shared" si="24"/>
        <v>08-125</v>
      </c>
      <c r="V486" t="str">
        <f>IF(U486="","",VLOOKUP(B486,'08 County Sub Allocation'!A:B,2,FALSE))</f>
        <v>Denali</v>
      </c>
      <c r="X486">
        <f t="shared" si="23"/>
        <v>8</v>
      </c>
      <c r="Y486" t="str">
        <f t="shared" si="25"/>
        <v>ED</v>
      </c>
    </row>
    <row r="487" spans="1:25" x14ac:dyDescent="0.3">
      <c r="A487" t="str">
        <f>VLOOKUP(B487,'VTD Check'!A:D,4,FALSE)</f>
        <v>08-130</v>
      </c>
      <c r="B487" t="s">
        <v>158</v>
      </c>
      <c r="C487">
        <v>8</v>
      </c>
      <c r="D487">
        <v>1223</v>
      </c>
      <c r="E487">
        <v>777</v>
      </c>
      <c r="F487" s="1">
        <v>0.63529999999999998</v>
      </c>
      <c r="G487">
        <v>1223</v>
      </c>
      <c r="H487">
        <v>777</v>
      </c>
      <c r="I487">
        <v>775</v>
      </c>
      <c r="J487">
        <v>23</v>
      </c>
      <c r="K487">
        <v>6</v>
      </c>
      <c r="L487">
        <v>9</v>
      </c>
      <c r="M487">
        <v>449</v>
      </c>
      <c r="N487">
        <v>7</v>
      </c>
      <c r="O487">
        <v>280</v>
      </c>
      <c r="P487">
        <v>1</v>
      </c>
      <c r="U487" t="str">
        <f t="shared" si="24"/>
        <v>08-130</v>
      </c>
      <c r="V487" t="str">
        <f>IF(U487="","",VLOOKUP(B487,'08 County Sub Allocation'!A:B,2,FALSE))</f>
        <v>F</v>
      </c>
      <c r="X487">
        <f t="shared" si="23"/>
        <v>8</v>
      </c>
      <c r="Y487" t="str">
        <f t="shared" si="25"/>
        <v>ED</v>
      </c>
    </row>
    <row r="488" spans="1:25" x14ac:dyDescent="0.3">
      <c r="A488" t="str">
        <f>VLOOKUP(B488,'VTD Check'!A:D,4,FALSE)</f>
        <v>08-132</v>
      </c>
      <c r="B488" t="s">
        <v>159</v>
      </c>
      <c r="C488">
        <v>8</v>
      </c>
      <c r="D488">
        <v>1569</v>
      </c>
      <c r="E488">
        <v>827</v>
      </c>
      <c r="F488" s="1">
        <v>0.52710000000000001</v>
      </c>
      <c r="G488">
        <v>1569</v>
      </c>
      <c r="H488">
        <v>827</v>
      </c>
      <c r="I488">
        <v>824</v>
      </c>
      <c r="J488">
        <v>7</v>
      </c>
      <c r="K488">
        <v>3</v>
      </c>
      <c r="L488">
        <v>7</v>
      </c>
      <c r="M488">
        <v>329</v>
      </c>
      <c r="N488">
        <v>7</v>
      </c>
      <c r="O488">
        <v>469</v>
      </c>
      <c r="P488">
        <v>2</v>
      </c>
      <c r="U488" t="str">
        <f t="shared" si="24"/>
        <v>08-132</v>
      </c>
      <c r="V488" t="str">
        <f>IF(U488="","",VLOOKUP(B488,'08 County Sub Allocation'!A:B,2,FALSE))</f>
        <v>F</v>
      </c>
      <c r="X488">
        <f t="shared" si="23"/>
        <v>8</v>
      </c>
      <c r="Y488" t="str">
        <f t="shared" si="25"/>
        <v>ED</v>
      </c>
    </row>
    <row r="489" spans="1:25" x14ac:dyDescent="0.3">
      <c r="A489" t="str">
        <f>VLOOKUP(B489,'VTD Check'!A:D,4,FALSE)</f>
        <v>08-134</v>
      </c>
      <c r="B489" t="s">
        <v>160</v>
      </c>
      <c r="C489">
        <v>8</v>
      </c>
      <c r="D489">
        <v>1126</v>
      </c>
      <c r="E489">
        <v>722</v>
      </c>
      <c r="F489" s="1">
        <v>0.64119999999999999</v>
      </c>
      <c r="G489">
        <v>1126</v>
      </c>
      <c r="H489">
        <v>722</v>
      </c>
      <c r="I489">
        <v>721</v>
      </c>
      <c r="J489">
        <v>18</v>
      </c>
      <c r="K489">
        <v>7</v>
      </c>
      <c r="L489">
        <v>5</v>
      </c>
      <c r="M489">
        <v>447</v>
      </c>
      <c r="N489">
        <v>5</v>
      </c>
      <c r="O489">
        <v>234</v>
      </c>
      <c r="P489">
        <v>5</v>
      </c>
      <c r="U489" t="str">
        <f t="shared" si="24"/>
        <v>08-134</v>
      </c>
      <c r="V489" t="str">
        <f>IF(U489="","",VLOOKUP(B489,'08 County Sub Allocation'!A:B,2,FALSE))</f>
        <v>F</v>
      </c>
      <c r="X489">
        <f t="shared" si="23"/>
        <v>8</v>
      </c>
      <c r="Y489" t="str">
        <f t="shared" si="25"/>
        <v>ED</v>
      </c>
    </row>
    <row r="490" spans="1:25" x14ac:dyDescent="0.3">
      <c r="A490" t="str">
        <f>VLOOKUP(B490,'VTD Check'!A:D,4,FALSE)</f>
        <v>08-136</v>
      </c>
      <c r="B490" t="s">
        <v>161</v>
      </c>
      <c r="C490">
        <v>8</v>
      </c>
      <c r="D490">
        <v>700</v>
      </c>
      <c r="E490">
        <v>382</v>
      </c>
      <c r="F490" s="1">
        <v>0.54569999999999996</v>
      </c>
      <c r="G490">
        <v>700</v>
      </c>
      <c r="H490">
        <v>382</v>
      </c>
      <c r="I490">
        <v>379</v>
      </c>
      <c r="J490">
        <v>13</v>
      </c>
      <c r="K490">
        <v>1</v>
      </c>
      <c r="L490">
        <v>2</v>
      </c>
      <c r="M490">
        <v>127</v>
      </c>
      <c r="N490">
        <v>5</v>
      </c>
      <c r="O490">
        <v>229</v>
      </c>
      <c r="P490">
        <v>2</v>
      </c>
      <c r="U490" t="str">
        <f t="shared" si="24"/>
        <v>08-136</v>
      </c>
      <c r="V490" t="str">
        <f>IF(U490="","",VLOOKUP(B490,'08 County Sub Allocation'!A:B,2,FALSE))</f>
        <v>Denali</v>
      </c>
      <c r="X490">
        <f t="shared" si="23"/>
        <v>8</v>
      </c>
      <c r="Y490" t="str">
        <f t="shared" si="25"/>
        <v>ED</v>
      </c>
    </row>
    <row r="491" spans="1:25" x14ac:dyDescent="0.3">
      <c r="A491" t="str">
        <f>VLOOKUP(B491,'VTD Check'!A:D,4,FALSE)</f>
        <v>08-138</v>
      </c>
      <c r="B491" t="s">
        <v>162</v>
      </c>
      <c r="C491">
        <v>8</v>
      </c>
      <c r="D491">
        <v>698</v>
      </c>
      <c r="E491">
        <v>341</v>
      </c>
      <c r="F491" s="1">
        <v>0.48849999999999999</v>
      </c>
      <c r="G491">
        <v>698</v>
      </c>
      <c r="H491">
        <v>341</v>
      </c>
      <c r="I491">
        <v>340</v>
      </c>
      <c r="J491">
        <v>9</v>
      </c>
      <c r="K491">
        <v>1</v>
      </c>
      <c r="L491">
        <v>4</v>
      </c>
      <c r="M491">
        <v>105</v>
      </c>
      <c r="N491">
        <v>1</v>
      </c>
      <c r="O491">
        <v>220</v>
      </c>
      <c r="P491">
        <v>0</v>
      </c>
      <c r="U491" t="str">
        <f t="shared" si="24"/>
        <v>08-138</v>
      </c>
      <c r="V491" t="str">
        <f>IF(U491="","",VLOOKUP(B491,'08 County Sub Allocation'!A:B,2,FALSE))</f>
        <v>F</v>
      </c>
      <c r="X491">
        <f t="shared" si="23"/>
        <v>8</v>
      </c>
      <c r="Y491" t="str">
        <f t="shared" si="25"/>
        <v>ED</v>
      </c>
    </row>
    <row r="492" spans="1:25" x14ac:dyDescent="0.3">
      <c r="A492" t="str">
        <f>VLOOKUP(B492,'VTD Check'!A:D,4,FALSE)</f>
        <v>08-140</v>
      </c>
      <c r="B492" t="s">
        <v>163</v>
      </c>
      <c r="C492">
        <v>8</v>
      </c>
      <c r="D492">
        <v>976</v>
      </c>
      <c r="E492">
        <v>364</v>
      </c>
      <c r="F492" s="1">
        <v>0.373</v>
      </c>
      <c r="G492">
        <v>976</v>
      </c>
      <c r="H492">
        <v>364</v>
      </c>
      <c r="I492">
        <v>363</v>
      </c>
      <c r="J492">
        <v>18</v>
      </c>
      <c r="K492">
        <v>8</v>
      </c>
      <c r="L492">
        <v>7</v>
      </c>
      <c r="M492">
        <v>205</v>
      </c>
      <c r="N492">
        <v>7</v>
      </c>
      <c r="O492">
        <v>116</v>
      </c>
      <c r="P492">
        <v>2</v>
      </c>
      <c r="U492" t="str">
        <f t="shared" si="24"/>
        <v>08-140</v>
      </c>
      <c r="V492" t="str">
        <f>IF(U492="","",VLOOKUP(B492,'08 County Sub Allocation'!A:B,2,FALSE))</f>
        <v>F</v>
      </c>
      <c r="X492">
        <f t="shared" si="23"/>
        <v>8</v>
      </c>
      <c r="Y492" t="str">
        <f t="shared" si="25"/>
        <v>ED</v>
      </c>
    </row>
    <row r="493" spans="1:25" x14ac:dyDescent="0.3">
      <c r="A493" t="str">
        <f>VLOOKUP(B493,'VTD Check'!A:D,4,FALSE)</f>
        <v>08-143</v>
      </c>
      <c r="B493" t="s">
        <v>164</v>
      </c>
      <c r="C493">
        <v>8</v>
      </c>
      <c r="D493">
        <v>909</v>
      </c>
      <c r="E493">
        <v>480</v>
      </c>
      <c r="F493" s="1">
        <v>0.52810000000000001</v>
      </c>
      <c r="G493">
        <v>909</v>
      </c>
      <c r="H493">
        <v>480</v>
      </c>
      <c r="I493">
        <v>480</v>
      </c>
      <c r="J493">
        <v>12</v>
      </c>
      <c r="K493">
        <v>7</v>
      </c>
      <c r="L493">
        <v>2</v>
      </c>
      <c r="M493">
        <v>279</v>
      </c>
      <c r="N493">
        <v>7</v>
      </c>
      <c r="O493">
        <v>170</v>
      </c>
      <c r="P493">
        <v>3</v>
      </c>
      <c r="U493" t="str">
        <f t="shared" si="24"/>
        <v>08-143</v>
      </c>
      <c r="V493" t="str">
        <f>IF(U493="","",VLOOKUP(B493,'08 County Sub Allocation'!A:B,2,FALSE))</f>
        <v>F</v>
      </c>
      <c r="X493">
        <f t="shared" si="23"/>
        <v>8</v>
      </c>
      <c r="Y493" t="str">
        <f t="shared" si="25"/>
        <v>ED</v>
      </c>
    </row>
    <row r="494" spans="1:25" x14ac:dyDescent="0.3">
      <c r="A494" t="str">
        <f>VLOOKUP(B494,'VTD Check'!A:D,4,FALSE)</f>
        <v>08-145</v>
      </c>
      <c r="B494" t="s">
        <v>165</v>
      </c>
      <c r="C494">
        <v>8</v>
      </c>
      <c r="D494">
        <v>2153</v>
      </c>
      <c r="E494">
        <v>1133</v>
      </c>
      <c r="F494" s="1">
        <v>0.5262</v>
      </c>
      <c r="G494">
        <v>2153</v>
      </c>
      <c r="H494">
        <v>1133</v>
      </c>
      <c r="I494">
        <v>1131</v>
      </c>
      <c r="J494">
        <v>9</v>
      </c>
      <c r="K494">
        <v>1</v>
      </c>
      <c r="L494">
        <v>5</v>
      </c>
      <c r="M494">
        <v>416</v>
      </c>
      <c r="N494">
        <v>5</v>
      </c>
      <c r="O494">
        <v>691</v>
      </c>
      <c r="P494">
        <v>4</v>
      </c>
      <c r="U494" t="str">
        <f t="shared" si="24"/>
        <v>08-145</v>
      </c>
      <c r="V494" t="str">
        <f>IF(U494="","",VLOOKUP(B494,'08 County Sub Allocation'!A:B,2,FALSE))</f>
        <v>F</v>
      </c>
      <c r="X494">
        <f t="shared" si="23"/>
        <v>8</v>
      </c>
      <c r="Y494" t="str">
        <f t="shared" si="25"/>
        <v>ED</v>
      </c>
    </row>
    <row r="495" spans="1:25" x14ac:dyDescent="0.3">
      <c r="A495" t="e">
        <f>VLOOKUP(B495,'VTD Check'!A:D,4,FALSE)</f>
        <v>#N/A</v>
      </c>
      <c r="B495" t="s">
        <v>166</v>
      </c>
      <c r="C495">
        <v>8</v>
      </c>
      <c r="U495" t="str">
        <f t="shared" si="24"/>
        <v/>
      </c>
      <c r="V495" t="str">
        <f>IF(U495="","",VLOOKUP(B495,'08 County Sub Allocation'!A:B,2,FALSE))</f>
        <v/>
      </c>
      <c r="X495" t="str">
        <f t="shared" si="23"/>
        <v/>
      </c>
      <c r="Y495" t="str">
        <f t="shared" si="25"/>
        <v/>
      </c>
    </row>
    <row r="496" spans="1:25" x14ac:dyDescent="0.3">
      <c r="A496" t="e">
        <f>VLOOKUP(B496,'VTD Check'!A:D,4,FALSE)</f>
        <v>#N/A</v>
      </c>
      <c r="B496" t="s">
        <v>24</v>
      </c>
      <c r="C496">
        <v>8</v>
      </c>
      <c r="D496">
        <v>0</v>
      </c>
      <c r="E496">
        <v>1308</v>
      </c>
      <c r="F496" t="s">
        <v>25</v>
      </c>
      <c r="G496">
        <v>13342</v>
      </c>
      <c r="H496">
        <v>1308</v>
      </c>
      <c r="I496">
        <v>1297</v>
      </c>
      <c r="J496">
        <v>25</v>
      </c>
      <c r="K496">
        <v>7</v>
      </c>
      <c r="L496">
        <v>7</v>
      </c>
      <c r="M496">
        <v>674</v>
      </c>
      <c r="N496">
        <v>15</v>
      </c>
      <c r="O496">
        <v>563</v>
      </c>
      <c r="P496">
        <v>6</v>
      </c>
      <c r="U496" t="str">
        <f t="shared" si="24"/>
        <v>08-ABS</v>
      </c>
      <c r="V496" t="e">
        <f>IF(U496="","",VLOOKUP(B496,'08 County Sub Allocation'!A:B,2,FALSE))</f>
        <v>#N/A</v>
      </c>
      <c r="X496">
        <f t="shared" si="23"/>
        <v>8</v>
      </c>
      <c r="Y496" t="str">
        <f t="shared" si="25"/>
        <v>ABS</v>
      </c>
    </row>
    <row r="497" spans="1:25" x14ac:dyDescent="0.3">
      <c r="A497" t="e">
        <f>VLOOKUP(B497,'VTD Check'!A:D,4,FALSE)</f>
        <v>#N/A</v>
      </c>
      <c r="B497" t="s">
        <v>26</v>
      </c>
      <c r="C497">
        <v>8</v>
      </c>
      <c r="D497">
        <v>0</v>
      </c>
      <c r="E497">
        <v>0</v>
      </c>
      <c r="F497" t="s">
        <v>25</v>
      </c>
      <c r="G497">
        <v>13342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U497" t="str">
        <f t="shared" si="24"/>
        <v/>
      </c>
      <c r="V497" t="str">
        <f>IF(U497="","",VLOOKUP(B497,'08 County Sub Allocation'!A:B,2,FALSE))</f>
        <v/>
      </c>
      <c r="X497" t="str">
        <f t="shared" si="23"/>
        <v/>
      </c>
      <c r="Y497" t="str">
        <f t="shared" si="25"/>
        <v/>
      </c>
    </row>
    <row r="498" spans="1:25" x14ac:dyDescent="0.3">
      <c r="A498" t="e">
        <f>VLOOKUP(B498,'VTD Check'!A:D,4,FALSE)</f>
        <v>#N/A</v>
      </c>
      <c r="B498" t="s">
        <v>27</v>
      </c>
      <c r="C498">
        <v>8</v>
      </c>
      <c r="D498">
        <v>0</v>
      </c>
      <c r="E498">
        <v>0</v>
      </c>
      <c r="F498" t="s">
        <v>25</v>
      </c>
      <c r="G498">
        <v>13342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U498" t="str">
        <f t="shared" si="24"/>
        <v/>
      </c>
      <c r="V498" t="str">
        <f>IF(U498="","",VLOOKUP(B498,'08 County Sub Allocation'!A:B,2,FALSE))</f>
        <v/>
      </c>
      <c r="X498" t="str">
        <f t="shared" si="23"/>
        <v/>
      </c>
      <c r="Y498" t="str">
        <f t="shared" si="25"/>
        <v/>
      </c>
    </row>
    <row r="499" spans="1:25" x14ac:dyDescent="0.3">
      <c r="A499" t="e">
        <f>VLOOKUP(B499,'VTD Check'!A:D,4,FALSE)</f>
        <v>#N/A</v>
      </c>
      <c r="B499" t="s">
        <v>28</v>
      </c>
      <c r="C499">
        <v>8</v>
      </c>
      <c r="D499">
        <v>0</v>
      </c>
      <c r="E499">
        <v>0</v>
      </c>
      <c r="F499" t="s">
        <v>25</v>
      </c>
      <c r="G499">
        <v>13342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U499" t="str">
        <f t="shared" si="24"/>
        <v/>
      </c>
      <c r="V499" t="str">
        <f>IF(U499="","",VLOOKUP(B499,'08 County Sub Allocation'!A:B,2,FALSE))</f>
        <v/>
      </c>
      <c r="X499" t="str">
        <f t="shared" si="23"/>
        <v/>
      </c>
      <c r="Y499" t="str">
        <f t="shared" si="25"/>
        <v/>
      </c>
    </row>
    <row r="500" spans="1:25" x14ac:dyDescent="0.3">
      <c r="A500" t="e">
        <f>VLOOKUP(B500,'VTD Check'!A:D,4,FALSE)</f>
        <v>#N/A</v>
      </c>
      <c r="B500" t="s">
        <v>29</v>
      </c>
      <c r="C500">
        <v>8</v>
      </c>
      <c r="D500">
        <v>0</v>
      </c>
      <c r="E500">
        <v>0</v>
      </c>
      <c r="F500" t="s">
        <v>25</v>
      </c>
      <c r="G500">
        <v>13342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U500" t="str">
        <f t="shared" si="24"/>
        <v/>
      </c>
      <c r="V500" t="str">
        <f>IF(U500="","",VLOOKUP(B500,'08 County Sub Allocation'!A:B,2,FALSE))</f>
        <v/>
      </c>
      <c r="X500" t="str">
        <f t="shared" si="23"/>
        <v/>
      </c>
      <c r="Y500" t="str">
        <f t="shared" si="25"/>
        <v/>
      </c>
    </row>
    <row r="501" spans="1:25" x14ac:dyDescent="0.3">
      <c r="A501" t="e">
        <f>VLOOKUP(B501,'VTD Check'!A:D,4,FALSE)</f>
        <v>#N/A</v>
      </c>
      <c r="B501" t="s">
        <v>30</v>
      </c>
      <c r="C501">
        <v>8</v>
      </c>
      <c r="D501">
        <v>0</v>
      </c>
      <c r="E501">
        <v>0</v>
      </c>
      <c r="F501" t="s">
        <v>25</v>
      </c>
      <c r="G501">
        <v>13342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U501" t="str">
        <f t="shared" si="24"/>
        <v/>
      </c>
      <c r="V501" t="str">
        <f>IF(U501="","",VLOOKUP(B501,'08 County Sub Allocation'!A:B,2,FALSE))</f>
        <v/>
      </c>
      <c r="X501" t="str">
        <f t="shared" si="23"/>
        <v/>
      </c>
      <c r="Y501" t="str">
        <f t="shared" si="25"/>
        <v/>
      </c>
    </row>
    <row r="502" spans="1:25" x14ac:dyDescent="0.3">
      <c r="A502" t="e">
        <f>VLOOKUP(B502,'VTD Check'!A:D,4,FALSE)</f>
        <v>#N/A</v>
      </c>
      <c r="B502" t="s">
        <v>31</v>
      </c>
      <c r="C502">
        <v>8</v>
      </c>
      <c r="D502">
        <v>0</v>
      </c>
      <c r="E502">
        <v>0</v>
      </c>
      <c r="F502" t="s">
        <v>25</v>
      </c>
      <c r="G502">
        <v>13342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U502" t="str">
        <f t="shared" si="24"/>
        <v/>
      </c>
      <c r="V502" t="str">
        <f>IF(U502="","",VLOOKUP(B502,'08 County Sub Allocation'!A:B,2,FALSE))</f>
        <v/>
      </c>
      <c r="X502" t="str">
        <f t="shared" si="23"/>
        <v/>
      </c>
      <c r="Y502" t="str">
        <f t="shared" si="25"/>
        <v/>
      </c>
    </row>
    <row r="503" spans="1:25" x14ac:dyDescent="0.3">
      <c r="A503" t="e">
        <f>VLOOKUP(B503,'VTD Check'!A:D,4,FALSE)</f>
        <v>#N/A</v>
      </c>
      <c r="B503" t="s">
        <v>32</v>
      </c>
      <c r="C503">
        <v>8</v>
      </c>
      <c r="D503">
        <v>0</v>
      </c>
      <c r="E503">
        <v>1308</v>
      </c>
      <c r="F503" t="s">
        <v>25</v>
      </c>
      <c r="G503">
        <v>0</v>
      </c>
      <c r="H503">
        <v>1308</v>
      </c>
      <c r="I503">
        <v>1297</v>
      </c>
      <c r="J503">
        <v>25</v>
      </c>
      <c r="K503">
        <v>7</v>
      </c>
      <c r="L503">
        <v>7</v>
      </c>
      <c r="M503">
        <v>674</v>
      </c>
      <c r="N503">
        <v>15</v>
      </c>
      <c r="O503">
        <v>563</v>
      </c>
      <c r="P503">
        <v>6</v>
      </c>
      <c r="U503" t="str">
        <f t="shared" si="24"/>
        <v/>
      </c>
      <c r="V503" t="str">
        <f>IF(U503="","",VLOOKUP(B503,'08 County Sub Allocation'!A:B,2,FALSE))</f>
        <v/>
      </c>
      <c r="X503" t="str">
        <f t="shared" si="23"/>
        <v/>
      </c>
      <c r="Y503" t="str">
        <f t="shared" si="25"/>
        <v/>
      </c>
    </row>
    <row r="504" spans="1:25" x14ac:dyDescent="0.3">
      <c r="A504" t="e">
        <f>VLOOKUP(B504,'VTD Check'!A:D,4,FALSE)</f>
        <v>#N/A</v>
      </c>
      <c r="B504" t="s">
        <v>167</v>
      </c>
      <c r="C504">
        <v>8</v>
      </c>
      <c r="U504" t="str">
        <f t="shared" si="24"/>
        <v/>
      </c>
      <c r="V504" t="str">
        <f>IF(U504="","",VLOOKUP(B504,'08 County Sub Allocation'!A:B,2,FALSE))</f>
        <v/>
      </c>
      <c r="X504" t="str">
        <f t="shared" si="23"/>
        <v/>
      </c>
      <c r="Y504" t="str">
        <f t="shared" si="25"/>
        <v/>
      </c>
    </row>
    <row r="505" spans="1:25" x14ac:dyDescent="0.3">
      <c r="A505" t="e">
        <f>VLOOKUP(B505,'VTD Check'!A:D,4,FALSE)</f>
        <v>#N/A</v>
      </c>
      <c r="B505" t="s">
        <v>24</v>
      </c>
      <c r="C505">
        <v>8</v>
      </c>
      <c r="D505">
        <v>0</v>
      </c>
      <c r="E505">
        <v>181</v>
      </c>
      <c r="F505" t="s">
        <v>25</v>
      </c>
      <c r="G505">
        <v>13342</v>
      </c>
      <c r="H505">
        <v>181</v>
      </c>
      <c r="I505">
        <v>180</v>
      </c>
      <c r="J505">
        <v>4</v>
      </c>
      <c r="K505">
        <v>1</v>
      </c>
      <c r="L505">
        <v>2</v>
      </c>
      <c r="M505">
        <v>84</v>
      </c>
      <c r="N505">
        <v>2</v>
      </c>
      <c r="O505">
        <v>84</v>
      </c>
      <c r="P505">
        <v>3</v>
      </c>
      <c r="U505" t="str">
        <f t="shared" si="24"/>
        <v>08-QUE</v>
      </c>
      <c r="V505" t="e">
        <f>IF(U505="","",VLOOKUP(B505,'08 County Sub Allocation'!A:B,2,FALSE))</f>
        <v>#N/A</v>
      </c>
      <c r="X505">
        <f t="shared" si="23"/>
        <v>8</v>
      </c>
      <c r="Y505" t="str">
        <f t="shared" si="25"/>
        <v>QUE</v>
      </c>
    </row>
    <row r="506" spans="1:25" x14ac:dyDescent="0.3">
      <c r="A506" t="e">
        <f>VLOOKUP(B506,'VTD Check'!A:D,4,FALSE)</f>
        <v>#N/A</v>
      </c>
      <c r="B506" t="s">
        <v>26</v>
      </c>
      <c r="C506">
        <v>8</v>
      </c>
      <c r="D506">
        <v>0</v>
      </c>
      <c r="E506">
        <v>0</v>
      </c>
      <c r="F506" t="s">
        <v>25</v>
      </c>
      <c r="G506">
        <v>13342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U506" t="str">
        <f t="shared" si="24"/>
        <v/>
      </c>
      <c r="V506" t="str">
        <f>IF(U506="","",VLOOKUP(B506,'08 County Sub Allocation'!A:B,2,FALSE))</f>
        <v/>
      </c>
      <c r="X506" t="str">
        <f t="shared" si="23"/>
        <v/>
      </c>
      <c r="Y506" t="str">
        <f t="shared" si="25"/>
        <v/>
      </c>
    </row>
    <row r="507" spans="1:25" x14ac:dyDescent="0.3">
      <c r="A507" t="e">
        <f>VLOOKUP(B507,'VTD Check'!A:D,4,FALSE)</f>
        <v>#N/A</v>
      </c>
      <c r="B507" t="s">
        <v>27</v>
      </c>
      <c r="C507">
        <v>8</v>
      </c>
      <c r="D507">
        <v>0</v>
      </c>
      <c r="E507">
        <v>0</v>
      </c>
      <c r="F507" t="s">
        <v>25</v>
      </c>
      <c r="G507">
        <v>13342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U507" t="str">
        <f t="shared" si="24"/>
        <v/>
      </c>
      <c r="V507" t="str">
        <f>IF(U507="","",VLOOKUP(B507,'08 County Sub Allocation'!A:B,2,FALSE))</f>
        <v/>
      </c>
      <c r="X507" t="str">
        <f t="shared" si="23"/>
        <v/>
      </c>
      <c r="Y507" t="str">
        <f t="shared" si="25"/>
        <v/>
      </c>
    </row>
    <row r="508" spans="1:25" x14ac:dyDescent="0.3">
      <c r="A508" t="e">
        <f>VLOOKUP(B508,'VTD Check'!A:D,4,FALSE)</f>
        <v>#N/A</v>
      </c>
      <c r="B508" t="s">
        <v>28</v>
      </c>
      <c r="C508">
        <v>8</v>
      </c>
      <c r="D508">
        <v>0</v>
      </c>
      <c r="E508">
        <v>0</v>
      </c>
      <c r="F508" t="s">
        <v>25</v>
      </c>
      <c r="G508">
        <v>13342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U508" t="str">
        <f t="shared" si="24"/>
        <v/>
      </c>
      <c r="V508" t="str">
        <f>IF(U508="","",VLOOKUP(B508,'08 County Sub Allocation'!A:B,2,FALSE))</f>
        <v/>
      </c>
      <c r="X508" t="str">
        <f t="shared" si="23"/>
        <v/>
      </c>
      <c r="Y508" t="str">
        <f t="shared" si="25"/>
        <v/>
      </c>
    </row>
    <row r="509" spans="1:25" x14ac:dyDescent="0.3">
      <c r="A509" t="e">
        <f>VLOOKUP(B509,'VTD Check'!A:D,4,FALSE)</f>
        <v>#N/A</v>
      </c>
      <c r="B509" t="s">
        <v>29</v>
      </c>
      <c r="C509">
        <v>8</v>
      </c>
      <c r="D509">
        <v>0</v>
      </c>
      <c r="E509">
        <v>0</v>
      </c>
      <c r="F509" t="s">
        <v>25</v>
      </c>
      <c r="G509">
        <v>13342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U509" t="str">
        <f t="shared" si="24"/>
        <v/>
      </c>
      <c r="V509" t="str">
        <f>IF(U509="","",VLOOKUP(B509,'08 County Sub Allocation'!A:B,2,FALSE))</f>
        <v/>
      </c>
      <c r="X509" t="str">
        <f t="shared" si="23"/>
        <v/>
      </c>
      <c r="Y509" t="str">
        <f t="shared" si="25"/>
        <v/>
      </c>
    </row>
    <row r="510" spans="1:25" x14ac:dyDescent="0.3">
      <c r="A510" t="e">
        <f>VLOOKUP(B510,'VTD Check'!A:D,4,FALSE)</f>
        <v>#N/A</v>
      </c>
      <c r="B510" t="s">
        <v>30</v>
      </c>
      <c r="C510">
        <v>8</v>
      </c>
      <c r="D510">
        <v>0</v>
      </c>
      <c r="E510">
        <v>0</v>
      </c>
      <c r="F510" t="s">
        <v>25</v>
      </c>
      <c r="G510">
        <v>13342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U510" t="str">
        <f t="shared" si="24"/>
        <v/>
      </c>
      <c r="V510" t="str">
        <f>IF(U510="","",VLOOKUP(B510,'08 County Sub Allocation'!A:B,2,FALSE))</f>
        <v/>
      </c>
      <c r="X510" t="str">
        <f t="shared" si="23"/>
        <v/>
      </c>
      <c r="Y510" t="str">
        <f t="shared" si="25"/>
        <v/>
      </c>
    </row>
    <row r="511" spans="1:25" x14ac:dyDescent="0.3">
      <c r="A511" t="e">
        <f>VLOOKUP(B511,'VTD Check'!A:D,4,FALSE)</f>
        <v>#N/A</v>
      </c>
      <c r="B511" t="s">
        <v>31</v>
      </c>
      <c r="C511">
        <v>8</v>
      </c>
      <c r="D511">
        <v>0</v>
      </c>
      <c r="E511">
        <v>0</v>
      </c>
      <c r="F511" t="s">
        <v>25</v>
      </c>
      <c r="G511">
        <v>13342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U511" t="str">
        <f t="shared" si="24"/>
        <v/>
      </c>
      <c r="V511" t="str">
        <f>IF(U511="","",VLOOKUP(B511,'08 County Sub Allocation'!A:B,2,FALSE))</f>
        <v/>
      </c>
      <c r="X511" t="str">
        <f t="shared" si="23"/>
        <v/>
      </c>
      <c r="Y511" t="str">
        <f t="shared" si="25"/>
        <v/>
      </c>
    </row>
    <row r="512" spans="1:25" x14ac:dyDescent="0.3">
      <c r="A512" t="e">
        <f>VLOOKUP(B512,'VTD Check'!A:D,4,FALSE)</f>
        <v>#N/A</v>
      </c>
      <c r="B512" t="s">
        <v>32</v>
      </c>
      <c r="C512">
        <v>8</v>
      </c>
      <c r="D512">
        <v>0</v>
      </c>
      <c r="E512">
        <v>181</v>
      </c>
      <c r="F512" t="s">
        <v>25</v>
      </c>
      <c r="G512">
        <v>0</v>
      </c>
      <c r="H512">
        <v>181</v>
      </c>
      <c r="I512">
        <v>180</v>
      </c>
      <c r="J512">
        <v>4</v>
      </c>
      <c r="K512">
        <v>1</v>
      </c>
      <c r="L512">
        <v>2</v>
      </c>
      <c r="M512">
        <v>84</v>
      </c>
      <c r="N512">
        <v>2</v>
      </c>
      <c r="O512">
        <v>84</v>
      </c>
      <c r="P512">
        <v>3</v>
      </c>
      <c r="U512" t="str">
        <f t="shared" si="24"/>
        <v/>
      </c>
      <c r="V512" t="str">
        <f>IF(U512="","",VLOOKUP(B512,'08 County Sub Allocation'!A:B,2,FALSE))</f>
        <v/>
      </c>
      <c r="X512" t="str">
        <f t="shared" si="23"/>
        <v/>
      </c>
      <c r="Y512" t="str">
        <f t="shared" si="25"/>
        <v/>
      </c>
    </row>
    <row r="513" spans="1:25" x14ac:dyDescent="0.3">
      <c r="A513" t="e">
        <f>VLOOKUP(B513,'VTD Check'!A:D,4,FALSE)</f>
        <v>#N/A</v>
      </c>
      <c r="B513" t="s">
        <v>138</v>
      </c>
      <c r="C513">
        <v>8</v>
      </c>
      <c r="U513" t="str">
        <f t="shared" si="24"/>
        <v/>
      </c>
      <c r="V513" t="str">
        <f>IF(U513="","",VLOOKUP(B513,'08 County Sub Allocation'!A:B,2,FALSE))</f>
        <v/>
      </c>
      <c r="X513" t="str">
        <f t="shared" si="23"/>
        <v/>
      </c>
      <c r="Y513" t="str">
        <f t="shared" si="25"/>
        <v/>
      </c>
    </row>
    <row r="514" spans="1:25" x14ac:dyDescent="0.3">
      <c r="A514" t="e">
        <f>VLOOKUP(B514,'VTD Check'!A:D,4,FALSE)</f>
        <v>#N/A</v>
      </c>
      <c r="B514" t="s">
        <v>24</v>
      </c>
      <c r="C514">
        <v>8</v>
      </c>
      <c r="D514">
        <v>0</v>
      </c>
      <c r="E514">
        <v>3090</v>
      </c>
      <c r="F514" t="s">
        <v>25</v>
      </c>
      <c r="G514">
        <v>90034</v>
      </c>
      <c r="H514">
        <v>3090</v>
      </c>
      <c r="I514">
        <v>3082</v>
      </c>
      <c r="J514">
        <v>46</v>
      </c>
      <c r="K514">
        <v>10</v>
      </c>
      <c r="L514">
        <v>15</v>
      </c>
      <c r="M514">
        <v>1292</v>
      </c>
      <c r="N514">
        <v>18</v>
      </c>
      <c r="O514">
        <v>1696</v>
      </c>
      <c r="P514">
        <v>5</v>
      </c>
      <c r="U514" t="str">
        <f t="shared" si="24"/>
        <v/>
      </c>
      <c r="V514" t="str">
        <f>IF(U514="","",VLOOKUP(B514,'08 County Sub Allocation'!A:B,2,FALSE))</f>
        <v/>
      </c>
      <c r="X514" t="str">
        <f t="shared" si="23"/>
        <v/>
      </c>
      <c r="Y514" t="str">
        <f t="shared" si="25"/>
        <v/>
      </c>
    </row>
    <row r="515" spans="1:25" x14ac:dyDescent="0.3">
      <c r="A515" t="e">
        <f>VLOOKUP(B515,'VTD Check'!A:D,4,FALSE)</f>
        <v>#N/A</v>
      </c>
      <c r="B515" t="s">
        <v>26</v>
      </c>
      <c r="C515">
        <v>8</v>
      </c>
      <c r="D515">
        <v>0</v>
      </c>
      <c r="E515">
        <v>0</v>
      </c>
      <c r="F515" t="s">
        <v>25</v>
      </c>
      <c r="G515">
        <v>90034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U515" t="str">
        <f t="shared" si="24"/>
        <v/>
      </c>
      <c r="V515" t="str">
        <f>IF(U515="","",VLOOKUP(B515,'08 County Sub Allocation'!A:B,2,FALSE))</f>
        <v/>
      </c>
      <c r="X515" t="str">
        <f t="shared" ref="X515:X578" si="26">IF(U515="","",IF(ISNUMBER(LEFT(U515,2)/1),LEFT(U515,2)/1,X514))</f>
        <v/>
      </c>
      <c r="Y515" t="str">
        <f t="shared" si="25"/>
        <v/>
      </c>
    </row>
    <row r="516" spans="1:25" x14ac:dyDescent="0.3">
      <c r="A516" t="e">
        <f>VLOOKUP(B516,'VTD Check'!A:D,4,FALSE)</f>
        <v>#N/A</v>
      </c>
      <c r="B516" t="s">
        <v>27</v>
      </c>
      <c r="C516">
        <v>8</v>
      </c>
      <c r="D516">
        <v>0</v>
      </c>
      <c r="E516">
        <v>0</v>
      </c>
      <c r="F516" t="s">
        <v>25</v>
      </c>
      <c r="G516">
        <v>90034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U516" t="str">
        <f t="shared" si="24"/>
        <v/>
      </c>
      <c r="V516" t="str">
        <f>IF(U516="","",VLOOKUP(B516,'08 County Sub Allocation'!A:B,2,FALSE))</f>
        <v/>
      </c>
      <c r="X516" t="str">
        <f t="shared" si="26"/>
        <v/>
      </c>
      <c r="Y516" t="str">
        <f t="shared" si="25"/>
        <v/>
      </c>
    </row>
    <row r="517" spans="1:25" x14ac:dyDescent="0.3">
      <c r="A517" t="e">
        <f>VLOOKUP(B517,'VTD Check'!A:D,4,FALSE)</f>
        <v>#N/A</v>
      </c>
      <c r="B517" t="s">
        <v>28</v>
      </c>
      <c r="C517">
        <v>8</v>
      </c>
      <c r="D517">
        <v>0</v>
      </c>
      <c r="E517">
        <v>0</v>
      </c>
      <c r="F517" t="s">
        <v>25</v>
      </c>
      <c r="G517">
        <v>90034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U517" t="str">
        <f t="shared" si="24"/>
        <v/>
      </c>
      <c r="V517" t="str">
        <f>IF(U517="","",VLOOKUP(B517,'08 County Sub Allocation'!A:B,2,FALSE))</f>
        <v/>
      </c>
      <c r="X517" t="str">
        <f t="shared" si="26"/>
        <v/>
      </c>
      <c r="Y517" t="str">
        <f t="shared" si="25"/>
        <v/>
      </c>
    </row>
    <row r="518" spans="1:25" x14ac:dyDescent="0.3">
      <c r="A518" t="e">
        <f>VLOOKUP(B518,'VTD Check'!A:D,4,FALSE)</f>
        <v>#N/A</v>
      </c>
      <c r="B518" t="s">
        <v>29</v>
      </c>
      <c r="C518">
        <v>8</v>
      </c>
      <c r="D518">
        <v>0</v>
      </c>
      <c r="E518">
        <v>0</v>
      </c>
      <c r="F518" t="s">
        <v>25</v>
      </c>
      <c r="G518">
        <v>90034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U518" t="str">
        <f t="shared" si="24"/>
        <v/>
      </c>
      <c r="V518" t="str">
        <f>IF(U518="","",VLOOKUP(B518,'08 County Sub Allocation'!A:B,2,FALSE))</f>
        <v/>
      </c>
      <c r="X518" t="str">
        <f t="shared" si="26"/>
        <v/>
      </c>
      <c r="Y518" t="str">
        <f t="shared" si="25"/>
        <v/>
      </c>
    </row>
    <row r="519" spans="1:25" x14ac:dyDescent="0.3">
      <c r="A519" t="e">
        <f>VLOOKUP(B519,'VTD Check'!A:D,4,FALSE)</f>
        <v>#N/A</v>
      </c>
      <c r="B519" t="s">
        <v>30</v>
      </c>
      <c r="C519">
        <v>8</v>
      </c>
      <c r="D519">
        <v>0</v>
      </c>
      <c r="E519">
        <v>0</v>
      </c>
      <c r="F519" t="s">
        <v>25</v>
      </c>
      <c r="G519">
        <v>90034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U519" t="str">
        <f t="shared" si="24"/>
        <v/>
      </c>
      <c r="V519" t="str">
        <f>IF(U519="","",VLOOKUP(B519,'08 County Sub Allocation'!A:B,2,FALSE))</f>
        <v/>
      </c>
      <c r="X519" t="str">
        <f t="shared" si="26"/>
        <v/>
      </c>
      <c r="Y519" t="str">
        <f t="shared" si="25"/>
        <v/>
      </c>
    </row>
    <row r="520" spans="1:25" x14ac:dyDescent="0.3">
      <c r="A520" t="e">
        <f>VLOOKUP(B520,'VTD Check'!A:D,4,FALSE)</f>
        <v>#N/A</v>
      </c>
      <c r="B520" t="s">
        <v>31</v>
      </c>
      <c r="C520">
        <v>8</v>
      </c>
      <c r="D520">
        <v>0</v>
      </c>
      <c r="E520">
        <v>0</v>
      </c>
      <c r="F520" t="s">
        <v>25</v>
      </c>
      <c r="G520">
        <v>90034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U520" t="str">
        <f t="shared" si="24"/>
        <v/>
      </c>
      <c r="V520" t="str">
        <f>IF(U520="","",VLOOKUP(B520,'08 County Sub Allocation'!A:B,2,FALSE))</f>
        <v/>
      </c>
      <c r="X520" t="str">
        <f t="shared" si="26"/>
        <v/>
      </c>
      <c r="Y520" t="str">
        <f t="shared" si="25"/>
        <v/>
      </c>
    </row>
    <row r="521" spans="1:25" x14ac:dyDescent="0.3">
      <c r="A521" t="e">
        <f>VLOOKUP(B521,'VTD Check'!A:D,4,FALSE)</f>
        <v>#N/A</v>
      </c>
      <c r="B521" t="s">
        <v>32</v>
      </c>
      <c r="C521">
        <v>8</v>
      </c>
      <c r="D521">
        <v>0</v>
      </c>
      <c r="E521">
        <v>3090</v>
      </c>
      <c r="F521" t="s">
        <v>25</v>
      </c>
      <c r="G521">
        <v>0</v>
      </c>
      <c r="H521">
        <v>3090</v>
      </c>
      <c r="I521">
        <v>3082</v>
      </c>
      <c r="J521">
        <v>46</v>
      </c>
      <c r="K521">
        <v>10</v>
      </c>
      <c r="L521">
        <v>15</v>
      </c>
      <c r="M521">
        <v>1292</v>
      </c>
      <c r="N521">
        <v>18</v>
      </c>
      <c r="O521">
        <v>1696</v>
      </c>
      <c r="P521">
        <v>5</v>
      </c>
      <c r="U521" t="str">
        <f t="shared" si="24"/>
        <v/>
      </c>
      <c r="V521" t="str">
        <f>IF(U521="","",VLOOKUP(B521,'08 County Sub Allocation'!A:B,2,FALSE))</f>
        <v/>
      </c>
      <c r="X521" t="str">
        <f t="shared" si="26"/>
        <v/>
      </c>
      <c r="Y521" t="str">
        <f t="shared" si="25"/>
        <v/>
      </c>
    </row>
    <row r="522" spans="1:25" x14ac:dyDescent="0.3">
      <c r="A522" t="e">
        <f>VLOOKUP(B522,'VTD Check'!A:D,4,FALSE)</f>
        <v>#N/A</v>
      </c>
      <c r="B522" t="s">
        <v>152</v>
      </c>
      <c r="C522">
        <v>8</v>
      </c>
      <c r="U522" t="str">
        <f t="shared" si="24"/>
        <v/>
      </c>
      <c r="V522" t="str">
        <f>IF(U522="","",VLOOKUP(B522,'08 County Sub Allocation'!A:B,2,FALSE))</f>
        <v/>
      </c>
      <c r="X522" t="str">
        <f t="shared" si="26"/>
        <v/>
      </c>
      <c r="Y522" t="str">
        <f t="shared" si="25"/>
        <v/>
      </c>
    </row>
    <row r="523" spans="1:25" x14ac:dyDescent="0.3">
      <c r="A523" t="e">
        <f>VLOOKUP(B523,'VTD Check'!A:D,4,FALSE)</f>
        <v>#N/A</v>
      </c>
      <c r="B523" t="s">
        <v>24</v>
      </c>
      <c r="C523">
        <v>8</v>
      </c>
      <c r="D523">
        <v>0</v>
      </c>
      <c r="E523">
        <v>0</v>
      </c>
      <c r="F523" t="s">
        <v>25</v>
      </c>
      <c r="G523">
        <v>26949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U523" t="str">
        <f t="shared" ref="U523:U586" si="27">IF(ISNUMBER(LEFT(A523,2)/1),A523,IF(RIGHT(B522,8)="Absentee",REPT("0",2-LEN(C523))&amp;C523&amp;"-ABS",IF(RIGHT(B522,8)="Question",REPT("0",2-LEN(C523))&amp;C523&amp;"-QUE","")))</f>
        <v/>
      </c>
      <c r="V523" t="str">
        <f>IF(U523="","",VLOOKUP(B523,'08 County Sub Allocation'!A:B,2,FALSE))</f>
        <v/>
      </c>
      <c r="X523" t="str">
        <f t="shared" si="26"/>
        <v/>
      </c>
      <c r="Y523" t="str">
        <f t="shared" si="25"/>
        <v/>
      </c>
    </row>
    <row r="524" spans="1:25" x14ac:dyDescent="0.3">
      <c r="A524" t="e">
        <f>VLOOKUP(B524,'VTD Check'!A:D,4,FALSE)</f>
        <v>#N/A</v>
      </c>
      <c r="B524" t="s">
        <v>26</v>
      </c>
      <c r="C524">
        <v>8</v>
      </c>
      <c r="D524">
        <v>0</v>
      </c>
      <c r="E524">
        <v>228</v>
      </c>
      <c r="F524" t="s">
        <v>25</v>
      </c>
      <c r="G524">
        <v>26949</v>
      </c>
      <c r="H524">
        <v>228</v>
      </c>
      <c r="I524">
        <v>223</v>
      </c>
      <c r="J524">
        <v>6</v>
      </c>
      <c r="K524">
        <v>2</v>
      </c>
      <c r="L524">
        <v>1</v>
      </c>
      <c r="M524">
        <v>99</v>
      </c>
      <c r="N524">
        <v>2</v>
      </c>
      <c r="O524">
        <v>113</v>
      </c>
      <c r="P524">
        <v>0</v>
      </c>
      <c r="U524" t="str">
        <f t="shared" si="27"/>
        <v/>
      </c>
      <c r="V524" t="str">
        <f>IF(U524="","",VLOOKUP(B524,'08 County Sub Allocation'!A:B,2,FALSE))</f>
        <v/>
      </c>
      <c r="X524" t="str">
        <f t="shared" si="26"/>
        <v/>
      </c>
      <c r="Y524" t="str">
        <f t="shared" si="25"/>
        <v/>
      </c>
    </row>
    <row r="525" spans="1:25" x14ac:dyDescent="0.3">
      <c r="A525" t="e">
        <f>VLOOKUP(B525,'VTD Check'!A:D,4,FALSE)</f>
        <v>#N/A</v>
      </c>
      <c r="B525" t="s">
        <v>27</v>
      </c>
      <c r="C525">
        <v>8</v>
      </c>
      <c r="D525">
        <v>0</v>
      </c>
      <c r="E525">
        <v>0</v>
      </c>
      <c r="F525" t="s">
        <v>25</v>
      </c>
      <c r="G525">
        <v>26949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U525" t="str">
        <f t="shared" si="27"/>
        <v/>
      </c>
      <c r="V525" t="str">
        <f>IF(U525="","",VLOOKUP(B525,'08 County Sub Allocation'!A:B,2,FALSE))</f>
        <v/>
      </c>
      <c r="X525" t="str">
        <f t="shared" si="26"/>
        <v/>
      </c>
      <c r="Y525" t="str">
        <f t="shared" ref="Y525:Y588" si="28">IF(U525="","",IF(RIGHT(B525,5)="Total","TOT",IF(ISNUMBER(LEFT(A525,2)/1),"ED",IF(RIGHT(U525,3)="ABS","ABS",IF(RIGHT(U525,3)="QUE","QUE","")))))</f>
        <v/>
      </c>
    </row>
    <row r="526" spans="1:25" x14ac:dyDescent="0.3">
      <c r="A526" t="e">
        <f>VLOOKUP(B526,'VTD Check'!A:D,4,FALSE)</f>
        <v>#N/A</v>
      </c>
      <c r="B526" t="s">
        <v>28</v>
      </c>
      <c r="C526">
        <v>8</v>
      </c>
      <c r="D526">
        <v>0</v>
      </c>
      <c r="E526">
        <v>814</v>
      </c>
      <c r="F526" t="s">
        <v>25</v>
      </c>
      <c r="G526">
        <v>26949</v>
      </c>
      <c r="H526">
        <v>814</v>
      </c>
      <c r="I526">
        <v>804</v>
      </c>
      <c r="J526">
        <v>32</v>
      </c>
      <c r="K526">
        <v>7</v>
      </c>
      <c r="L526">
        <v>10</v>
      </c>
      <c r="M526">
        <v>280</v>
      </c>
      <c r="N526">
        <v>7</v>
      </c>
      <c r="O526">
        <v>465</v>
      </c>
      <c r="P526">
        <v>3</v>
      </c>
      <c r="U526" t="str">
        <f t="shared" si="27"/>
        <v/>
      </c>
      <c r="V526" t="str">
        <f>IF(U526="","",VLOOKUP(B526,'08 County Sub Allocation'!A:B,2,FALSE))</f>
        <v/>
      </c>
      <c r="X526" t="str">
        <f t="shared" si="26"/>
        <v/>
      </c>
      <c r="Y526" t="str">
        <f t="shared" si="28"/>
        <v/>
      </c>
    </row>
    <row r="527" spans="1:25" x14ac:dyDescent="0.3">
      <c r="A527" t="e">
        <f>VLOOKUP(B527,'VTD Check'!A:D,4,FALSE)</f>
        <v>#N/A</v>
      </c>
      <c r="B527" t="s">
        <v>29</v>
      </c>
      <c r="C527">
        <v>8</v>
      </c>
      <c r="D527">
        <v>0</v>
      </c>
      <c r="E527">
        <v>0</v>
      </c>
      <c r="F527" t="s">
        <v>25</v>
      </c>
      <c r="G527">
        <v>26949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U527" t="str">
        <f t="shared" si="27"/>
        <v/>
      </c>
      <c r="V527" t="str">
        <f>IF(U527="","",VLOOKUP(B527,'08 County Sub Allocation'!A:B,2,FALSE))</f>
        <v/>
      </c>
      <c r="X527" t="str">
        <f t="shared" si="26"/>
        <v/>
      </c>
      <c r="Y527" t="str">
        <f t="shared" si="28"/>
        <v/>
      </c>
    </row>
    <row r="528" spans="1:25" x14ac:dyDescent="0.3">
      <c r="A528" t="e">
        <f>VLOOKUP(B528,'VTD Check'!A:D,4,FALSE)</f>
        <v>#N/A</v>
      </c>
      <c r="B528" t="s">
        <v>30</v>
      </c>
      <c r="C528">
        <v>8</v>
      </c>
      <c r="D528">
        <v>0</v>
      </c>
      <c r="E528">
        <v>244</v>
      </c>
      <c r="F528" t="s">
        <v>25</v>
      </c>
      <c r="G528">
        <v>26949</v>
      </c>
      <c r="H528">
        <v>244</v>
      </c>
      <c r="I528">
        <v>240</v>
      </c>
      <c r="J528">
        <v>6</v>
      </c>
      <c r="K528">
        <v>1</v>
      </c>
      <c r="L528">
        <v>4</v>
      </c>
      <c r="M528">
        <v>78</v>
      </c>
      <c r="N528">
        <v>2</v>
      </c>
      <c r="O528">
        <v>147</v>
      </c>
      <c r="P528">
        <v>2</v>
      </c>
      <c r="U528" t="str">
        <f t="shared" si="27"/>
        <v/>
      </c>
      <c r="V528" t="str">
        <f>IF(U528="","",VLOOKUP(B528,'08 County Sub Allocation'!A:B,2,FALSE))</f>
        <v/>
      </c>
      <c r="X528" t="str">
        <f t="shared" si="26"/>
        <v/>
      </c>
      <c r="Y528" t="str">
        <f t="shared" si="28"/>
        <v/>
      </c>
    </row>
    <row r="529" spans="1:25" x14ac:dyDescent="0.3">
      <c r="A529" t="e">
        <f>VLOOKUP(B529,'VTD Check'!A:D,4,FALSE)</f>
        <v>#N/A</v>
      </c>
      <c r="B529" t="s">
        <v>31</v>
      </c>
      <c r="C529">
        <v>8</v>
      </c>
      <c r="D529">
        <v>0</v>
      </c>
      <c r="E529">
        <v>0</v>
      </c>
      <c r="F529" t="s">
        <v>25</v>
      </c>
      <c r="G529">
        <v>26949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U529" t="str">
        <f t="shared" si="27"/>
        <v/>
      </c>
      <c r="V529" t="str">
        <f>IF(U529="","",VLOOKUP(B529,'08 County Sub Allocation'!A:B,2,FALSE))</f>
        <v/>
      </c>
      <c r="X529" t="str">
        <f t="shared" si="26"/>
        <v/>
      </c>
      <c r="Y529" t="str">
        <f t="shared" si="28"/>
        <v/>
      </c>
    </row>
    <row r="530" spans="1:25" x14ac:dyDescent="0.3">
      <c r="A530" t="e">
        <f>VLOOKUP(B530,'VTD Check'!A:D,4,FALSE)</f>
        <v>#N/A</v>
      </c>
      <c r="B530" t="s">
        <v>32</v>
      </c>
      <c r="C530">
        <v>8</v>
      </c>
      <c r="D530">
        <v>0</v>
      </c>
      <c r="E530">
        <v>1286</v>
      </c>
      <c r="F530" t="s">
        <v>25</v>
      </c>
      <c r="G530">
        <v>0</v>
      </c>
      <c r="H530">
        <v>1286</v>
      </c>
      <c r="I530">
        <v>1267</v>
      </c>
      <c r="J530">
        <v>44</v>
      </c>
      <c r="K530">
        <v>10</v>
      </c>
      <c r="L530">
        <v>15</v>
      </c>
      <c r="M530">
        <v>457</v>
      </c>
      <c r="N530">
        <v>11</v>
      </c>
      <c r="O530">
        <v>725</v>
      </c>
      <c r="P530">
        <v>5</v>
      </c>
      <c r="U530" t="str">
        <f t="shared" si="27"/>
        <v/>
      </c>
      <c r="V530" t="str">
        <f>IF(U530="","",VLOOKUP(B530,'08 County Sub Allocation'!A:B,2,FALSE))</f>
        <v/>
      </c>
      <c r="X530" t="str">
        <f t="shared" si="26"/>
        <v/>
      </c>
      <c r="Y530" t="str">
        <f t="shared" si="28"/>
        <v/>
      </c>
    </row>
    <row r="531" spans="1:25" x14ac:dyDescent="0.3">
      <c r="A531" t="e">
        <f>VLOOKUP(B531,'VTD Check'!A:D,4,FALSE)</f>
        <v>#N/A</v>
      </c>
      <c r="B531" t="s">
        <v>32</v>
      </c>
      <c r="C531">
        <v>8</v>
      </c>
      <c r="U531" t="str">
        <f t="shared" si="27"/>
        <v/>
      </c>
      <c r="V531" t="str">
        <f>IF(U531="","",VLOOKUP(B531,'08 County Sub Allocation'!A:B,2,FALSE))</f>
        <v/>
      </c>
      <c r="X531" t="str">
        <f t="shared" si="26"/>
        <v/>
      </c>
      <c r="Y531" t="str">
        <f t="shared" si="28"/>
        <v/>
      </c>
    </row>
    <row r="532" spans="1:25" x14ac:dyDescent="0.3">
      <c r="A532" t="e">
        <f>VLOOKUP(B532,'VTD Check'!A:D,4,FALSE)</f>
        <v>#N/A</v>
      </c>
      <c r="B532" t="s">
        <v>37</v>
      </c>
      <c r="C532">
        <v>8</v>
      </c>
      <c r="D532">
        <v>13342</v>
      </c>
      <c r="E532">
        <v>7133</v>
      </c>
      <c r="F532" s="1">
        <v>0.53459999999999996</v>
      </c>
      <c r="G532">
        <v>13342</v>
      </c>
      <c r="H532">
        <v>7133</v>
      </c>
      <c r="I532">
        <v>7116</v>
      </c>
      <c r="J532">
        <v>144</v>
      </c>
      <c r="K532">
        <v>43</v>
      </c>
      <c r="L532">
        <v>54</v>
      </c>
      <c r="M532">
        <v>3251</v>
      </c>
      <c r="N532">
        <v>52</v>
      </c>
      <c r="O532">
        <v>3547</v>
      </c>
      <c r="P532">
        <v>25</v>
      </c>
      <c r="U532" t="str">
        <f t="shared" si="27"/>
        <v/>
      </c>
      <c r="V532" t="str">
        <f>IF(U532="","",VLOOKUP(B532,'08 County Sub Allocation'!A:B,2,FALSE))</f>
        <v/>
      </c>
      <c r="X532" t="str">
        <f t="shared" si="26"/>
        <v/>
      </c>
      <c r="Y532" t="str">
        <f t="shared" si="28"/>
        <v/>
      </c>
    </row>
    <row r="533" spans="1:25" x14ac:dyDescent="0.3">
      <c r="A533" t="e">
        <f>VLOOKUP(B533,'VTD Check'!A:D,4,FALSE)</f>
        <v>#N/A</v>
      </c>
      <c r="B533" t="s">
        <v>24</v>
      </c>
      <c r="C533">
        <v>8</v>
      </c>
      <c r="D533">
        <v>13342</v>
      </c>
      <c r="E533">
        <v>4579</v>
      </c>
      <c r="F533" s="1">
        <v>0.34320000000000001</v>
      </c>
      <c r="G533">
        <v>143667</v>
      </c>
      <c r="H533">
        <v>4579</v>
      </c>
      <c r="I533">
        <v>4559</v>
      </c>
      <c r="J533">
        <v>75</v>
      </c>
      <c r="K533">
        <v>18</v>
      </c>
      <c r="L533">
        <v>24</v>
      </c>
      <c r="M533">
        <v>2050</v>
      </c>
      <c r="N533">
        <v>35</v>
      </c>
      <c r="O533">
        <v>2343</v>
      </c>
      <c r="P533">
        <v>14</v>
      </c>
      <c r="U533" t="str">
        <f t="shared" si="27"/>
        <v/>
      </c>
      <c r="V533" t="str">
        <f>IF(U533="","",VLOOKUP(B533,'08 County Sub Allocation'!A:B,2,FALSE))</f>
        <v/>
      </c>
      <c r="X533" t="str">
        <f t="shared" si="26"/>
        <v/>
      </c>
      <c r="Y533" t="str">
        <f t="shared" si="28"/>
        <v/>
      </c>
    </row>
    <row r="534" spans="1:25" x14ac:dyDescent="0.3">
      <c r="A534" t="e">
        <f>VLOOKUP(B534,'VTD Check'!A:D,4,FALSE)</f>
        <v>#N/A</v>
      </c>
      <c r="B534" t="s">
        <v>26</v>
      </c>
      <c r="C534">
        <v>8</v>
      </c>
      <c r="D534">
        <v>13342</v>
      </c>
      <c r="E534">
        <v>228</v>
      </c>
      <c r="F534" s="1">
        <v>1.7100000000000001E-2</v>
      </c>
      <c r="G534">
        <v>143667</v>
      </c>
      <c r="H534">
        <v>228</v>
      </c>
      <c r="I534">
        <v>223</v>
      </c>
      <c r="J534">
        <v>6</v>
      </c>
      <c r="K534">
        <v>2</v>
      </c>
      <c r="L534">
        <v>1</v>
      </c>
      <c r="M534">
        <v>99</v>
      </c>
      <c r="N534">
        <v>2</v>
      </c>
      <c r="O534">
        <v>113</v>
      </c>
      <c r="P534">
        <v>0</v>
      </c>
      <c r="U534" t="str">
        <f t="shared" si="27"/>
        <v/>
      </c>
      <c r="V534" t="str">
        <f>IF(U534="","",VLOOKUP(B534,'08 County Sub Allocation'!A:B,2,FALSE))</f>
        <v/>
      </c>
      <c r="X534" t="str">
        <f t="shared" si="26"/>
        <v/>
      </c>
      <c r="Y534" t="str">
        <f t="shared" si="28"/>
        <v/>
      </c>
    </row>
    <row r="535" spans="1:25" x14ac:dyDescent="0.3">
      <c r="A535" t="e">
        <f>VLOOKUP(B535,'VTD Check'!A:D,4,FALSE)</f>
        <v>#N/A</v>
      </c>
      <c r="B535" t="s">
        <v>27</v>
      </c>
      <c r="C535">
        <v>8</v>
      </c>
      <c r="D535">
        <v>13342</v>
      </c>
      <c r="E535">
        <v>0</v>
      </c>
      <c r="F535" s="1">
        <v>0</v>
      </c>
      <c r="G535">
        <v>143667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U535" t="str">
        <f t="shared" si="27"/>
        <v/>
      </c>
      <c r="V535" t="str">
        <f>IF(U535="","",VLOOKUP(B535,'08 County Sub Allocation'!A:B,2,FALSE))</f>
        <v/>
      </c>
      <c r="X535" t="str">
        <f t="shared" si="26"/>
        <v/>
      </c>
      <c r="Y535" t="str">
        <f t="shared" si="28"/>
        <v/>
      </c>
    </row>
    <row r="536" spans="1:25" x14ac:dyDescent="0.3">
      <c r="A536" t="e">
        <f>VLOOKUP(B536,'VTD Check'!A:D,4,FALSE)</f>
        <v>#N/A</v>
      </c>
      <c r="B536" t="s">
        <v>28</v>
      </c>
      <c r="C536">
        <v>8</v>
      </c>
      <c r="D536">
        <v>13342</v>
      </c>
      <c r="E536">
        <v>814</v>
      </c>
      <c r="F536" s="1">
        <v>6.0999999999999999E-2</v>
      </c>
      <c r="G536">
        <v>143667</v>
      </c>
      <c r="H536">
        <v>814</v>
      </c>
      <c r="I536">
        <v>804</v>
      </c>
      <c r="J536">
        <v>32</v>
      </c>
      <c r="K536">
        <v>7</v>
      </c>
      <c r="L536">
        <v>10</v>
      </c>
      <c r="M536">
        <v>280</v>
      </c>
      <c r="N536">
        <v>7</v>
      </c>
      <c r="O536">
        <v>465</v>
      </c>
      <c r="P536">
        <v>3</v>
      </c>
      <c r="U536" t="str">
        <f t="shared" si="27"/>
        <v/>
      </c>
      <c r="V536" t="str">
        <f>IF(U536="","",VLOOKUP(B536,'08 County Sub Allocation'!A:B,2,FALSE))</f>
        <v/>
      </c>
      <c r="X536" t="str">
        <f t="shared" si="26"/>
        <v/>
      </c>
      <c r="Y536" t="str">
        <f t="shared" si="28"/>
        <v/>
      </c>
    </row>
    <row r="537" spans="1:25" x14ac:dyDescent="0.3">
      <c r="A537" t="e">
        <f>VLOOKUP(B537,'VTD Check'!A:D,4,FALSE)</f>
        <v>#N/A</v>
      </c>
      <c r="B537" t="s">
        <v>29</v>
      </c>
      <c r="C537">
        <v>8</v>
      </c>
      <c r="D537">
        <v>13342</v>
      </c>
      <c r="E537">
        <v>0</v>
      </c>
      <c r="F537" s="1">
        <v>0</v>
      </c>
      <c r="G537">
        <v>143667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U537" t="str">
        <f t="shared" si="27"/>
        <v/>
      </c>
      <c r="V537" t="str">
        <f>IF(U537="","",VLOOKUP(B537,'08 County Sub Allocation'!A:B,2,FALSE))</f>
        <v/>
      </c>
      <c r="X537" t="str">
        <f t="shared" si="26"/>
        <v/>
      </c>
      <c r="Y537" t="str">
        <f t="shared" si="28"/>
        <v/>
      </c>
    </row>
    <row r="538" spans="1:25" x14ac:dyDescent="0.3">
      <c r="A538" t="e">
        <f>VLOOKUP(B538,'VTD Check'!A:D,4,FALSE)</f>
        <v>#N/A</v>
      </c>
      <c r="B538" t="s">
        <v>30</v>
      </c>
      <c r="C538">
        <v>8</v>
      </c>
      <c r="D538">
        <v>13342</v>
      </c>
      <c r="E538">
        <v>244</v>
      </c>
      <c r="F538" s="1">
        <v>1.83E-2</v>
      </c>
      <c r="G538">
        <v>143667</v>
      </c>
      <c r="H538">
        <v>244</v>
      </c>
      <c r="I538">
        <v>240</v>
      </c>
      <c r="J538">
        <v>6</v>
      </c>
      <c r="K538">
        <v>1</v>
      </c>
      <c r="L538">
        <v>4</v>
      </c>
      <c r="M538">
        <v>78</v>
      </c>
      <c r="N538">
        <v>2</v>
      </c>
      <c r="O538">
        <v>147</v>
      </c>
      <c r="P538">
        <v>2</v>
      </c>
      <c r="U538" t="str">
        <f t="shared" si="27"/>
        <v/>
      </c>
      <c r="V538" t="str">
        <f>IF(U538="","",VLOOKUP(B538,'08 County Sub Allocation'!A:B,2,FALSE))</f>
        <v/>
      </c>
      <c r="X538" t="str">
        <f t="shared" si="26"/>
        <v/>
      </c>
      <c r="Y538" t="str">
        <f t="shared" si="28"/>
        <v/>
      </c>
    </row>
    <row r="539" spans="1:25" x14ac:dyDescent="0.3">
      <c r="A539" t="e">
        <f>VLOOKUP(B539,'VTD Check'!A:D,4,FALSE)</f>
        <v>#N/A</v>
      </c>
      <c r="B539" t="s">
        <v>31</v>
      </c>
      <c r="C539">
        <v>8</v>
      </c>
      <c r="D539">
        <v>13342</v>
      </c>
      <c r="E539">
        <v>0</v>
      </c>
      <c r="F539" s="1">
        <v>0</v>
      </c>
      <c r="G539">
        <v>143667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U539" t="str">
        <f t="shared" si="27"/>
        <v/>
      </c>
      <c r="V539" t="str">
        <f>IF(U539="","",VLOOKUP(B539,'08 County Sub Allocation'!A:B,2,FALSE))</f>
        <v/>
      </c>
      <c r="X539" t="str">
        <f t="shared" si="26"/>
        <v/>
      </c>
      <c r="Y539" t="str">
        <f t="shared" si="28"/>
        <v/>
      </c>
    </row>
    <row r="540" spans="1:25" x14ac:dyDescent="0.3">
      <c r="A540" t="e">
        <f>VLOOKUP(B540,'VTD Check'!A:D,4,FALSE)</f>
        <v>#N/A</v>
      </c>
      <c r="B540" t="s">
        <v>32</v>
      </c>
      <c r="C540">
        <v>8</v>
      </c>
      <c r="D540">
        <v>13342</v>
      </c>
      <c r="E540">
        <v>12998</v>
      </c>
      <c r="F540" s="1">
        <v>0.97419999999999995</v>
      </c>
      <c r="G540">
        <v>13342</v>
      </c>
      <c r="H540">
        <v>12998</v>
      </c>
      <c r="I540">
        <v>12942</v>
      </c>
      <c r="J540">
        <v>263</v>
      </c>
      <c r="K540">
        <v>71</v>
      </c>
      <c r="L540">
        <v>93</v>
      </c>
      <c r="M540">
        <v>5758</v>
      </c>
      <c r="N540">
        <v>98</v>
      </c>
      <c r="O540">
        <v>6615</v>
      </c>
      <c r="P540">
        <v>44</v>
      </c>
      <c r="U540" t="str">
        <f t="shared" si="27"/>
        <v/>
      </c>
      <c r="V540" t="str">
        <f>IF(U540="","",VLOOKUP(B540,'08 County Sub Allocation'!A:B,2,FALSE))</f>
        <v/>
      </c>
      <c r="X540" t="str">
        <f t="shared" si="26"/>
        <v/>
      </c>
      <c r="Y540" t="str">
        <f t="shared" si="28"/>
        <v/>
      </c>
    </row>
    <row r="541" spans="1:25" x14ac:dyDescent="0.3">
      <c r="A541" t="e">
        <f>VLOOKUP(B541,'VTD Check'!A:D,4,FALSE)</f>
        <v>#N/A</v>
      </c>
      <c r="U541" t="str">
        <f t="shared" si="27"/>
        <v/>
      </c>
      <c r="V541" t="str">
        <f>IF(U541="","",VLOOKUP(B541,'08 County Sub Allocation'!A:B,2,FALSE))</f>
        <v/>
      </c>
      <c r="X541" t="str">
        <f t="shared" si="26"/>
        <v/>
      </c>
      <c r="Y541" t="str">
        <f t="shared" si="28"/>
        <v/>
      </c>
    </row>
    <row r="542" spans="1:25" x14ac:dyDescent="0.3">
      <c r="A542" t="str">
        <f>VLOOKUP(B542,'VTD Check'!A:D,4,FALSE)</f>
        <v>09-305</v>
      </c>
      <c r="B542" t="s">
        <v>168</v>
      </c>
      <c r="C542">
        <v>9</v>
      </c>
      <c r="D542">
        <v>378</v>
      </c>
      <c r="E542">
        <v>172</v>
      </c>
      <c r="F542" s="1">
        <v>0.45500000000000002</v>
      </c>
      <c r="G542">
        <v>378</v>
      </c>
      <c r="H542">
        <v>172</v>
      </c>
      <c r="I542">
        <v>168</v>
      </c>
      <c r="J542">
        <v>5</v>
      </c>
      <c r="K542">
        <v>0</v>
      </c>
      <c r="L542">
        <v>1</v>
      </c>
      <c r="M542">
        <v>44</v>
      </c>
      <c r="N542">
        <v>1</v>
      </c>
      <c r="O542">
        <v>117</v>
      </c>
      <c r="P542">
        <v>0</v>
      </c>
      <c r="U542" t="str">
        <f t="shared" si="27"/>
        <v>09-305</v>
      </c>
      <c r="V542" t="str">
        <f>IF(U542="","",VLOOKUP(B542,'08 County Sub Allocation'!A:B,2,FALSE))</f>
        <v>F</v>
      </c>
      <c r="X542">
        <f t="shared" si="26"/>
        <v>9</v>
      </c>
      <c r="Y542" t="str">
        <f t="shared" si="28"/>
        <v>ED</v>
      </c>
    </row>
    <row r="543" spans="1:25" x14ac:dyDescent="0.3">
      <c r="A543" t="str">
        <f>VLOOKUP(B543,'VTD Check'!A:D,4,FALSE)</f>
        <v>09-310</v>
      </c>
      <c r="B543" t="s">
        <v>169</v>
      </c>
      <c r="C543">
        <v>9</v>
      </c>
      <c r="D543">
        <v>2569</v>
      </c>
      <c r="E543">
        <v>1092</v>
      </c>
      <c r="F543" s="1">
        <v>0.42509999999999998</v>
      </c>
      <c r="G543">
        <v>2569</v>
      </c>
      <c r="H543">
        <v>1092</v>
      </c>
      <c r="I543">
        <v>1087</v>
      </c>
      <c r="J543">
        <v>16</v>
      </c>
      <c r="K543">
        <v>2</v>
      </c>
      <c r="L543">
        <v>5</v>
      </c>
      <c r="M543">
        <v>330</v>
      </c>
      <c r="N543">
        <v>4</v>
      </c>
      <c r="O543">
        <v>724</v>
      </c>
      <c r="P543">
        <v>6</v>
      </c>
      <c r="U543" t="str">
        <f t="shared" si="27"/>
        <v>09-310</v>
      </c>
      <c r="V543" t="str">
        <f>IF(U543="","",VLOOKUP(B543,'08 County Sub Allocation'!A:B,2,FALSE))</f>
        <v>F</v>
      </c>
      <c r="X543">
        <f t="shared" si="26"/>
        <v>9</v>
      </c>
      <c r="Y543" t="str">
        <f t="shared" si="28"/>
        <v>ED</v>
      </c>
    </row>
    <row r="544" spans="1:25" x14ac:dyDescent="0.3">
      <c r="A544" t="str">
        <f>VLOOKUP(B544,'VTD Check'!A:D,4,FALSE)</f>
        <v>09-320</v>
      </c>
      <c r="B544" t="s">
        <v>170</v>
      </c>
      <c r="C544">
        <v>9</v>
      </c>
      <c r="D544">
        <v>587</v>
      </c>
      <c r="E544">
        <v>287</v>
      </c>
      <c r="F544" s="1">
        <v>0.4889</v>
      </c>
      <c r="G544">
        <v>587</v>
      </c>
      <c r="H544">
        <v>287</v>
      </c>
      <c r="I544">
        <v>283</v>
      </c>
      <c r="J544">
        <v>4</v>
      </c>
      <c r="K544">
        <v>0</v>
      </c>
      <c r="L544">
        <v>2</v>
      </c>
      <c r="M544">
        <v>98</v>
      </c>
      <c r="N544">
        <v>1</v>
      </c>
      <c r="O544">
        <v>177</v>
      </c>
      <c r="P544">
        <v>1</v>
      </c>
      <c r="U544" t="str">
        <f t="shared" si="27"/>
        <v>09-320</v>
      </c>
      <c r="V544" t="str">
        <f>IF(U544="","",VLOOKUP(B544,'08 County Sub Allocation'!A:B,2,FALSE))</f>
        <v>F</v>
      </c>
      <c r="X544">
        <f t="shared" si="26"/>
        <v>9</v>
      </c>
      <c r="Y544" t="str">
        <f t="shared" si="28"/>
        <v>ED</v>
      </c>
    </row>
    <row r="545" spans="1:25" x14ac:dyDescent="0.3">
      <c r="A545" t="str">
        <f>VLOOKUP(B545,'VTD Check'!A:D,4,FALSE)</f>
        <v>09-330</v>
      </c>
      <c r="B545" t="s">
        <v>171</v>
      </c>
      <c r="C545">
        <v>9</v>
      </c>
      <c r="D545">
        <v>1367</v>
      </c>
      <c r="E545">
        <v>631</v>
      </c>
      <c r="F545" s="1">
        <v>0.46160000000000001</v>
      </c>
      <c r="G545">
        <v>1367</v>
      </c>
      <c r="H545">
        <v>631</v>
      </c>
      <c r="I545">
        <v>620</v>
      </c>
      <c r="J545">
        <v>8</v>
      </c>
      <c r="K545">
        <v>0</v>
      </c>
      <c r="L545">
        <v>4</v>
      </c>
      <c r="M545">
        <v>231</v>
      </c>
      <c r="N545">
        <v>5</v>
      </c>
      <c r="O545">
        <v>371</v>
      </c>
      <c r="P545">
        <v>1</v>
      </c>
      <c r="U545" t="str">
        <f t="shared" si="27"/>
        <v>09-330</v>
      </c>
      <c r="V545" t="str">
        <f>IF(U545="","",VLOOKUP(B545,'08 County Sub Allocation'!A:B,2,FALSE))</f>
        <v>F</v>
      </c>
      <c r="X545">
        <f t="shared" si="26"/>
        <v>9</v>
      </c>
      <c r="Y545" t="str">
        <f t="shared" si="28"/>
        <v>ED</v>
      </c>
    </row>
    <row r="546" spans="1:25" x14ac:dyDescent="0.3">
      <c r="A546" t="str">
        <f>VLOOKUP(B546,'VTD Check'!A:D,4,FALSE)</f>
        <v>09-335</v>
      </c>
      <c r="B546" t="s">
        <v>172</v>
      </c>
      <c r="C546">
        <v>9</v>
      </c>
      <c r="D546">
        <v>1049</v>
      </c>
      <c r="E546">
        <v>498</v>
      </c>
      <c r="F546" s="1">
        <v>0.47470000000000001</v>
      </c>
      <c r="G546">
        <v>1049</v>
      </c>
      <c r="H546">
        <v>498</v>
      </c>
      <c r="I546">
        <v>495</v>
      </c>
      <c r="J546">
        <v>13</v>
      </c>
      <c r="K546">
        <v>1</v>
      </c>
      <c r="L546">
        <v>3</v>
      </c>
      <c r="M546">
        <v>170</v>
      </c>
      <c r="N546">
        <v>3</v>
      </c>
      <c r="O546">
        <v>303</v>
      </c>
      <c r="P546">
        <v>2</v>
      </c>
      <c r="U546" t="str">
        <f t="shared" si="27"/>
        <v>09-335</v>
      </c>
      <c r="V546" t="str">
        <f>IF(U546="","",VLOOKUP(B546,'08 County Sub Allocation'!A:B,2,FALSE))</f>
        <v>F</v>
      </c>
      <c r="X546">
        <f t="shared" si="26"/>
        <v>9</v>
      </c>
      <c r="Y546" t="str">
        <f t="shared" si="28"/>
        <v>ED</v>
      </c>
    </row>
    <row r="547" spans="1:25" x14ac:dyDescent="0.3">
      <c r="A547" t="str">
        <f>VLOOKUP(B547,'VTD Check'!A:D,4,FALSE)</f>
        <v>09-340</v>
      </c>
      <c r="B547" t="s">
        <v>173</v>
      </c>
      <c r="C547">
        <v>9</v>
      </c>
      <c r="D547">
        <v>1066</v>
      </c>
      <c r="E547">
        <v>582</v>
      </c>
      <c r="F547" s="1">
        <v>0.54600000000000004</v>
      </c>
      <c r="G547">
        <v>1066</v>
      </c>
      <c r="H547">
        <v>582</v>
      </c>
      <c r="I547">
        <v>582</v>
      </c>
      <c r="J547">
        <v>11</v>
      </c>
      <c r="K547">
        <v>1</v>
      </c>
      <c r="L547">
        <v>1</v>
      </c>
      <c r="M547">
        <v>145</v>
      </c>
      <c r="N547">
        <v>0</v>
      </c>
      <c r="O547">
        <v>422</v>
      </c>
      <c r="P547">
        <v>2</v>
      </c>
      <c r="U547" t="str">
        <f t="shared" si="27"/>
        <v>09-340</v>
      </c>
      <c r="V547" t="str">
        <f>IF(U547="","",VLOOKUP(B547,'08 County Sub Allocation'!A:B,2,FALSE))</f>
        <v>F</v>
      </c>
      <c r="X547">
        <f t="shared" si="26"/>
        <v>9</v>
      </c>
      <c r="Y547" t="str">
        <f t="shared" si="28"/>
        <v>ED</v>
      </c>
    </row>
    <row r="548" spans="1:25" x14ac:dyDescent="0.3">
      <c r="A548" t="str">
        <f>VLOOKUP(B548,'VTD Check'!A:D,4,FALSE)</f>
        <v>09-345</v>
      </c>
      <c r="B548" t="s">
        <v>174</v>
      </c>
      <c r="C548">
        <v>9</v>
      </c>
      <c r="D548">
        <v>1602</v>
      </c>
      <c r="E548">
        <v>596</v>
      </c>
      <c r="F548" s="1">
        <v>0.372</v>
      </c>
      <c r="G548">
        <v>1602</v>
      </c>
      <c r="H548">
        <v>596</v>
      </c>
      <c r="I548">
        <v>591</v>
      </c>
      <c r="J548">
        <v>9</v>
      </c>
      <c r="K548">
        <v>1</v>
      </c>
      <c r="L548">
        <v>3</v>
      </c>
      <c r="M548">
        <v>226</v>
      </c>
      <c r="N548">
        <v>5</v>
      </c>
      <c r="O548">
        <v>347</v>
      </c>
      <c r="P548">
        <v>0</v>
      </c>
      <c r="U548" t="str">
        <f t="shared" si="27"/>
        <v>09-345</v>
      </c>
      <c r="V548" t="str">
        <f>IF(U548="","",VLOOKUP(B548,'08 County Sub Allocation'!A:B,2,FALSE))</f>
        <v>F</v>
      </c>
      <c r="X548">
        <f t="shared" si="26"/>
        <v>9</v>
      </c>
      <c r="Y548" t="str">
        <f t="shared" si="28"/>
        <v>ED</v>
      </c>
    </row>
    <row r="549" spans="1:25" x14ac:dyDescent="0.3">
      <c r="A549" t="str">
        <f>VLOOKUP(B549,'VTD Check'!A:D,4,FALSE)</f>
        <v>09-350</v>
      </c>
      <c r="B549" t="s">
        <v>175</v>
      </c>
      <c r="C549">
        <v>9</v>
      </c>
      <c r="D549">
        <v>1748</v>
      </c>
      <c r="E549">
        <v>644</v>
      </c>
      <c r="F549" s="1">
        <v>0.36840000000000001</v>
      </c>
      <c r="G549">
        <v>1748</v>
      </c>
      <c r="H549">
        <v>644</v>
      </c>
      <c r="I549">
        <v>637</v>
      </c>
      <c r="J549">
        <v>16</v>
      </c>
      <c r="K549">
        <v>2</v>
      </c>
      <c r="L549">
        <v>6</v>
      </c>
      <c r="M549">
        <v>246</v>
      </c>
      <c r="N549">
        <v>7</v>
      </c>
      <c r="O549">
        <v>358</v>
      </c>
      <c r="P549">
        <v>2</v>
      </c>
      <c r="U549" t="str">
        <f t="shared" si="27"/>
        <v>09-350</v>
      </c>
      <c r="V549" t="str">
        <f>IF(U549="","",VLOOKUP(B549,'08 County Sub Allocation'!A:B,2,FALSE))</f>
        <v>F</v>
      </c>
      <c r="X549">
        <f t="shared" si="26"/>
        <v>9</v>
      </c>
      <c r="Y549" t="str">
        <f t="shared" si="28"/>
        <v>ED</v>
      </c>
    </row>
    <row r="550" spans="1:25" x14ac:dyDescent="0.3">
      <c r="A550" t="str">
        <f>VLOOKUP(B550,'VTD Check'!A:D,4,FALSE)</f>
        <v>09-353</v>
      </c>
      <c r="B550" t="s">
        <v>176</v>
      </c>
      <c r="C550">
        <v>9</v>
      </c>
      <c r="D550">
        <v>1921</v>
      </c>
      <c r="E550">
        <v>689</v>
      </c>
      <c r="F550" s="1">
        <v>0.35870000000000002</v>
      </c>
      <c r="G550">
        <v>1921</v>
      </c>
      <c r="H550">
        <v>689</v>
      </c>
      <c r="I550">
        <v>685</v>
      </c>
      <c r="J550">
        <v>4</v>
      </c>
      <c r="K550">
        <v>3</v>
      </c>
      <c r="L550">
        <v>1</v>
      </c>
      <c r="M550">
        <v>249</v>
      </c>
      <c r="N550">
        <v>2</v>
      </c>
      <c r="O550">
        <v>424</v>
      </c>
      <c r="P550">
        <v>2</v>
      </c>
      <c r="U550" t="str">
        <f t="shared" si="27"/>
        <v>09-353</v>
      </c>
      <c r="V550" t="str">
        <f>IF(U550="","",VLOOKUP(B550,'08 County Sub Allocation'!A:B,2,FALSE))</f>
        <v>F</v>
      </c>
      <c r="X550">
        <f t="shared" si="26"/>
        <v>9</v>
      </c>
      <c r="Y550" t="str">
        <f t="shared" si="28"/>
        <v>ED</v>
      </c>
    </row>
    <row r="551" spans="1:25" x14ac:dyDescent="0.3">
      <c r="A551" t="e">
        <f>VLOOKUP(B551,'VTD Check'!A:D,4,FALSE)</f>
        <v>#N/A</v>
      </c>
      <c r="B551" t="s">
        <v>177</v>
      </c>
      <c r="C551">
        <v>9</v>
      </c>
      <c r="U551" t="str">
        <f t="shared" si="27"/>
        <v/>
      </c>
      <c r="V551" t="str">
        <f>IF(U551="","",VLOOKUP(B551,'08 County Sub Allocation'!A:B,2,FALSE))</f>
        <v/>
      </c>
      <c r="X551" t="str">
        <f t="shared" si="26"/>
        <v/>
      </c>
      <c r="Y551" t="str">
        <f t="shared" si="28"/>
        <v/>
      </c>
    </row>
    <row r="552" spans="1:25" x14ac:dyDescent="0.3">
      <c r="A552" t="e">
        <f>VLOOKUP(B552,'VTD Check'!A:D,4,FALSE)</f>
        <v>#N/A</v>
      </c>
      <c r="B552" t="s">
        <v>24</v>
      </c>
      <c r="C552">
        <v>9</v>
      </c>
      <c r="D552">
        <v>0</v>
      </c>
      <c r="E552">
        <v>1029</v>
      </c>
      <c r="F552" t="s">
        <v>25</v>
      </c>
      <c r="G552">
        <v>12287</v>
      </c>
      <c r="H552">
        <v>1029</v>
      </c>
      <c r="I552">
        <v>1018</v>
      </c>
      <c r="J552">
        <v>7</v>
      </c>
      <c r="K552">
        <v>2</v>
      </c>
      <c r="L552">
        <v>2</v>
      </c>
      <c r="M552">
        <v>410</v>
      </c>
      <c r="N552">
        <v>7</v>
      </c>
      <c r="O552">
        <v>586</v>
      </c>
      <c r="P552">
        <v>4</v>
      </c>
      <c r="U552" t="str">
        <f t="shared" si="27"/>
        <v>09-ABS</v>
      </c>
      <c r="V552" t="e">
        <f>IF(U552="","",VLOOKUP(B552,'08 County Sub Allocation'!A:B,2,FALSE))</f>
        <v>#N/A</v>
      </c>
      <c r="X552">
        <f t="shared" si="26"/>
        <v>9</v>
      </c>
      <c r="Y552" t="str">
        <f t="shared" si="28"/>
        <v>ABS</v>
      </c>
    </row>
    <row r="553" spans="1:25" x14ac:dyDescent="0.3">
      <c r="A553" t="e">
        <f>VLOOKUP(B553,'VTD Check'!A:D,4,FALSE)</f>
        <v>#N/A</v>
      </c>
      <c r="B553" t="s">
        <v>26</v>
      </c>
      <c r="C553">
        <v>9</v>
      </c>
      <c r="D553">
        <v>0</v>
      </c>
      <c r="E553">
        <v>0</v>
      </c>
      <c r="F553" t="s">
        <v>25</v>
      </c>
      <c r="G553">
        <v>12287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U553" t="str">
        <f t="shared" si="27"/>
        <v/>
      </c>
      <c r="V553" t="str">
        <f>IF(U553="","",VLOOKUP(B553,'08 County Sub Allocation'!A:B,2,FALSE))</f>
        <v/>
      </c>
      <c r="X553" t="str">
        <f t="shared" si="26"/>
        <v/>
      </c>
      <c r="Y553" t="str">
        <f t="shared" si="28"/>
        <v/>
      </c>
    </row>
    <row r="554" spans="1:25" x14ac:dyDescent="0.3">
      <c r="A554" t="e">
        <f>VLOOKUP(B554,'VTD Check'!A:D,4,FALSE)</f>
        <v>#N/A</v>
      </c>
      <c r="B554" t="s">
        <v>27</v>
      </c>
      <c r="C554">
        <v>9</v>
      </c>
      <c r="D554">
        <v>0</v>
      </c>
      <c r="E554">
        <v>0</v>
      </c>
      <c r="F554" t="s">
        <v>25</v>
      </c>
      <c r="G554">
        <v>12287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U554" t="str">
        <f t="shared" si="27"/>
        <v/>
      </c>
      <c r="V554" t="str">
        <f>IF(U554="","",VLOOKUP(B554,'08 County Sub Allocation'!A:B,2,FALSE))</f>
        <v/>
      </c>
      <c r="X554" t="str">
        <f t="shared" si="26"/>
        <v/>
      </c>
      <c r="Y554" t="str">
        <f t="shared" si="28"/>
        <v/>
      </c>
    </row>
    <row r="555" spans="1:25" x14ac:dyDescent="0.3">
      <c r="A555" t="e">
        <f>VLOOKUP(B555,'VTD Check'!A:D,4,FALSE)</f>
        <v>#N/A</v>
      </c>
      <c r="B555" t="s">
        <v>28</v>
      </c>
      <c r="C555">
        <v>9</v>
      </c>
      <c r="D555">
        <v>0</v>
      </c>
      <c r="E555">
        <v>0</v>
      </c>
      <c r="F555" t="s">
        <v>25</v>
      </c>
      <c r="G555">
        <v>12287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U555" t="str">
        <f t="shared" si="27"/>
        <v/>
      </c>
      <c r="V555" t="str">
        <f>IF(U555="","",VLOOKUP(B555,'08 County Sub Allocation'!A:B,2,FALSE))</f>
        <v/>
      </c>
      <c r="X555" t="str">
        <f t="shared" si="26"/>
        <v/>
      </c>
      <c r="Y555" t="str">
        <f t="shared" si="28"/>
        <v/>
      </c>
    </row>
    <row r="556" spans="1:25" x14ac:dyDescent="0.3">
      <c r="A556" t="e">
        <f>VLOOKUP(B556,'VTD Check'!A:D,4,FALSE)</f>
        <v>#N/A</v>
      </c>
      <c r="B556" t="s">
        <v>29</v>
      </c>
      <c r="C556">
        <v>9</v>
      </c>
      <c r="D556">
        <v>0</v>
      </c>
      <c r="E556">
        <v>0</v>
      </c>
      <c r="F556" t="s">
        <v>25</v>
      </c>
      <c r="G556">
        <v>12287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U556" t="str">
        <f t="shared" si="27"/>
        <v/>
      </c>
      <c r="V556" t="str">
        <f>IF(U556="","",VLOOKUP(B556,'08 County Sub Allocation'!A:B,2,FALSE))</f>
        <v/>
      </c>
      <c r="X556" t="str">
        <f t="shared" si="26"/>
        <v/>
      </c>
      <c r="Y556" t="str">
        <f t="shared" si="28"/>
        <v/>
      </c>
    </row>
    <row r="557" spans="1:25" x14ac:dyDescent="0.3">
      <c r="A557" t="e">
        <f>VLOOKUP(B557,'VTD Check'!A:D,4,FALSE)</f>
        <v>#N/A</v>
      </c>
      <c r="B557" t="s">
        <v>30</v>
      </c>
      <c r="C557">
        <v>9</v>
      </c>
      <c r="D557">
        <v>0</v>
      </c>
      <c r="E557">
        <v>0</v>
      </c>
      <c r="F557" t="s">
        <v>25</v>
      </c>
      <c r="G557">
        <v>12287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U557" t="str">
        <f t="shared" si="27"/>
        <v/>
      </c>
      <c r="V557" t="str">
        <f>IF(U557="","",VLOOKUP(B557,'08 County Sub Allocation'!A:B,2,FALSE))</f>
        <v/>
      </c>
      <c r="X557" t="str">
        <f t="shared" si="26"/>
        <v/>
      </c>
      <c r="Y557" t="str">
        <f t="shared" si="28"/>
        <v/>
      </c>
    </row>
    <row r="558" spans="1:25" x14ac:dyDescent="0.3">
      <c r="A558" t="e">
        <f>VLOOKUP(B558,'VTD Check'!A:D,4,FALSE)</f>
        <v>#N/A</v>
      </c>
      <c r="B558" t="s">
        <v>31</v>
      </c>
      <c r="C558">
        <v>9</v>
      </c>
      <c r="D558">
        <v>0</v>
      </c>
      <c r="E558">
        <v>0</v>
      </c>
      <c r="F558" t="s">
        <v>25</v>
      </c>
      <c r="G558">
        <v>12287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U558" t="str">
        <f t="shared" si="27"/>
        <v/>
      </c>
      <c r="V558" t="str">
        <f>IF(U558="","",VLOOKUP(B558,'08 County Sub Allocation'!A:B,2,FALSE))</f>
        <v/>
      </c>
      <c r="X558" t="str">
        <f t="shared" si="26"/>
        <v/>
      </c>
      <c r="Y558" t="str">
        <f t="shared" si="28"/>
        <v/>
      </c>
    </row>
    <row r="559" spans="1:25" x14ac:dyDescent="0.3">
      <c r="A559" t="e">
        <f>VLOOKUP(B559,'VTD Check'!A:D,4,FALSE)</f>
        <v>#N/A</v>
      </c>
      <c r="B559" t="s">
        <v>32</v>
      </c>
      <c r="C559">
        <v>9</v>
      </c>
      <c r="D559">
        <v>0</v>
      </c>
      <c r="E559">
        <v>1029</v>
      </c>
      <c r="F559" t="s">
        <v>25</v>
      </c>
      <c r="G559">
        <v>0</v>
      </c>
      <c r="H559">
        <v>1029</v>
      </c>
      <c r="I559">
        <v>1018</v>
      </c>
      <c r="J559">
        <v>7</v>
      </c>
      <c r="K559">
        <v>2</v>
      </c>
      <c r="L559">
        <v>2</v>
      </c>
      <c r="M559">
        <v>410</v>
      </c>
      <c r="N559">
        <v>7</v>
      </c>
      <c r="O559">
        <v>586</v>
      </c>
      <c r="P559">
        <v>4</v>
      </c>
      <c r="U559" t="str">
        <f t="shared" si="27"/>
        <v/>
      </c>
      <c r="V559" t="str">
        <f>IF(U559="","",VLOOKUP(B559,'08 County Sub Allocation'!A:B,2,FALSE))</f>
        <v/>
      </c>
      <c r="X559" t="str">
        <f t="shared" si="26"/>
        <v/>
      </c>
      <c r="Y559" t="str">
        <f t="shared" si="28"/>
        <v/>
      </c>
    </row>
    <row r="560" spans="1:25" x14ac:dyDescent="0.3">
      <c r="A560" t="e">
        <f>VLOOKUP(B560,'VTD Check'!A:D,4,FALSE)</f>
        <v>#N/A</v>
      </c>
      <c r="B560" t="s">
        <v>178</v>
      </c>
      <c r="C560">
        <v>9</v>
      </c>
      <c r="U560" t="str">
        <f t="shared" si="27"/>
        <v/>
      </c>
      <c r="V560" t="str">
        <f>IF(U560="","",VLOOKUP(B560,'08 County Sub Allocation'!A:B,2,FALSE))</f>
        <v/>
      </c>
      <c r="X560" t="str">
        <f t="shared" si="26"/>
        <v/>
      </c>
      <c r="Y560" t="str">
        <f t="shared" si="28"/>
        <v/>
      </c>
    </row>
    <row r="561" spans="1:25" x14ac:dyDescent="0.3">
      <c r="A561" t="e">
        <f>VLOOKUP(B561,'VTD Check'!A:D,4,FALSE)</f>
        <v>#N/A</v>
      </c>
      <c r="B561" t="s">
        <v>24</v>
      </c>
      <c r="C561">
        <v>9</v>
      </c>
      <c r="D561">
        <v>0</v>
      </c>
      <c r="E561">
        <v>174</v>
      </c>
      <c r="F561" t="s">
        <v>25</v>
      </c>
      <c r="G561">
        <v>12287</v>
      </c>
      <c r="H561">
        <v>174</v>
      </c>
      <c r="I561">
        <v>173</v>
      </c>
      <c r="J561">
        <v>4</v>
      </c>
      <c r="K561">
        <v>2</v>
      </c>
      <c r="L561">
        <v>3</v>
      </c>
      <c r="M561">
        <v>83</v>
      </c>
      <c r="N561">
        <v>1</v>
      </c>
      <c r="O561">
        <v>80</v>
      </c>
      <c r="P561">
        <v>0</v>
      </c>
      <c r="U561" t="str">
        <f t="shared" si="27"/>
        <v>09-QUE</v>
      </c>
      <c r="V561" t="e">
        <f>IF(U561="","",VLOOKUP(B561,'08 County Sub Allocation'!A:B,2,FALSE))</f>
        <v>#N/A</v>
      </c>
      <c r="X561">
        <f t="shared" si="26"/>
        <v>9</v>
      </c>
      <c r="Y561" t="str">
        <f t="shared" si="28"/>
        <v>QUE</v>
      </c>
    </row>
    <row r="562" spans="1:25" x14ac:dyDescent="0.3">
      <c r="A562" t="e">
        <f>VLOOKUP(B562,'VTD Check'!A:D,4,FALSE)</f>
        <v>#N/A</v>
      </c>
      <c r="B562" t="s">
        <v>26</v>
      </c>
      <c r="C562">
        <v>9</v>
      </c>
      <c r="D562">
        <v>0</v>
      </c>
      <c r="E562">
        <v>0</v>
      </c>
      <c r="F562" t="s">
        <v>25</v>
      </c>
      <c r="G562">
        <v>12287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U562" t="str">
        <f t="shared" si="27"/>
        <v/>
      </c>
      <c r="V562" t="str">
        <f>IF(U562="","",VLOOKUP(B562,'08 County Sub Allocation'!A:B,2,FALSE))</f>
        <v/>
      </c>
      <c r="X562" t="str">
        <f t="shared" si="26"/>
        <v/>
      </c>
      <c r="Y562" t="str">
        <f t="shared" si="28"/>
        <v/>
      </c>
    </row>
    <row r="563" spans="1:25" x14ac:dyDescent="0.3">
      <c r="A563" t="e">
        <f>VLOOKUP(B563,'VTD Check'!A:D,4,FALSE)</f>
        <v>#N/A</v>
      </c>
      <c r="B563" t="s">
        <v>27</v>
      </c>
      <c r="C563">
        <v>9</v>
      </c>
      <c r="D563">
        <v>0</v>
      </c>
      <c r="E563">
        <v>0</v>
      </c>
      <c r="F563" t="s">
        <v>25</v>
      </c>
      <c r="G563">
        <v>12287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U563" t="str">
        <f t="shared" si="27"/>
        <v/>
      </c>
      <c r="V563" t="str">
        <f>IF(U563="","",VLOOKUP(B563,'08 County Sub Allocation'!A:B,2,FALSE))</f>
        <v/>
      </c>
      <c r="X563" t="str">
        <f t="shared" si="26"/>
        <v/>
      </c>
      <c r="Y563" t="str">
        <f t="shared" si="28"/>
        <v/>
      </c>
    </row>
    <row r="564" spans="1:25" x14ac:dyDescent="0.3">
      <c r="A564" t="e">
        <f>VLOOKUP(B564,'VTD Check'!A:D,4,FALSE)</f>
        <v>#N/A</v>
      </c>
      <c r="B564" t="s">
        <v>28</v>
      </c>
      <c r="C564">
        <v>9</v>
      </c>
      <c r="D564">
        <v>0</v>
      </c>
      <c r="E564">
        <v>0</v>
      </c>
      <c r="F564" t="s">
        <v>25</v>
      </c>
      <c r="G564">
        <v>12287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U564" t="str">
        <f t="shared" si="27"/>
        <v/>
      </c>
      <c r="V564" t="str">
        <f>IF(U564="","",VLOOKUP(B564,'08 County Sub Allocation'!A:B,2,FALSE))</f>
        <v/>
      </c>
      <c r="X564" t="str">
        <f t="shared" si="26"/>
        <v/>
      </c>
      <c r="Y564" t="str">
        <f t="shared" si="28"/>
        <v/>
      </c>
    </row>
    <row r="565" spans="1:25" x14ac:dyDescent="0.3">
      <c r="A565" t="e">
        <f>VLOOKUP(B565,'VTD Check'!A:D,4,FALSE)</f>
        <v>#N/A</v>
      </c>
      <c r="B565" t="s">
        <v>29</v>
      </c>
      <c r="C565">
        <v>9</v>
      </c>
      <c r="D565">
        <v>0</v>
      </c>
      <c r="E565">
        <v>0</v>
      </c>
      <c r="F565" t="s">
        <v>25</v>
      </c>
      <c r="G565">
        <v>12287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U565" t="str">
        <f t="shared" si="27"/>
        <v/>
      </c>
      <c r="V565" t="str">
        <f>IF(U565="","",VLOOKUP(B565,'08 County Sub Allocation'!A:B,2,FALSE))</f>
        <v/>
      </c>
      <c r="X565" t="str">
        <f t="shared" si="26"/>
        <v/>
      </c>
      <c r="Y565" t="str">
        <f t="shared" si="28"/>
        <v/>
      </c>
    </row>
    <row r="566" spans="1:25" x14ac:dyDescent="0.3">
      <c r="A566" t="e">
        <f>VLOOKUP(B566,'VTD Check'!A:D,4,FALSE)</f>
        <v>#N/A</v>
      </c>
      <c r="B566" t="s">
        <v>30</v>
      </c>
      <c r="C566">
        <v>9</v>
      </c>
      <c r="D566">
        <v>0</v>
      </c>
      <c r="E566">
        <v>0</v>
      </c>
      <c r="F566" t="s">
        <v>25</v>
      </c>
      <c r="G566">
        <v>12287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U566" t="str">
        <f t="shared" si="27"/>
        <v/>
      </c>
      <c r="V566" t="str">
        <f>IF(U566="","",VLOOKUP(B566,'08 County Sub Allocation'!A:B,2,FALSE))</f>
        <v/>
      </c>
      <c r="X566" t="str">
        <f t="shared" si="26"/>
        <v/>
      </c>
      <c r="Y566" t="str">
        <f t="shared" si="28"/>
        <v/>
      </c>
    </row>
    <row r="567" spans="1:25" x14ac:dyDescent="0.3">
      <c r="A567" t="e">
        <f>VLOOKUP(B567,'VTD Check'!A:D,4,FALSE)</f>
        <v>#N/A</v>
      </c>
      <c r="B567" t="s">
        <v>31</v>
      </c>
      <c r="C567">
        <v>9</v>
      </c>
      <c r="D567">
        <v>0</v>
      </c>
      <c r="E567">
        <v>0</v>
      </c>
      <c r="F567" t="s">
        <v>25</v>
      </c>
      <c r="G567">
        <v>12287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U567" t="str">
        <f t="shared" si="27"/>
        <v/>
      </c>
      <c r="V567" t="str">
        <f>IF(U567="","",VLOOKUP(B567,'08 County Sub Allocation'!A:B,2,FALSE))</f>
        <v/>
      </c>
      <c r="X567" t="str">
        <f t="shared" si="26"/>
        <v/>
      </c>
      <c r="Y567" t="str">
        <f t="shared" si="28"/>
        <v/>
      </c>
    </row>
    <row r="568" spans="1:25" x14ac:dyDescent="0.3">
      <c r="A568" t="e">
        <f>VLOOKUP(B568,'VTD Check'!A:D,4,FALSE)</f>
        <v>#N/A</v>
      </c>
      <c r="B568" t="s">
        <v>32</v>
      </c>
      <c r="C568">
        <v>9</v>
      </c>
      <c r="D568">
        <v>0</v>
      </c>
      <c r="E568">
        <v>174</v>
      </c>
      <c r="F568" t="s">
        <v>25</v>
      </c>
      <c r="G568">
        <v>0</v>
      </c>
      <c r="H568">
        <v>174</v>
      </c>
      <c r="I568">
        <v>173</v>
      </c>
      <c r="J568">
        <v>4</v>
      </c>
      <c r="K568">
        <v>2</v>
      </c>
      <c r="L568">
        <v>3</v>
      </c>
      <c r="M568">
        <v>83</v>
      </c>
      <c r="N568">
        <v>1</v>
      </c>
      <c r="O568">
        <v>80</v>
      </c>
      <c r="P568">
        <v>0</v>
      </c>
      <c r="U568" t="str">
        <f t="shared" si="27"/>
        <v/>
      </c>
      <c r="V568" t="str">
        <f>IF(U568="","",VLOOKUP(B568,'08 County Sub Allocation'!A:B,2,FALSE))</f>
        <v/>
      </c>
      <c r="X568" t="str">
        <f t="shared" si="26"/>
        <v/>
      </c>
      <c r="Y568" t="str">
        <f t="shared" si="28"/>
        <v/>
      </c>
    </row>
    <row r="569" spans="1:25" x14ac:dyDescent="0.3">
      <c r="A569" t="e">
        <f>VLOOKUP(B569,'VTD Check'!A:D,4,FALSE)</f>
        <v>#N/A</v>
      </c>
      <c r="B569" t="s">
        <v>138</v>
      </c>
      <c r="C569">
        <v>9</v>
      </c>
      <c r="U569" t="str">
        <f t="shared" si="27"/>
        <v/>
      </c>
      <c r="V569" t="str">
        <f>IF(U569="","",VLOOKUP(B569,'08 County Sub Allocation'!A:B,2,FALSE))</f>
        <v/>
      </c>
      <c r="X569" t="str">
        <f t="shared" si="26"/>
        <v/>
      </c>
      <c r="Y569" t="str">
        <f t="shared" si="28"/>
        <v/>
      </c>
    </row>
    <row r="570" spans="1:25" x14ac:dyDescent="0.3">
      <c r="A570" t="e">
        <f>VLOOKUP(B570,'VTD Check'!A:D,4,FALSE)</f>
        <v>#N/A</v>
      </c>
      <c r="B570" t="s">
        <v>24</v>
      </c>
      <c r="C570">
        <v>9</v>
      </c>
      <c r="D570">
        <v>0</v>
      </c>
      <c r="E570">
        <v>3090</v>
      </c>
      <c r="F570" t="s">
        <v>25</v>
      </c>
      <c r="G570">
        <v>90034</v>
      </c>
      <c r="H570">
        <v>3090</v>
      </c>
      <c r="I570">
        <v>3082</v>
      </c>
      <c r="J570">
        <v>46</v>
      </c>
      <c r="K570">
        <v>10</v>
      </c>
      <c r="L570">
        <v>15</v>
      </c>
      <c r="M570">
        <v>1292</v>
      </c>
      <c r="N570">
        <v>18</v>
      </c>
      <c r="O570">
        <v>1696</v>
      </c>
      <c r="P570">
        <v>5</v>
      </c>
      <c r="U570" t="str">
        <f t="shared" si="27"/>
        <v/>
      </c>
      <c r="V570" t="str">
        <f>IF(U570="","",VLOOKUP(B570,'08 County Sub Allocation'!A:B,2,FALSE))</f>
        <v/>
      </c>
      <c r="X570" t="str">
        <f t="shared" si="26"/>
        <v/>
      </c>
      <c r="Y570" t="str">
        <f t="shared" si="28"/>
        <v/>
      </c>
    </row>
    <row r="571" spans="1:25" x14ac:dyDescent="0.3">
      <c r="A571" t="e">
        <f>VLOOKUP(B571,'VTD Check'!A:D,4,FALSE)</f>
        <v>#N/A</v>
      </c>
      <c r="B571" t="s">
        <v>26</v>
      </c>
      <c r="C571">
        <v>9</v>
      </c>
      <c r="D571">
        <v>0</v>
      </c>
      <c r="E571">
        <v>0</v>
      </c>
      <c r="F571" t="s">
        <v>25</v>
      </c>
      <c r="G571">
        <v>90034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U571" t="str">
        <f t="shared" si="27"/>
        <v/>
      </c>
      <c r="V571" t="str">
        <f>IF(U571="","",VLOOKUP(B571,'08 County Sub Allocation'!A:B,2,FALSE))</f>
        <v/>
      </c>
      <c r="X571" t="str">
        <f t="shared" si="26"/>
        <v/>
      </c>
      <c r="Y571" t="str">
        <f t="shared" si="28"/>
        <v/>
      </c>
    </row>
    <row r="572" spans="1:25" x14ac:dyDescent="0.3">
      <c r="A572" t="e">
        <f>VLOOKUP(B572,'VTD Check'!A:D,4,FALSE)</f>
        <v>#N/A</v>
      </c>
      <c r="B572" t="s">
        <v>27</v>
      </c>
      <c r="C572">
        <v>9</v>
      </c>
      <c r="D572">
        <v>0</v>
      </c>
      <c r="E572">
        <v>0</v>
      </c>
      <c r="F572" t="s">
        <v>25</v>
      </c>
      <c r="G572">
        <v>90034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U572" t="str">
        <f t="shared" si="27"/>
        <v/>
      </c>
      <c r="V572" t="str">
        <f>IF(U572="","",VLOOKUP(B572,'08 County Sub Allocation'!A:B,2,FALSE))</f>
        <v/>
      </c>
      <c r="X572" t="str">
        <f t="shared" si="26"/>
        <v/>
      </c>
      <c r="Y572" t="str">
        <f t="shared" si="28"/>
        <v/>
      </c>
    </row>
    <row r="573" spans="1:25" x14ac:dyDescent="0.3">
      <c r="A573" t="e">
        <f>VLOOKUP(B573,'VTD Check'!A:D,4,FALSE)</f>
        <v>#N/A</v>
      </c>
      <c r="B573" t="s">
        <v>28</v>
      </c>
      <c r="C573">
        <v>9</v>
      </c>
      <c r="D573">
        <v>0</v>
      </c>
      <c r="E573">
        <v>0</v>
      </c>
      <c r="F573" t="s">
        <v>25</v>
      </c>
      <c r="G573">
        <v>90034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U573" t="str">
        <f t="shared" si="27"/>
        <v/>
      </c>
      <c r="V573" t="str">
        <f>IF(U573="","",VLOOKUP(B573,'08 County Sub Allocation'!A:B,2,FALSE))</f>
        <v/>
      </c>
      <c r="X573" t="str">
        <f t="shared" si="26"/>
        <v/>
      </c>
      <c r="Y573" t="str">
        <f t="shared" si="28"/>
        <v/>
      </c>
    </row>
    <row r="574" spans="1:25" x14ac:dyDescent="0.3">
      <c r="A574" t="e">
        <f>VLOOKUP(B574,'VTD Check'!A:D,4,FALSE)</f>
        <v>#N/A</v>
      </c>
      <c r="B574" t="s">
        <v>29</v>
      </c>
      <c r="C574">
        <v>9</v>
      </c>
      <c r="D574">
        <v>0</v>
      </c>
      <c r="E574">
        <v>0</v>
      </c>
      <c r="F574" t="s">
        <v>25</v>
      </c>
      <c r="G574">
        <v>90034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U574" t="str">
        <f t="shared" si="27"/>
        <v/>
      </c>
      <c r="V574" t="str">
        <f>IF(U574="","",VLOOKUP(B574,'08 County Sub Allocation'!A:B,2,FALSE))</f>
        <v/>
      </c>
      <c r="X574" t="str">
        <f t="shared" si="26"/>
        <v/>
      </c>
      <c r="Y574" t="str">
        <f t="shared" si="28"/>
        <v/>
      </c>
    </row>
    <row r="575" spans="1:25" x14ac:dyDescent="0.3">
      <c r="A575" t="e">
        <f>VLOOKUP(B575,'VTD Check'!A:D,4,FALSE)</f>
        <v>#N/A</v>
      </c>
      <c r="B575" t="s">
        <v>30</v>
      </c>
      <c r="C575">
        <v>9</v>
      </c>
      <c r="D575">
        <v>0</v>
      </c>
      <c r="E575">
        <v>0</v>
      </c>
      <c r="F575" t="s">
        <v>25</v>
      </c>
      <c r="G575">
        <v>90034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U575" t="str">
        <f t="shared" si="27"/>
        <v/>
      </c>
      <c r="V575" t="str">
        <f>IF(U575="","",VLOOKUP(B575,'08 County Sub Allocation'!A:B,2,FALSE))</f>
        <v/>
      </c>
      <c r="X575" t="str">
        <f t="shared" si="26"/>
        <v/>
      </c>
      <c r="Y575" t="str">
        <f t="shared" si="28"/>
        <v/>
      </c>
    </row>
    <row r="576" spans="1:25" x14ac:dyDescent="0.3">
      <c r="A576" t="e">
        <f>VLOOKUP(B576,'VTD Check'!A:D,4,FALSE)</f>
        <v>#N/A</v>
      </c>
      <c r="B576" t="s">
        <v>31</v>
      </c>
      <c r="C576">
        <v>9</v>
      </c>
      <c r="D576">
        <v>0</v>
      </c>
      <c r="E576">
        <v>0</v>
      </c>
      <c r="F576" t="s">
        <v>25</v>
      </c>
      <c r="G576">
        <v>90034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U576" t="str">
        <f t="shared" si="27"/>
        <v/>
      </c>
      <c r="V576" t="str">
        <f>IF(U576="","",VLOOKUP(B576,'08 County Sub Allocation'!A:B,2,FALSE))</f>
        <v/>
      </c>
      <c r="X576" t="str">
        <f t="shared" si="26"/>
        <v/>
      </c>
      <c r="Y576" t="str">
        <f t="shared" si="28"/>
        <v/>
      </c>
    </row>
    <row r="577" spans="1:25" x14ac:dyDescent="0.3">
      <c r="A577" t="e">
        <f>VLOOKUP(B577,'VTD Check'!A:D,4,FALSE)</f>
        <v>#N/A</v>
      </c>
      <c r="B577" t="s">
        <v>32</v>
      </c>
      <c r="C577">
        <v>9</v>
      </c>
      <c r="D577">
        <v>0</v>
      </c>
      <c r="E577">
        <v>3090</v>
      </c>
      <c r="F577" t="s">
        <v>25</v>
      </c>
      <c r="G577">
        <v>0</v>
      </c>
      <c r="H577">
        <v>3090</v>
      </c>
      <c r="I577">
        <v>3082</v>
      </c>
      <c r="J577">
        <v>46</v>
      </c>
      <c r="K577">
        <v>10</v>
      </c>
      <c r="L577">
        <v>15</v>
      </c>
      <c r="M577">
        <v>1292</v>
      </c>
      <c r="N577">
        <v>18</v>
      </c>
      <c r="O577">
        <v>1696</v>
      </c>
      <c r="P577">
        <v>5</v>
      </c>
      <c r="U577" t="str">
        <f t="shared" si="27"/>
        <v/>
      </c>
      <c r="V577" t="str">
        <f>IF(U577="","",VLOOKUP(B577,'08 County Sub Allocation'!A:B,2,FALSE))</f>
        <v/>
      </c>
      <c r="X577" t="str">
        <f t="shared" si="26"/>
        <v/>
      </c>
      <c r="Y577" t="str">
        <f t="shared" si="28"/>
        <v/>
      </c>
    </row>
    <row r="578" spans="1:25" x14ac:dyDescent="0.3">
      <c r="A578" t="e">
        <f>VLOOKUP(B578,'VTD Check'!A:D,4,FALSE)</f>
        <v>#N/A</v>
      </c>
      <c r="B578" t="s">
        <v>179</v>
      </c>
      <c r="C578">
        <v>9</v>
      </c>
      <c r="U578" t="str">
        <f t="shared" si="27"/>
        <v/>
      </c>
      <c r="V578" t="str">
        <f>IF(U578="","",VLOOKUP(B578,'08 County Sub Allocation'!A:B,2,FALSE))</f>
        <v/>
      </c>
      <c r="X578" t="str">
        <f t="shared" si="26"/>
        <v/>
      </c>
      <c r="Y578" t="str">
        <f t="shared" si="28"/>
        <v/>
      </c>
    </row>
    <row r="579" spans="1:25" x14ac:dyDescent="0.3">
      <c r="A579" t="e">
        <f>VLOOKUP(B579,'VTD Check'!A:D,4,FALSE)</f>
        <v>#N/A</v>
      </c>
      <c r="B579" t="s">
        <v>24</v>
      </c>
      <c r="C579">
        <v>9</v>
      </c>
      <c r="D579">
        <v>0</v>
      </c>
      <c r="E579">
        <v>0</v>
      </c>
      <c r="F579" t="s">
        <v>25</v>
      </c>
      <c r="G579">
        <v>38979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U579" t="str">
        <f t="shared" si="27"/>
        <v/>
      </c>
      <c r="V579" t="str">
        <f>IF(U579="","",VLOOKUP(B579,'08 County Sub Allocation'!A:B,2,FALSE))</f>
        <v/>
      </c>
      <c r="X579" t="str">
        <f t="shared" ref="X579:X642" si="29">IF(U579="","",IF(ISNUMBER(LEFT(U579,2)/1),LEFT(U579,2)/1,X578))</f>
        <v/>
      </c>
      <c r="Y579" t="str">
        <f t="shared" si="28"/>
        <v/>
      </c>
    </row>
    <row r="580" spans="1:25" x14ac:dyDescent="0.3">
      <c r="A580" t="e">
        <f>VLOOKUP(B580,'VTD Check'!A:D,4,FALSE)</f>
        <v>#N/A</v>
      </c>
      <c r="B580" t="s">
        <v>26</v>
      </c>
      <c r="C580">
        <v>9</v>
      </c>
      <c r="D580">
        <v>0</v>
      </c>
      <c r="E580">
        <v>230</v>
      </c>
      <c r="F580" t="s">
        <v>25</v>
      </c>
      <c r="G580">
        <v>38979</v>
      </c>
      <c r="H580">
        <v>230</v>
      </c>
      <c r="I580">
        <v>229</v>
      </c>
      <c r="J580">
        <v>1</v>
      </c>
      <c r="K580">
        <v>0</v>
      </c>
      <c r="L580">
        <v>4</v>
      </c>
      <c r="M580">
        <v>62</v>
      </c>
      <c r="N580">
        <v>0</v>
      </c>
      <c r="O580">
        <v>161</v>
      </c>
      <c r="P580">
        <v>1</v>
      </c>
      <c r="U580" t="str">
        <f t="shared" si="27"/>
        <v/>
      </c>
      <c r="V580" t="str">
        <f>IF(U580="","",VLOOKUP(B580,'08 County Sub Allocation'!A:B,2,FALSE))</f>
        <v/>
      </c>
      <c r="X580" t="str">
        <f t="shared" si="29"/>
        <v/>
      </c>
      <c r="Y580" t="str">
        <f t="shared" si="28"/>
        <v/>
      </c>
    </row>
    <row r="581" spans="1:25" x14ac:dyDescent="0.3">
      <c r="A581" t="e">
        <f>VLOOKUP(B581,'VTD Check'!A:D,4,FALSE)</f>
        <v>#N/A</v>
      </c>
      <c r="B581" t="s">
        <v>27</v>
      </c>
      <c r="C581">
        <v>9</v>
      </c>
      <c r="D581">
        <v>0</v>
      </c>
      <c r="E581">
        <v>0</v>
      </c>
      <c r="F581" t="s">
        <v>25</v>
      </c>
      <c r="G581">
        <v>38979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U581" t="str">
        <f t="shared" si="27"/>
        <v/>
      </c>
      <c r="V581" t="str">
        <f>IF(U581="","",VLOOKUP(B581,'08 County Sub Allocation'!A:B,2,FALSE))</f>
        <v/>
      </c>
      <c r="X581" t="str">
        <f t="shared" si="29"/>
        <v/>
      </c>
      <c r="Y581" t="str">
        <f t="shared" si="28"/>
        <v/>
      </c>
    </row>
    <row r="582" spans="1:25" x14ac:dyDescent="0.3">
      <c r="A582" t="e">
        <f>VLOOKUP(B582,'VTD Check'!A:D,4,FALSE)</f>
        <v>#N/A</v>
      </c>
      <c r="B582" t="s">
        <v>28</v>
      </c>
      <c r="C582">
        <v>9</v>
      </c>
      <c r="D582">
        <v>0</v>
      </c>
      <c r="E582">
        <v>926</v>
      </c>
      <c r="F582" t="s">
        <v>25</v>
      </c>
      <c r="G582">
        <v>38979</v>
      </c>
      <c r="H582">
        <v>926</v>
      </c>
      <c r="I582">
        <v>916</v>
      </c>
      <c r="J582">
        <v>15</v>
      </c>
      <c r="K582">
        <v>9</v>
      </c>
      <c r="L582">
        <v>13</v>
      </c>
      <c r="M582">
        <v>248</v>
      </c>
      <c r="N582">
        <v>10</v>
      </c>
      <c r="O582">
        <v>617</v>
      </c>
      <c r="P582">
        <v>4</v>
      </c>
      <c r="U582" t="str">
        <f t="shared" si="27"/>
        <v/>
      </c>
      <c r="V582" t="str">
        <f>IF(U582="","",VLOOKUP(B582,'08 County Sub Allocation'!A:B,2,FALSE))</f>
        <v/>
      </c>
      <c r="X582" t="str">
        <f t="shared" si="29"/>
        <v/>
      </c>
      <c r="Y582" t="str">
        <f t="shared" si="28"/>
        <v/>
      </c>
    </row>
    <row r="583" spans="1:25" x14ac:dyDescent="0.3">
      <c r="A583" t="e">
        <f>VLOOKUP(B583,'VTD Check'!A:D,4,FALSE)</f>
        <v>#N/A</v>
      </c>
      <c r="B583" t="s">
        <v>29</v>
      </c>
      <c r="C583">
        <v>9</v>
      </c>
      <c r="D583">
        <v>0</v>
      </c>
      <c r="E583">
        <v>0</v>
      </c>
      <c r="F583" t="s">
        <v>25</v>
      </c>
      <c r="G583">
        <v>38979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U583" t="str">
        <f t="shared" si="27"/>
        <v/>
      </c>
      <c r="V583" t="str">
        <f>IF(U583="","",VLOOKUP(B583,'08 County Sub Allocation'!A:B,2,FALSE))</f>
        <v/>
      </c>
      <c r="X583" t="str">
        <f t="shared" si="29"/>
        <v/>
      </c>
      <c r="Y583" t="str">
        <f t="shared" si="28"/>
        <v/>
      </c>
    </row>
    <row r="584" spans="1:25" x14ac:dyDescent="0.3">
      <c r="A584" t="e">
        <f>VLOOKUP(B584,'VTD Check'!A:D,4,FALSE)</f>
        <v>#N/A</v>
      </c>
      <c r="B584" t="s">
        <v>30</v>
      </c>
      <c r="C584">
        <v>9</v>
      </c>
      <c r="D584">
        <v>0</v>
      </c>
      <c r="E584">
        <v>649</v>
      </c>
      <c r="F584" t="s">
        <v>25</v>
      </c>
      <c r="G584">
        <v>38979</v>
      </c>
      <c r="H584">
        <v>649</v>
      </c>
      <c r="I584">
        <v>644</v>
      </c>
      <c r="J584">
        <v>4</v>
      </c>
      <c r="K584">
        <v>3</v>
      </c>
      <c r="L584">
        <v>5</v>
      </c>
      <c r="M584">
        <v>239</v>
      </c>
      <c r="N584">
        <v>2</v>
      </c>
      <c r="O584">
        <v>390</v>
      </c>
      <c r="P584">
        <v>1</v>
      </c>
      <c r="U584" t="str">
        <f t="shared" si="27"/>
        <v/>
      </c>
      <c r="V584" t="str">
        <f>IF(U584="","",VLOOKUP(B584,'08 County Sub Allocation'!A:B,2,FALSE))</f>
        <v/>
      </c>
      <c r="X584" t="str">
        <f t="shared" si="29"/>
        <v/>
      </c>
      <c r="Y584" t="str">
        <f t="shared" si="28"/>
        <v/>
      </c>
    </row>
    <row r="585" spans="1:25" x14ac:dyDescent="0.3">
      <c r="A585" t="e">
        <f>VLOOKUP(B585,'VTD Check'!A:D,4,FALSE)</f>
        <v>#N/A</v>
      </c>
      <c r="B585" t="s">
        <v>31</v>
      </c>
      <c r="C585">
        <v>9</v>
      </c>
      <c r="D585">
        <v>0</v>
      </c>
      <c r="E585">
        <v>0</v>
      </c>
      <c r="F585" t="s">
        <v>25</v>
      </c>
      <c r="G585">
        <v>38979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U585" t="str">
        <f t="shared" si="27"/>
        <v/>
      </c>
      <c r="V585" t="str">
        <f>IF(U585="","",VLOOKUP(B585,'08 County Sub Allocation'!A:B,2,FALSE))</f>
        <v/>
      </c>
      <c r="X585" t="str">
        <f t="shared" si="29"/>
        <v/>
      </c>
      <c r="Y585" t="str">
        <f t="shared" si="28"/>
        <v/>
      </c>
    </row>
    <row r="586" spans="1:25" x14ac:dyDescent="0.3">
      <c r="A586" t="e">
        <f>VLOOKUP(B586,'VTD Check'!A:D,4,FALSE)</f>
        <v>#N/A</v>
      </c>
      <c r="B586" t="s">
        <v>32</v>
      </c>
      <c r="C586">
        <v>9</v>
      </c>
      <c r="D586">
        <v>0</v>
      </c>
      <c r="E586">
        <v>1805</v>
      </c>
      <c r="F586" t="s">
        <v>25</v>
      </c>
      <c r="G586">
        <v>0</v>
      </c>
      <c r="H586">
        <v>1805</v>
      </c>
      <c r="I586">
        <v>1789</v>
      </c>
      <c r="J586">
        <v>20</v>
      </c>
      <c r="K586">
        <v>12</v>
      </c>
      <c r="L586">
        <v>22</v>
      </c>
      <c r="M586">
        <v>549</v>
      </c>
      <c r="N586">
        <v>12</v>
      </c>
      <c r="O586">
        <v>1168</v>
      </c>
      <c r="P586">
        <v>6</v>
      </c>
      <c r="U586" t="str">
        <f t="shared" si="27"/>
        <v/>
      </c>
      <c r="V586" t="str">
        <f>IF(U586="","",VLOOKUP(B586,'08 County Sub Allocation'!A:B,2,FALSE))</f>
        <v/>
      </c>
      <c r="X586" t="str">
        <f t="shared" si="29"/>
        <v/>
      </c>
      <c r="Y586" t="str">
        <f t="shared" si="28"/>
        <v/>
      </c>
    </row>
    <row r="587" spans="1:25" x14ac:dyDescent="0.3">
      <c r="A587" t="e">
        <f>VLOOKUP(B587,'VTD Check'!A:D,4,FALSE)</f>
        <v>#N/A</v>
      </c>
      <c r="B587" t="s">
        <v>180</v>
      </c>
      <c r="C587">
        <v>9</v>
      </c>
      <c r="U587" t="str">
        <f t="shared" ref="U587:U650" si="30">IF(ISNUMBER(LEFT(A587,2)/1),A587,IF(RIGHT(B586,8)="Absentee",REPT("0",2-LEN(C587))&amp;C587&amp;"-ABS",IF(RIGHT(B586,8)="Question",REPT("0",2-LEN(C587))&amp;C587&amp;"-QUE","")))</f>
        <v/>
      </c>
      <c r="V587" t="str">
        <f>IF(U587="","",VLOOKUP(B587,'08 County Sub Allocation'!A:B,2,FALSE))</f>
        <v/>
      </c>
      <c r="X587" t="str">
        <f t="shared" si="29"/>
        <v/>
      </c>
      <c r="Y587" t="str">
        <f t="shared" si="28"/>
        <v/>
      </c>
    </row>
    <row r="588" spans="1:25" x14ac:dyDescent="0.3">
      <c r="A588" t="e">
        <f>VLOOKUP(B588,'VTD Check'!A:D,4,FALSE)</f>
        <v>#N/A</v>
      </c>
      <c r="B588" t="s">
        <v>24</v>
      </c>
      <c r="C588">
        <v>9</v>
      </c>
      <c r="D588">
        <v>0</v>
      </c>
      <c r="E588">
        <v>0</v>
      </c>
      <c r="F588" t="s">
        <v>25</v>
      </c>
      <c r="G588">
        <v>25378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U588" t="str">
        <f t="shared" si="30"/>
        <v/>
      </c>
      <c r="V588" t="str">
        <f>IF(U588="","",VLOOKUP(B588,'08 County Sub Allocation'!A:B,2,FALSE))</f>
        <v/>
      </c>
      <c r="X588" t="str">
        <f t="shared" si="29"/>
        <v/>
      </c>
      <c r="Y588" t="str">
        <f t="shared" si="28"/>
        <v/>
      </c>
    </row>
    <row r="589" spans="1:25" x14ac:dyDescent="0.3">
      <c r="A589" t="e">
        <f>VLOOKUP(B589,'VTD Check'!A:D,4,FALSE)</f>
        <v>#N/A</v>
      </c>
      <c r="B589" t="s">
        <v>26</v>
      </c>
      <c r="C589">
        <v>9</v>
      </c>
      <c r="D589">
        <v>0</v>
      </c>
      <c r="E589">
        <v>0</v>
      </c>
      <c r="F589" t="s">
        <v>25</v>
      </c>
      <c r="G589">
        <v>25378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U589" t="str">
        <f t="shared" si="30"/>
        <v/>
      </c>
      <c r="V589" t="str">
        <f>IF(U589="","",VLOOKUP(B589,'08 County Sub Allocation'!A:B,2,FALSE))</f>
        <v/>
      </c>
      <c r="X589" t="str">
        <f t="shared" si="29"/>
        <v/>
      </c>
      <c r="Y589" t="str">
        <f t="shared" ref="Y589:Y652" si="31">IF(U589="","",IF(RIGHT(B589,5)="Total","TOT",IF(ISNUMBER(LEFT(A589,2)/1),"ED",IF(RIGHT(U589,3)="ABS","ABS",IF(RIGHT(U589,3)="QUE","QUE","")))))</f>
        <v/>
      </c>
    </row>
    <row r="590" spans="1:25" x14ac:dyDescent="0.3">
      <c r="A590" t="e">
        <f>VLOOKUP(B590,'VTD Check'!A:D,4,FALSE)</f>
        <v>#N/A</v>
      </c>
      <c r="B590" t="s">
        <v>27</v>
      </c>
      <c r="C590">
        <v>9</v>
      </c>
      <c r="D590">
        <v>0</v>
      </c>
      <c r="E590">
        <v>0</v>
      </c>
      <c r="F590" t="s">
        <v>25</v>
      </c>
      <c r="G590">
        <v>25378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U590" t="str">
        <f t="shared" si="30"/>
        <v/>
      </c>
      <c r="V590" t="str">
        <f>IF(U590="","",VLOOKUP(B590,'08 County Sub Allocation'!A:B,2,FALSE))</f>
        <v/>
      </c>
      <c r="X590" t="str">
        <f t="shared" si="29"/>
        <v/>
      </c>
      <c r="Y590" t="str">
        <f t="shared" si="31"/>
        <v/>
      </c>
    </row>
    <row r="591" spans="1:25" x14ac:dyDescent="0.3">
      <c r="A591" t="e">
        <f>VLOOKUP(B591,'VTD Check'!A:D,4,FALSE)</f>
        <v>#N/A</v>
      </c>
      <c r="B591" t="s">
        <v>28</v>
      </c>
      <c r="C591">
        <v>9</v>
      </c>
      <c r="D591">
        <v>0</v>
      </c>
      <c r="E591">
        <v>0</v>
      </c>
      <c r="F591" t="s">
        <v>25</v>
      </c>
      <c r="G591">
        <v>25378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U591" t="str">
        <f t="shared" si="30"/>
        <v/>
      </c>
      <c r="V591" t="str">
        <f>IF(U591="","",VLOOKUP(B591,'08 County Sub Allocation'!A:B,2,FALSE))</f>
        <v/>
      </c>
      <c r="X591" t="str">
        <f t="shared" si="29"/>
        <v/>
      </c>
      <c r="Y591" t="str">
        <f t="shared" si="31"/>
        <v/>
      </c>
    </row>
    <row r="592" spans="1:25" x14ac:dyDescent="0.3">
      <c r="A592" t="e">
        <f>VLOOKUP(B592,'VTD Check'!A:D,4,FALSE)</f>
        <v>#N/A</v>
      </c>
      <c r="B592" t="s">
        <v>29</v>
      </c>
      <c r="C592">
        <v>9</v>
      </c>
      <c r="D592">
        <v>0</v>
      </c>
      <c r="E592">
        <v>280</v>
      </c>
      <c r="F592" t="s">
        <v>25</v>
      </c>
      <c r="G592">
        <v>25378</v>
      </c>
      <c r="H592">
        <v>280</v>
      </c>
      <c r="I592">
        <v>276</v>
      </c>
      <c r="J592">
        <v>2</v>
      </c>
      <c r="K592">
        <v>0</v>
      </c>
      <c r="L592">
        <v>5</v>
      </c>
      <c r="M592">
        <v>104</v>
      </c>
      <c r="N592">
        <v>3</v>
      </c>
      <c r="O592">
        <v>161</v>
      </c>
      <c r="P592">
        <v>1</v>
      </c>
      <c r="U592" t="str">
        <f t="shared" si="30"/>
        <v/>
      </c>
      <c r="V592" t="str">
        <f>IF(U592="","",VLOOKUP(B592,'08 County Sub Allocation'!A:B,2,FALSE))</f>
        <v/>
      </c>
      <c r="X592" t="str">
        <f t="shared" si="29"/>
        <v/>
      </c>
      <c r="Y592" t="str">
        <f t="shared" si="31"/>
        <v/>
      </c>
    </row>
    <row r="593" spans="1:25" x14ac:dyDescent="0.3">
      <c r="A593" t="e">
        <f>VLOOKUP(B593,'VTD Check'!A:D,4,FALSE)</f>
        <v>#N/A</v>
      </c>
      <c r="B593" t="s">
        <v>30</v>
      </c>
      <c r="C593">
        <v>9</v>
      </c>
      <c r="D593">
        <v>0</v>
      </c>
      <c r="E593">
        <v>0</v>
      </c>
      <c r="F593" t="s">
        <v>25</v>
      </c>
      <c r="G593">
        <v>25378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U593" t="str">
        <f t="shared" si="30"/>
        <v/>
      </c>
      <c r="V593" t="str">
        <f>IF(U593="","",VLOOKUP(B593,'08 County Sub Allocation'!A:B,2,FALSE))</f>
        <v/>
      </c>
      <c r="X593" t="str">
        <f t="shared" si="29"/>
        <v/>
      </c>
      <c r="Y593" t="str">
        <f t="shared" si="31"/>
        <v/>
      </c>
    </row>
    <row r="594" spans="1:25" x14ac:dyDescent="0.3">
      <c r="A594" t="e">
        <f>VLOOKUP(B594,'VTD Check'!A:D,4,FALSE)</f>
        <v>#N/A</v>
      </c>
      <c r="B594" t="s">
        <v>31</v>
      </c>
      <c r="C594">
        <v>9</v>
      </c>
      <c r="D594">
        <v>0</v>
      </c>
      <c r="E594">
        <v>0</v>
      </c>
      <c r="F594" t="s">
        <v>25</v>
      </c>
      <c r="G594">
        <v>25378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U594" t="str">
        <f t="shared" si="30"/>
        <v/>
      </c>
      <c r="V594" t="str">
        <f>IF(U594="","",VLOOKUP(B594,'08 County Sub Allocation'!A:B,2,FALSE))</f>
        <v/>
      </c>
      <c r="X594" t="str">
        <f t="shared" si="29"/>
        <v/>
      </c>
      <c r="Y594" t="str">
        <f t="shared" si="31"/>
        <v/>
      </c>
    </row>
    <row r="595" spans="1:25" x14ac:dyDescent="0.3">
      <c r="A595" t="e">
        <f>VLOOKUP(B595,'VTD Check'!A:D,4,FALSE)</f>
        <v>#N/A</v>
      </c>
      <c r="B595" t="s">
        <v>32</v>
      </c>
      <c r="C595">
        <v>9</v>
      </c>
      <c r="D595">
        <v>0</v>
      </c>
      <c r="E595">
        <v>280</v>
      </c>
      <c r="F595" t="s">
        <v>25</v>
      </c>
      <c r="G595">
        <v>0</v>
      </c>
      <c r="H595">
        <v>280</v>
      </c>
      <c r="I595">
        <v>276</v>
      </c>
      <c r="J595">
        <v>2</v>
      </c>
      <c r="K595">
        <v>0</v>
      </c>
      <c r="L595">
        <v>5</v>
      </c>
      <c r="M595">
        <v>104</v>
      </c>
      <c r="N595">
        <v>3</v>
      </c>
      <c r="O595">
        <v>161</v>
      </c>
      <c r="P595">
        <v>1</v>
      </c>
      <c r="U595" t="str">
        <f t="shared" si="30"/>
        <v/>
      </c>
      <c r="V595" t="str">
        <f>IF(U595="","",VLOOKUP(B595,'08 County Sub Allocation'!A:B,2,FALSE))</f>
        <v/>
      </c>
      <c r="X595" t="str">
        <f t="shared" si="29"/>
        <v/>
      </c>
      <c r="Y595" t="str">
        <f t="shared" si="31"/>
        <v/>
      </c>
    </row>
    <row r="596" spans="1:25" x14ac:dyDescent="0.3">
      <c r="A596" t="e">
        <f>VLOOKUP(B596,'VTD Check'!A:D,4,FALSE)</f>
        <v>#N/A</v>
      </c>
      <c r="B596" t="s">
        <v>32</v>
      </c>
      <c r="C596">
        <v>9</v>
      </c>
      <c r="U596" t="str">
        <f t="shared" si="30"/>
        <v/>
      </c>
      <c r="V596" t="str">
        <f>IF(U596="","",VLOOKUP(B596,'08 County Sub Allocation'!A:B,2,FALSE))</f>
        <v/>
      </c>
      <c r="X596" t="str">
        <f t="shared" si="29"/>
        <v/>
      </c>
      <c r="Y596" t="str">
        <f t="shared" si="31"/>
        <v/>
      </c>
    </row>
    <row r="597" spans="1:25" x14ac:dyDescent="0.3">
      <c r="A597" t="e">
        <f>VLOOKUP(B597,'VTD Check'!A:D,4,FALSE)</f>
        <v>#N/A</v>
      </c>
      <c r="B597" t="s">
        <v>37</v>
      </c>
      <c r="C597">
        <v>9</v>
      </c>
      <c r="D597">
        <v>12287</v>
      </c>
      <c r="E597">
        <v>5191</v>
      </c>
      <c r="F597" s="1">
        <v>0.42249999999999999</v>
      </c>
      <c r="G597">
        <v>12287</v>
      </c>
      <c r="H597">
        <v>5191</v>
      </c>
      <c r="I597">
        <v>5148</v>
      </c>
      <c r="J597">
        <v>86</v>
      </c>
      <c r="K597">
        <v>10</v>
      </c>
      <c r="L597">
        <v>26</v>
      </c>
      <c r="M597">
        <v>1739</v>
      </c>
      <c r="N597">
        <v>28</v>
      </c>
      <c r="O597">
        <v>3243</v>
      </c>
      <c r="P597">
        <v>16</v>
      </c>
      <c r="U597" t="str">
        <f t="shared" si="30"/>
        <v/>
      </c>
      <c r="V597" t="str">
        <f>IF(U597="","",VLOOKUP(B597,'08 County Sub Allocation'!A:B,2,FALSE))</f>
        <v/>
      </c>
      <c r="X597" t="str">
        <f t="shared" si="29"/>
        <v/>
      </c>
      <c r="Y597" t="str">
        <f t="shared" si="31"/>
        <v/>
      </c>
    </row>
    <row r="598" spans="1:25" x14ac:dyDescent="0.3">
      <c r="A598" t="e">
        <f>VLOOKUP(B598,'VTD Check'!A:D,4,FALSE)</f>
        <v>#N/A</v>
      </c>
      <c r="B598" t="s">
        <v>24</v>
      </c>
      <c r="C598">
        <v>9</v>
      </c>
      <c r="D598">
        <v>12287</v>
      </c>
      <c r="E598">
        <v>4293</v>
      </c>
      <c r="F598" s="1">
        <v>0.34939999999999999</v>
      </c>
      <c r="G598">
        <v>178965</v>
      </c>
      <c r="H598">
        <v>4293</v>
      </c>
      <c r="I598">
        <v>4273</v>
      </c>
      <c r="J598">
        <v>57</v>
      </c>
      <c r="K598">
        <v>14</v>
      </c>
      <c r="L598">
        <v>20</v>
      </c>
      <c r="M598">
        <v>1785</v>
      </c>
      <c r="N598">
        <v>26</v>
      </c>
      <c r="O598">
        <v>2362</v>
      </c>
      <c r="P598">
        <v>9</v>
      </c>
      <c r="U598" t="str">
        <f t="shared" si="30"/>
        <v/>
      </c>
      <c r="V598" t="str">
        <f>IF(U598="","",VLOOKUP(B598,'08 County Sub Allocation'!A:B,2,FALSE))</f>
        <v/>
      </c>
      <c r="X598" t="str">
        <f t="shared" si="29"/>
        <v/>
      </c>
      <c r="Y598" t="str">
        <f t="shared" si="31"/>
        <v/>
      </c>
    </row>
    <row r="599" spans="1:25" x14ac:dyDescent="0.3">
      <c r="A599" t="e">
        <f>VLOOKUP(B599,'VTD Check'!A:D,4,FALSE)</f>
        <v>#N/A</v>
      </c>
      <c r="B599" t="s">
        <v>26</v>
      </c>
      <c r="C599">
        <v>9</v>
      </c>
      <c r="D599">
        <v>12287</v>
      </c>
      <c r="E599">
        <v>230</v>
      </c>
      <c r="F599" s="1">
        <v>1.8700000000000001E-2</v>
      </c>
      <c r="G599">
        <v>178965</v>
      </c>
      <c r="H599">
        <v>230</v>
      </c>
      <c r="I599">
        <v>229</v>
      </c>
      <c r="J599">
        <v>1</v>
      </c>
      <c r="K599">
        <v>0</v>
      </c>
      <c r="L599">
        <v>4</v>
      </c>
      <c r="M599">
        <v>62</v>
      </c>
      <c r="N599">
        <v>0</v>
      </c>
      <c r="O599">
        <v>161</v>
      </c>
      <c r="P599">
        <v>1</v>
      </c>
      <c r="U599" t="str">
        <f t="shared" si="30"/>
        <v/>
      </c>
      <c r="V599" t="str">
        <f>IF(U599="","",VLOOKUP(B599,'08 County Sub Allocation'!A:B,2,FALSE))</f>
        <v/>
      </c>
      <c r="X599" t="str">
        <f t="shared" si="29"/>
        <v/>
      </c>
      <c r="Y599" t="str">
        <f t="shared" si="31"/>
        <v/>
      </c>
    </row>
    <row r="600" spans="1:25" x14ac:dyDescent="0.3">
      <c r="A600" t="e">
        <f>VLOOKUP(B600,'VTD Check'!A:D,4,FALSE)</f>
        <v>#N/A</v>
      </c>
      <c r="B600" t="s">
        <v>27</v>
      </c>
      <c r="C600">
        <v>9</v>
      </c>
      <c r="D600">
        <v>12287</v>
      </c>
      <c r="E600">
        <v>0</v>
      </c>
      <c r="F600" s="1">
        <v>0</v>
      </c>
      <c r="G600">
        <v>178965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U600" t="str">
        <f t="shared" si="30"/>
        <v/>
      </c>
      <c r="V600" t="str">
        <f>IF(U600="","",VLOOKUP(B600,'08 County Sub Allocation'!A:B,2,FALSE))</f>
        <v/>
      </c>
      <c r="X600" t="str">
        <f t="shared" si="29"/>
        <v/>
      </c>
      <c r="Y600" t="str">
        <f t="shared" si="31"/>
        <v/>
      </c>
    </row>
    <row r="601" spans="1:25" x14ac:dyDescent="0.3">
      <c r="A601" t="e">
        <f>VLOOKUP(B601,'VTD Check'!A:D,4,FALSE)</f>
        <v>#N/A</v>
      </c>
      <c r="B601" t="s">
        <v>28</v>
      </c>
      <c r="C601">
        <v>9</v>
      </c>
      <c r="D601">
        <v>12287</v>
      </c>
      <c r="E601">
        <v>926</v>
      </c>
      <c r="F601" s="1">
        <v>7.5399999999999995E-2</v>
      </c>
      <c r="G601">
        <v>178965</v>
      </c>
      <c r="H601">
        <v>926</v>
      </c>
      <c r="I601">
        <v>916</v>
      </c>
      <c r="J601">
        <v>15</v>
      </c>
      <c r="K601">
        <v>9</v>
      </c>
      <c r="L601">
        <v>13</v>
      </c>
      <c r="M601">
        <v>248</v>
      </c>
      <c r="N601">
        <v>10</v>
      </c>
      <c r="O601">
        <v>617</v>
      </c>
      <c r="P601">
        <v>4</v>
      </c>
      <c r="U601" t="str">
        <f t="shared" si="30"/>
        <v/>
      </c>
      <c r="V601" t="str">
        <f>IF(U601="","",VLOOKUP(B601,'08 County Sub Allocation'!A:B,2,FALSE))</f>
        <v/>
      </c>
      <c r="X601" t="str">
        <f t="shared" si="29"/>
        <v/>
      </c>
      <c r="Y601" t="str">
        <f t="shared" si="31"/>
        <v/>
      </c>
    </row>
    <row r="602" spans="1:25" x14ac:dyDescent="0.3">
      <c r="A602" t="e">
        <f>VLOOKUP(B602,'VTD Check'!A:D,4,FALSE)</f>
        <v>#N/A</v>
      </c>
      <c r="B602" t="s">
        <v>29</v>
      </c>
      <c r="C602">
        <v>9</v>
      </c>
      <c r="D602">
        <v>12287</v>
      </c>
      <c r="E602">
        <v>280</v>
      </c>
      <c r="F602" s="1">
        <v>2.2800000000000001E-2</v>
      </c>
      <c r="G602">
        <v>178965</v>
      </c>
      <c r="H602">
        <v>280</v>
      </c>
      <c r="I602">
        <v>276</v>
      </c>
      <c r="J602">
        <v>2</v>
      </c>
      <c r="K602">
        <v>0</v>
      </c>
      <c r="L602">
        <v>5</v>
      </c>
      <c r="M602">
        <v>104</v>
      </c>
      <c r="N602">
        <v>3</v>
      </c>
      <c r="O602">
        <v>161</v>
      </c>
      <c r="P602">
        <v>1</v>
      </c>
      <c r="U602" t="str">
        <f t="shared" si="30"/>
        <v/>
      </c>
      <c r="V602" t="str">
        <f>IF(U602="","",VLOOKUP(B602,'08 County Sub Allocation'!A:B,2,FALSE))</f>
        <v/>
      </c>
      <c r="X602" t="str">
        <f t="shared" si="29"/>
        <v/>
      </c>
      <c r="Y602" t="str">
        <f t="shared" si="31"/>
        <v/>
      </c>
    </row>
    <row r="603" spans="1:25" x14ac:dyDescent="0.3">
      <c r="A603" t="e">
        <f>VLOOKUP(B603,'VTD Check'!A:D,4,FALSE)</f>
        <v>#N/A</v>
      </c>
      <c r="B603" t="s">
        <v>30</v>
      </c>
      <c r="C603">
        <v>9</v>
      </c>
      <c r="D603">
        <v>12287</v>
      </c>
      <c r="E603">
        <v>649</v>
      </c>
      <c r="F603" s="1">
        <v>5.28E-2</v>
      </c>
      <c r="G603">
        <v>178965</v>
      </c>
      <c r="H603">
        <v>649</v>
      </c>
      <c r="I603">
        <v>644</v>
      </c>
      <c r="J603">
        <v>4</v>
      </c>
      <c r="K603">
        <v>3</v>
      </c>
      <c r="L603">
        <v>5</v>
      </c>
      <c r="M603">
        <v>239</v>
      </c>
      <c r="N603">
        <v>2</v>
      </c>
      <c r="O603">
        <v>390</v>
      </c>
      <c r="P603">
        <v>1</v>
      </c>
      <c r="U603" t="str">
        <f t="shared" si="30"/>
        <v/>
      </c>
      <c r="V603" t="str">
        <f>IF(U603="","",VLOOKUP(B603,'08 County Sub Allocation'!A:B,2,FALSE))</f>
        <v/>
      </c>
      <c r="X603" t="str">
        <f t="shared" si="29"/>
        <v/>
      </c>
      <c r="Y603" t="str">
        <f t="shared" si="31"/>
        <v/>
      </c>
    </row>
    <row r="604" spans="1:25" x14ac:dyDescent="0.3">
      <c r="A604" t="e">
        <f>VLOOKUP(B604,'VTD Check'!A:D,4,FALSE)</f>
        <v>#N/A</v>
      </c>
      <c r="B604" t="s">
        <v>31</v>
      </c>
      <c r="C604">
        <v>9</v>
      </c>
      <c r="D604">
        <v>12287</v>
      </c>
      <c r="E604">
        <v>0</v>
      </c>
      <c r="F604" s="1">
        <v>0</v>
      </c>
      <c r="G604">
        <v>178965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U604" t="str">
        <f t="shared" si="30"/>
        <v/>
      </c>
      <c r="V604" t="str">
        <f>IF(U604="","",VLOOKUP(B604,'08 County Sub Allocation'!A:B,2,FALSE))</f>
        <v/>
      </c>
      <c r="X604" t="str">
        <f t="shared" si="29"/>
        <v/>
      </c>
      <c r="Y604" t="str">
        <f t="shared" si="31"/>
        <v/>
      </c>
    </row>
    <row r="605" spans="1:25" x14ac:dyDescent="0.3">
      <c r="A605" t="e">
        <f>VLOOKUP(B605,'VTD Check'!A:D,4,FALSE)</f>
        <v>#N/A</v>
      </c>
      <c r="B605" t="s">
        <v>32</v>
      </c>
      <c r="C605">
        <v>9</v>
      </c>
      <c r="D605">
        <v>12287</v>
      </c>
      <c r="E605">
        <v>11569</v>
      </c>
      <c r="F605" s="1">
        <v>0.94159999999999999</v>
      </c>
      <c r="G605">
        <v>12287</v>
      </c>
      <c r="H605">
        <v>11569</v>
      </c>
      <c r="I605">
        <v>11486</v>
      </c>
      <c r="J605">
        <v>165</v>
      </c>
      <c r="K605">
        <v>36</v>
      </c>
      <c r="L605">
        <v>73</v>
      </c>
      <c r="M605">
        <v>4177</v>
      </c>
      <c r="N605">
        <v>69</v>
      </c>
      <c r="O605">
        <v>6934</v>
      </c>
      <c r="P605">
        <v>32</v>
      </c>
      <c r="U605" t="str">
        <f t="shared" si="30"/>
        <v/>
      </c>
      <c r="V605" t="str">
        <f>IF(U605="","",VLOOKUP(B605,'08 County Sub Allocation'!A:B,2,FALSE))</f>
        <v/>
      </c>
      <c r="X605" t="str">
        <f t="shared" si="29"/>
        <v/>
      </c>
      <c r="Y605" t="str">
        <f t="shared" si="31"/>
        <v/>
      </c>
    </row>
    <row r="606" spans="1:25" x14ac:dyDescent="0.3">
      <c r="A606" t="e">
        <f>VLOOKUP(B606,'VTD Check'!A:D,4,FALSE)</f>
        <v>#N/A</v>
      </c>
      <c r="U606" t="str">
        <f t="shared" si="30"/>
        <v/>
      </c>
      <c r="V606" t="str">
        <f>IF(U606="","",VLOOKUP(B606,'08 County Sub Allocation'!A:B,2,FALSE))</f>
        <v/>
      </c>
      <c r="X606" t="str">
        <f t="shared" si="29"/>
        <v/>
      </c>
      <c r="Y606" t="str">
        <f t="shared" si="31"/>
        <v/>
      </c>
    </row>
    <row r="607" spans="1:25" x14ac:dyDescent="0.3">
      <c r="A607" t="str">
        <f>VLOOKUP(B607,'VTD Check'!A:D,4,FALSE)</f>
        <v>10-325</v>
      </c>
      <c r="B607" t="s">
        <v>181</v>
      </c>
      <c r="C607">
        <v>10</v>
      </c>
      <c r="D607">
        <v>991</v>
      </c>
      <c r="E607">
        <v>391</v>
      </c>
      <c r="F607" s="1">
        <v>0.39460000000000001</v>
      </c>
      <c r="G607">
        <v>991</v>
      </c>
      <c r="H607">
        <v>391</v>
      </c>
      <c r="I607">
        <v>387</v>
      </c>
      <c r="J607">
        <v>11</v>
      </c>
      <c r="K607">
        <v>1</v>
      </c>
      <c r="L607">
        <v>7</v>
      </c>
      <c r="M607">
        <v>161</v>
      </c>
      <c r="N607">
        <v>2</v>
      </c>
      <c r="O607">
        <v>204</v>
      </c>
      <c r="P607">
        <v>1</v>
      </c>
      <c r="U607" t="str">
        <f t="shared" si="30"/>
        <v>10-325</v>
      </c>
      <c r="V607" t="str">
        <f>IF(U607="","",VLOOKUP(B607,'08 County Sub Allocation'!A:B,2,FALSE))</f>
        <v>F</v>
      </c>
      <c r="X607">
        <f t="shared" si="29"/>
        <v>10</v>
      </c>
      <c r="Y607" t="str">
        <f t="shared" si="31"/>
        <v>ED</v>
      </c>
    </row>
    <row r="608" spans="1:25" x14ac:dyDescent="0.3">
      <c r="A608" t="str">
        <f>VLOOKUP(B608,'VTD Check'!A:D,4,FALSE)</f>
        <v>10-355</v>
      </c>
      <c r="B608" t="s">
        <v>182</v>
      </c>
      <c r="C608">
        <v>10</v>
      </c>
      <c r="D608">
        <v>2274</v>
      </c>
      <c r="E608">
        <v>910</v>
      </c>
      <c r="F608" s="1">
        <v>0.4002</v>
      </c>
      <c r="G608">
        <v>2274</v>
      </c>
      <c r="H608">
        <v>910</v>
      </c>
      <c r="I608">
        <v>903</v>
      </c>
      <c r="J608">
        <v>16</v>
      </c>
      <c r="K608">
        <v>4</v>
      </c>
      <c r="L608">
        <v>6</v>
      </c>
      <c r="M608">
        <v>286</v>
      </c>
      <c r="N608">
        <v>2</v>
      </c>
      <c r="O608">
        <v>587</v>
      </c>
      <c r="P608">
        <v>2</v>
      </c>
      <c r="U608" t="str">
        <f t="shared" si="30"/>
        <v>10-355</v>
      </c>
      <c r="V608" t="str">
        <f>IF(U608="","",VLOOKUP(B608,'08 County Sub Allocation'!A:B,2,FALSE))</f>
        <v>F</v>
      </c>
      <c r="X608">
        <f t="shared" si="29"/>
        <v>10</v>
      </c>
      <c r="Y608" t="str">
        <f t="shared" si="31"/>
        <v>ED</v>
      </c>
    </row>
    <row r="609" spans="1:25" x14ac:dyDescent="0.3">
      <c r="A609" t="str">
        <f>VLOOKUP(B609,'VTD Check'!A:D,4,FALSE)</f>
        <v>10-360</v>
      </c>
      <c r="B609" t="s">
        <v>183</v>
      </c>
      <c r="C609">
        <v>10</v>
      </c>
      <c r="D609">
        <v>2297</v>
      </c>
      <c r="E609">
        <v>1204</v>
      </c>
      <c r="F609" s="1">
        <v>0.5242</v>
      </c>
      <c r="G609">
        <v>2297</v>
      </c>
      <c r="H609">
        <v>1204</v>
      </c>
      <c r="I609">
        <v>1197</v>
      </c>
      <c r="J609">
        <v>16</v>
      </c>
      <c r="K609">
        <v>2</v>
      </c>
      <c r="L609">
        <v>7</v>
      </c>
      <c r="M609">
        <v>317</v>
      </c>
      <c r="N609">
        <v>6</v>
      </c>
      <c r="O609">
        <v>844</v>
      </c>
      <c r="P609">
        <v>5</v>
      </c>
      <c r="U609" t="str">
        <f t="shared" si="30"/>
        <v>10-360</v>
      </c>
      <c r="V609" t="str">
        <f>IF(U609="","",VLOOKUP(B609,'08 County Sub Allocation'!A:B,2,FALSE))</f>
        <v>F</v>
      </c>
      <c r="X609">
        <f t="shared" si="29"/>
        <v>10</v>
      </c>
      <c r="Y609" t="str">
        <f t="shared" si="31"/>
        <v>ED</v>
      </c>
    </row>
    <row r="610" spans="1:25" x14ac:dyDescent="0.3">
      <c r="A610" t="str">
        <f>VLOOKUP(B610,'VTD Check'!A:D,4,FALSE)</f>
        <v>10-365</v>
      </c>
      <c r="B610" t="s">
        <v>184</v>
      </c>
      <c r="C610">
        <v>10</v>
      </c>
      <c r="D610">
        <v>6665</v>
      </c>
      <c r="E610">
        <v>1246</v>
      </c>
      <c r="F610" s="1">
        <v>0.18690000000000001</v>
      </c>
      <c r="G610">
        <v>6665</v>
      </c>
      <c r="H610">
        <v>1246</v>
      </c>
      <c r="I610">
        <v>1244</v>
      </c>
      <c r="J610">
        <v>8</v>
      </c>
      <c r="K610">
        <v>2</v>
      </c>
      <c r="L610">
        <v>0</v>
      </c>
      <c r="M610">
        <v>411</v>
      </c>
      <c r="N610">
        <v>5</v>
      </c>
      <c r="O610">
        <v>817</v>
      </c>
      <c r="P610">
        <v>1</v>
      </c>
      <c r="U610" t="str">
        <f t="shared" si="30"/>
        <v>10-365</v>
      </c>
      <c r="V610" t="str">
        <f>IF(U610="","",VLOOKUP(B610,'08 County Sub Allocation'!A:B,2,FALSE))</f>
        <v>F</v>
      </c>
      <c r="X610">
        <f t="shared" si="29"/>
        <v>10</v>
      </c>
      <c r="Y610" t="str">
        <f t="shared" si="31"/>
        <v>ED</v>
      </c>
    </row>
    <row r="611" spans="1:25" x14ac:dyDescent="0.3">
      <c r="A611" t="str">
        <f>VLOOKUP(B611,'VTD Check'!A:D,4,FALSE)</f>
        <v>10-367</v>
      </c>
      <c r="B611" t="s">
        <v>185</v>
      </c>
      <c r="C611">
        <v>10</v>
      </c>
      <c r="D611">
        <v>864</v>
      </c>
      <c r="E611">
        <v>317</v>
      </c>
      <c r="F611" s="1">
        <v>0.3669</v>
      </c>
      <c r="G611">
        <v>864</v>
      </c>
      <c r="H611">
        <v>317</v>
      </c>
      <c r="I611">
        <v>314</v>
      </c>
      <c r="J611">
        <v>3</v>
      </c>
      <c r="K611">
        <v>1</v>
      </c>
      <c r="L611">
        <v>5</v>
      </c>
      <c r="M611">
        <v>61</v>
      </c>
      <c r="N611">
        <v>3</v>
      </c>
      <c r="O611">
        <v>241</v>
      </c>
      <c r="P611">
        <v>0</v>
      </c>
      <c r="U611" t="str">
        <f t="shared" si="30"/>
        <v>10-367</v>
      </c>
      <c r="V611" t="str">
        <f>IF(U611="","",VLOOKUP(B611,'08 County Sub Allocation'!A:B,2,FALSE))</f>
        <v>F</v>
      </c>
      <c r="X611">
        <f t="shared" si="29"/>
        <v>10</v>
      </c>
      <c r="Y611" t="str">
        <f t="shared" si="31"/>
        <v>ED</v>
      </c>
    </row>
    <row r="612" spans="1:25" x14ac:dyDescent="0.3">
      <c r="A612" t="e">
        <f>VLOOKUP(B612,'VTD Check'!A:D,4,FALSE)</f>
        <v>#N/A</v>
      </c>
      <c r="B612" t="s">
        <v>186</v>
      </c>
      <c r="C612">
        <v>10</v>
      </c>
      <c r="U612" t="str">
        <f t="shared" si="30"/>
        <v/>
      </c>
      <c r="V612" t="str">
        <f>IF(U612="","",VLOOKUP(B612,'08 County Sub Allocation'!A:B,2,FALSE))</f>
        <v/>
      </c>
      <c r="X612" t="str">
        <f t="shared" si="29"/>
        <v/>
      </c>
      <c r="Y612" t="str">
        <f t="shared" si="31"/>
        <v/>
      </c>
    </row>
    <row r="613" spans="1:25" x14ac:dyDescent="0.3">
      <c r="A613" t="e">
        <f>VLOOKUP(B613,'VTD Check'!A:D,4,FALSE)</f>
        <v>#N/A</v>
      </c>
      <c r="B613" t="s">
        <v>24</v>
      </c>
      <c r="C613">
        <v>10</v>
      </c>
      <c r="D613">
        <v>0</v>
      </c>
      <c r="E613">
        <v>1446</v>
      </c>
      <c r="F613" t="s">
        <v>25</v>
      </c>
      <c r="G613">
        <v>13091</v>
      </c>
      <c r="H613">
        <v>1446</v>
      </c>
      <c r="I613">
        <v>1439</v>
      </c>
      <c r="J613">
        <v>21</v>
      </c>
      <c r="K613">
        <v>5</v>
      </c>
      <c r="L613">
        <v>3</v>
      </c>
      <c r="M613">
        <v>451</v>
      </c>
      <c r="N613">
        <v>5</v>
      </c>
      <c r="O613">
        <v>950</v>
      </c>
      <c r="P613">
        <v>4</v>
      </c>
      <c r="U613" t="str">
        <f t="shared" si="30"/>
        <v>10-ABS</v>
      </c>
      <c r="V613" t="e">
        <f>IF(U613="","",VLOOKUP(B613,'08 County Sub Allocation'!A:B,2,FALSE))</f>
        <v>#N/A</v>
      </c>
      <c r="X613">
        <f t="shared" si="29"/>
        <v>10</v>
      </c>
      <c r="Y613" t="str">
        <f t="shared" si="31"/>
        <v>ABS</v>
      </c>
    </row>
    <row r="614" spans="1:25" x14ac:dyDescent="0.3">
      <c r="A614" t="e">
        <f>VLOOKUP(B614,'VTD Check'!A:D,4,FALSE)</f>
        <v>#N/A</v>
      </c>
      <c r="B614" t="s">
        <v>26</v>
      </c>
      <c r="C614">
        <v>10</v>
      </c>
      <c r="D614">
        <v>0</v>
      </c>
      <c r="E614">
        <v>0</v>
      </c>
      <c r="F614" t="s">
        <v>25</v>
      </c>
      <c r="G614">
        <v>13091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U614" t="str">
        <f t="shared" si="30"/>
        <v/>
      </c>
      <c r="V614" t="str">
        <f>IF(U614="","",VLOOKUP(B614,'08 County Sub Allocation'!A:B,2,FALSE))</f>
        <v/>
      </c>
      <c r="X614" t="str">
        <f t="shared" si="29"/>
        <v/>
      </c>
      <c r="Y614" t="str">
        <f t="shared" si="31"/>
        <v/>
      </c>
    </row>
    <row r="615" spans="1:25" x14ac:dyDescent="0.3">
      <c r="A615" t="e">
        <f>VLOOKUP(B615,'VTD Check'!A:D,4,FALSE)</f>
        <v>#N/A</v>
      </c>
      <c r="B615" t="s">
        <v>27</v>
      </c>
      <c r="C615">
        <v>10</v>
      </c>
      <c r="D615">
        <v>0</v>
      </c>
      <c r="E615">
        <v>0</v>
      </c>
      <c r="F615" t="s">
        <v>25</v>
      </c>
      <c r="G615">
        <v>13091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U615" t="str">
        <f t="shared" si="30"/>
        <v/>
      </c>
      <c r="V615" t="str">
        <f>IF(U615="","",VLOOKUP(B615,'08 County Sub Allocation'!A:B,2,FALSE))</f>
        <v/>
      </c>
      <c r="X615" t="str">
        <f t="shared" si="29"/>
        <v/>
      </c>
      <c r="Y615" t="str">
        <f t="shared" si="31"/>
        <v/>
      </c>
    </row>
    <row r="616" spans="1:25" x14ac:dyDescent="0.3">
      <c r="A616" t="e">
        <f>VLOOKUP(B616,'VTD Check'!A:D,4,FALSE)</f>
        <v>#N/A</v>
      </c>
      <c r="B616" t="s">
        <v>28</v>
      </c>
      <c r="C616">
        <v>10</v>
      </c>
      <c r="D616">
        <v>0</v>
      </c>
      <c r="E616">
        <v>0</v>
      </c>
      <c r="F616" t="s">
        <v>25</v>
      </c>
      <c r="G616">
        <v>13091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U616" t="str">
        <f t="shared" si="30"/>
        <v/>
      </c>
      <c r="V616" t="str">
        <f>IF(U616="","",VLOOKUP(B616,'08 County Sub Allocation'!A:B,2,FALSE))</f>
        <v/>
      </c>
      <c r="X616" t="str">
        <f t="shared" si="29"/>
        <v/>
      </c>
      <c r="Y616" t="str">
        <f t="shared" si="31"/>
        <v/>
      </c>
    </row>
    <row r="617" spans="1:25" x14ac:dyDescent="0.3">
      <c r="A617" t="e">
        <f>VLOOKUP(B617,'VTD Check'!A:D,4,FALSE)</f>
        <v>#N/A</v>
      </c>
      <c r="B617" t="s">
        <v>29</v>
      </c>
      <c r="C617">
        <v>10</v>
      </c>
      <c r="D617">
        <v>0</v>
      </c>
      <c r="E617">
        <v>0</v>
      </c>
      <c r="F617" t="s">
        <v>25</v>
      </c>
      <c r="G617">
        <v>13091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U617" t="str">
        <f t="shared" si="30"/>
        <v/>
      </c>
      <c r="V617" t="str">
        <f>IF(U617="","",VLOOKUP(B617,'08 County Sub Allocation'!A:B,2,FALSE))</f>
        <v/>
      </c>
      <c r="X617" t="str">
        <f t="shared" si="29"/>
        <v/>
      </c>
      <c r="Y617" t="str">
        <f t="shared" si="31"/>
        <v/>
      </c>
    </row>
    <row r="618" spans="1:25" x14ac:dyDescent="0.3">
      <c r="A618" t="e">
        <f>VLOOKUP(B618,'VTD Check'!A:D,4,FALSE)</f>
        <v>#N/A</v>
      </c>
      <c r="B618" t="s">
        <v>30</v>
      </c>
      <c r="C618">
        <v>10</v>
      </c>
      <c r="D618">
        <v>0</v>
      </c>
      <c r="E618">
        <v>0</v>
      </c>
      <c r="F618" t="s">
        <v>25</v>
      </c>
      <c r="G618">
        <v>13091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U618" t="str">
        <f t="shared" si="30"/>
        <v/>
      </c>
      <c r="V618" t="str">
        <f>IF(U618="","",VLOOKUP(B618,'08 County Sub Allocation'!A:B,2,FALSE))</f>
        <v/>
      </c>
      <c r="X618" t="str">
        <f t="shared" si="29"/>
        <v/>
      </c>
      <c r="Y618" t="str">
        <f t="shared" si="31"/>
        <v/>
      </c>
    </row>
    <row r="619" spans="1:25" x14ac:dyDescent="0.3">
      <c r="A619" t="e">
        <f>VLOOKUP(B619,'VTD Check'!A:D,4,FALSE)</f>
        <v>#N/A</v>
      </c>
      <c r="B619" t="s">
        <v>31</v>
      </c>
      <c r="C619">
        <v>10</v>
      </c>
      <c r="D619">
        <v>0</v>
      </c>
      <c r="E619">
        <v>0</v>
      </c>
      <c r="F619" t="s">
        <v>25</v>
      </c>
      <c r="G619">
        <v>13091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U619" t="str">
        <f t="shared" si="30"/>
        <v/>
      </c>
      <c r="V619" t="str">
        <f>IF(U619="","",VLOOKUP(B619,'08 County Sub Allocation'!A:B,2,FALSE))</f>
        <v/>
      </c>
      <c r="X619" t="str">
        <f t="shared" si="29"/>
        <v/>
      </c>
      <c r="Y619" t="str">
        <f t="shared" si="31"/>
        <v/>
      </c>
    </row>
    <row r="620" spans="1:25" x14ac:dyDescent="0.3">
      <c r="A620" t="e">
        <f>VLOOKUP(B620,'VTD Check'!A:D,4,FALSE)</f>
        <v>#N/A</v>
      </c>
      <c r="B620" t="s">
        <v>32</v>
      </c>
      <c r="C620">
        <v>10</v>
      </c>
      <c r="D620">
        <v>0</v>
      </c>
      <c r="E620">
        <v>1446</v>
      </c>
      <c r="F620" t="s">
        <v>25</v>
      </c>
      <c r="G620">
        <v>0</v>
      </c>
      <c r="H620">
        <v>1446</v>
      </c>
      <c r="I620">
        <v>1439</v>
      </c>
      <c r="J620">
        <v>21</v>
      </c>
      <c r="K620">
        <v>5</v>
      </c>
      <c r="L620">
        <v>3</v>
      </c>
      <c r="M620">
        <v>451</v>
      </c>
      <c r="N620">
        <v>5</v>
      </c>
      <c r="O620">
        <v>950</v>
      </c>
      <c r="P620">
        <v>4</v>
      </c>
      <c r="U620" t="str">
        <f t="shared" si="30"/>
        <v/>
      </c>
      <c r="V620" t="str">
        <f>IF(U620="","",VLOOKUP(B620,'08 County Sub Allocation'!A:B,2,FALSE))</f>
        <v/>
      </c>
      <c r="X620" t="str">
        <f t="shared" si="29"/>
        <v/>
      </c>
      <c r="Y620" t="str">
        <f t="shared" si="31"/>
        <v/>
      </c>
    </row>
    <row r="621" spans="1:25" x14ac:dyDescent="0.3">
      <c r="A621" t="e">
        <f>VLOOKUP(B621,'VTD Check'!A:D,4,FALSE)</f>
        <v>#N/A</v>
      </c>
      <c r="B621" t="s">
        <v>187</v>
      </c>
      <c r="C621">
        <v>10</v>
      </c>
      <c r="U621" t="str">
        <f t="shared" si="30"/>
        <v/>
      </c>
      <c r="V621" t="str">
        <f>IF(U621="","",VLOOKUP(B621,'08 County Sub Allocation'!A:B,2,FALSE))</f>
        <v/>
      </c>
      <c r="X621" t="str">
        <f t="shared" si="29"/>
        <v/>
      </c>
      <c r="Y621" t="str">
        <f t="shared" si="31"/>
        <v/>
      </c>
    </row>
    <row r="622" spans="1:25" x14ac:dyDescent="0.3">
      <c r="A622" t="e">
        <f>VLOOKUP(B622,'VTD Check'!A:D,4,FALSE)</f>
        <v>#N/A</v>
      </c>
      <c r="B622" t="s">
        <v>24</v>
      </c>
      <c r="C622">
        <v>10</v>
      </c>
      <c r="D622">
        <v>0</v>
      </c>
      <c r="E622">
        <v>119</v>
      </c>
      <c r="F622" t="s">
        <v>25</v>
      </c>
      <c r="G622">
        <v>13091</v>
      </c>
      <c r="H622">
        <v>119</v>
      </c>
      <c r="I622">
        <v>119</v>
      </c>
      <c r="J622">
        <v>1</v>
      </c>
      <c r="K622">
        <v>0</v>
      </c>
      <c r="L622">
        <v>1</v>
      </c>
      <c r="M622">
        <v>38</v>
      </c>
      <c r="N622">
        <v>2</v>
      </c>
      <c r="O622">
        <v>77</v>
      </c>
      <c r="P622">
        <v>0</v>
      </c>
      <c r="U622" t="str">
        <f t="shared" si="30"/>
        <v>10-QUE</v>
      </c>
      <c r="V622" t="e">
        <f>IF(U622="","",VLOOKUP(B622,'08 County Sub Allocation'!A:B,2,FALSE))</f>
        <v>#N/A</v>
      </c>
      <c r="X622">
        <f t="shared" si="29"/>
        <v>10</v>
      </c>
      <c r="Y622" t="str">
        <f t="shared" si="31"/>
        <v>QUE</v>
      </c>
    </row>
    <row r="623" spans="1:25" x14ac:dyDescent="0.3">
      <c r="A623" t="e">
        <f>VLOOKUP(B623,'VTD Check'!A:D,4,FALSE)</f>
        <v>#N/A</v>
      </c>
      <c r="B623" t="s">
        <v>26</v>
      </c>
      <c r="C623">
        <v>10</v>
      </c>
      <c r="D623">
        <v>0</v>
      </c>
      <c r="E623">
        <v>0</v>
      </c>
      <c r="F623" t="s">
        <v>25</v>
      </c>
      <c r="G623">
        <v>13091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U623" t="str">
        <f t="shared" si="30"/>
        <v/>
      </c>
      <c r="V623" t="str">
        <f>IF(U623="","",VLOOKUP(B623,'08 County Sub Allocation'!A:B,2,FALSE))</f>
        <v/>
      </c>
      <c r="X623" t="str">
        <f t="shared" si="29"/>
        <v/>
      </c>
      <c r="Y623" t="str">
        <f t="shared" si="31"/>
        <v/>
      </c>
    </row>
    <row r="624" spans="1:25" x14ac:dyDescent="0.3">
      <c r="A624" t="e">
        <f>VLOOKUP(B624,'VTD Check'!A:D,4,FALSE)</f>
        <v>#N/A</v>
      </c>
      <c r="B624" t="s">
        <v>27</v>
      </c>
      <c r="C624">
        <v>10</v>
      </c>
      <c r="D624">
        <v>0</v>
      </c>
      <c r="E624">
        <v>0</v>
      </c>
      <c r="F624" t="s">
        <v>25</v>
      </c>
      <c r="G624">
        <v>13091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U624" t="str">
        <f t="shared" si="30"/>
        <v/>
      </c>
      <c r="V624" t="str">
        <f>IF(U624="","",VLOOKUP(B624,'08 County Sub Allocation'!A:B,2,FALSE))</f>
        <v/>
      </c>
      <c r="X624" t="str">
        <f t="shared" si="29"/>
        <v/>
      </c>
      <c r="Y624" t="str">
        <f t="shared" si="31"/>
        <v/>
      </c>
    </row>
    <row r="625" spans="1:25" x14ac:dyDescent="0.3">
      <c r="A625" t="e">
        <f>VLOOKUP(B625,'VTD Check'!A:D,4,FALSE)</f>
        <v>#N/A</v>
      </c>
      <c r="B625" t="s">
        <v>28</v>
      </c>
      <c r="C625">
        <v>10</v>
      </c>
      <c r="D625">
        <v>0</v>
      </c>
      <c r="E625">
        <v>0</v>
      </c>
      <c r="F625" t="s">
        <v>25</v>
      </c>
      <c r="G625">
        <v>13091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U625" t="str">
        <f t="shared" si="30"/>
        <v/>
      </c>
      <c r="V625" t="str">
        <f>IF(U625="","",VLOOKUP(B625,'08 County Sub Allocation'!A:B,2,FALSE))</f>
        <v/>
      </c>
      <c r="X625" t="str">
        <f t="shared" si="29"/>
        <v/>
      </c>
      <c r="Y625" t="str">
        <f t="shared" si="31"/>
        <v/>
      </c>
    </row>
    <row r="626" spans="1:25" x14ac:dyDescent="0.3">
      <c r="A626" t="e">
        <f>VLOOKUP(B626,'VTD Check'!A:D,4,FALSE)</f>
        <v>#N/A</v>
      </c>
      <c r="B626" t="s">
        <v>29</v>
      </c>
      <c r="C626">
        <v>10</v>
      </c>
      <c r="D626">
        <v>0</v>
      </c>
      <c r="E626">
        <v>0</v>
      </c>
      <c r="F626" t="s">
        <v>25</v>
      </c>
      <c r="G626">
        <v>13091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U626" t="str">
        <f t="shared" si="30"/>
        <v/>
      </c>
      <c r="V626" t="str">
        <f>IF(U626="","",VLOOKUP(B626,'08 County Sub Allocation'!A:B,2,FALSE))</f>
        <v/>
      </c>
      <c r="X626" t="str">
        <f t="shared" si="29"/>
        <v/>
      </c>
      <c r="Y626" t="str">
        <f t="shared" si="31"/>
        <v/>
      </c>
    </row>
    <row r="627" spans="1:25" x14ac:dyDescent="0.3">
      <c r="A627" t="e">
        <f>VLOOKUP(B627,'VTD Check'!A:D,4,FALSE)</f>
        <v>#N/A</v>
      </c>
      <c r="B627" t="s">
        <v>30</v>
      </c>
      <c r="C627">
        <v>10</v>
      </c>
      <c r="D627">
        <v>0</v>
      </c>
      <c r="E627">
        <v>0</v>
      </c>
      <c r="F627" t="s">
        <v>25</v>
      </c>
      <c r="G627">
        <v>13091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U627" t="str">
        <f t="shared" si="30"/>
        <v/>
      </c>
      <c r="V627" t="str">
        <f>IF(U627="","",VLOOKUP(B627,'08 County Sub Allocation'!A:B,2,FALSE))</f>
        <v/>
      </c>
      <c r="X627" t="str">
        <f t="shared" si="29"/>
        <v/>
      </c>
      <c r="Y627" t="str">
        <f t="shared" si="31"/>
        <v/>
      </c>
    </row>
    <row r="628" spans="1:25" x14ac:dyDescent="0.3">
      <c r="A628" t="e">
        <f>VLOOKUP(B628,'VTD Check'!A:D,4,FALSE)</f>
        <v>#N/A</v>
      </c>
      <c r="B628" t="s">
        <v>31</v>
      </c>
      <c r="C628">
        <v>10</v>
      </c>
      <c r="D628">
        <v>0</v>
      </c>
      <c r="E628">
        <v>0</v>
      </c>
      <c r="F628" t="s">
        <v>25</v>
      </c>
      <c r="G628">
        <v>13091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U628" t="str">
        <f t="shared" si="30"/>
        <v/>
      </c>
      <c r="V628" t="str">
        <f>IF(U628="","",VLOOKUP(B628,'08 County Sub Allocation'!A:B,2,FALSE))</f>
        <v/>
      </c>
      <c r="X628" t="str">
        <f t="shared" si="29"/>
        <v/>
      </c>
      <c r="Y628" t="str">
        <f t="shared" si="31"/>
        <v/>
      </c>
    </row>
    <row r="629" spans="1:25" x14ac:dyDescent="0.3">
      <c r="A629" t="e">
        <f>VLOOKUP(B629,'VTD Check'!A:D,4,FALSE)</f>
        <v>#N/A</v>
      </c>
      <c r="B629" t="s">
        <v>32</v>
      </c>
      <c r="C629">
        <v>10</v>
      </c>
      <c r="D629">
        <v>0</v>
      </c>
      <c r="E629">
        <v>119</v>
      </c>
      <c r="F629" t="s">
        <v>25</v>
      </c>
      <c r="G629">
        <v>0</v>
      </c>
      <c r="H629">
        <v>119</v>
      </c>
      <c r="I629">
        <v>119</v>
      </c>
      <c r="J629">
        <v>1</v>
      </c>
      <c r="K629">
        <v>0</v>
      </c>
      <c r="L629">
        <v>1</v>
      </c>
      <c r="M629">
        <v>38</v>
      </c>
      <c r="N629">
        <v>2</v>
      </c>
      <c r="O629">
        <v>77</v>
      </c>
      <c r="P629">
        <v>0</v>
      </c>
      <c r="U629" t="str">
        <f t="shared" si="30"/>
        <v/>
      </c>
      <c r="V629" t="str">
        <f>IF(U629="","",VLOOKUP(B629,'08 County Sub Allocation'!A:B,2,FALSE))</f>
        <v/>
      </c>
      <c r="X629" t="str">
        <f t="shared" si="29"/>
        <v/>
      </c>
      <c r="Y629" t="str">
        <f t="shared" si="31"/>
        <v/>
      </c>
    </row>
    <row r="630" spans="1:25" x14ac:dyDescent="0.3">
      <c r="A630" t="e">
        <f>VLOOKUP(B630,'VTD Check'!A:D,4,FALSE)</f>
        <v>#N/A</v>
      </c>
      <c r="B630" t="s">
        <v>138</v>
      </c>
      <c r="C630">
        <v>10</v>
      </c>
      <c r="U630" t="str">
        <f t="shared" si="30"/>
        <v/>
      </c>
      <c r="V630" t="str">
        <f>IF(U630="","",VLOOKUP(B630,'08 County Sub Allocation'!A:B,2,FALSE))</f>
        <v/>
      </c>
      <c r="X630" t="str">
        <f t="shared" si="29"/>
        <v/>
      </c>
      <c r="Y630" t="str">
        <f t="shared" si="31"/>
        <v/>
      </c>
    </row>
    <row r="631" spans="1:25" x14ac:dyDescent="0.3">
      <c r="A631" t="e">
        <f>VLOOKUP(B631,'VTD Check'!A:D,4,FALSE)</f>
        <v>#N/A</v>
      </c>
      <c r="B631" t="s">
        <v>24</v>
      </c>
      <c r="C631">
        <v>10</v>
      </c>
      <c r="D631">
        <v>0</v>
      </c>
      <c r="E631">
        <v>3090</v>
      </c>
      <c r="F631" t="s">
        <v>25</v>
      </c>
      <c r="G631">
        <v>90034</v>
      </c>
      <c r="H631">
        <v>3090</v>
      </c>
      <c r="I631">
        <v>3082</v>
      </c>
      <c r="J631">
        <v>46</v>
      </c>
      <c r="K631">
        <v>10</v>
      </c>
      <c r="L631">
        <v>15</v>
      </c>
      <c r="M631">
        <v>1292</v>
      </c>
      <c r="N631">
        <v>18</v>
      </c>
      <c r="O631">
        <v>1696</v>
      </c>
      <c r="P631">
        <v>5</v>
      </c>
      <c r="U631" t="str">
        <f t="shared" si="30"/>
        <v/>
      </c>
      <c r="V631" t="str">
        <f>IF(U631="","",VLOOKUP(B631,'08 County Sub Allocation'!A:B,2,FALSE))</f>
        <v/>
      </c>
      <c r="X631" t="str">
        <f t="shared" si="29"/>
        <v/>
      </c>
      <c r="Y631" t="str">
        <f t="shared" si="31"/>
        <v/>
      </c>
    </row>
    <row r="632" spans="1:25" x14ac:dyDescent="0.3">
      <c r="A632" t="e">
        <f>VLOOKUP(B632,'VTD Check'!A:D,4,FALSE)</f>
        <v>#N/A</v>
      </c>
      <c r="B632" t="s">
        <v>26</v>
      </c>
      <c r="C632">
        <v>10</v>
      </c>
      <c r="D632">
        <v>0</v>
      </c>
      <c r="E632">
        <v>0</v>
      </c>
      <c r="F632" t="s">
        <v>25</v>
      </c>
      <c r="G632">
        <v>90034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U632" t="str">
        <f t="shared" si="30"/>
        <v/>
      </c>
      <c r="V632" t="str">
        <f>IF(U632="","",VLOOKUP(B632,'08 County Sub Allocation'!A:B,2,FALSE))</f>
        <v/>
      </c>
      <c r="X632" t="str">
        <f t="shared" si="29"/>
        <v/>
      </c>
      <c r="Y632" t="str">
        <f t="shared" si="31"/>
        <v/>
      </c>
    </row>
    <row r="633" spans="1:25" x14ac:dyDescent="0.3">
      <c r="A633" t="e">
        <f>VLOOKUP(B633,'VTD Check'!A:D,4,FALSE)</f>
        <v>#N/A</v>
      </c>
      <c r="B633" t="s">
        <v>27</v>
      </c>
      <c r="C633">
        <v>10</v>
      </c>
      <c r="D633">
        <v>0</v>
      </c>
      <c r="E633">
        <v>0</v>
      </c>
      <c r="F633" t="s">
        <v>25</v>
      </c>
      <c r="G633">
        <v>90034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U633" t="str">
        <f t="shared" si="30"/>
        <v/>
      </c>
      <c r="V633" t="str">
        <f>IF(U633="","",VLOOKUP(B633,'08 County Sub Allocation'!A:B,2,FALSE))</f>
        <v/>
      </c>
      <c r="X633" t="str">
        <f t="shared" si="29"/>
        <v/>
      </c>
      <c r="Y633" t="str">
        <f t="shared" si="31"/>
        <v/>
      </c>
    </row>
    <row r="634" spans="1:25" x14ac:dyDescent="0.3">
      <c r="A634" t="e">
        <f>VLOOKUP(B634,'VTD Check'!A:D,4,FALSE)</f>
        <v>#N/A</v>
      </c>
      <c r="B634" t="s">
        <v>28</v>
      </c>
      <c r="C634">
        <v>10</v>
      </c>
      <c r="D634">
        <v>0</v>
      </c>
      <c r="E634">
        <v>0</v>
      </c>
      <c r="F634" t="s">
        <v>25</v>
      </c>
      <c r="G634">
        <v>90034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U634" t="str">
        <f t="shared" si="30"/>
        <v/>
      </c>
      <c r="V634" t="str">
        <f>IF(U634="","",VLOOKUP(B634,'08 County Sub Allocation'!A:B,2,FALSE))</f>
        <v/>
      </c>
      <c r="X634" t="str">
        <f t="shared" si="29"/>
        <v/>
      </c>
      <c r="Y634" t="str">
        <f t="shared" si="31"/>
        <v/>
      </c>
    </row>
    <row r="635" spans="1:25" x14ac:dyDescent="0.3">
      <c r="A635" t="e">
        <f>VLOOKUP(B635,'VTD Check'!A:D,4,FALSE)</f>
        <v>#N/A</v>
      </c>
      <c r="B635" t="s">
        <v>29</v>
      </c>
      <c r="C635">
        <v>10</v>
      </c>
      <c r="D635">
        <v>0</v>
      </c>
      <c r="E635">
        <v>0</v>
      </c>
      <c r="F635" t="s">
        <v>25</v>
      </c>
      <c r="G635">
        <v>90034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U635" t="str">
        <f t="shared" si="30"/>
        <v/>
      </c>
      <c r="V635" t="str">
        <f>IF(U635="","",VLOOKUP(B635,'08 County Sub Allocation'!A:B,2,FALSE))</f>
        <v/>
      </c>
      <c r="X635" t="str">
        <f t="shared" si="29"/>
        <v/>
      </c>
      <c r="Y635" t="str">
        <f t="shared" si="31"/>
        <v/>
      </c>
    </row>
    <row r="636" spans="1:25" x14ac:dyDescent="0.3">
      <c r="A636" t="e">
        <f>VLOOKUP(B636,'VTD Check'!A:D,4,FALSE)</f>
        <v>#N/A</v>
      </c>
      <c r="B636" t="s">
        <v>30</v>
      </c>
      <c r="C636">
        <v>10</v>
      </c>
      <c r="D636">
        <v>0</v>
      </c>
      <c r="E636">
        <v>0</v>
      </c>
      <c r="F636" t="s">
        <v>25</v>
      </c>
      <c r="G636">
        <v>90034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U636" t="str">
        <f t="shared" si="30"/>
        <v/>
      </c>
      <c r="V636" t="str">
        <f>IF(U636="","",VLOOKUP(B636,'08 County Sub Allocation'!A:B,2,FALSE))</f>
        <v/>
      </c>
      <c r="X636" t="str">
        <f t="shared" si="29"/>
        <v/>
      </c>
      <c r="Y636" t="str">
        <f t="shared" si="31"/>
        <v/>
      </c>
    </row>
    <row r="637" spans="1:25" x14ac:dyDescent="0.3">
      <c r="A637" t="e">
        <f>VLOOKUP(B637,'VTD Check'!A:D,4,FALSE)</f>
        <v>#N/A</v>
      </c>
      <c r="B637" t="s">
        <v>31</v>
      </c>
      <c r="C637">
        <v>10</v>
      </c>
      <c r="D637">
        <v>0</v>
      </c>
      <c r="E637">
        <v>0</v>
      </c>
      <c r="F637" t="s">
        <v>25</v>
      </c>
      <c r="G637">
        <v>90034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U637" t="str">
        <f t="shared" si="30"/>
        <v/>
      </c>
      <c r="V637" t="str">
        <f>IF(U637="","",VLOOKUP(B637,'08 County Sub Allocation'!A:B,2,FALSE))</f>
        <v/>
      </c>
      <c r="X637" t="str">
        <f t="shared" si="29"/>
        <v/>
      </c>
      <c r="Y637" t="str">
        <f t="shared" si="31"/>
        <v/>
      </c>
    </row>
    <row r="638" spans="1:25" x14ac:dyDescent="0.3">
      <c r="A638" t="e">
        <f>VLOOKUP(B638,'VTD Check'!A:D,4,FALSE)</f>
        <v>#N/A</v>
      </c>
      <c r="B638" t="s">
        <v>32</v>
      </c>
      <c r="C638">
        <v>10</v>
      </c>
      <c r="D638">
        <v>0</v>
      </c>
      <c r="E638">
        <v>3090</v>
      </c>
      <c r="F638" t="s">
        <v>25</v>
      </c>
      <c r="G638">
        <v>0</v>
      </c>
      <c r="H638">
        <v>3090</v>
      </c>
      <c r="I638">
        <v>3082</v>
      </c>
      <c r="J638">
        <v>46</v>
      </c>
      <c r="K638">
        <v>10</v>
      </c>
      <c r="L638">
        <v>15</v>
      </c>
      <c r="M638">
        <v>1292</v>
      </c>
      <c r="N638">
        <v>18</v>
      </c>
      <c r="O638">
        <v>1696</v>
      </c>
      <c r="P638">
        <v>5</v>
      </c>
      <c r="U638" t="str">
        <f t="shared" si="30"/>
        <v/>
      </c>
      <c r="V638" t="str">
        <f>IF(U638="","",VLOOKUP(B638,'08 County Sub Allocation'!A:B,2,FALSE))</f>
        <v/>
      </c>
      <c r="X638" t="str">
        <f t="shared" si="29"/>
        <v/>
      </c>
      <c r="Y638" t="str">
        <f t="shared" si="31"/>
        <v/>
      </c>
    </row>
    <row r="639" spans="1:25" x14ac:dyDescent="0.3">
      <c r="A639" t="e">
        <f>VLOOKUP(B639,'VTD Check'!A:D,4,FALSE)</f>
        <v>#N/A</v>
      </c>
      <c r="B639" t="s">
        <v>179</v>
      </c>
      <c r="C639">
        <v>10</v>
      </c>
      <c r="U639" t="str">
        <f t="shared" si="30"/>
        <v/>
      </c>
      <c r="V639" t="str">
        <f>IF(U639="","",VLOOKUP(B639,'08 County Sub Allocation'!A:B,2,FALSE))</f>
        <v/>
      </c>
      <c r="X639" t="str">
        <f t="shared" si="29"/>
        <v/>
      </c>
      <c r="Y639" t="str">
        <f t="shared" si="31"/>
        <v/>
      </c>
    </row>
    <row r="640" spans="1:25" x14ac:dyDescent="0.3">
      <c r="A640" t="e">
        <f>VLOOKUP(B640,'VTD Check'!A:D,4,FALSE)</f>
        <v>#N/A</v>
      </c>
      <c r="B640" t="s">
        <v>24</v>
      </c>
      <c r="C640">
        <v>10</v>
      </c>
      <c r="D640">
        <v>0</v>
      </c>
      <c r="E640">
        <v>0</v>
      </c>
      <c r="F640" t="s">
        <v>25</v>
      </c>
      <c r="G640">
        <v>38979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U640" t="str">
        <f t="shared" si="30"/>
        <v/>
      </c>
      <c r="V640" t="str">
        <f>IF(U640="","",VLOOKUP(B640,'08 County Sub Allocation'!A:B,2,FALSE))</f>
        <v/>
      </c>
      <c r="X640" t="str">
        <f t="shared" si="29"/>
        <v/>
      </c>
      <c r="Y640" t="str">
        <f t="shared" si="31"/>
        <v/>
      </c>
    </row>
    <row r="641" spans="1:25" x14ac:dyDescent="0.3">
      <c r="A641" t="e">
        <f>VLOOKUP(B641,'VTD Check'!A:D,4,FALSE)</f>
        <v>#N/A</v>
      </c>
      <c r="B641" t="s">
        <v>26</v>
      </c>
      <c r="C641">
        <v>10</v>
      </c>
      <c r="D641">
        <v>0</v>
      </c>
      <c r="E641">
        <v>230</v>
      </c>
      <c r="F641" t="s">
        <v>25</v>
      </c>
      <c r="G641">
        <v>38979</v>
      </c>
      <c r="H641">
        <v>230</v>
      </c>
      <c r="I641">
        <v>229</v>
      </c>
      <c r="J641">
        <v>1</v>
      </c>
      <c r="K641">
        <v>0</v>
      </c>
      <c r="L641">
        <v>4</v>
      </c>
      <c r="M641">
        <v>62</v>
      </c>
      <c r="N641">
        <v>0</v>
      </c>
      <c r="O641">
        <v>161</v>
      </c>
      <c r="P641">
        <v>1</v>
      </c>
      <c r="U641" t="str">
        <f t="shared" si="30"/>
        <v/>
      </c>
      <c r="V641" t="str">
        <f>IF(U641="","",VLOOKUP(B641,'08 County Sub Allocation'!A:B,2,FALSE))</f>
        <v/>
      </c>
      <c r="X641" t="str">
        <f t="shared" si="29"/>
        <v/>
      </c>
      <c r="Y641" t="str">
        <f t="shared" si="31"/>
        <v/>
      </c>
    </row>
    <row r="642" spans="1:25" x14ac:dyDescent="0.3">
      <c r="A642" t="e">
        <f>VLOOKUP(B642,'VTD Check'!A:D,4,FALSE)</f>
        <v>#N/A</v>
      </c>
      <c r="B642" t="s">
        <v>27</v>
      </c>
      <c r="C642">
        <v>10</v>
      </c>
      <c r="D642">
        <v>0</v>
      </c>
      <c r="E642">
        <v>0</v>
      </c>
      <c r="F642" t="s">
        <v>25</v>
      </c>
      <c r="G642">
        <v>38979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U642" t="str">
        <f t="shared" si="30"/>
        <v/>
      </c>
      <c r="V642" t="str">
        <f>IF(U642="","",VLOOKUP(B642,'08 County Sub Allocation'!A:B,2,FALSE))</f>
        <v/>
      </c>
      <c r="X642" t="str">
        <f t="shared" si="29"/>
        <v/>
      </c>
      <c r="Y642" t="str">
        <f t="shared" si="31"/>
        <v/>
      </c>
    </row>
    <row r="643" spans="1:25" x14ac:dyDescent="0.3">
      <c r="A643" t="e">
        <f>VLOOKUP(B643,'VTD Check'!A:D,4,FALSE)</f>
        <v>#N/A</v>
      </c>
      <c r="B643" t="s">
        <v>28</v>
      </c>
      <c r="C643">
        <v>10</v>
      </c>
      <c r="D643">
        <v>0</v>
      </c>
      <c r="E643">
        <v>926</v>
      </c>
      <c r="F643" t="s">
        <v>25</v>
      </c>
      <c r="G643">
        <v>38979</v>
      </c>
      <c r="H643">
        <v>926</v>
      </c>
      <c r="I643">
        <v>916</v>
      </c>
      <c r="J643">
        <v>15</v>
      </c>
      <c r="K643">
        <v>9</v>
      </c>
      <c r="L643">
        <v>13</v>
      </c>
      <c r="M643">
        <v>248</v>
      </c>
      <c r="N643">
        <v>10</v>
      </c>
      <c r="O643">
        <v>617</v>
      </c>
      <c r="P643">
        <v>4</v>
      </c>
      <c r="U643" t="str">
        <f t="shared" si="30"/>
        <v/>
      </c>
      <c r="V643" t="str">
        <f>IF(U643="","",VLOOKUP(B643,'08 County Sub Allocation'!A:B,2,FALSE))</f>
        <v/>
      </c>
      <c r="X643" t="str">
        <f t="shared" ref="X643:X706" si="32">IF(U643="","",IF(ISNUMBER(LEFT(U643,2)/1),LEFT(U643,2)/1,X642))</f>
        <v/>
      </c>
      <c r="Y643" t="str">
        <f t="shared" si="31"/>
        <v/>
      </c>
    </row>
    <row r="644" spans="1:25" x14ac:dyDescent="0.3">
      <c r="A644" t="e">
        <f>VLOOKUP(B644,'VTD Check'!A:D,4,FALSE)</f>
        <v>#N/A</v>
      </c>
      <c r="B644" t="s">
        <v>29</v>
      </c>
      <c r="C644">
        <v>10</v>
      </c>
      <c r="D644">
        <v>0</v>
      </c>
      <c r="E644">
        <v>0</v>
      </c>
      <c r="F644" t="s">
        <v>25</v>
      </c>
      <c r="G644">
        <v>38979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U644" t="str">
        <f t="shared" si="30"/>
        <v/>
      </c>
      <c r="V644" t="str">
        <f>IF(U644="","",VLOOKUP(B644,'08 County Sub Allocation'!A:B,2,FALSE))</f>
        <v/>
      </c>
      <c r="X644" t="str">
        <f t="shared" si="32"/>
        <v/>
      </c>
      <c r="Y644" t="str">
        <f t="shared" si="31"/>
        <v/>
      </c>
    </row>
    <row r="645" spans="1:25" x14ac:dyDescent="0.3">
      <c r="A645" t="e">
        <f>VLOOKUP(B645,'VTD Check'!A:D,4,FALSE)</f>
        <v>#N/A</v>
      </c>
      <c r="B645" t="s">
        <v>30</v>
      </c>
      <c r="C645">
        <v>10</v>
      </c>
      <c r="D645">
        <v>0</v>
      </c>
      <c r="E645">
        <v>649</v>
      </c>
      <c r="F645" t="s">
        <v>25</v>
      </c>
      <c r="G645">
        <v>38979</v>
      </c>
      <c r="H645">
        <v>649</v>
      </c>
      <c r="I645">
        <v>644</v>
      </c>
      <c r="J645">
        <v>4</v>
      </c>
      <c r="K645">
        <v>3</v>
      </c>
      <c r="L645">
        <v>5</v>
      </c>
      <c r="M645">
        <v>239</v>
      </c>
      <c r="N645">
        <v>2</v>
      </c>
      <c r="O645">
        <v>390</v>
      </c>
      <c r="P645">
        <v>1</v>
      </c>
      <c r="U645" t="str">
        <f t="shared" si="30"/>
        <v/>
      </c>
      <c r="V645" t="str">
        <f>IF(U645="","",VLOOKUP(B645,'08 County Sub Allocation'!A:B,2,FALSE))</f>
        <v/>
      </c>
      <c r="X645" t="str">
        <f t="shared" si="32"/>
        <v/>
      </c>
      <c r="Y645" t="str">
        <f t="shared" si="31"/>
        <v/>
      </c>
    </row>
    <row r="646" spans="1:25" x14ac:dyDescent="0.3">
      <c r="A646" t="e">
        <f>VLOOKUP(B646,'VTD Check'!A:D,4,FALSE)</f>
        <v>#N/A</v>
      </c>
      <c r="B646" t="s">
        <v>31</v>
      </c>
      <c r="C646">
        <v>10</v>
      </c>
      <c r="D646">
        <v>0</v>
      </c>
      <c r="E646">
        <v>0</v>
      </c>
      <c r="F646" t="s">
        <v>25</v>
      </c>
      <c r="G646">
        <v>38979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U646" t="str">
        <f t="shared" si="30"/>
        <v/>
      </c>
      <c r="V646" t="str">
        <f>IF(U646="","",VLOOKUP(B646,'08 County Sub Allocation'!A:B,2,FALSE))</f>
        <v/>
      </c>
      <c r="X646" t="str">
        <f t="shared" si="32"/>
        <v/>
      </c>
      <c r="Y646" t="str">
        <f t="shared" si="31"/>
        <v/>
      </c>
    </row>
    <row r="647" spans="1:25" x14ac:dyDescent="0.3">
      <c r="A647" t="e">
        <f>VLOOKUP(B647,'VTD Check'!A:D,4,FALSE)</f>
        <v>#N/A</v>
      </c>
      <c r="B647" t="s">
        <v>32</v>
      </c>
      <c r="C647">
        <v>10</v>
      </c>
      <c r="D647">
        <v>0</v>
      </c>
      <c r="E647">
        <v>1805</v>
      </c>
      <c r="F647" t="s">
        <v>25</v>
      </c>
      <c r="G647">
        <v>0</v>
      </c>
      <c r="H647">
        <v>1805</v>
      </c>
      <c r="I647">
        <v>1789</v>
      </c>
      <c r="J647">
        <v>20</v>
      </c>
      <c r="K647">
        <v>12</v>
      </c>
      <c r="L647">
        <v>22</v>
      </c>
      <c r="M647">
        <v>549</v>
      </c>
      <c r="N647">
        <v>12</v>
      </c>
      <c r="O647">
        <v>1168</v>
      </c>
      <c r="P647">
        <v>6</v>
      </c>
      <c r="U647" t="str">
        <f t="shared" si="30"/>
        <v/>
      </c>
      <c r="V647" t="str">
        <f>IF(U647="","",VLOOKUP(B647,'08 County Sub Allocation'!A:B,2,FALSE))</f>
        <v/>
      </c>
      <c r="X647" t="str">
        <f t="shared" si="32"/>
        <v/>
      </c>
      <c r="Y647" t="str">
        <f t="shared" si="31"/>
        <v/>
      </c>
    </row>
    <row r="648" spans="1:25" x14ac:dyDescent="0.3">
      <c r="A648" t="e">
        <f>VLOOKUP(B648,'VTD Check'!A:D,4,FALSE)</f>
        <v>#N/A</v>
      </c>
      <c r="B648" t="s">
        <v>180</v>
      </c>
      <c r="C648">
        <v>10</v>
      </c>
      <c r="U648" t="str">
        <f t="shared" si="30"/>
        <v/>
      </c>
      <c r="V648" t="str">
        <f>IF(U648="","",VLOOKUP(B648,'08 County Sub Allocation'!A:B,2,FALSE))</f>
        <v/>
      </c>
      <c r="X648" t="str">
        <f t="shared" si="32"/>
        <v/>
      </c>
      <c r="Y648" t="str">
        <f t="shared" si="31"/>
        <v/>
      </c>
    </row>
    <row r="649" spans="1:25" x14ac:dyDescent="0.3">
      <c r="A649" t="e">
        <f>VLOOKUP(B649,'VTD Check'!A:D,4,FALSE)</f>
        <v>#N/A</v>
      </c>
      <c r="B649" t="s">
        <v>24</v>
      </c>
      <c r="C649">
        <v>10</v>
      </c>
      <c r="D649">
        <v>0</v>
      </c>
      <c r="E649">
        <v>0</v>
      </c>
      <c r="F649" t="s">
        <v>25</v>
      </c>
      <c r="G649">
        <v>25378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U649" t="str">
        <f t="shared" si="30"/>
        <v/>
      </c>
      <c r="V649" t="str">
        <f>IF(U649="","",VLOOKUP(B649,'08 County Sub Allocation'!A:B,2,FALSE))</f>
        <v/>
      </c>
      <c r="X649" t="str">
        <f t="shared" si="32"/>
        <v/>
      </c>
      <c r="Y649" t="str">
        <f t="shared" si="31"/>
        <v/>
      </c>
    </row>
    <row r="650" spans="1:25" x14ac:dyDescent="0.3">
      <c r="A650" t="e">
        <f>VLOOKUP(B650,'VTD Check'!A:D,4,FALSE)</f>
        <v>#N/A</v>
      </c>
      <c r="B650" t="s">
        <v>26</v>
      </c>
      <c r="C650">
        <v>10</v>
      </c>
      <c r="D650">
        <v>0</v>
      </c>
      <c r="E650">
        <v>0</v>
      </c>
      <c r="F650" t="s">
        <v>25</v>
      </c>
      <c r="G650">
        <v>25378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U650" t="str">
        <f t="shared" si="30"/>
        <v/>
      </c>
      <c r="V650" t="str">
        <f>IF(U650="","",VLOOKUP(B650,'08 County Sub Allocation'!A:B,2,FALSE))</f>
        <v/>
      </c>
      <c r="X650" t="str">
        <f t="shared" si="32"/>
        <v/>
      </c>
      <c r="Y650" t="str">
        <f t="shared" si="31"/>
        <v/>
      </c>
    </row>
    <row r="651" spans="1:25" x14ac:dyDescent="0.3">
      <c r="A651" t="e">
        <f>VLOOKUP(B651,'VTD Check'!A:D,4,FALSE)</f>
        <v>#N/A</v>
      </c>
      <c r="B651" t="s">
        <v>27</v>
      </c>
      <c r="C651">
        <v>10</v>
      </c>
      <c r="D651">
        <v>0</v>
      </c>
      <c r="E651">
        <v>0</v>
      </c>
      <c r="F651" t="s">
        <v>25</v>
      </c>
      <c r="G651">
        <v>25378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U651" t="str">
        <f t="shared" ref="U651:U714" si="33">IF(ISNUMBER(LEFT(A651,2)/1),A651,IF(RIGHT(B650,8)="Absentee",REPT("0",2-LEN(C651))&amp;C651&amp;"-ABS",IF(RIGHT(B650,8)="Question",REPT("0",2-LEN(C651))&amp;C651&amp;"-QUE","")))</f>
        <v/>
      </c>
      <c r="V651" t="str">
        <f>IF(U651="","",VLOOKUP(B651,'08 County Sub Allocation'!A:B,2,FALSE))</f>
        <v/>
      </c>
      <c r="X651" t="str">
        <f t="shared" si="32"/>
        <v/>
      </c>
      <c r="Y651" t="str">
        <f t="shared" si="31"/>
        <v/>
      </c>
    </row>
    <row r="652" spans="1:25" x14ac:dyDescent="0.3">
      <c r="A652" t="e">
        <f>VLOOKUP(B652,'VTD Check'!A:D,4,FALSE)</f>
        <v>#N/A</v>
      </c>
      <c r="B652" t="s">
        <v>28</v>
      </c>
      <c r="C652">
        <v>10</v>
      </c>
      <c r="D652">
        <v>0</v>
      </c>
      <c r="E652">
        <v>0</v>
      </c>
      <c r="F652" t="s">
        <v>25</v>
      </c>
      <c r="G652">
        <v>25378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U652" t="str">
        <f t="shared" si="33"/>
        <v/>
      </c>
      <c r="V652" t="str">
        <f>IF(U652="","",VLOOKUP(B652,'08 County Sub Allocation'!A:B,2,FALSE))</f>
        <v/>
      </c>
      <c r="X652" t="str">
        <f t="shared" si="32"/>
        <v/>
      </c>
      <c r="Y652" t="str">
        <f t="shared" si="31"/>
        <v/>
      </c>
    </row>
    <row r="653" spans="1:25" x14ac:dyDescent="0.3">
      <c r="A653" t="e">
        <f>VLOOKUP(B653,'VTD Check'!A:D,4,FALSE)</f>
        <v>#N/A</v>
      </c>
      <c r="B653" t="s">
        <v>29</v>
      </c>
      <c r="C653">
        <v>10</v>
      </c>
      <c r="D653">
        <v>0</v>
      </c>
      <c r="E653">
        <v>280</v>
      </c>
      <c r="F653" t="s">
        <v>25</v>
      </c>
      <c r="G653">
        <v>25378</v>
      </c>
      <c r="H653">
        <v>280</v>
      </c>
      <c r="I653">
        <v>276</v>
      </c>
      <c r="J653">
        <v>2</v>
      </c>
      <c r="K653">
        <v>0</v>
      </c>
      <c r="L653">
        <v>5</v>
      </c>
      <c r="M653">
        <v>104</v>
      </c>
      <c r="N653">
        <v>3</v>
      </c>
      <c r="O653">
        <v>161</v>
      </c>
      <c r="P653">
        <v>1</v>
      </c>
      <c r="U653" t="str">
        <f t="shared" si="33"/>
        <v/>
      </c>
      <c r="V653" t="str">
        <f>IF(U653="","",VLOOKUP(B653,'08 County Sub Allocation'!A:B,2,FALSE))</f>
        <v/>
      </c>
      <c r="X653" t="str">
        <f t="shared" si="32"/>
        <v/>
      </c>
      <c r="Y653" t="str">
        <f t="shared" ref="Y653:Y716" si="34">IF(U653="","",IF(RIGHT(B653,5)="Total","TOT",IF(ISNUMBER(LEFT(A653,2)/1),"ED",IF(RIGHT(U653,3)="ABS","ABS",IF(RIGHT(U653,3)="QUE","QUE","")))))</f>
        <v/>
      </c>
    </row>
    <row r="654" spans="1:25" x14ac:dyDescent="0.3">
      <c r="A654" t="e">
        <f>VLOOKUP(B654,'VTD Check'!A:D,4,FALSE)</f>
        <v>#N/A</v>
      </c>
      <c r="B654" t="s">
        <v>30</v>
      </c>
      <c r="C654">
        <v>10</v>
      </c>
      <c r="D654">
        <v>0</v>
      </c>
      <c r="E654">
        <v>0</v>
      </c>
      <c r="F654" t="s">
        <v>25</v>
      </c>
      <c r="G654">
        <v>25378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U654" t="str">
        <f t="shared" si="33"/>
        <v/>
      </c>
      <c r="V654" t="str">
        <f>IF(U654="","",VLOOKUP(B654,'08 County Sub Allocation'!A:B,2,FALSE))</f>
        <v/>
      </c>
      <c r="X654" t="str">
        <f t="shared" si="32"/>
        <v/>
      </c>
      <c r="Y654" t="str">
        <f t="shared" si="34"/>
        <v/>
      </c>
    </row>
    <row r="655" spans="1:25" x14ac:dyDescent="0.3">
      <c r="A655" t="e">
        <f>VLOOKUP(B655,'VTD Check'!A:D,4,FALSE)</f>
        <v>#N/A</v>
      </c>
      <c r="B655" t="s">
        <v>31</v>
      </c>
      <c r="C655">
        <v>10</v>
      </c>
      <c r="D655">
        <v>0</v>
      </c>
      <c r="E655">
        <v>0</v>
      </c>
      <c r="F655" t="s">
        <v>25</v>
      </c>
      <c r="G655">
        <v>25378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U655" t="str">
        <f t="shared" si="33"/>
        <v/>
      </c>
      <c r="V655" t="str">
        <f>IF(U655="","",VLOOKUP(B655,'08 County Sub Allocation'!A:B,2,FALSE))</f>
        <v/>
      </c>
      <c r="X655" t="str">
        <f t="shared" si="32"/>
        <v/>
      </c>
      <c r="Y655" t="str">
        <f t="shared" si="34"/>
        <v/>
      </c>
    </row>
    <row r="656" spans="1:25" x14ac:dyDescent="0.3">
      <c r="A656" t="e">
        <f>VLOOKUP(B656,'VTD Check'!A:D,4,FALSE)</f>
        <v>#N/A</v>
      </c>
      <c r="B656" t="s">
        <v>32</v>
      </c>
      <c r="C656">
        <v>10</v>
      </c>
      <c r="D656">
        <v>0</v>
      </c>
      <c r="E656">
        <v>280</v>
      </c>
      <c r="F656" t="s">
        <v>25</v>
      </c>
      <c r="G656">
        <v>0</v>
      </c>
      <c r="H656">
        <v>280</v>
      </c>
      <c r="I656">
        <v>276</v>
      </c>
      <c r="J656">
        <v>2</v>
      </c>
      <c r="K656">
        <v>0</v>
      </c>
      <c r="L656">
        <v>5</v>
      </c>
      <c r="M656">
        <v>104</v>
      </c>
      <c r="N656">
        <v>3</v>
      </c>
      <c r="O656">
        <v>161</v>
      </c>
      <c r="P656">
        <v>1</v>
      </c>
      <c r="U656" t="str">
        <f t="shared" si="33"/>
        <v/>
      </c>
      <c r="V656" t="str">
        <f>IF(U656="","",VLOOKUP(B656,'08 County Sub Allocation'!A:B,2,FALSE))</f>
        <v/>
      </c>
      <c r="X656" t="str">
        <f t="shared" si="32"/>
        <v/>
      </c>
      <c r="Y656" t="str">
        <f t="shared" si="34"/>
        <v/>
      </c>
    </row>
    <row r="657" spans="1:25" x14ac:dyDescent="0.3">
      <c r="A657" t="e">
        <f>VLOOKUP(B657,'VTD Check'!A:D,4,FALSE)</f>
        <v>#N/A</v>
      </c>
      <c r="B657" t="s">
        <v>32</v>
      </c>
      <c r="C657">
        <v>10</v>
      </c>
      <c r="U657" t="str">
        <f t="shared" si="33"/>
        <v/>
      </c>
      <c r="V657" t="str">
        <f>IF(U657="","",VLOOKUP(B657,'08 County Sub Allocation'!A:B,2,FALSE))</f>
        <v/>
      </c>
      <c r="X657" t="str">
        <f t="shared" si="32"/>
        <v/>
      </c>
      <c r="Y657" t="str">
        <f t="shared" si="34"/>
        <v/>
      </c>
    </row>
    <row r="658" spans="1:25" x14ac:dyDescent="0.3">
      <c r="A658" t="e">
        <f>VLOOKUP(B658,'VTD Check'!A:D,4,FALSE)</f>
        <v>#N/A</v>
      </c>
      <c r="B658" t="s">
        <v>37</v>
      </c>
      <c r="C658">
        <v>10</v>
      </c>
      <c r="D658">
        <v>13091</v>
      </c>
      <c r="E658">
        <v>4068</v>
      </c>
      <c r="F658" s="1">
        <v>0.31069999999999998</v>
      </c>
      <c r="G658">
        <v>13091</v>
      </c>
      <c r="H658">
        <v>4068</v>
      </c>
      <c r="I658">
        <v>4045</v>
      </c>
      <c r="J658">
        <v>54</v>
      </c>
      <c r="K658">
        <v>10</v>
      </c>
      <c r="L658">
        <v>25</v>
      </c>
      <c r="M658">
        <v>1236</v>
      </c>
      <c r="N658">
        <v>18</v>
      </c>
      <c r="O658">
        <v>2693</v>
      </c>
      <c r="P658">
        <v>9</v>
      </c>
      <c r="U658" t="str">
        <f t="shared" si="33"/>
        <v/>
      </c>
      <c r="V658" t="str">
        <f>IF(U658="","",VLOOKUP(B658,'08 County Sub Allocation'!A:B,2,FALSE))</f>
        <v/>
      </c>
      <c r="X658" t="str">
        <f t="shared" si="32"/>
        <v/>
      </c>
      <c r="Y658" t="str">
        <f t="shared" si="34"/>
        <v/>
      </c>
    </row>
    <row r="659" spans="1:25" x14ac:dyDescent="0.3">
      <c r="A659" t="e">
        <f>VLOOKUP(B659,'VTD Check'!A:D,4,FALSE)</f>
        <v>#N/A</v>
      </c>
      <c r="B659" t="s">
        <v>24</v>
      </c>
      <c r="C659">
        <v>10</v>
      </c>
      <c r="D659">
        <v>13091</v>
      </c>
      <c r="E659">
        <v>4655</v>
      </c>
      <c r="F659" s="1">
        <v>0.35560000000000003</v>
      </c>
      <c r="G659">
        <v>180573</v>
      </c>
      <c r="H659">
        <v>4655</v>
      </c>
      <c r="I659">
        <v>4640</v>
      </c>
      <c r="J659">
        <v>68</v>
      </c>
      <c r="K659">
        <v>15</v>
      </c>
      <c r="L659">
        <v>19</v>
      </c>
      <c r="M659">
        <v>1781</v>
      </c>
      <c r="N659">
        <v>25</v>
      </c>
      <c r="O659">
        <v>2723</v>
      </c>
      <c r="P659">
        <v>9</v>
      </c>
      <c r="U659" t="str">
        <f t="shared" si="33"/>
        <v/>
      </c>
      <c r="V659" t="str">
        <f>IF(U659="","",VLOOKUP(B659,'08 County Sub Allocation'!A:B,2,FALSE))</f>
        <v/>
      </c>
      <c r="X659" t="str">
        <f t="shared" si="32"/>
        <v/>
      </c>
      <c r="Y659" t="str">
        <f t="shared" si="34"/>
        <v/>
      </c>
    </row>
    <row r="660" spans="1:25" x14ac:dyDescent="0.3">
      <c r="A660" t="e">
        <f>VLOOKUP(B660,'VTD Check'!A:D,4,FALSE)</f>
        <v>#N/A</v>
      </c>
      <c r="B660" t="s">
        <v>26</v>
      </c>
      <c r="C660">
        <v>10</v>
      </c>
      <c r="D660">
        <v>13091</v>
      </c>
      <c r="E660">
        <v>230</v>
      </c>
      <c r="F660" s="1">
        <v>1.7600000000000001E-2</v>
      </c>
      <c r="G660">
        <v>180573</v>
      </c>
      <c r="H660">
        <v>230</v>
      </c>
      <c r="I660">
        <v>229</v>
      </c>
      <c r="J660">
        <v>1</v>
      </c>
      <c r="K660">
        <v>0</v>
      </c>
      <c r="L660">
        <v>4</v>
      </c>
      <c r="M660">
        <v>62</v>
      </c>
      <c r="N660">
        <v>0</v>
      </c>
      <c r="O660">
        <v>161</v>
      </c>
      <c r="P660">
        <v>1</v>
      </c>
      <c r="U660" t="str">
        <f t="shared" si="33"/>
        <v/>
      </c>
      <c r="V660" t="str">
        <f>IF(U660="","",VLOOKUP(B660,'08 County Sub Allocation'!A:B,2,FALSE))</f>
        <v/>
      </c>
      <c r="X660" t="str">
        <f t="shared" si="32"/>
        <v/>
      </c>
      <c r="Y660" t="str">
        <f t="shared" si="34"/>
        <v/>
      </c>
    </row>
    <row r="661" spans="1:25" x14ac:dyDescent="0.3">
      <c r="A661" t="e">
        <f>VLOOKUP(B661,'VTD Check'!A:D,4,FALSE)</f>
        <v>#N/A</v>
      </c>
      <c r="B661" t="s">
        <v>27</v>
      </c>
      <c r="C661">
        <v>10</v>
      </c>
      <c r="D661">
        <v>13091</v>
      </c>
      <c r="E661">
        <v>0</v>
      </c>
      <c r="F661" s="1">
        <v>0</v>
      </c>
      <c r="G661">
        <v>180573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U661" t="str">
        <f t="shared" si="33"/>
        <v/>
      </c>
      <c r="V661" t="str">
        <f>IF(U661="","",VLOOKUP(B661,'08 County Sub Allocation'!A:B,2,FALSE))</f>
        <v/>
      </c>
      <c r="X661" t="str">
        <f t="shared" si="32"/>
        <v/>
      </c>
      <c r="Y661" t="str">
        <f t="shared" si="34"/>
        <v/>
      </c>
    </row>
    <row r="662" spans="1:25" x14ac:dyDescent="0.3">
      <c r="A662" t="e">
        <f>VLOOKUP(B662,'VTD Check'!A:D,4,FALSE)</f>
        <v>#N/A</v>
      </c>
      <c r="B662" t="s">
        <v>28</v>
      </c>
      <c r="C662">
        <v>10</v>
      </c>
      <c r="D662">
        <v>13091</v>
      </c>
      <c r="E662">
        <v>926</v>
      </c>
      <c r="F662" s="1">
        <v>7.0699999999999999E-2</v>
      </c>
      <c r="G662">
        <v>180573</v>
      </c>
      <c r="H662">
        <v>926</v>
      </c>
      <c r="I662">
        <v>916</v>
      </c>
      <c r="J662">
        <v>15</v>
      </c>
      <c r="K662">
        <v>9</v>
      </c>
      <c r="L662">
        <v>13</v>
      </c>
      <c r="M662">
        <v>248</v>
      </c>
      <c r="N662">
        <v>10</v>
      </c>
      <c r="O662">
        <v>617</v>
      </c>
      <c r="P662">
        <v>4</v>
      </c>
      <c r="U662" t="str">
        <f t="shared" si="33"/>
        <v/>
      </c>
      <c r="V662" t="str">
        <f>IF(U662="","",VLOOKUP(B662,'08 County Sub Allocation'!A:B,2,FALSE))</f>
        <v/>
      </c>
      <c r="X662" t="str">
        <f t="shared" si="32"/>
        <v/>
      </c>
      <c r="Y662" t="str">
        <f t="shared" si="34"/>
        <v/>
      </c>
    </row>
    <row r="663" spans="1:25" x14ac:dyDescent="0.3">
      <c r="A663" t="e">
        <f>VLOOKUP(B663,'VTD Check'!A:D,4,FALSE)</f>
        <v>#N/A</v>
      </c>
      <c r="B663" t="s">
        <v>29</v>
      </c>
      <c r="C663">
        <v>10</v>
      </c>
      <c r="D663">
        <v>13091</v>
      </c>
      <c r="E663">
        <v>280</v>
      </c>
      <c r="F663" s="1">
        <v>2.1399999999999999E-2</v>
      </c>
      <c r="G663">
        <v>180573</v>
      </c>
      <c r="H663">
        <v>280</v>
      </c>
      <c r="I663">
        <v>276</v>
      </c>
      <c r="J663">
        <v>2</v>
      </c>
      <c r="K663">
        <v>0</v>
      </c>
      <c r="L663">
        <v>5</v>
      </c>
      <c r="M663">
        <v>104</v>
      </c>
      <c r="N663">
        <v>3</v>
      </c>
      <c r="O663">
        <v>161</v>
      </c>
      <c r="P663">
        <v>1</v>
      </c>
      <c r="U663" t="str">
        <f t="shared" si="33"/>
        <v/>
      </c>
      <c r="V663" t="str">
        <f>IF(U663="","",VLOOKUP(B663,'08 County Sub Allocation'!A:B,2,FALSE))</f>
        <v/>
      </c>
      <c r="X663" t="str">
        <f t="shared" si="32"/>
        <v/>
      </c>
      <c r="Y663" t="str">
        <f t="shared" si="34"/>
        <v/>
      </c>
    </row>
    <row r="664" spans="1:25" x14ac:dyDescent="0.3">
      <c r="A664" t="e">
        <f>VLOOKUP(B664,'VTD Check'!A:D,4,FALSE)</f>
        <v>#N/A</v>
      </c>
      <c r="B664" t="s">
        <v>30</v>
      </c>
      <c r="C664">
        <v>10</v>
      </c>
      <c r="D664">
        <v>13091</v>
      </c>
      <c r="E664">
        <v>649</v>
      </c>
      <c r="F664" s="1">
        <v>4.9599999999999998E-2</v>
      </c>
      <c r="G664">
        <v>180573</v>
      </c>
      <c r="H664">
        <v>649</v>
      </c>
      <c r="I664">
        <v>644</v>
      </c>
      <c r="J664">
        <v>4</v>
      </c>
      <c r="K664">
        <v>3</v>
      </c>
      <c r="L664">
        <v>5</v>
      </c>
      <c r="M664">
        <v>239</v>
      </c>
      <c r="N664">
        <v>2</v>
      </c>
      <c r="O664">
        <v>390</v>
      </c>
      <c r="P664">
        <v>1</v>
      </c>
      <c r="U664" t="str">
        <f t="shared" si="33"/>
        <v/>
      </c>
      <c r="V664" t="str">
        <f>IF(U664="","",VLOOKUP(B664,'08 County Sub Allocation'!A:B,2,FALSE))</f>
        <v/>
      </c>
      <c r="X664" t="str">
        <f t="shared" si="32"/>
        <v/>
      </c>
      <c r="Y664" t="str">
        <f t="shared" si="34"/>
        <v/>
      </c>
    </row>
    <row r="665" spans="1:25" x14ac:dyDescent="0.3">
      <c r="A665" t="e">
        <f>VLOOKUP(B665,'VTD Check'!A:D,4,FALSE)</f>
        <v>#N/A</v>
      </c>
      <c r="B665" t="s">
        <v>31</v>
      </c>
      <c r="C665">
        <v>10</v>
      </c>
      <c r="D665">
        <v>13091</v>
      </c>
      <c r="E665">
        <v>0</v>
      </c>
      <c r="F665" s="1">
        <v>0</v>
      </c>
      <c r="G665">
        <v>180573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U665" t="str">
        <f t="shared" si="33"/>
        <v/>
      </c>
      <c r="V665" t="str">
        <f>IF(U665="","",VLOOKUP(B665,'08 County Sub Allocation'!A:B,2,FALSE))</f>
        <v/>
      </c>
      <c r="X665" t="str">
        <f t="shared" si="32"/>
        <v/>
      </c>
      <c r="Y665" t="str">
        <f t="shared" si="34"/>
        <v/>
      </c>
    </row>
    <row r="666" spans="1:25" x14ac:dyDescent="0.3">
      <c r="A666" t="e">
        <f>VLOOKUP(B666,'VTD Check'!A:D,4,FALSE)</f>
        <v>#N/A</v>
      </c>
      <c r="B666" t="s">
        <v>32</v>
      </c>
      <c r="C666">
        <v>10</v>
      </c>
      <c r="D666">
        <v>13091</v>
      </c>
      <c r="E666">
        <v>10808</v>
      </c>
      <c r="F666" s="1">
        <v>0.8256</v>
      </c>
      <c r="G666">
        <v>13091</v>
      </c>
      <c r="H666">
        <v>10808</v>
      </c>
      <c r="I666">
        <v>10750</v>
      </c>
      <c r="J666">
        <v>144</v>
      </c>
      <c r="K666">
        <v>37</v>
      </c>
      <c r="L666">
        <v>71</v>
      </c>
      <c r="M666">
        <v>3670</v>
      </c>
      <c r="N666">
        <v>58</v>
      </c>
      <c r="O666">
        <v>6745</v>
      </c>
      <c r="P666">
        <v>25</v>
      </c>
      <c r="U666" t="str">
        <f t="shared" si="33"/>
        <v/>
      </c>
      <c r="V666" t="str">
        <f>IF(U666="","",VLOOKUP(B666,'08 County Sub Allocation'!A:B,2,FALSE))</f>
        <v/>
      </c>
      <c r="X666" t="str">
        <f t="shared" si="32"/>
        <v/>
      </c>
      <c r="Y666" t="str">
        <f t="shared" si="34"/>
        <v/>
      </c>
    </row>
    <row r="667" spans="1:25" x14ac:dyDescent="0.3">
      <c r="A667" t="e">
        <f>VLOOKUP(B667,'VTD Check'!A:D,4,FALSE)</f>
        <v>#N/A</v>
      </c>
      <c r="U667" t="str">
        <f t="shared" si="33"/>
        <v/>
      </c>
      <c r="V667" t="str">
        <f>IF(U667="","",VLOOKUP(B667,'08 County Sub Allocation'!A:B,2,FALSE))</f>
        <v/>
      </c>
      <c r="X667" t="str">
        <f t="shared" si="32"/>
        <v/>
      </c>
      <c r="Y667" t="str">
        <f t="shared" si="34"/>
        <v/>
      </c>
    </row>
    <row r="668" spans="1:25" x14ac:dyDescent="0.3">
      <c r="A668" t="str">
        <f>VLOOKUP(B668,'VTD Check'!A:D,4,FALSE)</f>
        <v>11-400</v>
      </c>
      <c r="B668" t="s">
        <v>188</v>
      </c>
      <c r="C668">
        <v>11</v>
      </c>
      <c r="D668">
        <v>1325</v>
      </c>
      <c r="E668">
        <v>691</v>
      </c>
      <c r="F668" s="1">
        <v>0.52149999999999996</v>
      </c>
      <c r="G668">
        <v>1325</v>
      </c>
      <c r="H668">
        <v>691</v>
      </c>
      <c r="I668">
        <v>691</v>
      </c>
      <c r="J668">
        <v>8</v>
      </c>
      <c r="K668">
        <v>3</v>
      </c>
      <c r="L668">
        <v>5</v>
      </c>
      <c r="M668">
        <v>128</v>
      </c>
      <c r="N668">
        <v>1</v>
      </c>
      <c r="O668">
        <v>545</v>
      </c>
      <c r="P668">
        <v>1</v>
      </c>
      <c r="U668" t="str">
        <f t="shared" si="33"/>
        <v>11-400</v>
      </c>
      <c r="V668" t="str">
        <f>IF(U668="","",VLOOKUP(B668,'08 County Sub Allocation'!A:B,2,FALSE))</f>
        <v>F</v>
      </c>
      <c r="X668">
        <f t="shared" si="32"/>
        <v>11</v>
      </c>
      <c r="Y668" t="str">
        <f t="shared" si="34"/>
        <v>ED</v>
      </c>
    </row>
    <row r="669" spans="1:25" x14ac:dyDescent="0.3">
      <c r="A669" t="str">
        <f>VLOOKUP(B669,'VTD Check'!A:D,4,FALSE)</f>
        <v>11-405</v>
      </c>
      <c r="B669" t="s">
        <v>189</v>
      </c>
      <c r="C669">
        <v>11</v>
      </c>
      <c r="D669">
        <v>2109</v>
      </c>
      <c r="E669">
        <v>1072</v>
      </c>
      <c r="F669" s="1">
        <v>0.50829999999999997</v>
      </c>
      <c r="G669">
        <v>2109</v>
      </c>
      <c r="H669">
        <v>1072</v>
      </c>
      <c r="I669">
        <v>1066</v>
      </c>
      <c r="J669">
        <v>20</v>
      </c>
      <c r="K669">
        <v>2</v>
      </c>
      <c r="L669">
        <v>21</v>
      </c>
      <c r="M669">
        <v>232</v>
      </c>
      <c r="N669">
        <v>7</v>
      </c>
      <c r="O669">
        <v>781</v>
      </c>
      <c r="P669">
        <v>3</v>
      </c>
      <c r="U669" t="str">
        <f t="shared" si="33"/>
        <v>11-405</v>
      </c>
      <c r="V669" t="str">
        <f>IF(U669="","",VLOOKUP(B669,'08 County Sub Allocation'!A:B,2,FALSE))</f>
        <v>F</v>
      </c>
      <c r="X669">
        <f t="shared" si="32"/>
        <v>11</v>
      </c>
      <c r="Y669" t="str">
        <f t="shared" si="34"/>
        <v>ED</v>
      </c>
    </row>
    <row r="670" spans="1:25" x14ac:dyDescent="0.3">
      <c r="A670" t="str">
        <f>VLOOKUP(B670,'VTD Check'!A:D,4,FALSE)</f>
        <v>11-410</v>
      </c>
      <c r="B670" t="s">
        <v>190</v>
      </c>
      <c r="C670">
        <v>11</v>
      </c>
      <c r="D670">
        <v>2276</v>
      </c>
      <c r="E670">
        <v>1103</v>
      </c>
      <c r="F670" s="1">
        <v>0.48459999999999998</v>
      </c>
      <c r="G670">
        <v>2276</v>
      </c>
      <c r="H670">
        <v>1103</v>
      </c>
      <c r="I670">
        <v>1103</v>
      </c>
      <c r="J670">
        <v>12</v>
      </c>
      <c r="K670">
        <v>1</v>
      </c>
      <c r="L670">
        <v>7</v>
      </c>
      <c r="M670">
        <v>168</v>
      </c>
      <c r="N670">
        <v>3</v>
      </c>
      <c r="O670">
        <v>908</v>
      </c>
      <c r="P670">
        <v>4</v>
      </c>
      <c r="U670" t="str">
        <f t="shared" si="33"/>
        <v>11-410</v>
      </c>
      <c r="V670" t="str">
        <f>IF(U670="","",VLOOKUP(B670,'08 County Sub Allocation'!A:B,2,FALSE))</f>
        <v>F</v>
      </c>
      <c r="X670">
        <f t="shared" si="32"/>
        <v>11</v>
      </c>
      <c r="Y670" t="str">
        <f t="shared" si="34"/>
        <v>ED</v>
      </c>
    </row>
    <row r="671" spans="1:25" x14ac:dyDescent="0.3">
      <c r="A671" t="str">
        <f>VLOOKUP(B671,'VTD Check'!A:D,4,FALSE)</f>
        <v>11-415</v>
      </c>
      <c r="B671" t="s">
        <v>191</v>
      </c>
      <c r="C671">
        <v>11</v>
      </c>
      <c r="D671">
        <v>542</v>
      </c>
      <c r="E671">
        <v>249</v>
      </c>
      <c r="F671" s="1">
        <v>0.45939999999999998</v>
      </c>
      <c r="G671">
        <v>542</v>
      </c>
      <c r="H671">
        <v>249</v>
      </c>
      <c r="I671">
        <v>248</v>
      </c>
      <c r="J671">
        <v>3</v>
      </c>
      <c r="K671">
        <v>1</v>
      </c>
      <c r="L671">
        <v>3</v>
      </c>
      <c r="M671">
        <v>38</v>
      </c>
      <c r="N671">
        <v>3</v>
      </c>
      <c r="O671">
        <v>200</v>
      </c>
      <c r="P671">
        <v>0</v>
      </c>
      <c r="U671" t="str">
        <f t="shared" si="33"/>
        <v>11-415</v>
      </c>
      <c r="V671" t="str">
        <f>IF(U671="","",VLOOKUP(B671,'08 County Sub Allocation'!A:B,2,FALSE))</f>
        <v>F</v>
      </c>
      <c r="X671">
        <f t="shared" si="32"/>
        <v>11</v>
      </c>
      <c r="Y671" t="str">
        <f t="shared" si="34"/>
        <v>ED</v>
      </c>
    </row>
    <row r="672" spans="1:25" x14ac:dyDescent="0.3">
      <c r="A672" t="str">
        <f>VLOOKUP(B672,'VTD Check'!A:D,4,FALSE)</f>
        <v>11-420</v>
      </c>
      <c r="B672" t="s">
        <v>192</v>
      </c>
      <c r="C672">
        <v>11</v>
      </c>
      <c r="D672">
        <v>2126</v>
      </c>
      <c r="E672">
        <v>1044</v>
      </c>
      <c r="F672" s="1">
        <v>0.49109999999999998</v>
      </c>
      <c r="G672">
        <v>2126</v>
      </c>
      <c r="H672">
        <v>1044</v>
      </c>
      <c r="I672">
        <v>1043</v>
      </c>
      <c r="J672">
        <v>11</v>
      </c>
      <c r="K672">
        <v>1</v>
      </c>
      <c r="L672">
        <v>4</v>
      </c>
      <c r="M672">
        <v>176</v>
      </c>
      <c r="N672">
        <v>3</v>
      </c>
      <c r="O672">
        <v>847</v>
      </c>
      <c r="P672">
        <v>1</v>
      </c>
      <c r="U672" t="str">
        <f t="shared" si="33"/>
        <v>11-420</v>
      </c>
      <c r="V672" t="str">
        <f>IF(U672="","",VLOOKUP(B672,'08 County Sub Allocation'!A:B,2,FALSE))</f>
        <v>F</v>
      </c>
      <c r="X672">
        <f t="shared" si="32"/>
        <v>11</v>
      </c>
      <c r="Y672" t="str">
        <f t="shared" si="34"/>
        <v>ED</v>
      </c>
    </row>
    <row r="673" spans="1:25" x14ac:dyDescent="0.3">
      <c r="A673" t="str">
        <f>VLOOKUP(B673,'VTD Check'!A:D,4,FALSE)</f>
        <v>11-425</v>
      </c>
      <c r="B673" t="s">
        <v>193</v>
      </c>
      <c r="C673">
        <v>11</v>
      </c>
      <c r="D673">
        <v>1316</v>
      </c>
      <c r="E673">
        <v>615</v>
      </c>
      <c r="F673" s="1">
        <v>0.46729999999999999</v>
      </c>
      <c r="G673">
        <v>1316</v>
      </c>
      <c r="H673">
        <v>615</v>
      </c>
      <c r="I673">
        <v>611</v>
      </c>
      <c r="J673">
        <v>9</v>
      </c>
      <c r="K673">
        <v>3</v>
      </c>
      <c r="L673">
        <v>2</v>
      </c>
      <c r="M673">
        <v>112</v>
      </c>
      <c r="N673">
        <v>4</v>
      </c>
      <c r="O673">
        <v>479</v>
      </c>
      <c r="P673">
        <v>2</v>
      </c>
      <c r="U673" t="str">
        <f t="shared" si="33"/>
        <v>11-425</v>
      </c>
      <c r="V673" t="str">
        <f>IF(U673="","",VLOOKUP(B673,'08 County Sub Allocation'!A:B,2,FALSE))</f>
        <v>F</v>
      </c>
      <c r="X673">
        <f t="shared" si="32"/>
        <v>11</v>
      </c>
      <c r="Y673" t="str">
        <f t="shared" si="34"/>
        <v>ED</v>
      </c>
    </row>
    <row r="674" spans="1:25" x14ac:dyDescent="0.3">
      <c r="A674" t="str">
        <f>VLOOKUP(B674,'VTD Check'!A:D,4,FALSE)</f>
        <v>11-430</v>
      </c>
      <c r="B674" t="s">
        <v>194</v>
      </c>
      <c r="C674">
        <v>11</v>
      </c>
      <c r="D674">
        <v>1838</v>
      </c>
      <c r="E674">
        <v>932</v>
      </c>
      <c r="F674" s="1">
        <v>0.5071</v>
      </c>
      <c r="G674">
        <v>1838</v>
      </c>
      <c r="H674">
        <v>932</v>
      </c>
      <c r="I674">
        <v>927</v>
      </c>
      <c r="J674">
        <v>10</v>
      </c>
      <c r="K674">
        <v>1</v>
      </c>
      <c r="L674">
        <v>6</v>
      </c>
      <c r="M674">
        <v>177</v>
      </c>
      <c r="N674">
        <v>5</v>
      </c>
      <c r="O674">
        <v>728</v>
      </c>
      <c r="P674">
        <v>0</v>
      </c>
      <c r="U674" t="str">
        <f t="shared" si="33"/>
        <v>11-430</v>
      </c>
      <c r="V674" t="str">
        <f>IF(U674="","",VLOOKUP(B674,'08 County Sub Allocation'!A:B,2,FALSE))</f>
        <v>F</v>
      </c>
      <c r="X674">
        <f t="shared" si="32"/>
        <v>11</v>
      </c>
      <c r="Y674" t="str">
        <f t="shared" si="34"/>
        <v>ED</v>
      </c>
    </row>
    <row r="675" spans="1:25" x14ac:dyDescent="0.3">
      <c r="A675" t="str">
        <f>VLOOKUP(B675,'VTD Check'!A:D,4,FALSE)</f>
        <v>11-435</v>
      </c>
      <c r="B675" t="s">
        <v>195</v>
      </c>
      <c r="C675">
        <v>11</v>
      </c>
      <c r="D675">
        <v>2069</v>
      </c>
      <c r="E675">
        <v>1056</v>
      </c>
      <c r="F675" s="1">
        <v>0.51039999999999996</v>
      </c>
      <c r="G675">
        <v>2069</v>
      </c>
      <c r="H675">
        <v>1056</v>
      </c>
      <c r="I675">
        <v>1055</v>
      </c>
      <c r="J675">
        <v>2</v>
      </c>
      <c r="K675">
        <v>4</v>
      </c>
      <c r="L675">
        <v>8</v>
      </c>
      <c r="M675">
        <v>198</v>
      </c>
      <c r="N675">
        <v>5</v>
      </c>
      <c r="O675">
        <v>837</v>
      </c>
      <c r="P675">
        <v>1</v>
      </c>
      <c r="U675" t="str">
        <f t="shared" si="33"/>
        <v>11-435</v>
      </c>
      <c r="V675" t="str">
        <f>IF(U675="","",VLOOKUP(B675,'08 County Sub Allocation'!A:B,2,FALSE))</f>
        <v>F</v>
      </c>
      <c r="X675">
        <f t="shared" si="32"/>
        <v>11</v>
      </c>
      <c r="Y675" t="str">
        <f t="shared" si="34"/>
        <v>ED</v>
      </c>
    </row>
    <row r="676" spans="1:25" x14ac:dyDescent="0.3">
      <c r="A676" t="e">
        <f>VLOOKUP(B676,'VTD Check'!A:D,4,FALSE)</f>
        <v>#N/A</v>
      </c>
      <c r="B676" t="s">
        <v>196</v>
      </c>
      <c r="C676">
        <v>11</v>
      </c>
      <c r="U676" t="str">
        <f t="shared" si="33"/>
        <v/>
      </c>
      <c r="V676" t="str">
        <f>IF(U676="","",VLOOKUP(B676,'08 County Sub Allocation'!A:B,2,FALSE))</f>
        <v/>
      </c>
      <c r="X676" t="str">
        <f t="shared" si="32"/>
        <v/>
      </c>
      <c r="Y676" t="str">
        <f t="shared" si="34"/>
        <v/>
      </c>
    </row>
    <row r="677" spans="1:25" x14ac:dyDescent="0.3">
      <c r="A677" t="e">
        <f>VLOOKUP(B677,'VTD Check'!A:D,4,FALSE)</f>
        <v>#N/A</v>
      </c>
      <c r="B677" t="s">
        <v>24</v>
      </c>
      <c r="C677">
        <v>11</v>
      </c>
      <c r="D677">
        <v>0</v>
      </c>
      <c r="E677">
        <v>1153</v>
      </c>
      <c r="F677" t="s">
        <v>25</v>
      </c>
      <c r="G677">
        <v>13601</v>
      </c>
      <c r="H677">
        <v>1153</v>
      </c>
      <c r="I677">
        <v>1151</v>
      </c>
      <c r="J677">
        <v>5</v>
      </c>
      <c r="K677">
        <v>3</v>
      </c>
      <c r="L677">
        <v>3</v>
      </c>
      <c r="M677">
        <v>244</v>
      </c>
      <c r="N677">
        <v>5</v>
      </c>
      <c r="O677">
        <v>888</v>
      </c>
      <c r="P677">
        <v>3</v>
      </c>
      <c r="U677" t="str">
        <f t="shared" si="33"/>
        <v>11-ABS</v>
      </c>
      <c r="V677" t="e">
        <f>IF(U677="","",VLOOKUP(B677,'08 County Sub Allocation'!A:B,2,FALSE))</f>
        <v>#N/A</v>
      </c>
      <c r="X677">
        <f t="shared" si="32"/>
        <v>11</v>
      </c>
      <c r="Y677" t="str">
        <f t="shared" si="34"/>
        <v>ABS</v>
      </c>
    </row>
    <row r="678" spans="1:25" x14ac:dyDescent="0.3">
      <c r="A678" t="e">
        <f>VLOOKUP(B678,'VTD Check'!A:D,4,FALSE)</f>
        <v>#N/A</v>
      </c>
      <c r="B678" t="s">
        <v>26</v>
      </c>
      <c r="C678">
        <v>11</v>
      </c>
      <c r="D678">
        <v>0</v>
      </c>
      <c r="E678">
        <v>0</v>
      </c>
      <c r="F678" t="s">
        <v>25</v>
      </c>
      <c r="G678">
        <v>13601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U678" t="str">
        <f t="shared" si="33"/>
        <v/>
      </c>
      <c r="V678" t="str">
        <f>IF(U678="","",VLOOKUP(B678,'08 County Sub Allocation'!A:B,2,FALSE))</f>
        <v/>
      </c>
      <c r="X678" t="str">
        <f t="shared" si="32"/>
        <v/>
      </c>
      <c r="Y678" t="str">
        <f t="shared" si="34"/>
        <v/>
      </c>
    </row>
    <row r="679" spans="1:25" x14ac:dyDescent="0.3">
      <c r="A679" t="e">
        <f>VLOOKUP(B679,'VTD Check'!A:D,4,FALSE)</f>
        <v>#N/A</v>
      </c>
      <c r="B679" t="s">
        <v>27</v>
      </c>
      <c r="C679">
        <v>11</v>
      </c>
      <c r="D679">
        <v>0</v>
      </c>
      <c r="E679">
        <v>0</v>
      </c>
      <c r="F679" t="s">
        <v>25</v>
      </c>
      <c r="G679">
        <v>13601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U679" t="str">
        <f t="shared" si="33"/>
        <v/>
      </c>
      <c r="V679" t="str">
        <f>IF(U679="","",VLOOKUP(B679,'08 County Sub Allocation'!A:B,2,FALSE))</f>
        <v/>
      </c>
      <c r="X679" t="str">
        <f t="shared" si="32"/>
        <v/>
      </c>
      <c r="Y679" t="str">
        <f t="shared" si="34"/>
        <v/>
      </c>
    </row>
    <row r="680" spans="1:25" x14ac:dyDescent="0.3">
      <c r="A680" t="e">
        <f>VLOOKUP(B680,'VTD Check'!A:D,4,FALSE)</f>
        <v>#N/A</v>
      </c>
      <c r="B680" t="s">
        <v>28</v>
      </c>
      <c r="C680">
        <v>11</v>
      </c>
      <c r="D680">
        <v>0</v>
      </c>
      <c r="E680">
        <v>0</v>
      </c>
      <c r="F680" t="s">
        <v>25</v>
      </c>
      <c r="G680">
        <v>13601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U680" t="str">
        <f t="shared" si="33"/>
        <v/>
      </c>
      <c r="V680" t="str">
        <f>IF(U680="","",VLOOKUP(B680,'08 County Sub Allocation'!A:B,2,FALSE))</f>
        <v/>
      </c>
      <c r="X680" t="str">
        <f t="shared" si="32"/>
        <v/>
      </c>
      <c r="Y680" t="str">
        <f t="shared" si="34"/>
        <v/>
      </c>
    </row>
    <row r="681" spans="1:25" x14ac:dyDescent="0.3">
      <c r="A681" t="e">
        <f>VLOOKUP(B681,'VTD Check'!A:D,4,FALSE)</f>
        <v>#N/A</v>
      </c>
      <c r="B681" t="s">
        <v>29</v>
      </c>
      <c r="C681">
        <v>11</v>
      </c>
      <c r="D681">
        <v>0</v>
      </c>
      <c r="E681">
        <v>0</v>
      </c>
      <c r="F681" t="s">
        <v>25</v>
      </c>
      <c r="G681">
        <v>13601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U681" t="str">
        <f t="shared" si="33"/>
        <v/>
      </c>
      <c r="V681" t="str">
        <f>IF(U681="","",VLOOKUP(B681,'08 County Sub Allocation'!A:B,2,FALSE))</f>
        <v/>
      </c>
      <c r="X681" t="str">
        <f t="shared" si="32"/>
        <v/>
      </c>
      <c r="Y681" t="str">
        <f t="shared" si="34"/>
        <v/>
      </c>
    </row>
    <row r="682" spans="1:25" x14ac:dyDescent="0.3">
      <c r="A682" t="e">
        <f>VLOOKUP(B682,'VTD Check'!A:D,4,FALSE)</f>
        <v>#N/A</v>
      </c>
      <c r="B682" t="s">
        <v>30</v>
      </c>
      <c r="C682">
        <v>11</v>
      </c>
      <c r="D682">
        <v>0</v>
      </c>
      <c r="E682">
        <v>0</v>
      </c>
      <c r="F682" t="s">
        <v>25</v>
      </c>
      <c r="G682">
        <v>13601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U682" t="str">
        <f t="shared" si="33"/>
        <v/>
      </c>
      <c r="V682" t="str">
        <f>IF(U682="","",VLOOKUP(B682,'08 County Sub Allocation'!A:B,2,FALSE))</f>
        <v/>
      </c>
      <c r="X682" t="str">
        <f t="shared" si="32"/>
        <v/>
      </c>
      <c r="Y682" t="str">
        <f t="shared" si="34"/>
        <v/>
      </c>
    </row>
    <row r="683" spans="1:25" x14ac:dyDescent="0.3">
      <c r="A683" t="e">
        <f>VLOOKUP(B683,'VTD Check'!A:D,4,FALSE)</f>
        <v>#N/A</v>
      </c>
      <c r="B683" t="s">
        <v>31</v>
      </c>
      <c r="C683">
        <v>11</v>
      </c>
      <c r="D683">
        <v>0</v>
      </c>
      <c r="E683">
        <v>0</v>
      </c>
      <c r="F683" t="s">
        <v>25</v>
      </c>
      <c r="G683">
        <v>13601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U683" t="str">
        <f t="shared" si="33"/>
        <v/>
      </c>
      <c r="V683" t="str">
        <f>IF(U683="","",VLOOKUP(B683,'08 County Sub Allocation'!A:B,2,FALSE))</f>
        <v/>
      </c>
      <c r="X683" t="str">
        <f t="shared" si="32"/>
        <v/>
      </c>
      <c r="Y683" t="str">
        <f t="shared" si="34"/>
        <v/>
      </c>
    </row>
    <row r="684" spans="1:25" x14ac:dyDescent="0.3">
      <c r="A684" t="e">
        <f>VLOOKUP(B684,'VTD Check'!A:D,4,FALSE)</f>
        <v>#N/A</v>
      </c>
      <c r="B684" t="s">
        <v>32</v>
      </c>
      <c r="C684">
        <v>11</v>
      </c>
      <c r="D684">
        <v>0</v>
      </c>
      <c r="E684">
        <v>1153</v>
      </c>
      <c r="F684" t="s">
        <v>25</v>
      </c>
      <c r="G684">
        <v>0</v>
      </c>
      <c r="H684">
        <v>1153</v>
      </c>
      <c r="I684">
        <v>1151</v>
      </c>
      <c r="J684">
        <v>5</v>
      </c>
      <c r="K684">
        <v>3</v>
      </c>
      <c r="L684">
        <v>3</v>
      </c>
      <c r="M684">
        <v>244</v>
      </c>
      <c r="N684">
        <v>5</v>
      </c>
      <c r="O684">
        <v>888</v>
      </c>
      <c r="P684">
        <v>3</v>
      </c>
      <c r="U684" t="str">
        <f t="shared" si="33"/>
        <v/>
      </c>
      <c r="V684" t="str">
        <f>IF(U684="","",VLOOKUP(B684,'08 County Sub Allocation'!A:B,2,FALSE))</f>
        <v/>
      </c>
      <c r="X684" t="str">
        <f t="shared" si="32"/>
        <v/>
      </c>
      <c r="Y684" t="str">
        <f t="shared" si="34"/>
        <v/>
      </c>
    </row>
    <row r="685" spans="1:25" x14ac:dyDescent="0.3">
      <c r="A685" t="e">
        <f>VLOOKUP(B685,'VTD Check'!A:D,4,FALSE)</f>
        <v>#N/A</v>
      </c>
      <c r="B685" t="s">
        <v>197</v>
      </c>
      <c r="C685">
        <v>11</v>
      </c>
      <c r="U685" t="str">
        <f t="shared" si="33"/>
        <v/>
      </c>
      <c r="V685" t="str">
        <f>IF(U685="","",VLOOKUP(B685,'08 County Sub Allocation'!A:B,2,FALSE))</f>
        <v/>
      </c>
      <c r="X685" t="str">
        <f t="shared" si="32"/>
        <v/>
      </c>
      <c r="Y685" t="str">
        <f t="shared" si="34"/>
        <v/>
      </c>
    </row>
    <row r="686" spans="1:25" x14ac:dyDescent="0.3">
      <c r="A686" t="e">
        <f>VLOOKUP(B686,'VTD Check'!A:D,4,FALSE)</f>
        <v>#N/A</v>
      </c>
      <c r="B686" t="s">
        <v>24</v>
      </c>
      <c r="C686">
        <v>11</v>
      </c>
      <c r="D686">
        <v>0</v>
      </c>
      <c r="E686">
        <v>262</v>
      </c>
      <c r="F686" t="s">
        <v>25</v>
      </c>
      <c r="G686">
        <v>13601</v>
      </c>
      <c r="H686">
        <v>262</v>
      </c>
      <c r="I686">
        <v>259</v>
      </c>
      <c r="J686">
        <v>2</v>
      </c>
      <c r="K686">
        <v>0</v>
      </c>
      <c r="L686">
        <v>3</v>
      </c>
      <c r="M686">
        <v>50</v>
      </c>
      <c r="N686">
        <v>0</v>
      </c>
      <c r="O686">
        <v>203</v>
      </c>
      <c r="P686">
        <v>1</v>
      </c>
      <c r="U686" t="str">
        <f t="shared" si="33"/>
        <v>11-QUE</v>
      </c>
      <c r="V686" t="e">
        <f>IF(U686="","",VLOOKUP(B686,'08 County Sub Allocation'!A:B,2,FALSE))</f>
        <v>#N/A</v>
      </c>
      <c r="X686">
        <f t="shared" si="32"/>
        <v>11</v>
      </c>
      <c r="Y686" t="str">
        <f t="shared" si="34"/>
        <v>QUE</v>
      </c>
    </row>
    <row r="687" spans="1:25" x14ac:dyDescent="0.3">
      <c r="A687" t="e">
        <f>VLOOKUP(B687,'VTD Check'!A:D,4,FALSE)</f>
        <v>#N/A</v>
      </c>
      <c r="B687" t="s">
        <v>26</v>
      </c>
      <c r="C687">
        <v>11</v>
      </c>
      <c r="D687">
        <v>0</v>
      </c>
      <c r="E687">
        <v>0</v>
      </c>
      <c r="F687" t="s">
        <v>25</v>
      </c>
      <c r="G687">
        <v>13601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U687" t="str">
        <f t="shared" si="33"/>
        <v/>
      </c>
      <c r="V687" t="str">
        <f>IF(U687="","",VLOOKUP(B687,'08 County Sub Allocation'!A:B,2,FALSE))</f>
        <v/>
      </c>
      <c r="X687" t="str">
        <f t="shared" si="32"/>
        <v/>
      </c>
      <c r="Y687" t="str">
        <f t="shared" si="34"/>
        <v/>
      </c>
    </row>
    <row r="688" spans="1:25" x14ac:dyDescent="0.3">
      <c r="A688" t="e">
        <f>VLOOKUP(B688,'VTD Check'!A:D,4,FALSE)</f>
        <v>#N/A</v>
      </c>
      <c r="B688" t="s">
        <v>27</v>
      </c>
      <c r="C688">
        <v>11</v>
      </c>
      <c r="D688">
        <v>0</v>
      </c>
      <c r="E688">
        <v>0</v>
      </c>
      <c r="F688" t="s">
        <v>25</v>
      </c>
      <c r="G688">
        <v>13601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U688" t="str">
        <f t="shared" si="33"/>
        <v/>
      </c>
      <c r="V688" t="str">
        <f>IF(U688="","",VLOOKUP(B688,'08 County Sub Allocation'!A:B,2,FALSE))</f>
        <v/>
      </c>
      <c r="X688" t="str">
        <f t="shared" si="32"/>
        <v/>
      </c>
      <c r="Y688" t="str">
        <f t="shared" si="34"/>
        <v/>
      </c>
    </row>
    <row r="689" spans="1:25" x14ac:dyDescent="0.3">
      <c r="A689" t="e">
        <f>VLOOKUP(B689,'VTD Check'!A:D,4,FALSE)</f>
        <v>#N/A</v>
      </c>
      <c r="B689" t="s">
        <v>28</v>
      </c>
      <c r="C689">
        <v>11</v>
      </c>
      <c r="D689">
        <v>0</v>
      </c>
      <c r="E689">
        <v>0</v>
      </c>
      <c r="F689" t="s">
        <v>25</v>
      </c>
      <c r="G689">
        <v>13601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U689" t="str">
        <f t="shared" si="33"/>
        <v/>
      </c>
      <c r="V689" t="str">
        <f>IF(U689="","",VLOOKUP(B689,'08 County Sub Allocation'!A:B,2,FALSE))</f>
        <v/>
      </c>
      <c r="X689" t="str">
        <f t="shared" si="32"/>
        <v/>
      </c>
      <c r="Y689" t="str">
        <f t="shared" si="34"/>
        <v/>
      </c>
    </row>
    <row r="690" spans="1:25" x14ac:dyDescent="0.3">
      <c r="A690" t="e">
        <f>VLOOKUP(B690,'VTD Check'!A:D,4,FALSE)</f>
        <v>#N/A</v>
      </c>
      <c r="B690" t="s">
        <v>29</v>
      </c>
      <c r="C690">
        <v>11</v>
      </c>
      <c r="D690">
        <v>0</v>
      </c>
      <c r="E690">
        <v>0</v>
      </c>
      <c r="F690" t="s">
        <v>25</v>
      </c>
      <c r="G690">
        <v>13601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U690" t="str">
        <f t="shared" si="33"/>
        <v/>
      </c>
      <c r="V690" t="str">
        <f>IF(U690="","",VLOOKUP(B690,'08 County Sub Allocation'!A:B,2,FALSE))</f>
        <v/>
      </c>
      <c r="X690" t="str">
        <f t="shared" si="32"/>
        <v/>
      </c>
      <c r="Y690" t="str">
        <f t="shared" si="34"/>
        <v/>
      </c>
    </row>
    <row r="691" spans="1:25" x14ac:dyDescent="0.3">
      <c r="A691" t="e">
        <f>VLOOKUP(B691,'VTD Check'!A:D,4,FALSE)</f>
        <v>#N/A</v>
      </c>
      <c r="B691" t="s">
        <v>30</v>
      </c>
      <c r="C691">
        <v>11</v>
      </c>
      <c r="D691">
        <v>0</v>
      </c>
      <c r="E691">
        <v>0</v>
      </c>
      <c r="F691" t="s">
        <v>25</v>
      </c>
      <c r="G691">
        <v>13601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U691" t="str">
        <f t="shared" si="33"/>
        <v/>
      </c>
      <c r="V691" t="str">
        <f>IF(U691="","",VLOOKUP(B691,'08 County Sub Allocation'!A:B,2,FALSE))</f>
        <v/>
      </c>
      <c r="X691" t="str">
        <f t="shared" si="32"/>
        <v/>
      </c>
      <c r="Y691" t="str">
        <f t="shared" si="34"/>
        <v/>
      </c>
    </row>
    <row r="692" spans="1:25" x14ac:dyDescent="0.3">
      <c r="A692" t="e">
        <f>VLOOKUP(B692,'VTD Check'!A:D,4,FALSE)</f>
        <v>#N/A</v>
      </c>
      <c r="B692" t="s">
        <v>31</v>
      </c>
      <c r="C692">
        <v>11</v>
      </c>
      <c r="D692">
        <v>0</v>
      </c>
      <c r="E692">
        <v>0</v>
      </c>
      <c r="F692" t="s">
        <v>25</v>
      </c>
      <c r="G692">
        <v>13601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U692" t="str">
        <f t="shared" si="33"/>
        <v/>
      </c>
      <c r="V692" t="str">
        <f>IF(U692="","",VLOOKUP(B692,'08 County Sub Allocation'!A:B,2,FALSE))</f>
        <v/>
      </c>
      <c r="X692" t="str">
        <f t="shared" si="32"/>
        <v/>
      </c>
      <c r="Y692" t="str">
        <f t="shared" si="34"/>
        <v/>
      </c>
    </row>
    <row r="693" spans="1:25" x14ac:dyDescent="0.3">
      <c r="A693" t="e">
        <f>VLOOKUP(B693,'VTD Check'!A:D,4,FALSE)</f>
        <v>#N/A</v>
      </c>
      <c r="B693" t="s">
        <v>32</v>
      </c>
      <c r="C693">
        <v>11</v>
      </c>
      <c r="D693">
        <v>0</v>
      </c>
      <c r="E693">
        <v>262</v>
      </c>
      <c r="F693" t="s">
        <v>25</v>
      </c>
      <c r="G693">
        <v>0</v>
      </c>
      <c r="H693">
        <v>262</v>
      </c>
      <c r="I693">
        <v>259</v>
      </c>
      <c r="J693">
        <v>2</v>
      </c>
      <c r="K693">
        <v>0</v>
      </c>
      <c r="L693">
        <v>3</v>
      </c>
      <c r="M693">
        <v>50</v>
      </c>
      <c r="N693">
        <v>0</v>
      </c>
      <c r="O693">
        <v>203</v>
      </c>
      <c r="P693">
        <v>1</v>
      </c>
      <c r="U693" t="str">
        <f t="shared" si="33"/>
        <v/>
      </c>
      <c r="V693" t="str">
        <f>IF(U693="","",VLOOKUP(B693,'08 County Sub Allocation'!A:B,2,FALSE))</f>
        <v/>
      </c>
      <c r="X693" t="str">
        <f t="shared" si="32"/>
        <v/>
      </c>
      <c r="Y693" t="str">
        <f t="shared" si="34"/>
        <v/>
      </c>
    </row>
    <row r="694" spans="1:25" x14ac:dyDescent="0.3">
      <c r="A694" t="e">
        <f>VLOOKUP(B694,'VTD Check'!A:D,4,FALSE)</f>
        <v>#N/A</v>
      </c>
      <c r="B694" t="s">
        <v>138</v>
      </c>
      <c r="C694">
        <v>11</v>
      </c>
      <c r="U694" t="str">
        <f t="shared" si="33"/>
        <v/>
      </c>
      <c r="V694" t="str">
        <f>IF(U694="","",VLOOKUP(B694,'08 County Sub Allocation'!A:B,2,FALSE))</f>
        <v/>
      </c>
      <c r="X694" t="str">
        <f t="shared" si="32"/>
        <v/>
      </c>
      <c r="Y694" t="str">
        <f t="shared" si="34"/>
        <v/>
      </c>
    </row>
    <row r="695" spans="1:25" x14ac:dyDescent="0.3">
      <c r="A695" t="e">
        <f>VLOOKUP(B695,'VTD Check'!A:D,4,FALSE)</f>
        <v>#N/A</v>
      </c>
      <c r="B695" t="s">
        <v>24</v>
      </c>
      <c r="C695">
        <v>11</v>
      </c>
      <c r="D695">
        <v>0</v>
      </c>
      <c r="E695">
        <v>3090</v>
      </c>
      <c r="F695" t="s">
        <v>25</v>
      </c>
      <c r="G695">
        <v>90034</v>
      </c>
      <c r="H695">
        <v>3090</v>
      </c>
      <c r="I695">
        <v>3082</v>
      </c>
      <c r="J695">
        <v>46</v>
      </c>
      <c r="K695">
        <v>10</v>
      </c>
      <c r="L695">
        <v>15</v>
      </c>
      <c r="M695">
        <v>1292</v>
      </c>
      <c r="N695">
        <v>18</v>
      </c>
      <c r="O695">
        <v>1696</v>
      </c>
      <c r="P695">
        <v>5</v>
      </c>
      <c r="U695" t="str">
        <f t="shared" si="33"/>
        <v/>
      </c>
      <c r="V695" t="str">
        <f>IF(U695="","",VLOOKUP(B695,'08 County Sub Allocation'!A:B,2,FALSE))</f>
        <v/>
      </c>
      <c r="X695" t="str">
        <f t="shared" si="32"/>
        <v/>
      </c>
      <c r="Y695" t="str">
        <f t="shared" si="34"/>
        <v/>
      </c>
    </row>
    <row r="696" spans="1:25" x14ac:dyDescent="0.3">
      <c r="A696" t="e">
        <f>VLOOKUP(B696,'VTD Check'!A:D,4,FALSE)</f>
        <v>#N/A</v>
      </c>
      <c r="B696" t="s">
        <v>26</v>
      </c>
      <c r="C696">
        <v>11</v>
      </c>
      <c r="D696">
        <v>0</v>
      </c>
      <c r="E696">
        <v>0</v>
      </c>
      <c r="F696" t="s">
        <v>25</v>
      </c>
      <c r="G696">
        <v>90034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U696" t="str">
        <f t="shared" si="33"/>
        <v/>
      </c>
      <c r="V696" t="str">
        <f>IF(U696="","",VLOOKUP(B696,'08 County Sub Allocation'!A:B,2,FALSE))</f>
        <v/>
      </c>
      <c r="X696" t="str">
        <f t="shared" si="32"/>
        <v/>
      </c>
      <c r="Y696" t="str">
        <f t="shared" si="34"/>
        <v/>
      </c>
    </row>
    <row r="697" spans="1:25" x14ac:dyDescent="0.3">
      <c r="A697" t="e">
        <f>VLOOKUP(B697,'VTD Check'!A:D,4,FALSE)</f>
        <v>#N/A</v>
      </c>
      <c r="B697" t="s">
        <v>27</v>
      </c>
      <c r="C697">
        <v>11</v>
      </c>
      <c r="D697">
        <v>0</v>
      </c>
      <c r="E697">
        <v>0</v>
      </c>
      <c r="F697" t="s">
        <v>25</v>
      </c>
      <c r="G697">
        <v>90034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U697" t="str">
        <f t="shared" si="33"/>
        <v/>
      </c>
      <c r="V697" t="str">
        <f>IF(U697="","",VLOOKUP(B697,'08 County Sub Allocation'!A:B,2,FALSE))</f>
        <v/>
      </c>
      <c r="X697" t="str">
        <f t="shared" si="32"/>
        <v/>
      </c>
      <c r="Y697" t="str">
        <f t="shared" si="34"/>
        <v/>
      </c>
    </row>
    <row r="698" spans="1:25" x14ac:dyDescent="0.3">
      <c r="A698" t="e">
        <f>VLOOKUP(B698,'VTD Check'!A:D,4,FALSE)</f>
        <v>#N/A</v>
      </c>
      <c r="B698" t="s">
        <v>28</v>
      </c>
      <c r="C698">
        <v>11</v>
      </c>
      <c r="D698">
        <v>0</v>
      </c>
      <c r="E698">
        <v>0</v>
      </c>
      <c r="F698" t="s">
        <v>25</v>
      </c>
      <c r="G698">
        <v>90034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U698" t="str">
        <f t="shared" si="33"/>
        <v/>
      </c>
      <c r="V698" t="str">
        <f>IF(U698="","",VLOOKUP(B698,'08 County Sub Allocation'!A:B,2,FALSE))</f>
        <v/>
      </c>
      <c r="X698" t="str">
        <f t="shared" si="32"/>
        <v/>
      </c>
      <c r="Y698" t="str">
        <f t="shared" si="34"/>
        <v/>
      </c>
    </row>
    <row r="699" spans="1:25" x14ac:dyDescent="0.3">
      <c r="A699" t="e">
        <f>VLOOKUP(B699,'VTD Check'!A:D,4,FALSE)</f>
        <v>#N/A</v>
      </c>
      <c r="B699" t="s">
        <v>29</v>
      </c>
      <c r="C699">
        <v>11</v>
      </c>
      <c r="D699">
        <v>0</v>
      </c>
      <c r="E699">
        <v>0</v>
      </c>
      <c r="F699" t="s">
        <v>25</v>
      </c>
      <c r="G699">
        <v>90034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U699" t="str">
        <f t="shared" si="33"/>
        <v/>
      </c>
      <c r="V699" t="str">
        <f>IF(U699="","",VLOOKUP(B699,'08 County Sub Allocation'!A:B,2,FALSE))</f>
        <v/>
      </c>
      <c r="X699" t="str">
        <f t="shared" si="32"/>
        <v/>
      </c>
      <c r="Y699" t="str">
        <f t="shared" si="34"/>
        <v/>
      </c>
    </row>
    <row r="700" spans="1:25" x14ac:dyDescent="0.3">
      <c r="A700" t="e">
        <f>VLOOKUP(B700,'VTD Check'!A:D,4,FALSE)</f>
        <v>#N/A</v>
      </c>
      <c r="B700" t="s">
        <v>30</v>
      </c>
      <c r="C700">
        <v>11</v>
      </c>
      <c r="D700">
        <v>0</v>
      </c>
      <c r="E700">
        <v>0</v>
      </c>
      <c r="F700" t="s">
        <v>25</v>
      </c>
      <c r="G700">
        <v>90034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U700" t="str">
        <f t="shared" si="33"/>
        <v/>
      </c>
      <c r="V700" t="str">
        <f>IF(U700="","",VLOOKUP(B700,'08 County Sub Allocation'!A:B,2,FALSE))</f>
        <v/>
      </c>
      <c r="X700" t="str">
        <f t="shared" si="32"/>
        <v/>
      </c>
      <c r="Y700" t="str">
        <f t="shared" si="34"/>
        <v/>
      </c>
    </row>
    <row r="701" spans="1:25" x14ac:dyDescent="0.3">
      <c r="A701" t="e">
        <f>VLOOKUP(B701,'VTD Check'!A:D,4,FALSE)</f>
        <v>#N/A</v>
      </c>
      <c r="B701" t="s">
        <v>31</v>
      </c>
      <c r="C701">
        <v>11</v>
      </c>
      <c r="D701">
        <v>0</v>
      </c>
      <c r="E701">
        <v>0</v>
      </c>
      <c r="F701" t="s">
        <v>25</v>
      </c>
      <c r="G701">
        <v>90034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U701" t="str">
        <f t="shared" si="33"/>
        <v/>
      </c>
      <c r="V701" t="str">
        <f>IF(U701="","",VLOOKUP(B701,'08 County Sub Allocation'!A:B,2,FALSE))</f>
        <v/>
      </c>
      <c r="X701" t="str">
        <f t="shared" si="32"/>
        <v/>
      </c>
      <c r="Y701" t="str">
        <f t="shared" si="34"/>
        <v/>
      </c>
    </row>
    <row r="702" spans="1:25" x14ac:dyDescent="0.3">
      <c r="A702" t="e">
        <f>VLOOKUP(B702,'VTD Check'!A:D,4,FALSE)</f>
        <v>#N/A</v>
      </c>
      <c r="B702" t="s">
        <v>32</v>
      </c>
      <c r="C702">
        <v>11</v>
      </c>
      <c r="D702">
        <v>0</v>
      </c>
      <c r="E702">
        <v>3090</v>
      </c>
      <c r="F702" t="s">
        <v>25</v>
      </c>
      <c r="G702">
        <v>0</v>
      </c>
      <c r="H702">
        <v>3090</v>
      </c>
      <c r="I702">
        <v>3082</v>
      </c>
      <c r="J702">
        <v>46</v>
      </c>
      <c r="K702">
        <v>10</v>
      </c>
      <c r="L702">
        <v>15</v>
      </c>
      <c r="M702">
        <v>1292</v>
      </c>
      <c r="N702">
        <v>18</v>
      </c>
      <c r="O702">
        <v>1696</v>
      </c>
      <c r="P702">
        <v>5</v>
      </c>
      <c r="U702" t="str">
        <f t="shared" si="33"/>
        <v/>
      </c>
      <c r="V702" t="str">
        <f>IF(U702="","",VLOOKUP(B702,'08 County Sub Allocation'!A:B,2,FALSE))</f>
        <v/>
      </c>
      <c r="X702" t="str">
        <f t="shared" si="32"/>
        <v/>
      </c>
      <c r="Y702" t="str">
        <f t="shared" si="34"/>
        <v/>
      </c>
    </row>
    <row r="703" spans="1:25" x14ac:dyDescent="0.3">
      <c r="A703" t="e">
        <f>VLOOKUP(B703,'VTD Check'!A:D,4,FALSE)</f>
        <v>#N/A</v>
      </c>
      <c r="B703" t="s">
        <v>179</v>
      </c>
      <c r="C703">
        <v>11</v>
      </c>
      <c r="U703" t="str">
        <f t="shared" si="33"/>
        <v/>
      </c>
      <c r="V703" t="str">
        <f>IF(U703="","",VLOOKUP(B703,'08 County Sub Allocation'!A:B,2,FALSE))</f>
        <v/>
      </c>
      <c r="X703" t="str">
        <f t="shared" si="32"/>
        <v/>
      </c>
      <c r="Y703" t="str">
        <f t="shared" si="34"/>
        <v/>
      </c>
    </row>
    <row r="704" spans="1:25" x14ac:dyDescent="0.3">
      <c r="A704" t="e">
        <f>VLOOKUP(B704,'VTD Check'!A:D,4,FALSE)</f>
        <v>#N/A</v>
      </c>
      <c r="B704" t="s">
        <v>24</v>
      </c>
      <c r="C704">
        <v>11</v>
      </c>
      <c r="D704">
        <v>0</v>
      </c>
      <c r="E704">
        <v>0</v>
      </c>
      <c r="F704" t="s">
        <v>25</v>
      </c>
      <c r="G704">
        <v>38979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U704" t="str">
        <f t="shared" si="33"/>
        <v/>
      </c>
      <c r="V704" t="str">
        <f>IF(U704="","",VLOOKUP(B704,'08 County Sub Allocation'!A:B,2,FALSE))</f>
        <v/>
      </c>
      <c r="X704" t="str">
        <f t="shared" si="32"/>
        <v/>
      </c>
      <c r="Y704" t="str">
        <f t="shared" si="34"/>
        <v/>
      </c>
    </row>
    <row r="705" spans="1:25" x14ac:dyDescent="0.3">
      <c r="A705" t="e">
        <f>VLOOKUP(B705,'VTD Check'!A:D,4,FALSE)</f>
        <v>#N/A</v>
      </c>
      <c r="B705" t="s">
        <v>26</v>
      </c>
      <c r="C705">
        <v>11</v>
      </c>
      <c r="D705">
        <v>0</v>
      </c>
      <c r="E705">
        <v>230</v>
      </c>
      <c r="F705" t="s">
        <v>25</v>
      </c>
      <c r="G705">
        <v>38979</v>
      </c>
      <c r="H705">
        <v>230</v>
      </c>
      <c r="I705">
        <v>229</v>
      </c>
      <c r="J705">
        <v>1</v>
      </c>
      <c r="K705">
        <v>0</v>
      </c>
      <c r="L705">
        <v>4</v>
      </c>
      <c r="M705">
        <v>62</v>
      </c>
      <c r="N705">
        <v>0</v>
      </c>
      <c r="O705">
        <v>161</v>
      </c>
      <c r="P705">
        <v>1</v>
      </c>
      <c r="U705" t="str">
        <f t="shared" si="33"/>
        <v/>
      </c>
      <c r="V705" t="str">
        <f>IF(U705="","",VLOOKUP(B705,'08 County Sub Allocation'!A:B,2,FALSE))</f>
        <v/>
      </c>
      <c r="X705" t="str">
        <f t="shared" si="32"/>
        <v/>
      </c>
      <c r="Y705" t="str">
        <f t="shared" si="34"/>
        <v/>
      </c>
    </row>
    <row r="706" spans="1:25" x14ac:dyDescent="0.3">
      <c r="A706" t="e">
        <f>VLOOKUP(B706,'VTD Check'!A:D,4,FALSE)</f>
        <v>#N/A</v>
      </c>
      <c r="B706" t="s">
        <v>27</v>
      </c>
      <c r="C706">
        <v>11</v>
      </c>
      <c r="D706">
        <v>0</v>
      </c>
      <c r="E706">
        <v>0</v>
      </c>
      <c r="F706" t="s">
        <v>25</v>
      </c>
      <c r="G706">
        <v>38979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U706" t="str">
        <f t="shared" si="33"/>
        <v/>
      </c>
      <c r="V706" t="str">
        <f>IF(U706="","",VLOOKUP(B706,'08 County Sub Allocation'!A:B,2,FALSE))</f>
        <v/>
      </c>
      <c r="X706" t="str">
        <f t="shared" si="32"/>
        <v/>
      </c>
      <c r="Y706" t="str">
        <f t="shared" si="34"/>
        <v/>
      </c>
    </row>
    <row r="707" spans="1:25" x14ac:dyDescent="0.3">
      <c r="A707" t="e">
        <f>VLOOKUP(B707,'VTD Check'!A:D,4,FALSE)</f>
        <v>#N/A</v>
      </c>
      <c r="B707" t="s">
        <v>28</v>
      </c>
      <c r="C707">
        <v>11</v>
      </c>
      <c r="D707">
        <v>0</v>
      </c>
      <c r="E707">
        <v>926</v>
      </c>
      <c r="F707" t="s">
        <v>25</v>
      </c>
      <c r="G707">
        <v>38979</v>
      </c>
      <c r="H707">
        <v>926</v>
      </c>
      <c r="I707">
        <v>916</v>
      </c>
      <c r="J707">
        <v>15</v>
      </c>
      <c r="K707">
        <v>9</v>
      </c>
      <c r="L707">
        <v>13</v>
      </c>
      <c r="M707">
        <v>248</v>
      </c>
      <c r="N707">
        <v>10</v>
      </c>
      <c r="O707">
        <v>617</v>
      </c>
      <c r="P707">
        <v>4</v>
      </c>
      <c r="U707" t="str">
        <f t="shared" si="33"/>
        <v/>
      </c>
      <c r="V707" t="str">
        <f>IF(U707="","",VLOOKUP(B707,'08 County Sub Allocation'!A:B,2,FALSE))</f>
        <v/>
      </c>
      <c r="X707" t="str">
        <f t="shared" ref="X707:X770" si="35">IF(U707="","",IF(ISNUMBER(LEFT(U707,2)/1),LEFT(U707,2)/1,X706))</f>
        <v/>
      </c>
      <c r="Y707" t="str">
        <f t="shared" si="34"/>
        <v/>
      </c>
    </row>
    <row r="708" spans="1:25" x14ac:dyDescent="0.3">
      <c r="A708" t="e">
        <f>VLOOKUP(B708,'VTD Check'!A:D,4,FALSE)</f>
        <v>#N/A</v>
      </c>
      <c r="B708" t="s">
        <v>29</v>
      </c>
      <c r="C708">
        <v>11</v>
      </c>
      <c r="D708">
        <v>0</v>
      </c>
      <c r="E708">
        <v>0</v>
      </c>
      <c r="F708" t="s">
        <v>25</v>
      </c>
      <c r="G708">
        <v>38979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U708" t="str">
        <f t="shared" si="33"/>
        <v/>
      </c>
      <c r="V708" t="str">
        <f>IF(U708="","",VLOOKUP(B708,'08 County Sub Allocation'!A:B,2,FALSE))</f>
        <v/>
      </c>
      <c r="X708" t="str">
        <f t="shared" si="35"/>
        <v/>
      </c>
      <c r="Y708" t="str">
        <f t="shared" si="34"/>
        <v/>
      </c>
    </row>
    <row r="709" spans="1:25" x14ac:dyDescent="0.3">
      <c r="A709" t="e">
        <f>VLOOKUP(B709,'VTD Check'!A:D,4,FALSE)</f>
        <v>#N/A</v>
      </c>
      <c r="B709" t="s">
        <v>30</v>
      </c>
      <c r="C709">
        <v>11</v>
      </c>
      <c r="D709">
        <v>0</v>
      </c>
      <c r="E709">
        <v>649</v>
      </c>
      <c r="F709" t="s">
        <v>25</v>
      </c>
      <c r="G709">
        <v>38979</v>
      </c>
      <c r="H709">
        <v>649</v>
      </c>
      <c r="I709">
        <v>644</v>
      </c>
      <c r="J709">
        <v>4</v>
      </c>
      <c r="K709">
        <v>3</v>
      </c>
      <c r="L709">
        <v>5</v>
      </c>
      <c r="M709">
        <v>239</v>
      </c>
      <c r="N709">
        <v>2</v>
      </c>
      <c r="O709">
        <v>390</v>
      </c>
      <c r="P709">
        <v>1</v>
      </c>
      <c r="U709" t="str">
        <f t="shared" si="33"/>
        <v/>
      </c>
      <c r="V709" t="str">
        <f>IF(U709="","",VLOOKUP(B709,'08 County Sub Allocation'!A:B,2,FALSE))</f>
        <v/>
      </c>
      <c r="X709" t="str">
        <f t="shared" si="35"/>
        <v/>
      </c>
      <c r="Y709" t="str">
        <f t="shared" si="34"/>
        <v/>
      </c>
    </row>
    <row r="710" spans="1:25" x14ac:dyDescent="0.3">
      <c r="A710" t="e">
        <f>VLOOKUP(B710,'VTD Check'!A:D,4,FALSE)</f>
        <v>#N/A</v>
      </c>
      <c r="B710" t="s">
        <v>31</v>
      </c>
      <c r="C710">
        <v>11</v>
      </c>
      <c r="D710">
        <v>0</v>
      </c>
      <c r="E710">
        <v>0</v>
      </c>
      <c r="F710" t="s">
        <v>25</v>
      </c>
      <c r="G710">
        <v>38979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U710" t="str">
        <f t="shared" si="33"/>
        <v/>
      </c>
      <c r="V710" t="str">
        <f>IF(U710="","",VLOOKUP(B710,'08 County Sub Allocation'!A:B,2,FALSE))</f>
        <v/>
      </c>
      <c r="X710" t="str">
        <f t="shared" si="35"/>
        <v/>
      </c>
      <c r="Y710" t="str">
        <f t="shared" si="34"/>
        <v/>
      </c>
    </row>
    <row r="711" spans="1:25" x14ac:dyDescent="0.3">
      <c r="A711" t="e">
        <f>VLOOKUP(B711,'VTD Check'!A:D,4,FALSE)</f>
        <v>#N/A</v>
      </c>
      <c r="B711" t="s">
        <v>32</v>
      </c>
      <c r="C711">
        <v>11</v>
      </c>
      <c r="D711">
        <v>0</v>
      </c>
      <c r="E711">
        <v>1805</v>
      </c>
      <c r="F711" t="s">
        <v>25</v>
      </c>
      <c r="G711">
        <v>0</v>
      </c>
      <c r="H711">
        <v>1805</v>
      </c>
      <c r="I711">
        <v>1789</v>
      </c>
      <c r="J711">
        <v>20</v>
      </c>
      <c r="K711">
        <v>12</v>
      </c>
      <c r="L711">
        <v>22</v>
      </c>
      <c r="M711">
        <v>549</v>
      </c>
      <c r="N711">
        <v>12</v>
      </c>
      <c r="O711">
        <v>1168</v>
      </c>
      <c r="P711">
        <v>6</v>
      </c>
      <c r="U711" t="str">
        <f t="shared" si="33"/>
        <v/>
      </c>
      <c r="V711" t="str">
        <f>IF(U711="","",VLOOKUP(B711,'08 County Sub Allocation'!A:B,2,FALSE))</f>
        <v/>
      </c>
      <c r="X711" t="str">
        <f t="shared" si="35"/>
        <v/>
      </c>
      <c r="Y711" t="str">
        <f t="shared" si="34"/>
        <v/>
      </c>
    </row>
    <row r="712" spans="1:25" x14ac:dyDescent="0.3">
      <c r="A712" t="e">
        <f>VLOOKUP(B712,'VTD Check'!A:D,4,FALSE)</f>
        <v>#N/A</v>
      </c>
      <c r="B712" t="s">
        <v>32</v>
      </c>
      <c r="C712">
        <v>11</v>
      </c>
      <c r="U712" t="str">
        <f t="shared" si="33"/>
        <v/>
      </c>
      <c r="V712" t="str">
        <f>IF(U712="","",VLOOKUP(B712,'08 County Sub Allocation'!A:B,2,FALSE))</f>
        <v/>
      </c>
      <c r="X712" t="str">
        <f t="shared" si="35"/>
        <v/>
      </c>
      <c r="Y712" t="str">
        <f t="shared" si="34"/>
        <v/>
      </c>
    </row>
    <row r="713" spans="1:25" x14ac:dyDescent="0.3">
      <c r="A713" t="e">
        <f>VLOOKUP(B713,'VTD Check'!A:D,4,FALSE)</f>
        <v>#N/A</v>
      </c>
      <c r="B713" t="s">
        <v>37</v>
      </c>
      <c r="C713">
        <v>11</v>
      </c>
      <c r="D713">
        <v>13601</v>
      </c>
      <c r="E713">
        <v>6762</v>
      </c>
      <c r="F713" s="1">
        <v>0.49719999999999998</v>
      </c>
      <c r="G713">
        <v>13601</v>
      </c>
      <c r="H713">
        <v>6762</v>
      </c>
      <c r="I713">
        <v>6744</v>
      </c>
      <c r="J713">
        <v>75</v>
      </c>
      <c r="K713">
        <v>16</v>
      </c>
      <c r="L713">
        <v>56</v>
      </c>
      <c r="M713">
        <v>1229</v>
      </c>
      <c r="N713">
        <v>31</v>
      </c>
      <c r="O713">
        <v>5325</v>
      </c>
      <c r="P713">
        <v>12</v>
      </c>
      <c r="U713" t="str">
        <f t="shared" si="33"/>
        <v/>
      </c>
      <c r="V713" t="str">
        <f>IF(U713="","",VLOOKUP(B713,'08 County Sub Allocation'!A:B,2,FALSE))</f>
        <v/>
      </c>
      <c r="X713" t="str">
        <f t="shared" si="35"/>
        <v/>
      </c>
      <c r="Y713" t="str">
        <f t="shared" si="34"/>
        <v/>
      </c>
    </row>
    <row r="714" spans="1:25" x14ac:dyDescent="0.3">
      <c r="A714" t="e">
        <f>VLOOKUP(B714,'VTD Check'!A:D,4,FALSE)</f>
        <v>#N/A</v>
      </c>
      <c r="B714" t="s">
        <v>24</v>
      </c>
      <c r="C714">
        <v>11</v>
      </c>
      <c r="D714">
        <v>13601</v>
      </c>
      <c r="E714">
        <v>4505</v>
      </c>
      <c r="F714" s="1">
        <v>0.33119999999999999</v>
      </c>
      <c r="G714">
        <v>156215</v>
      </c>
      <c r="H714">
        <v>4505</v>
      </c>
      <c r="I714">
        <v>4492</v>
      </c>
      <c r="J714">
        <v>53</v>
      </c>
      <c r="K714">
        <v>13</v>
      </c>
      <c r="L714">
        <v>21</v>
      </c>
      <c r="M714">
        <v>1586</v>
      </c>
      <c r="N714">
        <v>23</v>
      </c>
      <c r="O714">
        <v>2787</v>
      </c>
      <c r="P714">
        <v>9</v>
      </c>
      <c r="U714" t="str">
        <f t="shared" si="33"/>
        <v/>
      </c>
      <c r="V714" t="str">
        <f>IF(U714="","",VLOOKUP(B714,'08 County Sub Allocation'!A:B,2,FALSE))</f>
        <v/>
      </c>
      <c r="X714" t="str">
        <f t="shared" si="35"/>
        <v/>
      </c>
      <c r="Y714" t="str">
        <f t="shared" si="34"/>
        <v/>
      </c>
    </row>
    <row r="715" spans="1:25" x14ac:dyDescent="0.3">
      <c r="A715" t="e">
        <f>VLOOKUP(B715,'VTD Check'!A:D,4,FALSE)</f>
        <v>#N/A</v>
      </c>
      <c r="B715" t="s">
        <v>26</v>
      </c>
      <c r="C715">
        <v>11</v>
      </c>
      <c r="D715">
        <v>13601</v>
      </c>
      <c r="E715">
        <v>230</v>
      </c>
      <c r="F715" s="1">
        <v>1.6899999999999998E-2</v>
      </c>
      <c r="G715">
        <v>156215</v>
      </c>
      <c r="H715">
        <v>230</v>
      </c>
      <c r="I715">
        <v>229</v>
      </c>
      <c r="J715">
        <v>1</v>
      </c>
      <c r="K715">
        <v>0</v>
      </c>
      <c r="L715">
        <v>4</v>
      </c>
      <c r="M715">
        <v>62</v>
      </c>
      <c r="N715">
        <v>0</v>
      </c>
      <c r="O715">
        <v>161</v>
      </c>
      <c r="P715">
        <v>1</v>
      </c>
      <c r="U715" t="str">
        <f t="shared" ref="U715:U778" si="36">IF(ISNUMBER(LEFT(A715,2)/1),A715,IF(RIGHT(B714,8)="Absentee",REPT("0",2-LEN(C715))&amp;C715&amp;"-ABS",IF(RIGHT(B714,8)="Question",REPT("0",2-LEN(C715))&amp;C715&amp;"-QUE","")))</f>
        <v/>
      </c>
      <c r="V715" t="str">
        <f>IF(U715="","",VLOOKUP(B715,'08 County Sub Allocation'!A:B,2,FALSE))</f>
        <v/>
      </c>
      <c r="X715" t="str">
        <f t="shared" si="35"/>
        <v/>
      </c>
      <c r="Y715" t="str">
        <f t="shared" si="34"/>
        <v/>
      </c>
    </row>
    <row r="716" spans="1:25" x14ac:dyDescent="0.3">
      <c r="A716" t="e">
        <f>VLOOKUP(B716,'VTD Check'!A:D,4,FALSE)</f>
        <v>#N/A</v>
      </c>
      <c r="B716" t="s">
        <v>27</v>
      </c>
      <c r="C716">
        <v>11</v>
      </c>
      <c r="D716">
        <v>13601</v>
      </c>
      <c r="E716">
        <v>0</v>
      </c>
      <c r="F716" s="1">
        <v>0</v>
      </c>
      <c r="G716">
        <v>156215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U716" t="str">
        <f t="shared" si="36"/>
        <v/>
      </c>
      <c r="V716" t="str">
        <f>IF(U716="","",VLOOKUP(B716,'08 County Sub Allocation'!A:B,2,FALSE))</f>
        <v/>
      </c>
      <c r="X716" t="str">
        <f t="shared" si="35"/>
        <v/>
      </c>
      <c r="Y716" t="str">
        <f t="shared" si="34"/>
        <v/>
      </c>
    </row>
    <row r="717" spans="1:25" x14ac:dyDescent="0.3">
      <c r="A717" t="e">
        <f>VLOOKUP(B717,'VTD Check'!A:D,4,FALSE)</f>
        <v>#N/A</v>
      </c>
      <c r="B717" t="s">
        <v>28</v>
      </c>
      <c r="C717">
        <v>11</v>
      </c>
      <c r="D717">
        <v>13601</v>
      </c>
      <c r="E717">
        <v>926</v>
      </c>
      <c r="F717" s="1">
        <v>6.8099999999999994E-2</v>
      </c>
      <c r="G717">
        <v>156215</v>
      </c>
      <c r="H717">
        <v>926</v>
      </c>
      <c r="I717">
        <v>916</v>
      </c>
      <c r="J717">
        <v>15</v>
      </c>
      <c r="K717">
        <v>9</v>
      </c>
      <c r="L717">
        <v>13</v>
      </c>
      <c r="M717">
        <v>248</v>
      </c>
      <c r="N717">
        <v>10</v>
      </c>
      <c r="O717">
        <v>617</v>
      </c>
      <c r="P717">
        <v>4</v>
      </c>
      <c r="U717" t="str">
        <f t="shared" si="36"/>
        <v/>
      </c>
      <c r="V717" t="str">
        <f>IF(U717="","",VLOOKUP(B717,'08 County Sub Allocation'!A:B,2,FALSE))</f>
        <v/>
      </c>
      <c r="X717" t="str">
        <f t="shared" si="35"/>
        <v/>
      </c>
      <c r="Y717" t="str">
        <f t="shared" ref="Y717:Y780" si="37">IF(U717="","",IF(RIGHT(B717,5)="Total","TOT",IF(ISNUMBER(LEFT(A717,2)/1),"ED",IF(RIGHT(U717,3)="ABS","ABS",IF(RIGHT(U717,3)="QUE","QUE","")))))</f>
        <v/>
      </c>
    </row>
    <row r="718" spans="1:25" x14ac:dyDescent="0.3">
      <c r="A718" t="e">
        <f>VLOOKUP(B718,'VTD Check'!A:D,4,FALSE)</f>
        <v>#N/A</v>
      </c>
      <c r="B718" t="s">
        <v>29</v>
      </c>
      <c r="C718">
        <v>11</v>
      </c>
      <c r="D718">
        <v>13601</v>
      </c>
      <c r="E718">
        <v>0</v>
      </c>
      <c r="F718" s="1">
        <v>0</v>
      </c>
      <c r="G718">
        <v>156215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U718" t="str">
        <f t="shared" si="36"/>
        <v/>
      </c>
      <c r="V718" t="str">
        <f>IF(U718="","",VLOOKUP(B718,'08 County Sub Allocation'!A:B,2,FALSE))</f>
        <v/>
      </c>
      <c r="X718" t="str">
        <f t="shared" si="35"/>
        <v/>
      </c>
      <c r="Y718" t="str">
        <f t="shared" si="37"/>
        <v/>
      </c>
    </row>
    <row r="719" spans="1:25" x14ac:dyDescent="0.3">
      <c r="A719" t="e">
        <f>VLOOKUP(B719,'VTD Check'!A:D,4,FALSE)</f>
        <v>#N/A</v>
      </c>
      <c r="B719" t="s">
        <v>30</v>
      </c>
      <c r="C719">
        <v>11</v>
      </c>
      <c r="D719">
        <v>13601</v>
      </c>
      <c r="E719">
        <v>649</v>
      </c>
      <c r="F719" s="1">
        <v>4.7699999999999999E-2</v>
      </c>
      <c r="G719">
        <v>156215</v>
      </c>
      <c r="H719">
        <v>649</v>
      </c>
      <c r="I719">
        <v>644</v>
      </c>
      <c r="J719">
        <v>4</v>
      </c>
      <c r="K719">
        <v>3</v>
      </c>
      <c r="L719">
        <v>5</v>
      </c>
      <c r="M719">
        <v>239</v>
      </c>
      <c r="N719">
        <v>2</v>
      </c>
      <c r="O719">
        <v>390</v>
      </c>
      <c r="P719">
        <v>1</v>
      </c>
      <c r="U719" t="str">
        <f t="shared" si="36"/>
        <v/>
      </c>
      <c r="V719" t="str">
        <f>IF(U719="","",VLOOKUP(B719,'08 County Sub Allocation'!A:B,2,FALSE))</f>
        <v/>
      </c>
      <c r="X719" t="str">
        <f t="shared" si="35"/>
        <v/>
      </c>
      <c r="Y719" t="str">
        <f t="shared" si="37"/>
        <v/>
      </c>
    </row>
    <row r="720" spans="1:25" x14ac:dyDescent="0.3">
      <c r="A720" t="e">
        <f>VLOOKUP(B720,'VTD Check'!A:D,4,FALSE)</f>
        <v>#N/A</v>
      </c>
      <c r="B720" t="s">
        <v>31</v>
      </c>
      <c r="C720">
        <v>11</v>
      </c>
      <c r="D720">
        <v>13601</v>
      </c>
      <c r="E720">
        <v>0</v>
      </c>
      <c r="F720" s="1">
        <v>0</v>
      </c>
      <c r="G720">
        <v>156215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U720" t="str">
        <f t="shared" si="36"/>
        <v/>
      </c>
      <c r="V720" t="str">
        <f>IF(U720="","",VLOOKUP(B720,'08 County Sub Allocation'!A:B,2,FALSE))</f>
        <v/>
      </c>
      <c r="X720" t="str">
        <f t="shared" si="35"/>
        <v/>
      </c>
      <c r="Y720" t="str">
        <f t="shared" si="37"/>
        <v/>
      </c>
    </row>
    <row r="721" spans="1:25" x14ac:dyDescent="0.3">
      <c r="A721" t="e">
        <f>VLOOKUP(B721,'VTD Check'!A:D,4,FALSE)</f>
        <v>#N/A</v>
      </c>
      <c r="B721" t="s">
        <v>32</v>
      </c>
      <c r="C721">
        <v>11</v>
      </c>
      <c r="D721">
        <v>13601</v>
      </c>
      <c r="E721">
        <v>13072</v>
      </c>
      <c r="F721" s="1">
        <v>0.96109999999999995</v>
      </c>
      <c r="G721">
        <v>13601</v>
      </c>
      <c r="H721">
        <v>13072</v>
      </c>
      <c r="I721">
        <v>13025</v>
      </c>
      <c r="J721">
        <v>148</v>
      </c>
      <c r="K721">
        <v>41</v>
      </c>
      <c r="L721">
        <v>99</v>
      </c>
      <c r="M721">
        <v>3364</v>
      </c>
      <c r="N721">
        <v>66</v>
      </c>
      <c r="O721">
        <v>9280</v>
      </c>
      <c r="P721">
        <v>27</v>
      </c>
      <c r="U721" t="str">
        <f t="shared" si="36"/>
        <v/>
      </c>
      <c r="V721" t="str">
        <f>IF(U721="","",VLOOKUP(B721,'08 County Sub Allocation'!A:B,2,FALSE))</f>
        <v/>
      </c>
      <c r="X721" t="str">
        <f t="shared" si="35"/>
        <v/>
      </c>
      <c r="Y721" t="str">
        <f t="shared" si="37"/>
        <v/>
      </c>
    </row>
    <row r="722" spans="1:25" x14ac:dyDescent="0.3">
      <c r="A722" t="e">
        <f>VLOOKUP(B722,'VTD Check'!A:D,4,FALSE)</f>
        <v>#N/A</v>
      </c>
      <c r="U722" t="str">
        <f t="shared" si="36"/>
        <v/>
      </c>
      <c r="V722" t="str">
        <f>IF(U722="","",VLOOKUP(B722,'08 County Sub Allocation'!A:B,2,FALSE))</f>
        <v/>
      </c>
      <c r="X722" t="str">
        <f t="shared" si="35"/>
        <v/>
      </c>
      <c r="Y722" t="str">
        <f t="shared" si="37"/>
        <v/>
      </c>
    </row>
    <row r="723" spans="1:25" x14ac:dyDescent="0.3">
      <c r="A723" t="str">
        <f>VLOOKUP(B723,'VTD Check'!A:D,4,FALSE)</f>
        <v>12-010</v>
      </c>
      <c r="B723" t="s">
        <v>198</v>
      </c>
      <c r="C723">
        <v>12</v>
      </c>
      <c r="D723">
        <v>867</v>
      </c>
      <c r="E723">
        <v>438</v>
      </c>
      <c r="F723" s="1">
        <v>0.50519999999999998</v>
      </c>
      <c r="G723">
        <v>867</v>
      </c>
      <c r="H723">
        <v>438</v>
      </c>
      <c r="I723">
        <v>437</v>
      </c>
      <c r="J723">
        <v>6</v>
      </c>
      <c r="K723">
        <v>0</v>
      </c>
      <c r="L723">
        <v>5</v>
      </c>
      <c r="M723">
        <v>75</v>
      </c>
      <c r="N723">
        <v>4</v>
      </c>
      <c r="O723">
        <v>347</v>
      </c>
      <c r="P723">
        <v>0</v>
      </c>
      <c r="U723" t="str">
        <f t="shared" si="36"/>
        <v>12-010</v>
      </c>
      <c r="V723" t="str">
        <f>IF(U723="","",VLOOKUP(B723,'08 County Sub Allocation'!A:B,2,FALSE))</f>
        <v>SEF</v>
      </c>
      <c r="X723">
        <f t="shared" si="35"/>
        <v>12</v>
      </c>
      <c r="Y723" t="str">
        <f t="shared" si="37"/>
        <v>ED</v>
      </c>
    </row>
    <row r="724" spans="1:25" x14ac:dyDescent="0.3">
      <c r="A724" t="str">
        <f>VLOOKUP(B724,'VTD Check'!A:D,4,FALSE)</f>
        <v>12-020</v>
      </c>
      <c r="B724" t="s">
        <v>199</v>
      </c>
      <c r="C724">
        <v>12</v>
      </c>
      <c r="D724">
        <v>646</v>
      </c>
      <c r="E724">
        <v>350</v>
      </c>
      <c r="F724" s="1">
        <v>0.54179999999999995</v>
      </c>
      <c r="G724">
        <v>646</v>
      </c>
      <c r="H724">
        <v>350</v>
      </c>
      <c r="I724">
        <v>348</v>
      </c>
      <c r="J724">
        <v>10</v>
      </c>
      <c r="K724">
        <v>1</v>
      </c>
      <c r="L724">
        <v>2</v>
      </c>
      <c r="M724">
        <v>54</v>
      </c>
      <c r="N724">
        <v>2</v>
      </c>
      <c r="O724">
        <v>278</v>
      </c>
      <c r="P724">
        <v>1</v>
      </c>
      <c r="U724" t="str">
        <f t="shared" si="36"/>
        <v>12-020</v>
      </c>
      <c r="V724" t="str">
        <f>IF(U724="","",VLOOKUP(B724,'08 County Sub Allocation'!A:B,2,FALSE))</f>
        <v>SEF</v>
      </c>
      <c r="X724">
        <f t="shared" si="35"/>
        <v>12</v>
      </c>
      <c r="Y724" t="str">
        <f t="shared" si="37"/>
        <v>ED</v>
      </c>
    </row>
    <row r="725" spans="1:25" x14ac:dyDescent="0.3">
      <c r="A725" t="str">
        <f>VLOOKUP(B725,'VTD Check'!A:D,4,FALSE)</f>
        <v>12-025</v>
      </c>
      <c r="B725" t="s">
        <v>200</v>
      </c>
      <c r="C725">
        <v>12</v>
      </c>
      <c r="D725">
        <v>5283</v>
      </c>
      <c r="E725">
        <v>1262</v>
      </c>
      <c r="F725" s="1">
        <v>0.2389</v>
      </c>
      <c r="G725">
        <v>5283</v>
      </c>
      <c r="H725">
        <v>1262</v>
      </c>
      <c r="I725">
        <v>1262</v>
      </c>
      <c r="J725">
        <v>6</v>
      </c>
      <c r="K725">
        <v>1</v>
      </c>
      <c r="L725">
        <v>2</v>
      </c>
      <c r="M725">
        <v>190</v>
      </c>
      <c r="N725">
        <v>5</v>
      </c>
      <c r="O725">
        <v>1058</v>
      </c>
      <c r="P725">
        <v>0</v>
      </c>
      <c r="U725" t="str">
        <f t="shared" si="36"/>
        <v>12-025</v>
      </c>
      <c r="V725" t="str">
        <f>IF(U725="","",VLOOKUP(B725,'08 County Sub Allocation'!A:B,2,FALSE))</f>
        <v>F</v>
      </c>
      <c r="X725">
        <f t="shared" si="35"/>
        <v>12</v>
      </c>
      <c r="Y725" t="str">
        <f t="shared" si="37"/>
        <v>ED</v>
      </c>
    </row>
    <row r="726" spans="1:25" x14ac:dyDescent="0.3">
      <c r="A726" t="str">
        <f>VLOOKUP(B726,'VTD Check'!A:D,4,FALSE)</f>
        <v>12-030</v>
      </c>
      <c r="B726" t="s">
        <v>201</v>
      </c>
      <c r="C726">
        <v>12</v>
      </c>
      <c r="D726">
        <v>790</v>
      </c>
      <c r="E726">
        <v>430</v>
      </c>
      <c r="F726" s="1">
        <v>0.54430000000000001</v>
      </c>
      <c r="G726">
        <v>790</v>
      </c>
      <c r="H726">
        <v>430</v>
      </c>
      <c r="I726">
        <v>430</v>
      </c>
      <c r="J726">
        <v>7</v>
      </c>
      <c r="K726">
        <v>1</v>
      </c>
      <c r="L726">
        <v>2</v>
      </c>
      <c r="M726">
        <v>115</v>
      </c>
      <c r="N726">
        <v>1</v>
      </c>
      <c r="O726">
        <v>302</v>
      </c>
      <c r="P726">
        <v>2</v>
      </c>
      <c r="U726" t="str">
        <f t="shared" si="36"/>
        <v>12-030</v>
      </c>
      <c r="V726" t="str">
        <f>IF(U726="","",VLOOKUP(B726,'08 County Sub Allocation'!A:B,2,FALSE))</f>
        <v>MS</v>
      </c>
      <c r="X726">
        <f t="shared" si="35"/>
        <v>12</v>
      </c>
      <c r="Y726" t="str">
        <f t="shared" si="37"/>
        <v>ED</v>
      </c>
    </row>
    <row r="727" spans="1:25" x14ac:dyDescent="0.3">
      <c r="A727" t="str">
        <f>VLOOKUP(B727,'VTD Check'!A:D,4,FALSE)</f>
        <v>12-031</v>
      </c>
      <c r="B727" t="s">
        <v>202</v>
      </c>
      <c r="C727">
        <v>12</v>
      </c>
      <c r="D727">
        <v>842</v>
      </c>
      <c r="E727">
        <v>304</v>
      </c>
      <c r="F727" s="1">
        <v>0.36099999999999999</v>
      </c>
      <c r="G727">
        <v>842</v>
      </c>
      <c r="H727">
        <v>304</v>
      </c>
      <c r="I727">
        <v>304</v>
      </c>
      <c r="J727">
        <v>3</v>
      </c>
      <c r="K727">
        <v>1</v>
      </c>
      <c r="L727">
        <v>3</v>
      </c>
      <c r="M727">
        <v>46</v>
      </c>
      <c r="N727">
        <v>2</v>
      </c>
      <c r="O727">
        <v>249</v>
      </c>
      <c r="P727">
        <v>0</v>
      </c>
      <c r="U727" t="str">
        <f t="shared" si="36"/>
        <v>12-031</v>
      </c>
      <c r="V727" t="str">
        <f>IF(U727="","",VLOOKUP(B727,'08 County Sub Allocation'!A:B,2,FALSE))</f>
        <v>VC</v>
      </c>
      <c r="X727">
        <f t="shared" si="35"/>
        <v>12</v>
      </c>
      <c r="Y727" t="str">
        <f t="shared" si="37"/>
        <v>ED</v>
      </c>
    </row>
    <row r="728" spans="1:25" x14ac:dyDescent="0.3">
      <c r="A728" t="str">
        <f>VLOOKUP(B728,'VTD Check'!A:D,4,FALSE)</f>
        <v>12-035</v>
      </c>
      <c r="B728" t="s">
        <v>203</v>
      </c>
      <c r="C728">
        <v>12</v>
      </c>
      <c r="D728">
        <v>869</v>
      </c>
      <c r="E728">
        <v>452</v>
      </c>
      <c r="F728" s="1">
        <v>0.52010000000000001</v>
      </c>
      <c r="G728">
        <v>869</v>
      </c>
      <c r="H728">
        <v>452</v>
      </c>
      <c r="I728">
        <v>449</v>
      </c>
      <c r="J728">
        <v>4</v>
      </c>
      <c r="K728">
        <v>0</v>
      </c>
      <c r="L728">
        <v>7</v>
      </c>
      <c r="M728">
        <v>85</v>
      </c>
      <c r="N728">
        <v>5</v>
      </c>
      <c r="O728">
        <v>348</v>
      </c>
      <c r="P728">
        <v>0</v>
      </c>
      <c r="U728" t="str">
        <f t="shared" si="36"/>
        <v>12-035</v>
      </c>
      <c r="V728" t="str">
        <f>IF(U728="","",VLOOKUP(B728,'08 County Sub Allocation'!A:B,2,FALSE))</f>
        <v>F</v>
      </c>
      <c r="X728">
        <f t="shared" si="35"/>
        <v>12</v>
      </c>
      <c r="Y728" t="str">
        <f t="shared" si="37"/>
        <v>ED</v>
      </c>
    </row>
    <row r="729" spans="1:25" x14ac:dyDescent="0.3">
      <c r="A729" t="str">
        <f>VLOOKUP(B729,'VTD Check'!A:D,4,FALSE)</f>
        <v>12-043</v>
      </c>
      <c r="B729" t="s">
        <v>204</v>
      </c>
      <c r="C729">
        <v>12</v>
      </c>
      <c r="D729">
        <v>311</v>
      </c>
      <c r="E729">
        <v>133</v>
      </c>
      <c r="F729" s="1">
        <v>0.42770000000000002</v>
      </c>
      <c r="G729">
        <v>311</v>
      </c>
      <c r="H729">
        <v>133</v>
      </c>
      <c r="I729">
        <v>132</v>
      </c>
      <c r="J729">
        <v>0</v>
      </c>
      <c r="K729">
        <v>1</v>
      </c>
      <c r="L729">
        <v>1</v>
      </c>
      <c r="M729">
        <v>31</v>
      </c>
      <c r="N729">
        <v>0</v>
      </c>
      <c r="O729">
        <v>99</v>
      </c>
      <c r="P729">
        <v>0</v>
      </c>
      <c r="U729" t="str">
        <f t="shared" si="36"/>
        <v>12-043</v>
      </c>
      <c r="V729" t="str">
        <f>IF(U729="","",VLOOKUP(B729,'08 County Sub Allocation'!A:B,2,FALSE))</f>
        <v>MS</v>
      </c>
      <c r="X729">
        <f t="shared" si="35"/>
        <v>12</v>
      </c>
      <c r="Y729" t="str">
        <f t="shared" si="37"/>
        <v>ED</v>
      </c>
    </row>
    <row r="730" spans="1:25" x14ac:dyDescent="0.3">
      <c r="A730" t="str">
        <f>VLOOKUP(B730,'VTD Check'!A:D,4,FALSE)</f>
        <v>12-047</v>
      </c>
      <c r="B730" t="s">
        <v>205</v>
      </c>
      <c r="C730">
        <v>12</v>
      </c>
      <c r="D730">
        <v>833</v>
      </c>
      <c r="E730">
        <v>473</v>
      </c>
      <c r="F730" s="1">
        <v>0.56779999999999997</v>
      </c>
      <c r="G730">
        <v>833</v>
      </c>
      <c r="H730">
        <v>473</v>
      </c>
      <c r="I730">
        <v>472</v>
      </c>
      <c r="J730">
        <v>14</v>
      </c>
      <c r="K730">
        <v>3</v>
      </c>
      <c r="L730">
        <v>1</v>
      </c>
      <c r="M730">
        <v>176</v>
      </c>
      <c r="N730">
        <v>3</v>
      </c>
      <c r="O730">
        <v>272</v>
      </c>
      <c r="P730">
        <v>3</v>
      </c>
      <c r="U730" t="str">
        <f t="shared" si="36"/>
        <v>12-047</v>
      </c>
      <c r="V730" t="str">
        <f>IF(U730="","",VLOOKUP(B730,'08 County Sub Allocation'!A:B,2,FALSE))</f>
        <v>MS</v>
      </c>
      <c r="X730">
        <f t="shared" si="35"/>
        <v>12</v>
      </c>
      <c r="Y730" t="str">
        <f t="shared" si="37"/>
        <v>ED</v>
      </c>
    </row>
    <row r="731" spans="1:25" x14ac:dyDescent="0.3">
      <c r="A731" t="str">
        <f>VLOOKUP(B731,'VTD Check'!A:D,4,FALSE)</f>
        <v>12-050</v>
      </c>
      <c r="B731" t="s">
        <v>206</v>
      </c>
      <c r="C731">
        <v>12</v>
      </c>
      <c r="D731">
        <v>1012</v>
      </c>
      <c r="E731">
        <v>539</v>
      </c>
      <c r="F731" s="1">
        <v>0.53259999999999996</v>
      </c>
      <c r="G731">
        <v>1012</v>
      </c>
      <c r="H731">
        <v>539</v>
      </c>
      <c r="I731">
        <v>539</v>
      </c>
      <c r="J731">
        <v>5</v>
      </c>
      <c r="K731">
        <v>1</v>
      </c>
      <c r="L731">
        <v>1</v>
      </c>
      <c r="M731">
        <v>158</v>
      </c>
      <c r="N731">
        <v>1</v>
      </c>
      <c r="O731">
        <v>372</v>
      </c>
      <c r="P731">
        <v>1</v>
      </c>
      <c r="U731" t="str">
        <f t="shared" si="36"/>
        <v>12-050</v>
      </c>
      <c r="V731" t="str">
        <f>IF(U731="","",VLOOKUP(B731,'08 County Sub Allocation'!A:B,2,FALSE))</f>
        <v>VC</v>
      </c>
      <c r="X731">
        <f t="shared" si="35"/>
        <v>12</v>
      </c>
      <c r="Y731" t="str">
        <f t="shared" si="37"/>
        <v>ED</v>
      </c>
    </row>
    <row r="732" spans="1:25" x14ac:dyDescent="0.3">
      <c r="A732" t="str">
        <f>VLOOKUP(B732,'VTD Check'!A:D,4,FALSE)</f>
        <v>12-055</v>
      </c>
      <c r="B732" t="s">
        <v>207</v>
      </c>
      <c r="C732">
        <v>12</v>
      </c>
      <c r="D732">
        <v>940</v>
      </c>
      <c r="E732">
        <v>449</v>
      </c>
      <c r="F732" s="1">
        <v>0.47770000000000001</v>
      </c>
      <c r="G732">
        <v>940</v>
      </c>
      <c r="H732">
        <v>449</v>
      </c>
      <c r="I732">
        <v>447</v>
      </c>
      <c r="J732">
        <v>11</v>
      </c>
      <c r="K732">
        <v>3</v>
      </c>
      <c r="L732">
        <v>3</v>
      </c>
      <c r="M732">
        <v>147</v>
      </c>
      <c r="N732">
        <v>2</v>
      </c>
      <c r="O732">
        <v>281</v>
      </c>
      <c r="P732">
        <v>0</v>
      </c>
      <c r="U732" t="str">
        <f t="shared" si="36"/>
        <v>12-055</v>
      </c>
      <c r="V732" t="str">
        <f>IF(U732="","",VLOOKUP(B732,'08 County Sub Allocation'!A:B,2,FALSE))</f>
        <v>VC</v>
      </c>
      <c r="X732">
        <f t="shared" si="35"/>
        <v>12</v>
      </c>
      <c r="Y732" t="str">
        <f t="shared" si="37"/>
        <v>ED</v>
      </c>
    </row>
    <row r="733" spans="1:25" x14ac:dyDescent="0.3">
      <c r="A733" t="str">
        <f>VLOOKUP(B733,'VTD Check'!A:D,4,FALSE)</f>
        <v>12-060</v>
      </c>
      <c r="B733" t="s">
        <v>208</v>
      </c>
      <c r="C733">
        <v>12</v>
      </c>
      <c r="D733">
        <v>1202</v>
      </c>
      <c r="E733">
        <v>534</v>
      </c>
      <c r="F733" s="1">
        <v>0.44429999999999997</v>
      </c>
      <c r="G733">
        <v>1202</v>
      </c>
      <c r="H733">
        <v>534</v>
      </c>
      <c r="I733">
        <v>532</v>
      </c>
      <c r="J733">
        <v>17</v>
      </c>
      <c r="K733">
        <v>3</v>
      </c>
      <c r="L733">
        <v>3</v>
      </c>
      <c r="M733">
        <v>185</v>
      </c>
      <c r="N733">
        <v>3</v>
      </c>
      <c r="O733">
        <v>320</v>
      </c>
      <c r="P733">
        <v>1</v>
      </c>
      <c r="U733" t="str">
        <f t="shared" si="36"/>
        <v>12-060</v>
      </c>
      <c r="V733" t="str">
        <f>IF(U733="","",VLOOKUP(B733,'08 County Sub Allocation'!A:B,2,FALSE))</f>
        <v>VC</v>
      </c>
      <c r="X733">
        <f t="shared" si="35"/>
        <v>12</v>
      </c>
      <c r="Y733" t="str">
        <f t="shared" si="37"/>
        <v>ED</v>
      </c>
    </row>
    <row r="734" spans="1:25" x14ac:dyDescent="0.3">
      <c r="A734" t="e">
        <f>VLOOKUP(B734,'VTD Check'!A:D,4,FALSE)</f>
        <v>#N/A</v>
      </c>
      <c r="B734" t="s">
        <v>209</v>
      </c>
      <c r="C734">
        <v>12</v>
      </c>
      <c r="U734" t="str">
        <f t="shared" si="36"/>
        <v/>
      </c>
      <c r="V734" t="str">
        <f>IF(U734="","",VLOOKUP(B734,'08 County Sub Allocation'!A:B,2,FALSE))</f>
        <v/>
      </c>
      <c r="X734" t="str">
        <f t="shared" si="35"/>
        <v/>
      </c>
      <c r="Y734" t="str">
        <f t="shared" si="37"/>
        <v/>
      </c>
    </row>
    <row r="735" spans="1:25" x14ac:dyDescent="0.3">
      <c r="A735" t="e">
        <f>VLOOKUP(B735,'VTD Check'!A:D,4,FALSE)</f>
        <v>#N/A</v>
      </c>
      <c r="B735" t="s">
        <v>24</v>
      </c>
      <c r="C735">
        <v>12</v>
      </c>
      <c r="D735">
        <v>0</v>
      </c>
      <c r="E735">
        <v>2197</v>
      </c>
      <c r="F735" t="s">
        <v>25</v>
      </c>
      <c r="G735">
        <v>13595</v>
      </c>
      <c r="H735">
        <v>2197</v>
      </c>
      <c r="I735">
        <v>2185</v>
      </c>
      <c r="J735">
        <v>20</v>
      </c>
      <c r="K735">
        <v>5</v>
      </c>
      <c r="L735">
        <v>10</v>
      </c>
      <c r="M735">
        <v>467</v>
      </c>
      <c r="N735">
        <v>6</v>
      </c>
      <c r="O735">
        <v>1672</v>
      </c>
      <c r="P735">
        <v>5</v>
      </c>
      <c r="U735" t="str">
        <f t="shared" si="36"/>
        <v>12-ABS</v>
      </c>
      <c r="V735" t="e">
        <f>IF(U735="","",VLOOKUP(B735,'08 County Sub Allocation'!A:B,2,FALSE))</f>
        <v>#N/A</v>
      </c>
      <c r="X735">
        <f t="shared" si="35"/>
        <v>12</v>
      </c>
      <c r="Y735" t="str">
        <f t="shared" si="37"/>
        <v>ABS</v>
      </c>
    </row>
    <row r="736" spans="1:25" x14ac:dyDescent="0.3">
      <c r="A736" t="e">
        <f>VLOOKUP(B736,'VTD Check'!A:D,4,FALSE)</f>
        <v>#N/A</v>
      </c>
      <c r="B736" t="s">
        <v>26</v>
      </c>
      <c r="C736">
        <v>12</v>
      </c>
      <c r="D736">
        <v>0</v>
      </c>
      <c r="E736">
        <v>0</v>
      </c>
      <c r="F736" t="s">
        <v>25</v>
      </c>
      <c r="G736">
        <v>13595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U736" t="str">
        <f t="shared" si="36"/>
        <v/>
      </c>
      <c r="V736" t="str">
        <f>IF(U736="","",VLOOKUP(B736,'08 County Sub Allocation'!A:B,2,FALSE))</f>
        <v/>
      </c>
      <c r="X736" t="str">
        <f t="shared" si="35"/>
        <v/>
      </c>
      <c r="Y736" t="str">
        <f t="shared" si="37"/>
        <v/>
      </c>
    </row>
    <row r="737" spans="1:25" x14ac:dyDescent="0.3">
      <c r="A737" t="e">
        <f>VLOOKUP(B737,'VTD Check'!A:D,4,FALSE)</f>
        <v>#N/A</v>
      </c>
      <c r="B737" t="s">
        <v>27</v>
      </c>
      <c r="C737">
        <v>12</v>
      </c>
      <c r="D737">
        <v>0</v>
      </c>
      <c r="E737">
        <v>0</v>
      </c>
      <c r="F737" t="s">
        <v>25</v>
      </c>
      <c r="G737">
        <v>13595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U737" t="str">
        <f t="shared" si="36"/>
        <v/>
      </c>
      <c r="V737" t="str">
        <f>IF(U737="","",VLOOKUP(B737,'08 County Sub Allocation'!A:B,2,FALSE))</f>
        <v/>
      </c>
      <c r="X737" t="str">
        <f t="shared" si="35"/>
        <v/>
      </c>
      <c r="Y737" t="str">
        <f t="shared" si="37"/>
        <v/>
      </c>
    </row>
    <row r="738" spans="1:25" x14ac:dyDescent="0.3">
      <c r="A738" t="e">
        <f>VLOOKUP(B738,'VTD Check'!A:D,4,FALSE)</f>
        <v>#N/A</v>
      </c>
      <c r="B738" t="s">
        <v>28</v>
      </c>
      <c r="C738">
        <v>12</v>
      </c>
      <c r="D738">
        <v>0</v>
      </c>
      <c r="E738">
        <v>0</v>
      </c>
      <c r="F738" t="s">
        <v>25</v>
      </c>
      <c r="G738">
        <v>13595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U738" t="str">
        <f t="shared" si="36"/>
        <v/>
      </c>
      <c r="V738" t="str">
        <f>IF(U738="","",VLOOKUP(B738,'08 County Sub Allocation'!A:B,2,FALSE))</f>
        <v/>
      </c>
      <c r="X738" t="str">
        <f t="shared" si="35"/>
        <v/>
      </c>
      <c r="Y738" t="str">
        <f t="shared" si="37"/>
        <v/>
      </c>
    </row>
    <row r="739" spans="1:25" x14ac:dyDescent="0.3">
      <c r="A739" t="e">
        <f>VLOOKUP(B739,'VTD Check'!A:D,4,FALSE)</f>
        <v>#N/A</v>
      </c>
      <c r="B739" t="s">
        <v>29</v>
      </c>
      <c r="C739">
        <v>12</v>
      </c>
      <c r="D739">
        <v>0</v>
      </c>
      <c r="E739">
        <v>0</v>
      </c>
      <c r="F739" t="s">
        <v>25</v>
      </c>
      <c r="G739">
        <v>13595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U739" t="str">
        <f t="shared" si="36"/>
        <v/>
      </c>
      <c r="V739" t="str">
        <f>IF(U739="","",VLOOKUP(B739,'08 County Sub Allocation'!A:B,2,FALSE))</f>
        <v/>
      </c>
      <c r="X739" t="str">
        <f t="shared" si="35"/>
        <v/>
      </c>
      <c r="Y739" t="str">
        <f t="shared" si="37"/>
        <v/>
      </c>
    </row>
    <row r="740" spans="1:25" x14ac:dyDescent="0.3">
      <c r="A740" t="e">
        <f>VLOOKUP(B740,'VTD Check'!A:D,4,FALSE)</f>
        <v>#N/A</v>
      </c>
      <c r="B740" t="s">
        <v>30</v>
      </c>
      <c r="C740">
        <v>12</v>
      </c>
      <c r="D740">
        <v>0</v>
      </c>
      <c r="E740">
        <v>0</v>
      </c>
      <c r="F740" t="s">
        <v>25</v>
      </c>
      <c r="G740">
        <v>13595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U740" t="str">
        <f t="shared" si="36"/>
        <v/>
      </c>
      <c r="V740" t="str">
        <f>IF(U740="","",VLOOKUP(B740,'08 County Sub Allocation'!A:B,2,FALSE))</f>
        <v/>
      </c>
      <c r="X740" t="str">
        <f t="shared" si="35"/>
        <v/>
      </c>
      <c r="Y740" t="str">
        <f t="shared" si="37"/>
        <v/>
      </c>
    </row>
    <row r="741" spans="1:25" x14ac:dyDescent="0.3">
      <c r="A741" t="e">
        <f>VLOOKUP(B741,'VTD Check'!A:D,4,FALSE)</f>
        <v>#N/A</v>
      </c>
      <c r="B741" t="s">
        <v>31</v>
      </c>
      <c r="C741">
        <v>12</v>
      </c>
      <c r="D741">
        <v>0</v>
      </c>
      <c r="E741">
        <v>0</v>
      </c>
      <c r="F741" t="s">
        <v>25</v>
      </c>
      <c r="G741">
        <v>13595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U741" t="str">
        <f t="shared" si="36"/>
        <v/>
      </c>
      <c r="V741" t="str">
        <f>IF(U741="","",VLOOKUP(B741,'08 County Sub Allocation'!A:B,2,FALSE))</f>
        <v/>
      </c>
      <c r="X741" t="str">
        <f t="shared" si="35"/>
        <v/>
      </c>
      <c r="Y741" t="str">
        <f t="shared" si="37"/>
        <v/>
      </c>
    </row>
    <row r="742" spans="1:25" x14ac:dyDescent="0.3">
      <c r="A742" t="e">
        <f>VLOOKUP(B742,'VTD Check'!A:D,4,FALSE)</f>
        <v>#N/A</v>
      </c>
      <c r="B742" t="s">
        <v>32</v>
      </c>
      <c r="C742">
        <v>12</v>
      </c>
      <c r="D742">
        <v>0</v>
      </c>
      <c r="E742">
        <v>2197</v>
      </c>
      <c r="F742" t="s">
        <v>25</v>
      </c>
      <c r="G742">
        <v>0</v>
      </c>
      <c r="H742">
        <v>2197</v>
      </c>
      <c r="I742">
        <v>2185</v>
      </c>
      <c r="J742">
        <v>20</v>
      </c>
      <c r="K742">
        <v>5</v>
      </c>
      <c r="L742">
        <v>10</v>
      </c>
      <c r="M742">
        <v>467</v>
      </c>
      <c r="N742">
        <v>6</v>
      </c>
      <c r="O742">
        <v>1672</v>
      </c>
      <c r="P742">
        <v>5</v>
      </c>
      <c r="U742" t="str">
        <f t="shared" si="36"/>
        <v/>
      </c>
      <c r="V742" t="str">
        <f>IF(U742="","",VLOOKUP(B742,'08 County Sub Allocation'!A:B,2,FALSE))</f>
        <v/>
      </c>
      <c r="X742" t="str">
        <f t="shared" si="35"/>
        <v/>
      </c>
      <c r="Y742" t="str">
        <f t="shared" si="37"/>
        <v/>
      </c>
    </row>
    <row r="743" spans="1:25" x14ac:dyDescent="0.3">
      <c r="A743" t="e">
        <f>VLOOKUP(B743,'VTD Check'!A:D,4,FALSE)</f>
        <v>#N/A</v>
      </c>
      <c r="B743" t="s">
        <v>210</v>
      </c>
      <c r="C743">
        <v>12</v>
      </c>
      <c r="U743" t="str">
        <f t="shared" si="36"/>
        <v/>
      </c>
      <c r="V743" t="str">
        <f>IF(U743="","",VLOOKUP(B743,'08 County Sub Allocation'!A:B,2,FALSE))</f>
        <v/>
      </c>
      <c r="X743" t="str">
        <f t="shared" si="35"/>
        <v/>
      </c>
      <c r="Y743" t="str">
        <f t="shared" si="37"/>
        <v/>
      </c>
    </row>
    <row r="744" spans="1:25" x14ac:dyDescent="0.3">
      <c r="A744" t="e">
        <f>VLOOKUP(B744,'VTD Check'!A:D,4,FALSE)</f>
        <v>#N/A</v>
      </c>
      <c r="B744" t="s">
        <v>24</v>
      </c>
      <c r="C744">
        <v>12</v>
      </c>
      <c r="D744">
        <v>0</v>
      </c>
      <c r="E744">
        <v>126</v>
      </c>
      <c r="F744" t="s">
        <v>25</v>
      </c>
      <c r="G744">
        <v>13595</v>
      </c>
      <c r="H744">
        <v>126</v>
      </c>
      <c r="I744">
        <v>125</v>
      </c>
      <c r="J744">
        <v>4</v>
      </c>
      <c r="K744">
        <v>2</v>
      </c>
      <c r="L744">
        <v>2</v>
      </c>
      <c r="M744">
        <v>37</v>
      </c>
      <c r="N744">
        <v>0</v>
      </c>
      <c r="O744">
        <v>80</v>
      </c>
      <c r="P744">
        <v>0</v>
      </c>
      <c r="U744" t="str">
        <f t="shared" si="36"/>
        <v>12-QUE</v>
      </c>
      <c r="V744" t="e">
        <f>IF(U744="","",VLOOKUP(B744,'08 County Sub Allocation'!A:B,2,FALSE))</f>
        <v>#N/A</v>
      </c>
      <c r="X744">
        <f t="shared" si="35"/>
        <v>12</v>
      </c>
      <c r="Y744" t="str">
        <f t="shared" si="37"/>
        <v>QUE</v>
      </c>
    </row>
    <row r="745" spans="1:25" x14ac:dyDescent="0.3">
      <c r="A745" t="e">
        <f>VLOOKUP(B745,'VTD Check'!A:D,4,FALSE)</f>
        <v>#N/A</v>
      </c>
      <c r="B745" t="s">
        <v>26</v>
      </c>
      <c r="C745">
        <v>12</v>
      </c>
      <c r="D745">
        <v>0</v>
      </c>
      <c r="E745">
        <v>0</v>
      </c>
      <c r="F745" t="s">
        <v>25</v>
      </c>
      <c r="G745">
        <v>13595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U745" t="str">
        <f t="shared" si="36"/>
        <v/>
      </c>
      <c r="V745" t="str">
        <f>IF(U745="","",VLOOKUP(B745,'08 County Sub Allocation'!A:B,2,FALSE))</f>
        <v/>
      </c>
      <c r="X745" t="str">
        <f t="shared" si="35"/>
        <v/>
      </c>
      <c r="Y745" t="str">
        <f t="shared" si="37"/>
        <v/>
      </c>
    </row>
    <row r="746" spans="1:25" x14ac:dyDescent="0.3">
      <c r="A746" t="e">
        <f>VLOOKUP(B746,'VTD Check'!A:D,4,FALSE)</f>
        <v>#N/A</v>
      </c>
      <c r="B746" t="s">
        <v>27</v>
      </c>
      <c r="C746">
        <v>12</v>
      </c>
      <c r="D746">
        <v>0</v>
      </c>
      <c r="E746">
        <v>0</v>
      </c>
      <c r="F746" t="s">
        <v>25</v>
      </c>
      <c r="G746">
        <v>13595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U746" t="str">
        <f t="shared" si="36"/>
        <v/>
      </c>
      <c r="V746" t="str">
        <f>IF(U746="","",VLOOKUP(B746,'08 County Sub Allocation'!A:B,2,FALSE))</f>
        <v/>
      </c>
      <c r="X746" t="str">
        <f t="shared" si="35"/>
        <v/>
      </c>
      <c r="Y746" t="str">
        <f t="shared" si="37"/>
        <v/>
      </c>
    </row>
    <row r="747" spans="1:25" x14ac:dyDescent="0.3">
      <c r="A747" t="e">
        <f>VLOOKUP(B747,'VTD Check'!A:D,4,FALSE)</f>
        <v>#N/A</v>
      </c>
      <c r="B747" t="s">
        <v>28</v>
      </c>
      <c r="C747">
        <v>12</v>
      </c>
      <c r="D747">
        <v>0</v>
      </c>
      <c r="E747">
        <v>0</v>
      </c>
      <c r="F747" t="s">
        <v>25</v>
      </c>
      <c r="G747">
        <v>13595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U747" t="str">
        <f t="shared" si="36"/>
        <v/>
      </c>
      <c r="V747" t="str">
        <f>IF(U747="","",VLOOKUP(B747,'08 County Sub Allocation'!A:B,2,FALSE))</f>
        <v/>
      </c>
      <c r="X747" t="str">
        <f t="shared" si="35"/>
        <v/>
      </c>
      <c r="Y747" t="str">
        <f t="shared" si="37"/>
        <v/>
      </c>
    </row>
    <row r="748" spans="1:25" x14ac:dyDescent="0.3">
      <c r="A748" t="e">
        <f>VLOOKUP(B748,'VTD Check'!A:D,4,FALSE)</f>
        <v>#N/A</v>
      </c>
      <c r="B748" t="s">
        <v>29</v>
      </c>
      <c r="C748">
        <v>12</v>
      </c>
      <c r="D748">
        <v>0</v>
      </c>
      <c r="E748">
        <v>0</v>
      </c>
      <c r="F748" t="s">
        <v>25</v>
      </c>
      <c r="G748">
        <v>13595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U748" t="str">
        <f t="shared" si="36"/>
        <v/>
      </c>
      <c r="V748" t="str">
        <f>IF(U748="","",VLOOKUP(B748,'08 County Sub Allocation'!A:B,2,FALSE))</f>
        <v/>
      </c>
      <c r="X748" t="str">
        <f t="shared" si="35"/>
        <v/>
      </c>
      <c r="Y748" t="str">
        <f t="shared" si="37"/>
        <v/>
      </c>
    </row>
    <row r="749" spans="1:25" x14ac:dyDescent="0.3">
      <c r="A749" t="e">
        <f>VLOOKUP(B749,'VTD Check'!A:D,4,FALSE)</f>
        <v>#N/A</v>
      </c>
      <c r="B749" t="s">
        <v>30</v>
      </c>
      <c r="C749">
        <v>12</v>
      </c>
      <c r="D749">
        <v>0</v>
      </c>
      <c r="E749">
        <v>0</v>
      </c>
      <c r="F749" t="s">
        <v>25</v>
      </c>
      <c r="G749">
        <v>13595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U749" t="str">
        <f t="shared" si="36"/>
        <v/>
      </c>
      <c r="V749" t="str">
        <f>IF(U749="","",VLOOKUP(B749,'08 County Sub Allocation'!A:B,2,FALSE))</f>
        <v/>
      </c>
      <c r="X749" t="str">
        <f t="shared" si="35"/>
        <v/>
      </c>
      <c r="Y749" t="str">
        <f t="shared" si="37"/>
        <v/>
      </c>
    </row>
    <row r="750" spans="1:25" x14ac:dyDescent="0.3">
      <c r="A750" t="e">
        <f>VLOOKUP(B750,'VTD Check'!A:D,4,FALSE)</f>
        <v>#N/A</v>
      </c>
      <c r="B750" t="s">
        <v>31</v>
      </c>
      <c r="C750">
        <v>12</v>
      </c>
      <c r="D750">
        <v>0</v>
      </c>
      <c r="E750">
        <v>1</v>
      </c>
      <c r="F750" t="s">
        <v>25</v>
      </c>
      <c r="G750">
        <v>13595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0</v>
      </c>
      <c r="U750" t="str">
        <f t="shared" si="36"/>
        <v/>
      </c>
      <c r="V750" t="str">
        <f>IF(U750="","",VLOOKUP(B750,'08 County Sub Allocation'!A:B,2,FALSE))</f>
        <v/>
      </c>
      <c r="X750" t="str">
        <f t="shared" si="35"/>
        <v/>
      </c>
      <c r="Y750" t="str">
        <f t="shared" si="37"/>
        <v/>
      </c>
    </row>
    <row r="751" spans="1:25" x14ac:dyDescent="0.3">
      <c r="A751" t="e">
        <f>VLOOKUP(B751,'VTD Check'!A:D,4,FALSE)</f>
        <v>#N/A</v>
      </c>
      <c r="B751" t="s">
        <v>32</v>
      </c>
      <c r="C751">
        <v>12</v>
      </c>
      <c r="D751">
        <v>0</v>
      </c>
      <c r="E751">
        <v>127</v>
      </c>
      <c r="F751" t="s">
        <v>25</v>
      </c>
      <c r="G751">
        <v>0</v>
      </c>
      <c r="H751">
        <v>127</v>
      </c>
      <c r="I751">
        <v>126</v>
      </c>
      <c r="J751">
        <v>4</v>
      </c>
      <c r="K751">
        <v>2</v>
      </c>
      <c r="L751">
        <v>2</v>
      </c>
      <c r="M751">
        <v>37</v>
      </c>
      <c r="N751">
        <v>0</v>
      </c>
      <c r="O751">
        <v>81</v>
      </c>
      <c r="P751">
        <v>0</v>
      </c>
      <c r="U751" t="str">
        <f t="shared" si="36"/>
        <v/>
      </c>
      <c r="V751" t="str">
        <f>IF(U751="","",VLOOKUP(B751,'08 County Sub Allocation'!A:B,2,FALSE))</f>
        <v/>
      </c>
      <c r="X751" t="str">
        <f t="shared" si="35"/>
        <v/>
      </c>
      <c r="Y751" t="str">
        <f t="shared" si="37"/>
        <v/>
      </c>
    </row>
    <row r="752" spans="1:25" x14ac:dyDescent="0.3">
      <c r="A752" t="e">
        <f>VLOOKUP(B752,'VTD Check'!A:D,4,FALSE)</f>
        <v>#N/A</v>
      </c>
      <c r="B752" t="s">
        <v>138</v>
      </c>
      <c r="C752">
        <v>12</v>
      </c>
      <c r="U752" t="str">
        <f t="shared" si="36"/>
        <v/>
      </c>
      <c r="V752" t="str">
        <f>IF(U752="","",VLOOKUP(B752,'08 County Sub Allocation'!A:B,2,FALSE))</f>
        <v/>
      </c>
      <c r="X752" t="str">
        <f t="shared" si="35"/>
        <v/>
      </c>
      <c r="Y752" t="str">
        <f t="shared" si="37"/>
        <v/>
      </c>
    </row>
    <row r="753" spans="1:25" x14ac:dyDescent="0.3">
      <c r="A753" t="e">
        <f>VLOOKUP(B753,'VTD Check'!A:D,4,FALSE)</f>
        <v>#N/A</v>
      </c>
      <c r="B753" t="s">
        <v>24</v>
      </c>
      <c r="C753">
        <v>12</v>
      </c>
      <c r="D753">
        <v>0</v>
      </c>
      <c r="E753">
        <v>3090</v>
      </c>
      <c r="F753" t="s">
        <v>25</v>
      </c>
      <c r="G753">
        <v>90034</v>
      </c>
      <c r="H753">
        <v>3090</v>
      </c>
      <c r="I753">
        <v>3082</v>
      </c>
      <c r="J753">
        <v>46</v>
      </c>
      <c r="K753">
        <v>10</v>
      </c>
      <c r="L753">
        <v>15</v>
      </c>
      <c r="M753">
        <v>1292</v>
      </c>
      <c r="N753">
        <v>18</v>
      </c>
      <c r="O753">
        <v>1696</v>
      </c>
      <c r="P753">
        <v>5</v>
      </c>
      <c r="U753" t="str">
        <f t="shared" si="36"/>
        <v/>
      </c>
      <c r="V753" t="str">
        <f>IF(U753="","",VLOOKUP(B753,'08 County Sub Allocation'!A:B,2,FALSE))</f>
        <v/>
      </c>
      <c r="X753" t="str">
        <f t="shared" si="35"/>
        <v/>
      </c>
      <c r="Y753" t="str">
        <f t="shared" si="37"/>
        <v/>
      </c>
    </row>
    <row r="754" spans="1:25" x14ac:dyDescent="0.3">
      <c r="A754" t="e">
        <f>VLOOKUP(B754,'VTD Check'!A:D,4,FALSE)</f>
        <v>#N/A</v>
      </c>
      <c r="B754" t="s">
        <v>26</v>
      </c>
      <c r="C754">
        <v>12</v>
      </c>
      <c r="D754">
        <v>0</v>
      </c>
      <c r="E754">
        <v>0</v>
      </c>
      <c r="F754" t="s">
        <v>25</v>
      </c>
      <c r="G754">
        <v>90034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U754" t="str">
        <f t="shared" si="36"/>
        <v/>
      </c>
      <c r="V754" t="str">
        <f>IF(U754="","",VLOOKUP(B754,'08 County Sub Allocation'!A:B,2,FALSE))</f>
        <v/>
      </c>
      <c r="X754" t="str">
        <f t="shared" si="35"/>
        <v/>
      </c>
      <c r="Y754" t="str">
        <f t="shared" si="37"/>
        <v/>
      </c>
    </row>
    <row r="755" spans="1:25" x14ac:dyDescent="0.3">
      <c r="A755" t="e">
        <f>VLOOKUP(B755,'VTD Check'!A:D,4,FALSE)</f>
        <v>#N/A</v>
      </c>
      <c r="B755" t="s">
        <v>27</v>
      </c>
      <c r="C755">
        <v>12</v>
      </c>
      <c r="D755">
        <v>0</v>
      </c>
      <c r="E755">
        <v>0</v>
      </c>
      <c r="F755" t="s">
        <v>25</v>
      </c>
      <c r="G755">
        <v>90034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U755" t="str">
        <f t="shared" si="36"/>
        <v/>
      </c>
      <c r="V755" t="str">
        <f>IF(U755="","",VLOOKUP(B755,'08 County Sub Allocation'!A:B,2,FALSE))</f>
        <v/>
      </c>
      <c r="X755" t="str">
        <f t="shared" si="35"/>
        <v/>
      </c>
      <c r="Y755" t="str">
        <f t="shared" si="37"/>
        <v/>
      </c>
    </row>
    <row r="756" spans="1:25" x14ac:dyDescent="0.3">
      <c r="A756" t="e">
        <f>VLOOKUP(B756,'VTD Check'!A:D,4,FALSE)</f>
        <v>#N/A</v>
      </c>
      <c r="B756" t="s">
        <v>28</v>
      </c>
      <c r="C756">
        <v>12</v>
      </c>
      <c r="D756">
        <v>0</v>
      </c>
      <c r="E756">
        <v>0</v>
      </c>
      <c r="F756" t="s">
        <v>25</v>
      </c>
      <c r="G756">
        <v>90034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U756" t="str">
        <f t="shared" si="36"/>
        <v/>
      </c>
      <c r="V756" t="str">
        <f>IF(U756="","",VLOOKUP(B756,'08 County Sub Allocation'!A:B,2,FALSE))</f>
        <v/>
      </c>
      <c r="X756" t="str">
        <f t="shared" si="35"/>
        <v/>
      </c>
      <c r="Y756" t="str">
        <f t="shared" si="37"/>
        <v/>
      </c>
    </row>
    <row r="757" spans="1:25" x14ac:dyDescent="0.3">
      <c r="A757" t="e">
        <f>VLOOKUP(B757,'VTD Check'!A:D,4,FALSE)</f>
        <v>#N/A</v>
      </c>
      <c r="B757" t="s">
        <v>29</v>
      </c>
      <c r="C757">
        <v>12</v>
      </c>
      <c r="D757">
        <v>0</v>
      </c>
      <c r="E757">
        <v>0</v>
      </c>
      <c r="F757" t="s">
        <v>25</v>
      </c>
      <c r="G757">
        <v>90034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U757" t="str">
        <f t="shared" si="36"/>
        <v/>
      </c>
      <c r="V757" t="str">
        <f>IF(U757="","",VLOOKUP(B757,'08 County Sub Allocation'!A:B,2,FALSE))</f>
        <v/>
      </c>
      <c r="X757" t="str">
        <f t="shared" si="35"/>
        <v/>
      </c>
      <c r="Y757" t="str">
        <f t="shared" si="37"/>
        <v/>
      </c>
    </row>
    <row r="758" spans="1:25" x14ac:dyDescent="0.3">
      <c r="A758" t="e">
        <f>VLOOKUP(B758,'VTD Check'!A:D,4,FALSE)</f>
        <v>#N/A</v>
      </c>
      <c r="B758" t="s">
        <v>30</v>
      </c>
      <c r="C758">
        <v>12</v>
      </c>
      <c r="D758">
        <v>0</v>
      </c>
      <c r="E758">
        <v>0</v>
      </c>
      <c r="F758" t="s">
        <v>25</v>
      </c>
      <c r="G758">
        <v>90034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U758" t="str">
        <f t="shared" si="36"/>
        <v/>
      </c>
      <c r="V758" t="str">
        <f>IF(U758="","",VLOOKUP(B758,'08 County Sub Allocation'!A:B,2,FALSE))</f>
        <v/>
      </c>
      <c r="X758" t="str">
        <f t="shared" si="35"/>
        <v/>
      </c>
      <c r="Y758" t="str">
        <f t="shared" si="37"/>
        <v/>
      </c>
    </row>
    <row r="759" spans="1:25" x14ac:dyDescent="0.3">
      <c r="A759" t="e">
        <f>VLOOKUP(B759,'VTD Check'!A:D,4,FALSE)</f>
        <v>#N/A</v>
      </c>
      <c r="B759" t="s">
        <v>31</v>
      </c>
      <c r="C759">
        <v>12</v>
      </c>
      <c r="D759">
        <v>0</v>
      </c>
      <c r="E759">
        <v>0</v>
      </c>
      <c r="F759" t="s">
        <v>25</v>
      </c>
      <c r="G759">
        <v>90034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U759" t="str">
        <f t="shared" si="36"/>
        <v/>
      </c>
      <c r="V759" t="str">
        <f>IF(U759="","",VLOOKUP(B759,'08 County Sub Allocation'!A:B,2,FALSE))</f>
        <v/>
      </c>
      <c r="X759" t="str">
        <f t="shared" si="35"/>
        <v/>
      </c>
      <c r="Y759" t="str">
        <f t="shared" si="37"/>
        <v/>
      </c>
    </row>
    <row r="760" spans="1:25" x14ac:dyDescent="0.3">
      <c r="A760" t="e">
        <f>VLOOKUP(B760,'VTD Check'!A:D,4,FALSE)</f>
        <v>#N/A</v>
      </c>
      <c r="B760" t="s">
        <v>32</v>
      </c>
      <c r="C760">
        <v>12</v>
      </c>
      <c r="D760">
        <v>0</v>
      </c>
      <c r="E760">
        <v>3090</v>
      </c>
      <c r="F760" t="s">
        <v>25</v>
      </c>
      <c r="G760">
        <v>0</v>
      </c>
      <c r="H760">
        <v>3090</v>
      </c>
      <c r="I760">
        <v>3082</v>
      </c>
      <c r="J760">
        <v>46</v>
      </c>
      <c r="K760">
        <v>10</v>
      </c>
      <c r="L760">
        <v>15</v>
      </c>
      <c r="M760">
        <v>1292</v>
      </c>
      <c r="N760">
        <v>18</v>
      </c>
      <c r="O760">
        <v>1696</v>
      </c>
      <c r="P760">
        <v>5</v>
      </c>
      <c r="U760" t="str">
        <f t="shared" si="36"/>
        <v/>
      </c>
      <c r="V760" t="str">
        <f>IF(U760="","",VLOOKUP(B760,'08 County Sub Allocation'!A:B,2,FALSE))</f>
        <v/>
      </c>
      <c r="X760" t="str">
        <f t="shared" si="35"/>
        <v/>
      </c>
      <c r="Y760" t="str">
        <f t="shared" si="37"/>
        <v/>
      </c>
    </row>
    <row r="761" spans="1:25" x14ac:dyDescent="0.3">
      <c r="A761" t="e">
        <f>VLOOKUP(B761,'VTD Check'!A:D,4,FALSE)</f>
        <v>#N/A</v>
      </c>
      <c r="B761" t="s">
        <v>211</v>
      </c>
      <c r="C761">
        <v>12</v>
      </c>
      <c r="U761" t="str">
        <f t="shared" si="36"/>
        <v/>
      </c>
      <c r="V761" t="str">
        <f>IF(U761="","",VLOOKUP(B761,'08 County Sub Allocation'!A:B,2,FALSE))</f>
        <v/>
      </c>
      <c r="X761" t="str">
        <f t="shared" si="35"/>
        <v/>
      </c>
      <c r="Y761" t="str">
        <f t="shared" si="37"/>
        <v/>
      </c>
    </row>
    <row r="762" spans="1:25" x14ac:dyDescent="0.3">
      <c r="A762" t="e">
        <f>VLOOKUP(B762,'VTD Check'!A:D,4,FALSE)</f>
        <v>#N/A</v>
      </c>
      <c r="B762" t="s">
        <v>24</v>
      </c>
      <c r="C762">
        <v>12</v>
      </c>
      <c r="D762">
        <v>0</v>
      </c>
      <c r="E762">
        <v>0</v>
      </c>
      <c r="F762" t="s">
        <v>25</v>
      </c>
      <c r="G762">
        <v>24106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U762" t="str">
        <f t="shared" si="36"/>
        <v/>
      </c>
      <c r="V762" t="str">
        <f>IF(U762="","",VLOOKUP(B762,'08 County Sub Allocation'!A:B,2,FALSE))</f>
        <v/>
      </c>
      <c r="X762" t="str">
        <f t="shared" si="35"/>
        <v/>
      </c>
      <c r="Y762" t="str">
        <f t="shared" si="37"/>
        <v/>
      </c>
    </row>
    <row r="763" spans="1:25" x14ac:dyDescent="0.3">
      <c r="A763" t="e">
        <f>VLOOKUP(B763,'VTD Check'!A:D,4,FALSE)</f>
        <v>#N/A</v>
      </c>
      <c r="B763" t="s">
        <v>26</v>
      </c>
      <c r="C763">
        <v>12</v>
      </c>
      <c r="D763">
        <v>0</v>
      </c>
      <c r="E763">
        <v>237</v>
      </c>
      <c r="F763" t="s">
        <v>25</v>
      </c>
      <c r="G763">
        <v>24106</v>
      </c>
      <c r="H763">
        <v>237</v>
      </c>
      <c r="I763">
        <v>236</v>
      </c>
      <c r="J763">
        <v>4</v>
      </c>
      <c r="K763">
        <v>0</v>
      </c>
      <c r="L763">
        <v>4</v>
      </c>
      <c r="M763">
        <v>64</v>
      </c>
      <c r="N763">
        <v>0</v>
      </c>
      <c r="O763">
        <v>164</v>
      </c>
      <c r="P763">
        <v>0</v>
      </c>
      <c r="U763" t="str">
        <f t="shared" si="36"/>
        <v/>
      </c>
      <c r="V763" t="str">
        <f>IF(U763="","",VLOOKUP(B763,'08 County Sub Allocation'!A:B,2,FALSE))</f>
        <v/>
      </c>
      <c r="X763" t="str">
        <f t="shared" si="35"/>
        <v/>
      </c>
      <c r="Y763" t="str">
        <f t="shared" si="37"/>
        <v/>
      </c>
    </row>
    <row r="764" spans="1:25" x14ac:dyDescent="0.3">
      <c r="A764" t="e">
        <f>VLOOKUP(B764,'VTD Check'!A:D,4,FALSE)</f>
        <v>#N/A</v>
      </c>
      <c r="B764" t="s">
        <v>27</v>
      </c>
      <c r="C764">
        <v>12</v>
      </c>
      <c r="D764">
        <v>0</v>
      </c>
      <c r="E764">
        <v>0</v>
      </c>
      <c r="F764" t="s">
        <v>25</v>
      </c>
      <c r="G764">
        <v>24106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U764" t="str">
        <f t="shared" si="36"/>
        <v/>
      </c>
      <c r="V764" t="str">
        <f>IF(U764="","",VLOOKUP(B764,'08 County Sub Allocation'!A:B,2,FALSE))</f>
        <v/>
      </c>
      <c r="X764" t="str">
        <f t="shared" si="35"/>
        <v/>
      </c>
      <c r="Y764" t="str">
        <f t="shared" si="37"/>
        <v/>
      </c>
    </row>
    <row r="765" spans="1:25" x14ac:dyDescent="0.3">
      <c r="A765" t="e">
        <f>VLOOKUP(B765,'VTD Check'!A:D,4,FALSE)</f>
        <v>#N/A</v>
      </c>
      <c r="B765" t="s">
        <v>28</v>
      </c>
      <c r="C765">
        <v>12</v>
      </c>
      <c r="D765">
        <v>0</v>
      </c>
      <c r="E765">
        <v>572</v>
      </c>
      <c r="F765" t="s">
        <v>25</v>
      </c>
      <c r="G765">
        <v>24106</v>
      </c>
      <c r="H765">
        <v>572</v>
      </c>
      <c r="I765">
        <v>565</v>
      </c>
      <c r="J765">
        <v>6</v>
      </c>
      <c r="K765">
        <v>2</v>
      </c>
      <c r="L765">
        <v>9</v>
      </c>
      <c r="M765">
        <v>169</v>
      </c>
      <c r="N765">
        <v>2</v>
      </c>
      <c r="O765">
        <v>376</v>
      </c>
      <c r="P765">
        <v>1</v>
      </c>
      <c r="U765" t="str">
        <f t="shared" si="36"/>
        <v/>
      </c>
      <c r="V765" t="str">
        <f>IF(U765="","",VLOOKUP(B765,'08 County Sub Allocation'!A:B,2,FALSE))</f>
        <v/>
      </c>
      <c r="X765" t="str">
        <f t="shared" si="35"/>
        <v/>
      </c>
      <c r="Y765" t="str">
        <f t="shared" si="37"/>
        <v/>
      </c>
    </row>
    <row r="766" spans="1:25" x14ac:dyDescent="0.3">
      <c r="A766" t="e">
        <f>VLOOKUP(B766,'VTD Check'!A:D,4,FALSE)</f>
        <v>#N/A</v>
      </c>
      <c r="B766" t="s">
        <v>29</v>
      </c>
      <c r="C766">
        <v>12</v>
      </c>
      <c r="D766">
        <v>0</v>
      </c>
      <c r="E766">
        <v>0</v>
      </c>
      <c r="F766" t="s">
        <v>25</v>
      </c>
      <c r="G766">
        <v>24106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U766" t="str">
        <f t="shared" si="36"/>
        <v/>
      </c>
      <c r="V766" t="str">
        <f>IF(U766="","",VLOOKUP(B766,'08 County Sub Allocation'!A:B,2,FALSE))</f>
        <v/>
      </c>
      <c r="X766" t="str">
        <f t="shared" si="35"/>
        <v/>
      </c>
      <c r="Y766" t="str">
        <f t="shared" si="37"/>
        <v/>
      </c>
    </row>
    <row r="767" spans="1:25" x14ac:dyDescent="0.3">
      <c r="A767" t="e">
        <f>VLOOKUP(B767,'VTD Check'!A:D,4,FALSE)</f>
        <v>#N/A</v>
      </c>
      <c r="B767" t="s">
        <v>30</v>
      </c>
      <c r="C767">
        <v>12</v>
      </c>
      <c r="D767">
        <v>0</v>
      </c>
      <c r="E767">
        <v>304</v>
      </c>
      <c r="F767" t="s">
        <v>25</v>
      </c>
      <c r="G767">
        <v>24106</v>
      </c>
      <c r="H767">
        <v>304</v>
      </c>
      <c r="I767">
        <v>299</v>
      </c>
      <c r="J767">
        <v>3</v>
      </c>
      <c r="K767">
        <v>1</v>
      </c>
      <c r="L767">
        <v>4</v>
      </c>
      <c r="M767">
        <v>96</v>
      </c>
      <c r="N767">
        <v>2</v>
      </c>
      <c r="O767">
        <v>193</v>
      </c>
      <c r="P767">
        <v>0</v>
      </c>
      <c r="U767" t="str">
        <f t="shared" si="36"/>
        <v/>
      </c>
      <c r="V767" t="str">
        <f>IF(U767="","",VLOOKUP(B767,'08 County Sub Allocation'!A:B,2,FALSE))</f>
        <v/>
      </c>
      <c r="X767" t="str">
        <f t="shared" si="35"/>
        <v/>
      </c>
      <c r="Y767" t="str">
        <f t="shared" si="37"/>
        <v/>
      </c>
    </row>
    <row r="768" spans="1:25" x14ac:dyDescent="0.3">
      <c r="A768" t="e">
        <f>VLOOKUP(B768,'VTD Check'!A:D,4,FALSE)</f>
        <v>#N/A</v>
      </c>
      <c r="B768" t="s">
        <v>31</v>
      </c>
      <c r="C768">
        <v>12</v>
      </c>
      <c r="D768">
        <v>0</v>
      </c>
      <c r="E768">
        <v>0</v>
      </c>
      <c r="F768" t="s">
        <v>25</v>
      </c>
      <c r="G768">
        <v>24106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U768" t="str">
        <f t="shared" si="36"/>
        <v/>
      </c>
      <c r="V768" t="str">
        <f>IF(U768="","",VLOOKUP(B768,'08 County Sub Allocation'!A:B,2,FALSE))</f>
        <v/>
      </c>
      <c r="X768" t="str">
        <f t="shared" si="35"/>
        <v/>
      </c>
      <c r="Y768" t="str">
        <f t="shared" si="37"/>
        <v/>
      </c>
    </row>
    <row r="769" spans="1:25" x14ac:dyDescent="0.3">
      <c r="A769" t="e">
        <f>VLOOKUP(B769,'VTD Check'!A:D,4,FALSE)</f>
        <v>#N/A</v>
      </c>
      <c r="B769" t="s">
        <v>32</v>
      </c>
      <c r="C769">
        <v>12</v>
      </c>
      <c r="D769">
        <v>0</v>
      </c>
      <c r="E769">
        <v>1113</v>
      </c>
      <c r="F769" t="s">
        <v>25</v>
      </c>
      <c r="G769">
        <v>0</v>
      </c>
      <c r="H769">
        <v>1113</v>
      </c>
      <c r="I769">
        <v>1100</v>
      </c>
      <c r="J769">
        <v>13</v>
      </c>
      <c r="K769">
        <v>3</v>
      </c>
      <c r="L769">
        <v>17</v>
      </c>
      <c r="M769">
        <v>329</v>
      </c>
      <c r="N769">
        <v>4</v>
      </c>
      <c r="O769">
        <v>733</v>
      </c>
      <c r="P769">
        <v>1</v>
      </c>
      <c r="U769" t="str">
        <f t="shared" si="36"/>
        <v/>
      </c>
      <c r="V769" t="str">
        <f>IF(U769="","",VLOOKUP(B769,'08 County Sub Allocation'!A:B,2,FALSE))</f>
        <v/>
      </c>
      <c r="X769" t="str">
        <f t="shared" si="35"/>
        <v/>
      </c>
      <c r="Y769" t="str">
        <f t="shared" si="37"/>
        <v/>
      </c>
    </row>
    <row r="770" spans="1:25" x14ac:dyDescent="0.3">
      <c r="A770" t="e">
        <f>VLOOKUP(B770,'VTD Check'!A:D,4,FALSE)</f>
        <v>#N/A</v>
      </c>
      <c r="B770" t="s">
        <v>32</v>
      </c>
      <c r="C770">
        <v>12</v>
      </c>
      <c r="U770" t="str">
        <f t="shared" si="36"/>
        <v/>
      </c>
      <c r="V770" t="str">
        <f>IF(U770="","",VLOOKUP(B770,'08 County Sub Allocation'!A:B,2,FALSE))</f>
        <v/>
      </c>
      <c r="X770" t="str">
        <f t="shared" si="35"/>
        <v/>
      </c>
      <c r="Y770" t="str">
        <f t="shared" si="37"/>
        <v/>
      </c>
    </row>
    <row r="771" spans="1:25" x14ac:dyDescent="0.3">
      <c r="A771" t="e">
        <f>VLOOKUP(B771,'VTD Check'!A:D,4,FALSE)</f>
        <v>#N/A</v>
      </c>
      <c r="B771" t="s">
        <v>37</v>
      </c>
      <c r="C771">
        <v>12</v>
      </c>
      <c r="D771">
        <v>13595</v>
      </c>
      <c r="E771">
        <v>5364</v>
      </c>
      <c r="F771" s="1">
        <v>0.39460000000000001</v>
      </c>
      <c r="G771">
        <v>13595</v>
      </c>
      <c r="H771">
        <v>5364</v>
      </c>
      <c r="I771">
        <v>5352</v>
      </c>
      <c r="J771">
        <v>83</v>
      </c>
      <c r="K771">
        <v>15</v>
      </c>
      <c r="L771">
        <v>30</v>
      </c>
      <c r="M771">
        <v>1262</v>
      </c>
      <c r="N771">
        <v>28</v>
      </c>
      <c r="O771">
        <v>3926</v>
      </c>
      <c r="P771">
        <v>8</v>
      </c>
      <c r="U771" t="str">
        <f t="shared" si="36"/>
        <v/>
      </c>
      <c r="V771" t="str">
        <f>IF(U771="","",VLOOKUP(B771,'08 County Sub Allocation'!A:B,2,FALSE))</f>
        <v/>
      </c>
      <c r="X771" t="str">
        <f t="shared" ref="X771:X834" si="38">IF(U771="","",IF(ISNUMBER(LEFT(U771,2)/1),LEFT(U771,2)/1,X770))</f>
        <v/>
      </c>
      <c r="Y771" t="str">
        <f t="shared" si="37"/>
        <v/>
      </c>
    </row>
    <row r="772" spans="1:25" x14ac:dyDescent="0.3">
      <c r="A772" t="e">
        <f>VLOOKUP(B772,'VTD Check'!A:D,4,FALSE)</f>
        <v>#N/A</v>
      </c>
      <c r="B772" t="s">
        <v>24</v>
      </c>
      <c r="C772">
        <v>12</v>
      </c>
      <c r="D772">
        <v>13595</v>
      </c>
      <c r="E772">
        <v>5413</v>
      </c>
      <c r="F772" s="1">
        <v>0.3982</v>
      </c>
      <c r="G772">
        <v>141330</v>
      </c>
      <c r="H772">
        <v>5413</v>
      </c>
      <c r="I772">
        <v>5392</v>
      </c>
      <c r="J772">
        <v>70</v>
      </c>
      <c r="K772">
        <v>17</v>
      </c>
      <c r="L772">
        <v>27</v>
      </c>
      <c r="M772">
        <v>1796</v>
      </c>
      <c r="N772">
        <v>24</v>
      </c>
      <c r="O772">
        <v>3448</v>
      </c>
      <c r="P772">
        <v>10</v>
      </c>
      <c r="U772" t="str">
        <f t="shared" si="36"/>
        <v/>
      </c>
      <c r="V772" t="str">
        <f>IF(U772="","",VLOOKUP(B772,'08 County Sub Allocation'!A:B,2,FALSE))</f>
        <v/>
      </c>
      <c r="X772" t="str">
        <f t="shared" si="38"/>
        <v/>
      </c>
      <c r="Y772" t="str">
        <f t="shared" si="37"/>
        <v/>
      </c>
    </row>
    <row r="773" spans="1:25" x14ac:dyDescent="0.3">
      <c r="A773" t="e">
        <f>VLOOKUP(B773,'VTD Check'!A:D,4,FALSE)</f>
        <v>#N/A</v>
      </c>
      <c r="B773" t="s">
        <v>26</v>
      </c>
      <c r="C773">
        <v>12</v>
      </c>
      <c r="D773">
        <v>13595</v>
      </c>
      <c r="E773">
        <v>237</v>
      </c>
      <c r="F773" s="1">
        <v>1.7399999999999999E-2</v>
      </c>
      <c r="G773">
        <v>141330</v>
      </c>
      <c r="H773">
        <v>237</v>
      </c>
      <c r="I773">
        <v>236</v>
      </c>
      <c r="J773">
        <v>4</v>
      </c>
      <c r="K773">
        <v>0</v>
      </c>
      <c r="L773">
        <v>4</v>
      </c>
      <c r="M773">
        <v>64</v>
      </c>
      <c r="N773">
        <v>0</v>
      </c>
      <c r="O773">
        <v>164</v>
      </c>
      <c r="P773">
        <v>0</v>
      </c>
      <c r="U773" t="str">
        <f t="shared" si="36"/>
        <v/>
      </c>
      <c r="V773" t="str">
        <f>IF(U773="","",VLOOKUP(B773,'08 County Sub Allocation'!A:B,2,FALSE))</f>
        <v/>
      </c>
      <c r="X773" t="str">
        <f t="shared" si="38"/>
        <v/>
      </c>
      <c r="Y773" t="str">
        <f t="shared" si="37"/>
        <v/>
      </c>
    </row>
    <row r="774" spans="1:25" x14ac:dyDescent="0.3">
      <c r="A774" t="e">
        <f>VLOOKUP(B774,'VTD Check'!A:D,4,FALSE)</f>
        <v>#N/A</v>
      </c>
      <c r="B774" t="s">
        <v>27</v>
      </c>
      <c r="C774">
        <v>12</v>
      </c>
      <c r="D774">
        <v>13595</v>
      </c>
      <c r="E774">
        <v>0</v>
      </c>
      <c r="F774" s="1">
        <v>0</v>
      </c>
      <c r="G774">
        <v>141330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U774" t="str">
        <f t="shared" si="36"/>
        <v/>
      </c>
      <c r="V774" t="str">
        <f>IF(U774="","",VLOOKUP(B774,'08 County Sub Allocation'!A:B,2,FALSE))</f>
        <v/>
      </c>
      <c r="X774" t="str">
        <f t="shared" si="38"/>
        <v/>
      </c>
      <c r="Y774" t="str">
        <f t="shared" si="37"/>
        <v/>
      </c>
    </row>
    <row r="775" spans="1:25" x14ac:dyDescent="0.3">
      <c r="A775" t="e">
        <f>VLOOKUP(B775,'VTD Check'!A:D,4,FALSE)</f>
        <v>#N/A</v>
      </c>
      <c r="B775" t="s">
        <v>28</v>
      </c>
      <c r="C775">
        <v>12</v>
      </c>
      <c r="D775">
        <v>13595</v>
      </c>
      <c r="E775">
        <v>572</v>
      </c>
      <c r="F775" s="1">
        <v>4.2099999999999999E-2</v>
      </c>
      <c r="G775">
        <v>141330</v>
      </c>
      <c r="H775">
        <v>572</v>
      </c>
      <c r="I775">
        <v>565</v>
      </c>
      <c r="J775">
        <v>6</v>
      </c>
      <c r="K775">
        <v>2</v>
      </c>
      <c r="L775">
        <v>9</v>
      </c>
      <c r="M775">
        <v>169</v>
      </c>
      <c r="N775">
        <v>2</v>
      </c>
      <c r="O775">
        <v>376</v>
      </c>
      <c r="P775">
        <v>1</v>
      </c>
      <c r="U775" t="str">
        <f t="shared" si="36"/>
        <v/>
      </c>
      <c r="V775" t="str">
        <f>IF(U775="","",VLOOKUP(B775,'08 County Sub Allocation'!A:B,2,FALSE))</f>
        <v/>
      </c>
      <c r="X775" t="str">
        <f t="shared" si="38"/>
        <v/>
      </c>
      <c r="Y775" t="str">
        <f t="shared" si="37"/>
        <v/>
      </c>
    </row>
    <row r="776" spans="1:25" x14ac:dyDescent="0.3">
      <c r="A776" t="e">
        <f>VLOOKUP(B776,'VTD Check'!A:D,4,FALSE)</f>
        <v>#N/A</v>
      </c>
      <c r="B776" t="s">
        <v>29</v>
      </c>
      <c r="C776">
        <v>12</v>
      </c>
      <c r="D776">
        <v>13595</v>
      </c>
      <c r="E776">
        <v>0</v>
      </c>
      <c r="F776" s="1">
        <v>0</v>
      </c>
      <c r="G776">
        <v>141330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U776" t="str">
        <f t="shared" si="36"/>
        <v/>
      </c>
      <c r="V776" t="str">
        <f>IF(U776="","",VLOOKUP(B776,'08 County Sub Allocation'!A:B,2,FALSE))</f>
        <v/>
      </c>
      <c r="X776" t="str">
        <f t="shared" si="38"/>
        <v/>
      </c>
      <c r="Y776" t="str">
        <f t="shared" si="37"/>
        <v/>
      </c>
    </row>
    <row r="777" spans="1:25" x14ac:dyDescent="0.3">
      <c r="A777" t="e">
        <f>VLOOKUP(B777,'VTD Check'!A:D,4,FALSE)</f>
        <v>#N/A</v>
      </c>
      <c r="B777" t="s">
        <v>30</v>
      </c>
      <c r="C777">
        <v>12</v>
      </c>
      <c r="D777">
        <v>13595</v>
      </c>
      <c r="E777">
        <v>304</v>
      </c>
      <c r="F777" s="1">
        <v>2.24E-2</v>
      </c>
      <c r="G777">
        <v>141330</v>
      </c>
      <c r="H777">
        <v>304</v>
      </c>
      <c r="I777">
        <v>299</v>
      </c>
      <c r="J777">
        <v>3</v>
      </c>
      <c r="K777">
        <v>1</v>
      </c>
      <c r="L777">
        <v>4</v>
      </c>
      <c r="M777">
        <v>96</v>
      </c>
      <c r="N777">
        <v>2</v>
      </c>
      <c r="O777">
        <v>193</v>
      </c>
      <c r="P777">
        <v>0</v>
      </c>
      <c r="U777" t="str">
        <f t="shared" si="36"/>
        <v/>
      </c>
      <c r="V777" t="str">
        <f>IF(U777="","",VLOOKUP(B777,'08 County Sub Allocation'!A:B,2,FALSE))</f>
        <v/>
      </c>
      <c r="X777" t="str">
        <f t="shared" si="38"/>
        <v/>
      </c>
      <c r="Y777" t="str">
        <f t="shared" si="37"/>
        <v/>
      </c>
    </row>
    <row r="778" spans="1:25" x14ac:dyDescent="0.3">
      <c r="A778" t="e">
        <f>VLOOKUP(B778,'VTD Check'!A:D,4,FALSE)</f>
        <v>#N/A</v>
      </c>
      <c r="B778" t="s">
        <v>31</v>
      </c>
      <c r="C778">
        <v>12</v>
      </c>
      <c r="D778">
        <v>13595</v>
      </c>
      <c r="E778">
        <v>1</v>
      </c>
      <c r="F778" s="1">
        <v>1E-4</v>
      </c>
      <c r="G778">
        <v>141330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U778" t="str">
        <f t="shared" si="36"/>
        <v/>
      </c>
      <c r="V778" t="str">
        <f>IF(U778="","",VLOOKUP(B778,'08 County Sub Allocation'!A:B,2,FALSE))</f>
        <v/>
      </c>
      <c r="X778" t="str">
        <f t="shared" si="38"/>
        <v/>
      </c>
      <c r="Y778" t="str">
        <f t="shared" si="37"/>
        <v/>
      </c>
    </row>
    <row r="779" spans="1:25" x14ac:dyDescent="0.3">
      <c r="A779" t="e">
        <f>VLOOKUP(B779,'VTD Check'!A:D,4,FALSE)</f>
        <v>#N/A</v>
      </c>
      <c r="B779" t="s">
        <v>32</v>
      </c>
      <c r="C779">
        <v>12</v>
      </c>
      <c r="D779">
        <v>13595</v>
      </c>
      <c r="E779">
        <v>11891</v>
      </c>
      <c r="F779" s="1">
        <v>0.87470000000000003</v>
      </c>
      <c r="G779">
        <v>13595</v>
      </c>
      <c r="H779">
        <v>11891</v>
      </c>
      <c r="I779">
        <v>11845</v>
      </c>
      <c r="J779">
        <v>166</v>
      </c>
      <c r="K779">
        <v>35</v>
      </c>
      <c r="L779">
        <v>74</v>
      </c>
      <c r="M779">
        <v>3387</v>
      </c>
      <c r="N779">
        <v>56</v>
      </c>
      <c r="O779">
        <v>8108</v>
      </c>
      <c r="P779">
        <v>19</v>
      </c>
      <c r="U779" t="str">
        <f t="shared" ref="U779:U842" si="39">IF(ISNUMBER(LEFT(A779,2)/1),A779,IF(RIGHT(B778,8)="Absentee",REPT("0",2-LEN(C779))&amp;C779&amp;"-ABS",IF(RIGHT(B778,8)="Question",REPT("0",2-LEN(C779))&amp;C779&amp;"-QUE","")))</f>
        <v/>
      </c>
      <c r="V779" t="str">
        <f>IF(U779="","",VLOOKUP(B779,'08 County Sub Allocation'!A:B,2,FALSE))</f>
        <v/>
      </c>
      <c r="X779" t="str">
        <f t="shared" si="38"/>
        <v/>
      </c>
      <c r="Y779" t="str">
        <f t="shared" si="37"/>
        <v/>
      </c>
    </row>
    <row r="780" spans="1:25" x14ac:dyDescent="0.3">
      <c r="A780" t="e">
        <f>VLOOKUP(B780,'VTD Check'!A:D,4,FALSE)</f>
        <v>#N/A</v>
      </c>
      <c r="U780" t="str">
        <f t="shared" si="39"/>
        <v/>
      </c>
      <c r="V780" t="str">
        <f>IF(U780="","",VLOOKUP(B780,'08 County Sub Allocation'!A:B,2,FALSE))</f>
        <v/>
      </c>
      <c r="X780" t="str">
        <f t="shared" si="38"/>
        <v/>
      </c>
      <c r="Y780" t="str">
        <f t="shared" si="37"/>
        <v/>
      </c>
    </row>
    <row r="781" spans="1:25" x14ac:dyDescent="0.3">
      <c r="A781" t="str">
        <f>VLOOKUP(B781,'VTD Check'!A:D,4,FALSE)</f>
        <v>13-005</v>
      </c>
      <c r="B781" t="s">
        <v>212</v>
      </c>
      <c r="C781">
        <v>13</v>
      </c>
      <c r="D781">
        <v>1478</v>
      </c>
      <c r="E781">
        <v>850</v>
      </c>
      <c r="F781" s="1">
        <v>0.57509999999999994</v>
      </c>
      <c r="G781">
        <v>1478</v>
      </c>
      <c r="H781">
        <v>850</v>
      </c>
      <c r="I781">
        <v>844</v>
      </c>
      <c r="J781">
        <v>14</v>
      </c>
      <c r="K781">
        <v>7</v>
      </c>
      <c r="L781">
        <v>1</v>
      </c>
      <c r="M781">
        <v>242</v>
      </c>
      <c r="N781">
        <v>4</v>
      </c>
      <c r="O781">
        <v>573</v>
      </c>
      <c r="P781">
        <v>3</v>
      </c>
      <c r="U781" t="str">
        <f t="shared" si="39"/>
        <v>13-005</v>
      </c>
      <c r="V781" t="str">
        <f>IF(U781="","",VLOOKUP(B781,'08 County Sub Allocation'!A:B,2,FALSE))</f>
        <v>MS</v>
      </c>
      <c r="X781">
        <f t="shared" si="38"/>
        <v>13</v>
      </c>
      <c r="Y781" t="str">
        <f t="shared" ref="Y781:Y844" si="40">IF(U781="","",IF(RIGHT(B781,5)="Total","TOT",IF(ISNUMBER(LEFT(A781,2)/1),"ED",IF(RIGHT(U781,3)="ABS","ABS",IF(RIGHT(U781,3)="QUE","QUE","")))))</f>
        <v>ED</v>
      </c>
    </row>
    <row r="782" spans="1:25" x14ac:dyDescent="0.3">
      <c r="A782" t="str">
        <f>VLOOKUP(B782,'VTD Check'!A:D,4,FALSE)</f>
        <v>13-010</v>
      </c>
      <c r="B782" t="s">
        <v>213</v>
      </c>
      <c r="C782">
        <v>13</v>
      </c>
      <c r="D782">
        <v>1428</v>
      </c>
      <c r="E782">
        <v>778</v>
      </c>
      <c r="F782" s="1">
        <v>0.54479999999999995</v>
      </c>
      <c r="G782">
        <v>1428</v>
      </c>
      <c r="H782">
        <v>778</v>
      </c>
      <c r="I782">
        <v>773</v>
      </c>
      <c r="J782">
        <v>9</v>
      </c>
      <c r="K782">
        <v>1</v>
      </c>
      <c r="L782">
        <v>3</v>
      </c>
      <c r="M782">
        <v>179</v>
      </c>
      <c r="N782">
        <v>2</v>
      </c>
      <c r="O782">
        <v>576</v>
      </c>
      <c r="P782">
        <v>3</v>
      </c>
      <c r="U782" t="str">
        <f t="shared" si="39"/>
        <v>13-010</v>
      </c>
      <c r="V782" t="str">
        <f>IF(U782="","",VLOOKUP(B782,'08 County Sub Allocation'!A:B,2,FALSE))</f>
        <v>MS</v>
      </c>
      <c r="X782">
        <f t="shared" si="38"/>
        <v>13</v>
      </c>
      <c r="Y782" t="str">
        <f t="shared" si="40"/>
        <v>ED</v>
      </c>
    </row>
    <row r="783" spans="1:25" x14ac:dyDescent="0.3">
      <c r="A783" t="str">
        <f>VLOOKUP(B783,'VTD Check'!A:D,4,FALSE)</f>
        <v>13-015</v>
      </c>
      <c r="B783" t="s">
        <v>214</v>
      </c>
      <c r="C783">
        <v>13</v>
      </c>
      <c r="D783">
        <v>1606</v>
      </c>
      <c r="E783">
        <v>806</v>
      </c>
      <c r="F783" s="1">
        <v>0.50190000000000001</v>
      </c>
      <c r="G783">
        <v>1606</v>
      </c>
      <c r="H783">
        <v>806</v>
      </c>
      <c r="I783">
        <v>802</v>
      </c>
      <c r="J783">
        <v>18</v>
      </c>
      <c r="K783">
        <v>1</v>
      </c>
      <c r="L783">
        <v>6</v>
      </c>
      <c r="M783">
        <v>183</v>
      </c>
      <c r="N783">
        <v>5</v>
      </c>
      <c r="O783">
        <v>585</v>
      </c>
      <c r="P783">
        <v>4</v>
      </c>
      <c r="U783" t="str">
        <f t="shared" si="39"/>
        <v>13-015</v>
      </c>
      <c r="V783" t="str">
        <f>IF(U783="","",VLOOKUP(B783,'08 County Sub Allocation'!A:B,2,FALSE))</f>
        <v>MS</v>
      </c>
      <c r="X783">
        <f t="shared" si="38"/>
        <v>13</v>
      </c>
      <c r="Y783" t="str">
        <f t="shared" si="40"/>
        <v>ED</v>
      </c>
    </row>
    <row r="784" spans="1:25" x14ac:dyDescent="0.3">
      <c r="A784" t="str">
        <f>VLOOKUP(B784,'VTD Check'!A:D,4,FALSE)</f>
        <v>13-020</v>
      </c>
      <c r="B784" t="s">
        <v>215</v>
      </c>
      <c r="C784">
        <v>13</v>
      </c>
      <c r="D784">
        <v>737</v>
      </c>
      <c r="E784">
        <v>371</v>
      </c>
      <c r="F784" s="1">
        <v>0.50339999999999996</v>
      </c>
      <c r="G784">
        <v>737</v>
      </c>
      <c r="H784">
        <v>371</v>
      </c>
      <c r="I784">
        <v>370</v>
      </c>
      <c r="J784">
        <v>4</v>
      </c>
      <c r="K784">
        <v>0</v>
      </c>
      <c r="L784">
        <v>1</v>
      </c>
      <c r="M784">
        <v>94</v>
      </c>
      <c r="N784">
        <v>2</v>
      </c>
      <c r="O784">
        <v>269</v>
      </c>
      <c r="P784">
        <v>0</v>
      </c>
      <c r="U784" t="str">
        <f t="shared" si="39"/>
        <v>13-020</v>
      </c>
      <c r="V784" t="str">
        <f>IF(U784="","",VLOOKUP(B784,'08 County Sub Allocation'!A:B,2,FALSE))</f>
        <v>MS</v>
      </c>
      <c r="X784">
        <f t="shared" si="38"/>
        <v>13</v>
      </c>
      <c r="Y784" t="str">
        <f t="shared" si="40"/>
        <v>ED</v>
      </c>
    </row>
    <row r="785" spans="1:25" x14ac:dyDescent="0.3">
      <c r="A785" t="str">
        <f>VLOOKUP(B785,'VTD Check'!A:D,4,FALSE)</f>
        <v>13-025</v>
      </c>
      <c r="B785" t="s">
        <v>216</v>
      </c>
      <c r="C785">
        <v>13</v>
      </c>
      <c r="D785">
        <v>3582</v>
      </c>
      <c r="E785">
        <v>1614</v>
      </c>
      <c r="F785" s="1">
        <v>0.4506</v>
      </c>
      <c r="G785">
        <v>3582</v>
      </c>
      <c r="H785">
        <v>1614</v>
      </c>
      <c r="I785">
        <v>1600</v>
      </c>
      <c r="J785">
        <v>46</v>
      </c>
      <c r="K785">
        <v>3</v>
      </c>
      <c r="L785">
        <v>9</v>
      </c>
      <c r="M785">
        <v>403</v>
      </c>
      <c r="N785">
        <v>6</v>
      </c>
      <c r="O785">
        <v>1127</v>
      </c>
      <c r="P785">
        <v>6</v>
      </c>
      <c r="U785" t="str">
        <f t="shared" si="39"/>
        <v>13-025</v>
      </c>
      <c r="V785" t="s">
        <v>3012</v>
      </c>
      <c r="X785">
        <f t="shared" si="38"/>
        <v>13</v>
      </c>
      <c r="Y785" t="str">
        <f t="shared" si="40"/>
        <v>ED</v>
      </c>
    </row>
    <row r="786" spans="1:25" x14ac:dyDescent="0.3">
      <c r="A786" t="str">
        <f>VLOOKUP(B786,'VTD Check'!A:D,4,FALSE)</f>
        <v>13-033</v>
      </c>
      <c r="B786" t="s">
        <v>217</v>
      </c>
      <c r="C786">
        <v>13</v>
      </c>
      <c r="D786">
        <v>944</v>
      </c>
      <c r="E786">
        <v>496</v>
      </c>
      <c r="F786" s="1">
        <v>0.52539999999999998</v>
      </c>
      <c r="G786">
        <v>944</v>
      </c>
      <c r="H786">
        <v>496</v>
      </c>
      <c r="I786">
        <v>494</v>
      </c>
      <c r="J786">
        <v>6</v>
      </c>
      <c r="K786">
        <v>3</v>
      </c>
      <c r="L786">
        <v>1</v>
      </c>
      <c r="M786">
        <v>122</v>
      </c>
      <c r="N786">
        <v>1</v>
      </c>
      <c r="O786">
        <v>361</v>
      </c>
      <c r="P786">
        <v>0</v>
      </c>
      <c r="U786" t="str">
        <f t="shared" si="39"/>
        <v>13-033</v>
      </c>
      <c r="V786" t="str">
        <f>IF(U786="","",VLOOKUP(B786,'08 County Sub Allocation'!A:B,2,FALSE))</f>
        <v>MS</v>
      </c>
      <c r="X786">
        <f t="shared" si="38"/>
        <v>13</v>
      </c>
      <c r="Y786" t="str">
        <f t="shared" si="40"/>
        <v>ED</v>
      </c>
    </row>
    <row r="787" spans="1:25" x14ac:dyDescent="0.3">
      <c r="A787" t="str">
        <f>VLOOKUP(B787,'VTD Check'!A:D,4,FALSE)</f>
        <v>13-035</v>
      </c>
      <c r="B787" t="s">
        <v>218</v>
      </c>
      <c r="C787">
        <v>13</v>
      </c>
      <c r="D787">
        <v>1184</v>
      </c>
      <c r="E787">
        <v>570</v>
      </c>
      <c r="F787" s="1">
        <v>0.48139999999999999</v>
      </c>
      <c r="G787">
        <v>1184</v>
      </c>
      <c r="H787">
        <v>570</v>
      </c>
      <c r="I787">
        <v>568</v>
      </c>
      <c r="J787">
        <v>9</v>
      </c>
      <c r="K787">
        <v>0</v>
      </c>
      <c r="L787">
        <v>1</v>
      </c>
      <c r="M787">
        <v>160</v>
      </c>
      <c r="N787">
        <v>3</v>
      </c>
      <c r="O787">
        <v>395</v>
      </c>
      <c r="P787">
        <v>0</v>
      </c>
      <c r="U787" t="str">
        <f t="shared" si="39"/>
        <v>13-035</v>
      </c>
      <c r="V787" t="s">
        <v>3012</v>
      </c>
      <c r="X787">
        <f t="shared" si="38"/>
        <v>13</v>
      </c>
      <c r="Y787" t="str">
        <f t="shared" si="40"/>
        <v>ED</v>
      </c>
    </row>
    <row r="788" spans="1:25" x14ac:dyDescent="0.3">
      <c r="A788" t="str">
        <f>VLOOKUP(B788,'VTD Check'!A:D,4,FALSE)</f>
        <v>13-040</v>
      </c>
      <c r="B788" t="s">
        <v>219</v>
      </c>
      <c r="C788">
        <v>13</v>
      </c>
      <c r="D788">
        <v>1697</v>
      </c>
      <c r="E788">
        <v>797</v>
      </c>
      <c r="F788" s="1">
        <v>0.46970000000000001</v>
      </c>
      <c r="G788">
        <v>1697</v>
      </c>
      <c r="H788">
        <v>797</v>
      </c>
      <c r="I788">
        <v>795</v>
      </c>
      <c r="J788">
        <v>14</v>
      </c>
      <c r="K788">
        <v>1</v>
      </c>
      <c r="L788">
        <v>2</v>
      </c>
      <c r="M788">
        <v>172</v>
      </c>
      <c r="N788">
        <v>8</v>
      </c>
      <c r="O788">
        <v>598</v>
      </c>
      <c r="P788">
        <v>0</v>
      </c>
      <c r="U788" t="str">
        <f t="shared" si="39"/>
        <v>13-040</v>
      </c>
      <c r="V788" t="str">
        <f>IF(U788="","",VLOOKUP(B788,'08 County Sub Allocation'!A:B,2,FALSE))</f>
        <v>MS</v>
      </c>
      <c r="X788">
        <f t="shared" si="38"/>
        <v>13</v>
      </c>
      <c r="Y788" t="str">
        <f t="shared" si="40"/>
        <v>ED</v>
      </c>
    </row>
    <row r="789" spans="1:25" x14ac:dyDescent="0.3">
      <c r="A789" t="str">
        <f>VLOOKUP(B789,'VTD Check'!A:D,4,FALSE)</f>
        <v>13-045</v>
      </c>
      <c r="B789" t="s">
        <v>220</v>
      </c>
      <c r="C789">
        <v>13</v>
      </c>
      <c r="D789">
        <v>744</v>
      </c>
      <c r="E789">
        <v>375</v>
      </c>
      <c r="F789" s="1">
        <v>0.504</v>
      </c>
      <c r="G789">
        <v>744</v>
      </c>
      <c r="H789">
        <v>375</v>
      </c>
      <c r="I789">
        <v>371</v>
      </c>
      <c r="J789">
        <v>4</v>
      </c>
      <c r="K789">
        <v>1</v>
      </c>
      <c r="L789">
        <v>1</v>
      </c>
      <c r="M789">
        <v>92</v>
      </c>
      <c r="N789">
        <v>1</v>
      </c>
      <c r="O789">
        <v>272</v>
      </c>
      <c r="P789">
        <v>0</v>
      </c>
      <c r="U789" t="str">
        <f t="shared" si="39"/>
        <v>13-045</v>
      </c>
      <c r="V789" t="str">
        <f>IF(U789="","",VLOOKUP(B789,'08 County Sub Allocation'!A:B,2,FALSE))</f>
        <v>MS</v>
      </c>
      <c r="X789">
        <f t="shared" si="38"/>
        <v>13</v>
      </c>
      <c r="Y789" t="str">
        <f t="shared" si="40"/>
        <v>ED</v>
      </c>
    </row>
    <row r="790" spans="1:25" x14ac:dyDescent="0.3">
      <c r="A790" t="e">
        <f>VLOOKUP(B790,'VTD Check'!A:D,4,FALSE)</f>
        <v>#N/A</v>
      </c>
      <c r="B790" t="s">
        <v>221</v>
      </c>
      <c r="C790">
        <v>13</v>
      </c>
      <c r="U790" t="str">
        <f t="shared" si="39"/>
        <v/>
      </c>
      <c r="V790" t="str">
        <f>IF(U790="","",VLOOKUP(B790,'08 County Sub Allocation'!A:B,2,FALSE))</f>
        <v/>
      </c>
      <c r="X790" t="str">
        <f t="shared" si="38"/>
        <v/>
      </c>
      <c r="Y790" t="str">
        <f t="shared" si="40"/>
        <v/>
      </c>
    </row>
    <row r="791" spans="1:25" x14ac:dyDescent="0.3">
      <c r="A791" t="e">
        <f>VLOOKUP(B791,'VTD Check'!A:D,4,FALSE)</f>
        <v>#N/A</v>
      </c>
      <c r="B791" t="s">
        <v>24</v>
      </c>
      <c r="C791">
        <v>13</v>
      </c>
      <c r="D791">
        <v>0</v>
      </c>
      <c r="E791">
        <v>1850</v>
      </c>
      <c r="F791" t="s">
        <v>25</v>
      </c>
      <c r="G791">
        <v>13400</v>
      </c>
      <c r="H791">
        <v>1850</v>
      </c>
      <c r="I791">
        <v>1840</v>
      </c>
      <c r="J791">
        <v>26</v>
      </c>
      <c r="K791">
        <v>6</v>
      </c>
      <c r="L791">
        <v>9</v>
      </c>
      <c r="M791">
        <v>531</v>
      </c>
      <c r="N791">
        <v>6</v>
      </c>
      <c r="O791">
        <v>1259</v>
      </c>
      <c r="P791">
        <v>3</v>
      </c>
      <c r="U791" t="str">
        <f t="shared" si="39"/>
        <v>13-ABS</v>
      </c>
      <c r="V791" t="e">
        <f>IF(U791="","",VLOOKUP(B791,'08 County Sub Allocation'!A:B,2,FALSE))</f>
        <v>#N/A</v>
      </c>
      <c r="X791">
        <f t="shared" si="38"/>
        <v>13</v>
      </c>
      <c r="Y791" t="str">
        <f t="shared" si="40"/>
        <v>ABS</v>
      </c>
    </row>
    <row r="792" spans="1:25" x14ac:dyDescent="0.3">
      <c r="A792" t="e">
        <f>VLOOKUP(B792,'VTD Check'!A:D,4,FALSE)</f>
        <v>#N/A</v>
      </c>
      <c r="B792" t="s">
        <v>26</v>
      </c>
      <c r="C792">
        <v>13</v>
      </c>
      <c r="D792">
        <v>0</v>
      </c>
      <c r="E792">
        <v>0</v>
      </c>
      <c r="F792" t="s">
        <v>25</v>
      </c>
      <c r="G792">
        <v>13400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U792" t="str">
        <f t="shared" si="39"/>
        <v/>
      </c>
      <c r="V792" t="str">
        <f>IF(U792="","",VLOOKUP(B792,'08 County Sub Allocation'!A:B,2,FALSE))</f>
        <v/>
      </c>
      <c r="X792" t="str">
        <f t="shared" si="38"/>
        <v/>
      </c>
      <c r="Y792" t="str">
        <f t="shared" si="40"/>
        <v/>
      </c>
    </row>
    <row r="793" spans="1:25" x14ac:dyDescent="0.3">
      <c r="A793" t="e">
        <f>VLOOKUP(B793,'VTD Check'!A:D,4,FALSE)</f>
        <v>#N/A</v>
      </c>
      <c r="B793" t="s">
        <v>27</v>
      </c>
      <c r="C793">
        <v>13</v>
      </c>
      <c r="D793">
        <v>0</v>
      </c>
      <c r="E793">
        <v>0</v>
      </c>
      <c r="F793" t="s">
        <v>25</v>
      </c>
      <c r="G793">
        <v>13400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U793" t="str">
        <f t="shared" si="39"/>
        <v/>
      </c>
      <c r="V793" t="str">
        <f>IF(U793="","",VLOOKUP(B793,'08 County Sub Allocation'!A:B,2,FALSE))</f>
        <v/>
      </c>
      <c r="X793" t="str">
        <f t="shared" si="38"/>
        <v/>
      </c>
      <c r="Y793" t="str">
        <f t="shared" si="40"/>
        <v/>
      </c>
    </row>
    <row r="794" spans="1:25" x14ac:dyDescent="0.3">
      <c r="A794" t="e">
        <f>VLOOKUP(B794,'VTD Check'!A:D,4,FALSE)</f>
        <v>#N/A</v>
      </c>
      <c r="B794" t="s">
        <v>28</v>
      </c>
      <c r="C794">
        <v>13</v>
      </c>
      <c r="D794">
        <v>0</v>
      </c>
      <c r="E794">
        <v>116</v>
      </c>
      <c r="F794" t="s">
        <v>25</v>
      </c>
      <c r="G794">
        <v>13400</v>
      </c>
      <c r="H794">
        <v>116</v>
      </c>
      <c r="I794">
        <v>116</v>
      </c>
      <c r="J794">
        <v>2</v>
      </c>
      <c r="K794">
        <v>0</v>
      </c>
      <c r="L794">
        <v>0</v>
      </c>
      <c r="M794">
        <v>25</v>
      </c>
      <c r="N794">
        <v>0</v>
      </c>
      <c r="O794">
        <v>88</v>
      </c>
      <c r="P794">
        <v>1</v>
      </c>
      <c r="U794" t="str">
        <f t="shared" si="39"/>
        <v/>
      </c>
      <c r="V794" t="str">
        <f>IF(U794="","",VLOOKUP(B794,'08 County Sub Allocation'!A:B,2,FALSE))</f>
        <v/>
      </c>
      <c r="X794" t="str">
        <f t="shared" si="38"/>
        <v/>
      </c>
      <c r="Y794" t="str">
        <f t="shared" si="40"/>
        <v/>
      </c>
    </row>
    <row r="795" spans="1:25" x14ac:dyDescent="0.3">
      <c r="A795" t="e">
        <f>VLOOKUP(B795,'VTD Check'!A:D,4,FALSE)</f>
        <v>#N/A</v>
      </c>
      <c r="B795" t="s">
        <v>29</v>
      </c>
      <c r="C795">
        <v>13</v>
      </c>
      <c r="D795">
        <v>0</v>
      </c>
      <c r="E795">
        <v>0</v>
      </c>
      <c r="F795" t="s">
        <v>25</v>
      </c>
      <c r="G795">
        <v>13400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U795" t="str">
        <f t="shared" si="39"/>
        <v/>
      </c>
      <c r="V795" t="str">
        <f>IF(U795="","",VLOOKUP(B795,'08 County Sub Allocation'!A:B,2,FALSE))</f>
        <v/>
      </c>
      <c r="X795" t="str">
        <f t="shared" si="38"/>
        <v/>
      </c>
      <c r="Y795" t="str">
        <f t="shared" si="40"/>
        <v/>
      </c>
    </row>
    <row r="796" spans="1:25" x14ac:dyDescent="0.3">
      <c r="A796" t="e">
        <f>VLOOKUP(B796,'VTD Check'!A:D,4,FALSE)</f>
        <v>#N/A</v>
      </c>
      <c r="B796" t="s">
        <v>30</v>
      </c>
      <c r="C796">
        <v>13</v>
      </c>
      <c r="D796">
        <v>0</v>
      </c>
      <c r="E796">
        <v>0</v>
      </c>
      <c r="F796" t="s">
        <v>25</v>
      </c>
      <c r="G796">
        <v>13400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U796" t="str">
        <f t="shared" si="39"/>
        <v/>
      </c>
      <c r="V796" t="str">
        <f>IF(U796="","",VLOOKUP(B796,'08 County Sub Allocation'!A:B,2,FALSE))</f>
        <v/>
      </c>
      <c r="X796" t="str">
        <f t="shared" si="38"/>
        <v/>
      </c>
      <c r="Y796" t="str">
        <f t="shared" si="40"/>
        <v/>
      </c>
    </row>
    <row r="797" spans="1:25" x14ac:dyDescent="0.3">
      <c r="A797" t="e">
        <f>VLOOKUP(B797,'VTD Check'!A:D,4,FALSE)</f>
        <v>#N/A</v>
      </c>
      <c r="B797" t="s">
        <v>31</v>
      </c>
      <c r="C797">
        <v>13</v>
      </c>
      <c r="D797">
        <v>0</v>
      </c>
      <c r="E797">
        <v>0</v>
      </c>
      <c r="F797" t="s">
        <v>25</v>
      </c>
      <c r="G797">
        <v>13400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U797" t="str">
        <f t="shared" si="39"/>
        <v/>
      </c>
      <c r="V797" t="str">
        <f>IF(U797="","",VLOOKUP(B797,'08 County Sub Allocation'!A:B,2,FALSE))</f>
        <v/>
      </c>
      <c r="X797" t="str">
        <f t="shared" si="38"/>
        <v/>
      </c>
      <c r="Y797" t="str">
        <f t="shared" si="40"/>
        <v/>
      </c>
    </row>
    <row r="798" spans="1:25" x14ac:dyDescent="0.3">
      <c r="A798" t="e">
        <f>VLOOKUP(B798,'VTD Check'!A:D,4,FALSE)</f>
        <v>#N/A</v>
      </c>
      <c r="B798" t="s">
        <v>32</v>
      </c>
      <c r="C798">
        <v>13</v>
      </c>
      <c r="D798">
        <v>0</v>
      </c>
      <c r="E798">
        <v>1966</v>
      </c>
      <c r="F798" t="s">
        <v>25</v>
      </c>
      <c r="G798">
        <v>0</v>
      </c>
      <c r="H798">
        <v>1966</v>
      </c>
      <c r="I798">
        <v>1956</v>
      </c>
      <c r="J798">
        <v>28</v>
      </c>
      <c r="K798">
        <v>6</v>
      </c>
      <c r="L798">
        <v>9</v>
      </c>
      <c r="M798">
        <v>556</v>
      </c>
      <c r="N798">
        <v>6</v>
      </c>
      <c r="O798">
        <v>1347</v>
      </c>
      <c r="P798">
        <v>4</v>
      </c>
      <c r="U798" t="str">
        <f t="shared" si="39"/>
        <v/>
      </c>
      <c r="V798" t="str">
        <f>IF(U798="","",VLOOKUP(B798,'08 County Sub Allocation'!A:B,2,FALSE))</f>
        <v/>
      </c>
      <c r="X798" t="str">
        <f t="shared" si="38"/>
        <v/>
      </c>
      <c r="Y798" t="str">
        <f t="shared" si="40"/>
        <v/>
      </c>
    </row>
    <row r="799" spans="1:25" x14ac:dyDescent="0.3">
      <c r="A799" t="e">
        <f>VLOOKUP(B799,'VTD Check'!A:D,4,FALSE)</f>
        <v>#N/A</v>
      </c>
      <c r="B799" t="s">
        <v>222</v>
      </c>
      <c r="C799">
        <v>13</v>
      </c>
      <c r="U799" t="str">
        <f t="shared" si="39"/>
        <v/>
      </c>
      <c r="V799" t="str">
        <f>IF(U799="","",VLOOKUP(B799,'08 County Sub Allocation'!A:B,2,FALSE))</f>
        <v/>
      </c>
      <c r="X799" t="str">
        <f t="shared" si="38"/>
        <v/>
      </c>
      <c r="Y799" t="str">
        <f t="shared" si="40"/>
        <v/>
      </c>
    </row>
    <row r="800" spans="1:25" x14ac:dyDescent="0.3">
      <c r="A800" t="e">
        <f>VLOOKUP(B800,'VTD Check'!A:D,4,FALSE)</f>
        <v>#N/A</v>
      </c>
      <c r="B800" t="s">
        <v>24</v>
      </c>
      <c r="C800">
        <v>13</v>
      </c>
      <c r="D800">
        <v>0</v>
      </c>
      <c r="E800">
        <v>243</v>
      </c>
      <c r="F800" t="s">
        <v>25</v>
      </c>
      <c r="G800">
        <v>13400</v>
      </c>
      <c r="H800">
        <v>243</v>
      </c>
      <c r="I800">
        <v>242</v>
      </c>
      <c r="J800">
        <v>5</v>
      </c>
      <c r="K800">
        <v>0</v>
      </c>
      <c r="L800">
        <v>3</v>
      </c>
      <c r="M800">
        <v>51</v>
      </c>
      <c r="N800">
        <v>2</v>
      </c>
      <c r="O800">
        <v>181</v>
      </c>
      <c r="P800">
        <v>0</v>
      </c>
      <c r="U800" t="str">
        <f t="shared" si="39"/>
        <v>13-QUE</v>
      </c>
      <c r="V800" t="e">
        <f>IF(U800="","",VLOOKUP(B800,'08 County Sub Allocation'!A:B,2,FALSE))</f>
        <v>#N/A</v>
      </c>
      <c r="X800">
        <f t="shared" si="38"/>
        <v>13</v>
      </c>
      <c r="Y800" t="str">
        <f t="shared" si="40"/>
        <v>QUE</v>
      </c>
    </row>
    <row r="801" spans="1:25" x14ac:dyDescent="0.3">
      <c r="A801" t="e">
        <f>VLOOKUP(B801,'VTD Check'!A:D,4,FALSE)</f>
        <v>#N/A</v>
      </c>
      <c r="B801" t="s">
        <v>26</v>
      </c>
      <c r="C801">
        <v>13</v>
      </c>
      <c r="D801">
        <v>0</v>
      </c>
      <c r="E801">
        <v>0</v>
      </c>
      <c r="F801" t="s">
        <v>25</v>
      </c>
      <c r="G801">
        <v>13400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U801" t="str">
        <f t="shared" si="39"/>
        <v/>
      </c>
      <c r="V801" t="str">
        <f>IF(U801="","",VLOOKUP(B801,'08 County Sub Allocation'!A:B,2,FALSE))</f>
        <v/>
      </c>
      <c r="X801" t="str">
        <f t="shared" si="38"/>
        <v/>
      </c>
      <c r="Y801" t="str">
        <f t="shared" si="40"/>
        <v/>
      </c>
    </row>
    <row r="802" spans="1:25" x14ac:dyDescent="0.3">
      <c r="A802" t="e">
        <f>VLOOKUP(B802,'VTD Check'!A:D,4,FALSE)</f>
        <v>#N/A</v>
      </c>
      <c r="B802" t="s">
        <v>27</v>
      </c>
      <c r="C802">
        <v>13</v>
      </c>
      <c r="D802">
        <v>0</v>
      </c>
      <c r="E802">
        <v>0</v>
      </c>
      <c r="F802" t="s">
        <v>25</v>
      </c>
      <c r="G802">
        <v>13400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U802" t="str">
        <f t="shared" si="39"/>
        <v/>
      </c>
      <c r="V802" t="str">
        <f>IF(U802="","",VLOOKUP(B802,'08 County Sub Allocation'!A:B,2,FALSE))</f>
        <v/>
      </c>
      <c r="X802" t="str">
        <f t="shared" si="38"/>
        <v/>
      </c>
      <c r="Y802" t="str">
        <f t="shared" si="40"/>
        <v/>
      </c>
    </row>
    <row r="803" spans="1:25" x14ac:dyDescent="0.3">
      <c r="A803" t="e">
        <f>VLOOKUP(B803,'VTD Check'!A:D,4,FALSE)</f>
        <v>#N/A</v>
      </c>
      <c r="B803" t="s">
        <v>28</v>
      </c>
      <c r="C803">
        <v>13</v>
      </c>
      <c r="D803">
        <v>0</v>
      </c>
      <c r="E803">
        <v>299</v>
      </c>
      <c r="F803" t="s">
        <v>25</v>
      </c>
      <c r="G803">
        <v>13400</v>
      </c>
      <c r="H803">
        <v>299</v>
      </c>
      <c r="I803">
        <v>298</v>
      </c>
      <c r="J803">
        <v>10</v>
      </c>
      <c r="K803">
        <v>2</v>
      </c>
      <c r="L803">
        <v>3</v>
      </c>
      <c r="M803">
        <v>71</v>
      </c>
      <c r="N803">
        <v>3</v>
      </c>
      <c r="O803">
        <v>205</v>
      </c>
      <c r="P803">
        <v>4</v>
      </c>
      <c r="U803" t="str">
        <f t="shared" si="39"/>
        <v/>
      </c>
      <c r="V803" t="str">
        <f>IF(U803="","",VLOOKUP(B803,'08 County Sub Allocation'!A:B,2,FALSE))</f>
        <v/>
      </c>
      <c r="X803" t="str">
        <f t="shared" si="38"/>
        <v/>
      </c>
      <c r="Y803" t="str">
        <f t="shared" si="40"/>
        <v/>
      </c>
    </row>
    <row r="804" spans="1:25" x14ac:dyDescent="0.3">
      <c r="A804" t="e">
        <f>VLOOKUP(B804,'VTD Check'!A:D,4,FALSE)</f>
        <v>#N/A</v>
      </c>
      <c r="B804" t="s">
        <v>29</v>
      </c>
      <c r="C804">
        <v>13</v>
      </c>
      <c r="D804">
        <v>0</v>
      </c>
      <c r="E804">
        <v>0</v>
      </c>
      <c r="F804" t="s">
        <v>25</v>
      </c>
      <c r="G804">
        <v>13400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U804" t="str">
        <f t="shared" si="39"/>
        <v/>
      </c>
      <c r="V804" t="str">
        <f>IF(U804="","",VLOOKUP(B804,'08 County Sub Allocation'!A:B,2,FALSE))</f>
        <v/>
      </c>
      <c r="X804" t="str">
        <f t="shared" si="38"/>
        <v/>
      </c>
      <c r="Y804" t="str">
        <f t="shared" si="40"/>
        <v/>
      </c>
    </row>
    <row r="805" spans="1:25" x14ac:dyDescent="0.3">
      <c r="A805" t="e">
        <f>VLOOKUP(B805,'VTD Check'!A:D,4,FALSE)</f>
        <v>#N/A</v>
      </c>
      <c r="B805" t="s">
        <v>30</v>
      </c>
      <c r="C805">
        <v>13</v>
      </c>
      <c r="D805">
        <v>0</v>
      </c>
      <c r="E805">
        <v>0</v>
      </c>
      <c r="F805" t="s">
        <v>25</v>
      </c>
      <c r="G805">
        <v>13400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U805" t="str">
        <f t="shared" si="39"/>
        <v/>
      </c>
      <c r="V805" t="str">
        <f>IF(U805="","",VLOOKUP(B805,'08 County Sub Allocation'!A:B,2,FALSE))</f>
        <v/>
      </c>
      <c r="X805" t="str">
        <f t="shared" si="38"/>
        <v/>
      </c>
      <c r="Y805" t="str">
        <f t="shared" si="40"/>
        <v/>
      </c>
    </row>
    <row r="806" spans="1:25" x14ac:dyDescent="0.3">
      <c r="A806" t="e">
        <f>VLOOKUP(B806,'VTD Check'!A:D,4,FALSE)</f>
        <v>#N/A</v>
      </c>
      <c r="B806" t="s">
        <v>31</v>
      </c>
      <c r="C806">
        <v>13</v>
      </c>
      <c r="D806">
        <v>0</v>
      </c>
      <c r="E806">
        <v>0</v>
      </c>
      <c r="F806" t="s">
        <v>25</v>
      </c>
      <c r="G806">
        <v>13400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U806" t="str">
        <f t="shared" si="39"/>
        <v/>
      </c>
      <c r="V806" t="str">
        <f>IF(U806="","",VLOOKUP(B806,'08 County Sub Allocation'!A:B,2,FALSE))</f>
        <v/>
      </c>
      <c r="X806" t="str">
        <f t="shared" si="38"/>
        <v/>
      </c>
      <c r="Y806" t="str">
        <f t="shared" si="40"/>
        <v/>
      </c>
    </row>
    <row r="807" spans="1:25" x14ac:dyDescent="0.3">
      <c r="A807" t="e">
        <f>VLOOKUP(B807,'VTD Check'!A:D,4,FALSE)</f>
        <v>#N/A</v>
      </c>
      <c r="B807" t="s">
        <v>32</v>
      </c>
      <c r="C807">
        <v>13</v>
      </c>
      <c r="D807">
        <v>0</v>
      </c>
      <c r="E807">
        <v>542</v>
      </c>
      <c r="F807" t="s">
        <v>25</v>
      </c>
      <c r="G807">
        <v>0</v>
      </c>
      <c r="H807">
        <v>542</v>
      </c>
      <c r="I807">
        <v>540</v>
      </c>
      <c r="J807">
        <v>15</v>
      </c>
      <c r="K807">
        <v>2</v>
      </c>
      <c r="L807">
        <v>6</v>
      </c>
      <c r="M807">
        <v>122</v>
      </c>
      <c r="N807">
        <v>5</v>
      </c>
      <c r="O807">
        <v>386</v>
      </c>
      <c r="P807">
        <v>4</v>
      </c>
      <c r="U807" t="str">
        <f t="shared" si="39"/>
        <v/>
      </c>
      <c r="V807" t="str">
        <f>IF(U807="","",VLOOKUP(B807,'08 County Sub Allocation'!A:B,2,FALSE))</f>
        <v/>
      </c>
      <c r="X807" t="str">
        <f t="shared" si="38"/>
        <v/>
      </c>
      <c r="Y807" t="str">
        <f t="shared" si="40"/>
        <v/>
      </c>
    </row>
    <row r="808" spans="1:25" x14ac:dyDescent="0.3">
      <c r="A808" t="e">
        <f>VLOOKUP(B808,'VTD Check'!A:D,4,FALSE)</f>
        <v>#N/A</v>
      </c>
      <c r="B808" t="s">
        <v>223</v>
      </c>
      <c r="C808">
        <v>13</v>
      </c>
      <c r="U808" t="str">
        <f t="shared" si="39"/>
        <v/>
      </c>
      <c r="V808" t="str">
        <f>IF(U808="","",VLOOKUP(B808,'08 County Sub Allocation'!A:B,2,FALSE))</f>
        <v/>
      </c>
      <c r="X808" t="str">
        <f t="shared" si="38"/>
        <v/>
      </c>
      <c r="Y808" t="str">
        <f t="shared" si="40"/>
        <v/>
      </c>
    </row>
    <row r="809" spans="1:25" x14ac:dyDescent="0.3">
      <c r="A809" t="e">
        <f>VLOOKUP(B809,'VTD Check'!A:D,4,FALSE)</f>
        <v>#N/A</v>
      </c>
      <c r="B809" t="s">
        <v>24</v>
      </c>
      <c r="C809">
        <v>13</v>
      </c>
      <c r="D809">
        <v>0</v>
      </c>
      <c r="E809">
        <v>11589</v>
      </c>
      <c r="F809" t="s">
        <v>25</v>
      </c>
      <c r="G809">
        <v>243639</v>
      </c>
      <c r="H809">
        <v>5889</v>
      </c>
      <c r="I809">
        <v>5870</v>
      </c>
      <c r="J809">
        <v>78</v>
      </c>
      <c r="K809">
        <v>7</v>
      </c>
      <c r="L809">
        <v>19</v>
      </c>
      <c r="M809">
        <v>2254</v>
      </c>
      <c r="N809">
        <v>32</v>
      </c>
      <c r="O809">
        <v>3467</v>
      </c>
      <c r="P809">
        <v>13</v>
      </c>
      <c r="U809" t="str">
        <f t="shared" si="39"/>
        <v/>
      </c>
      <c r="V809" t="str">
        <f>IF(U809="","",VLOOKUP(B809,'08 County Sub Allocation'!A:B,2,FALSE))</f>
        <v/>
      </c>
      <c r="X809" t="str">
        <f t="shared" si="38"/>
        <v/>
      </c>
      <c r="Y809" t="str">
        <f t="shared" si="40"/>
        <v/>
      </c>
    </row>
    <row r="810" spans="1:25" x14ac:dyDescent="0.3">
      <c r="A810" t="e">
        <f>VLOOKUP(B810,'VTD Check'!A:D,4,FALSE)</f>
        <v>#N/A</v>
      </c>
      <c r="B810" t="s">
        <v>26</v>
      </c>
      <c r="C810">
        <v>13</v>
      </c>
      <c r="D810">
        <v>0</v>
      </c>
      <c r="E810">
        <v>0</v>
      </c>
      <c r="F810" t="s">
        <v>25</v>
      </c>
      <c r="G810">
        <v>243639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U810" t="str">
        <f t="shared" si="39"/>
        <v/>
      </c>
      <c r="V810" t="str">
        <f>IF(U810="","",VLOOKUP(B810,'08 County Sub Allocation'!A:B,2,FALSE))</f>
        <v/>
      </c>
      <c r="X810" t="str">
        <f t="shared" si="38"/>
        <v/>
      </c>
      <c r="Y810" t="str">
        <f t="shared" si="40"/>
        <v/>
      </c>
    </row>
    <row r="811" spans="1:25" x14ac:dyDescent="0.3">
      <c r="A811" t="e">
        <f>VLOOKUP(B811,'VTD Check'!A:D,4,FALSE)</f>
        <v>#N/A</v>
      </c>
      <c r="B811" t="s">
        <v>27</v>
      </c>
      <c r="C811">
        <v>13</v>
      </c>
      <c r="D811">
        <v>0</v>
      </c>
      <c r="E811">
        <v>0</v>
      </c>
      <c r="F811" t="s">
        <v>25</v>
      </c>
      <c r="G811">
        <v>243639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U811" t="str">
        <f t="shared" si="39"/>
        <v/>
      </c>
      <c r="V811" t="str">
        <f>IF(U811="","",VLOOKUP(B811,'08 County Sub Allocation'!A:B,2,FALSE))</f>
        <v/>
      </c>
      <c r="X811" t="str">
        <f t="shared" si="38"/>
        <v/>
      </c>
      <c r="Y811" t="str">
        <f t="shared" si="40"/>
        <v/>
      </c>
    </row>
    <row r="812" spans="1:25" x14ac:dyDescent="0.3">
      <c r="A812" t="e">
        <f>VLOOKUP(B812,'VTD Check'!A:D,4,FALSE)</f>
        <v>#N/A</v>
      </c>
      <c r="B812" t="s">
        <v>28</v>
      </c>
      <c r="C812">
        <v>13</v>
      </c>
      <c r="D812">
        <v>0</v>
      </c>
      <c r="E812">
        <v>0</v>
      </c>
      <c r="F812" t="s">
        <v>25</v>
      </c>
      <c r="G812">
        <v>243639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U812" t="str">
        <f t="shared" si="39"/>
        <v/>
      </c>
      <c r="V812" t="str">
        <f>IF(U812="","",VLOOKUP(B812,'08 County Sub Allocation'!A:B,2,FALSE))</f>
        <v/>
      </c>
      <c r="X812" t="str">
        <f t="shared" si="38"/>
        <v/>
      </c>
      <c r="Y812" t="str">
        <f t="shared" si="40"/>
        <v/>
      </c>
    </row>
    <row r="813" spans="1:25" x14ac:dyDescent="0.3">
      <c r="A813" t="e">
        <f>VLOOKUP(B813,'VTD Check'!A:D,4,FALSE)</f>
        <v>#N/A</v>
      </c>
      <c r="B813" t="s">
        <v>29</v>
      </c>
      <c r="C813">
        <v>13</v>
      </c>
      <c r="D813">
        <v>0</v>
      </c>
      <c r="E813">
        <v>0</v>
      </c>
      <c r="F813" t="s">
        <v>25</v>
      </c>
      <c r="G813">
        <v>243639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U813" t="str">
        <f t="shared" si="39"/>
        <v/>
      </c>
      <c r="V813" t="str">
        <f>IF(U813="","",VLOOKUP(B813,'08 County Sub Allocation'!A:B,2,FALSE))</f>
        <v/>
      </c>
      <c r="X813" t="str">
        <f t="shared" si="38"/>
        <v/>
      </c>
      <c r="Y813" t="str">
        <f t="shared" si="40"/>
        <v/>
      </c>
    </row>
    <row r="814" spans="1:25" x14ac:dyDescent="0.3">
      <c r="A814" t="e">
        <f>VLOOKUP(B814,'VTD Check'!A:D,4,FALSE)</f>
        <v>#N/A</v>
      </c>
      <c r="B814" t="s">
        <v>30</v>
      </c>
      <c r="C814">
        <v>13</v>
      </c>
      <c r="D814">
        <v>0</v>
      </c>
      <c r="E814">
        <v>0</v>
      </c>
      <c r="F814" t="s">
        <v>25</v>
      </c>
      <c r="G814">
        <v>243639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U814" t="str">
        <f t="shared" si="39"/>
        <v/>
      </c>
      <c r="V814" t="str">
        <f>IF(U814="","",VLOOKUP(B814,'08 County Sub Allocation'!A:B,2,FALSE))</f>
        <v/>
      </c>
      <c r="X814" t="str">
        <f t="shared" si="38"/>
        <v/>
      </c>
      <c r="Y814" t="str">
        <f t="shared" si="40"/>
        <v/>
      </c>
    </row>
    <row r="815" spans="1:25" x14ac:dyDescent="0.3">
      <c r="A815" t="e">
        <f>VLOOKUP(B815,'VTD Check'!A:D,4,FALSE)</f>
        <v>#N/A</v>
      </c>
      <c r="B815" t="s">
        <v>31</v>
      </c>
      <c r="C815">
        <v>13</v>
      </c>
      <c r="D815">
        <v>0</v>
      </c>
      <c r="E815">
        <v>0</v>
      </c>
      <c r="F815" t="s">
        <v>25</v>
      </c>
      <c r="G815">
        <v>243639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U815" t="str">
        <f t="shared" si="39"/>
        <v/>
      </c>
      <c r="V815" t="str">
        <f>IF(U815="","",VLOOKUP(B815,'08 County Sub Allocation'!A:B,2,FALSE))</f>
        <v/>
      </c>
      <c r="X815" t="str">
        <f t="shared" si="38"/>
        <v/>
      </c>
      <c r="Y815" t="str">
        <f t="shared" si="40"/>
        <v/>
      </c>
    </row>
    <row r="816" spans="1:25" x14ac:dyDescent="0.3">
      <c r="A816" t="e">
        <f>VLOOKUP(B816,'VTD Check'!A:D,4,FALSE)</f>
        <v>#N/A</v>
      </c>
      <c r="B816" t="s">
        <v>32</v>
      </c>
      <c r="C816">
        <v>13</v>
      </c>
      <c r="D816">
        <v>0</v>
      </c>
      <c r="E816">
        <v>11589</v>
      </c>
      <c r="F816" t="s">
        <v>25</v>
      </c>
      <c r="G816">
        <v>0</v>
      </c>
      <c r="H816">
        <v>5889</v>
      </c>
      <c r="I816">
        <v>5870</v>
      </c>
      <c r="J816">
        <v>78</v>
      </c>
      <c r="K816">
        <v>7</v>
      </c>
      <c r="L816">
        <v>19</v>
      </c>
      <c r="M816">
        <v>2254</v>
      </c>
      <c r="N816">
        <v>32</v>
      </c>
      <c r="O816">
        <v>3467</v>
      </c>
      <c r="P816">
        <v>13</v>
      </c>
      <c r="U816" t="str">
        <f t="shared" si="39"/>
        <v/>
      </c>
      <c r="V816" t="str">
        <f>IF(U816="","",VLOOKUP(B816,'08 County Sub Allocation'!A:B,2,FALSE))</f>
        <v/>
      </c>
      <c r="X816" t="str">
        <f t="shared" si="38"/>
        <v/>
      </c>
      <c r="Y816" t="str">
        <f t="shared" si="40"/>
        <v/>
      </c>
    </row>
    <row r="817" spans="1:25" x14ac:dyDescent="0.3">
      <c r="A817" t="e">
        <f>VLOOKUP(B817,'VTD Check'!A:D,4,FALSE)</f>
        <v>#N/A</v>
      </c>
      <c r="B817" t="s">
        <v>224</v>
      </c>
      <c r="C817">
        <v>13</v>
      </c>
      <c r="U817" t="str">
        <f t="shared" si="39"/>
        <v/>
      </c>
      <c r="V817" t="str">
        <f>IF(U817="","",VLOOKUP(B817,'08 County Sub Allocation'!A:B,2,FALSE))</f>
        <v/>
      </c>
      <c r="X817" t="str">
        <f t="shared" si="38"/>
        <v/>
      </c>
      <c r="Y817" t="str">
        <f t="shared" si="40"/>
        <v/>
      </c>
    </row>
    <row r="818" spans="1:25" x14ac:dyDescent="0.3">
      <c r="A818" t="e">
        <f>VLOOKUP(B818,'VTD Check'!A:D,4,FALSE)</f>
        <v>#N/A</v>
      </c>
      <c r="B818" t="s">
        <v>24</v>
      </c>
      <c r="C818">
        <v>13</v>
      </c>
      <c r="D818">
        <v>0</v>
      </c>
      <c r="E818">
        <v>0</v>
      </c>
      <c r="F818" t="s">
        <v>25</v>
      </c>
      <c r="G818">
        <v>66048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U818" t="str">
        <f t="shared" si="39"/>
        <v/>
      </c>
      <c r="V818" t="str">
        <f>IF(U818="","",VLOOKUP(B818,'08 County Sub Allocation'!A:B,2,FALSE))</f>
        <v/>
      </c>
      <c r="X818" t="str">
        <f t="shared" si="38"/>
        <v/>
      </c>
      <c r="Y818" t="str">
        <f t="shared" si="40"/>
        <v/>
      </c>
    </row>
    <row r="819" spans="1:25" x14ac:dyDescent="0.3">
      <c r="A819" t="e">
        <f>VLOOKUP(B819,'VTD Check'!A:D,4,FALSE)</f>
        <v>#N/A</v>
      </c>
      <c r="B819" t="s">
        <v>26</v>
      </c>
      <c r="C819">
        <v>13</v>
      </c>
      <c r="D819">
        <v>0</v>
      </c>
      <c r="E819">
        <v>226</v>
      </c>
      <c r="F819" t="s">
        <v>25</v>
      </c>
      <c r="G819">
        <v>66048</v>
      </c>
      <c r="H819">
        <v>226</v>
      </c>
      <c r="I819">
        <v>225</v>
      </c>
      <c r="J819">
        <v>6</v>
      </c>
      <c r="K819">
        <v>1</v>
      </c>
      <c r="L819">
        <v>1</v>
      </c>
      <c r="M819">
        <v>61</v>
      </c>
      <c r="N819">
        <v>4</v>
      </c>
      <c r="O819">
        <v>149</v>
      </c>
      <c r="P819">
        <v>3</v>
      </c>
      <c r="U819" t="str">
        <f t="shared" si="39"/>
        <v/>
      </c>
      <c r="V819" t="str">
        <f>IF(U819="","",VLOOKUP(B819,'08 County Sub Allocation'!A:B,2,FALSE))</f>
        <v/>
      </c>
      <c r="X819" t="str">
        <f t="shared" si="38"/>
        <v/>
      </c>
      <c r="Y819" t="str">
        <f t="shared" si="40"/>
        <v/>
      </c>
    </row>
    <row r="820" spans="1:25" x14ac:dyDescent="0.3">
      <c r="A820" t="e">
        <f>VLOOKUP(B820,'VTD Check'!A:D,4,FALSE)</f>
        <v>#N/A</v>
      </c>
      <c r="B820" t="s">
        <v>27</v>
      </c>
      <c r="C820">
        <v>13</v>
      </c>
      <c r="D820">
        <v>0</v>
      </c>
      <c r="E820">
        <v>0</v>
      </c>
      <c r="F820" t="s">
        <v>25</v>
      </c>
      <c r="G820">
        <v>66048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U820" t="str">
        <f t="shared" si="39"/>
        <v/>
      </c>
      <c r="V820" t="str">
        <f>IF(U820="","",VLOOKUP(B820,'08 County Sub Allocation'!A:B,2,FALSE))</f>
        <v/>
      </c>
      <c r="X820" t="str">
        <f t="shared" si="38"/>
        <v/>
      </c>
      <c r="Y820" t="str">
        <f t="shared" si="40"/>
        <v/>
      </c>
    </row>
    <row r="821" spans="1:25" x14ac:dyDescent="0.3">
      <c r="A821" t="e">
        <f>VLOOKUP(B821,'VTD Check'!A:D,4,FALSE)</f>
        <v>#N/A</v>
      </c>
      <c r="B821" t="s">
        <v>28</v>
      </c>
      <c r="C821">
        <v>13</v>
      </c>
      <c r="D821">
        <v>0</v>
      </c>
      <c r="E821">
        <v>0</v>
      </c>
      <c r="F821" t="s">
        <v>25</v>
      </c>
      <c r="G821">
        <v>66048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U821" t="str">
        <f t="shared" si="39"/>
        <v/>
      </c>
      <c r="V821" t="str">
        <f>IF(U821="","",VLOOKUP(B821,'08 County Sub Allocation'!A:B,2,FALSE))</f>
        <v/>
      </c>
      <c r="X821" t="str">
        <f t="shared" si="38"/>
        <v/>
      </c>
      <c r="Y821" t="str">
        <f t="shared" si="40"/>
        <v/>
      </c>
    </row>
    <row r="822" spans="1:25" x14ac:dyDescent="0.3">
      <c r="A822" t="e">
        <f>VLOOKUP(B822,'VTD Check'!A:D,4,FALSE)</f>
        <v>#N/A</v>
      </c>
      <c r="B822" t="s">
        <v>29</v>
      </c>
      <c r="C822">
        <v>13</v>
      </c>
      <c r="D822">
        <v>0</v>
      </c>
      <c r="E822">
        <v>0</v>
      </c>
      <c r="F822" t="s">
        <v>25</v>
      </c>
      <c r="G822">
        <v>66048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U822" t="str">
        <f t="shared" si="39"/>
        <v/>
      </c>
      <c r="V822" t="str">
        <f>IF(U822="","",VLOOKUP(B822,'08 County Sub Allocation'!A:B,2,FALSE))</f>
        <v/>
      </c>
      <c r="X822" t="str">
        <f t="shared" si="38"/>
        <v/>
      </c>
      <c r="Y822" t="str">
        <f t="shared" si="40"/>
        <v/>
      </c>
    </row>
    <row r="823" spans="1:25" x14ac:dyDescent="0.3">
      <c r="A823" t="e">
        <f>VLOOKUP(B823,'VTD Check'!A:D,4,FALSE)</f>
        <v>#N/A</v>
      </c>
      <c r="B823" t="s">
        <v>30</v>
      </c>
      <c r="C823">
        <v>13</v>
      </c>
      <c r="D823">
        <v>0</v>
      </c>
      <c r="E823">
        <v>551</v>
      </c>
      <c r="F823" t="s">
        <v>25</v>
      </c>
      <c r="G823">
        <v>66048</v>
      </c>
      <c r="H823">
        <v>551</v>
      </c>
      <c r="I823">
        <v>547</v>
      </c>
      <c r="J823">
        <v>1</v>
      </c>
      <c r="K823">
        <v>5</v>
      </c>
      <c r="L823">
        <v>6</v>
      </c>
      <c r="M823">
        <v>120</v>
      </c>
      <c r="N823">
        <v>1</v>
      </c>
      <c r="O823">
        <v>412</v>
      </c>
      <c r="P823">
        <v>2</v>
      </c>
      <c r="U823" t="str">
        <f t="shared" si="39"/>
        <v/>
      </c>
      <c r="V823" t="str">
        <f>IF(U823="","",VLOOKUP(B823,'08 County Sub Allocation'!A:B,2,FALSE))</f>
        <v/>
      </c>
      <c r="X823" t="str">
        <f t="shared" si="38"/>
        <v/>
      </c>
      <c r="Y823" t="str">
        <f t="shared" si="40"/>
        <v/>
      </c>
    </row>
    <row r="824" spans="1:25" x14ac:dyDescent="0.3">
      <c r="A824" t="e">
        <f>VLOOKUP(B824,'VTD Check'!A:D,4,FALSE)</f>
        <v>#N/A</v>
      </c>
      <c r="B824" t="s">
        <v>31</v>
      </c>
      <c r="C824">
        <v>13</v>
      </c>
      <c r="D824">
        <v>0</v>
      </c>
      <c r="E824">
        <v>0</v>
      </c>
      <c r="F824" t="s">
        <v>25</v>
      </c>
      <c r="G824">
        <v>66048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U824" t="str">
        <f t="shared" si="39"/>
        <v/>
      </c>
      <c r="V824" t="str">
        <f>IF(U824="","",VLOOKUP(B824,'08 County Sub Allocation'!A:B,2,FALSE))</f>
        <v/>
      </c>
      <c r="X824" t="str">
        <f t="shared" si="38"/>
        <v/>
      </c>
      <c r="Y824" t="str">
        <f t="shared" si="40"/>
        <v/>
      </c>
    </row>
    <row r="825" spans="1:25" x14ac:dyDescent="0.3">
      <c r="A825" t="e">
        <f>VLOOKUP(B825,'VTD Check'!A:D,4,FALSE)</f>
        <v>#N/A</v>
      </c>
      <c r="B825" t="s">
        <v>32</v>
      </c>
      <c r="C825">
        <v>13</v>
      </c>
      <c r="D825">
        <v>0</v>
      </c>
      <c r="E825">
        <v>777</v>
      </c>
      <c r="F825" t="s">
        <v>25</v>
      </c>
      <c r="G825">
        <v>0</v>
      </c>
      <c r="H825">
        <v>777</v>
      </c>
      <c r="I825">
        <v>772</v>
      </c>
      <c r="J825">
        <v>7</v>
      </c>
      <c r="K825">
        <v>6</v>
      </c>
      <c r="L825">
        <v>7</v>
      </c>
      <c r="M825">
        <v>181</v>
      </c>
      <c r="N825">
        <v>5</v>
      </c>
      <c r="O825">
        <v>561</v>
      </c>
      <c r="P825">
        <v>5</v>
      </c>
      <c r="U825" t="str">
        <f t="shared" si="39"/>
        <v/>
      </c>
      <c r="V825" t="str">
        <f>IF(U825="","",VLOOKUP(B825,'08 County Sub Allocation'!A:B,2,FALSE))</f>
        <v/>
      </c>
      <c r="X825" t="str">
        <f t="shared" si="38"/>
        <v/>
      </c>
      <c r="Y825" t="str">
        <f t="shared" si="40"/>
        <v/>
      </c>
    </row>
    <row r="826" spans="1:25" x14ac:dyDescent="0.3">
      <c r="A826" t="e">
        <f>VLOOKUP(B826,'VTD Check'!A:D,4,FALSE)</f>
        <v>#N/A</v>
      </c>
      <c r="B826" t="s">
        <v>225</v>
      </c>
      <c r="C826">
        <v>13</v>
      </c>
      <c r="U826" t="str">
        <f t="shared" si="39"/>
        <v/>
      </c>
      <c r="V826" t="str">
        <f>IF(U826="","",VLOOKUP(B826,'08 County Sub Allocation'!A:B,2,FALSE))</f>
        <v/>
      </c>
      <c r="X826" t="str">
        <f t="shared" si="38"/>
        <v/>
      </c>
      <c r="Y826" t="str">
        <f t="shared" si="40"/>
        <v/>
      </c>
    </row>
    <row r="827" spans="1:25" x14ac:dyDescent="0.3">
      <c r="A827" t="e">
        <f>VLOOKUP(B827,'VTD Check'!A:D,4,FALSE)</f>
        <v>#N/A</v>
      </c>
      <c r="B827" t="s">
        <v>24</v>
      </c>
      <c r="C827">
        <v>13</v>
      </c>
      <c r="D827">
        <v>0</v>
      </c>
      <c r="E827">
        <v>0</v>
      </c>
      <c r="F827" t="s">
        <v>25</v>
      </c>
      <c r="G827">
        <v>26615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U827" t="str">
        <f t="shared" si="39"/>
        <v/>
      </c>
      <c r="V827" t="str">
        <f>IF(U827="","",VLOOKUP(B827,'08 County Sub Allocation'!A:B,2,FALSE))</f>
        <v/>
      </c>
      <c r="X827" t="str">
        <f t="shared" si="38"/>
        <v/>
      </c>
      <c r="Y827" t="str">
        <f t="shared" si="40"/>
        <v/>
      </c>
    </row>
    <row r="828" spans="1:25" x14ac:dyDescent="0.3">
      <c r="A828" t="e">
        <f>VLOOKUP(B828,'VTD Check'!A:D,4,FALSE)</f>
        <v>#N/A</v>
      </c>
      <c r="B828" t="s">
        <v>26</v>
      </c>
      <c r="C828">
        <v>13</v>
      </c>
      <c r="D828">
        <v>0</v>
      </c>
      <c r="E828">
        <v>0</v>
      </c>
      <c r="F828" t="s">
        <v>25</v>
      </c>
      <c r="G828">
        <v>26615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U828" t="str">
        <f t="shared" si="39"/>
        <v/>
      </c>
      <c r="V828" t="str">
        <f>IF(U828="","",VLOOKUP(B828,'08 County Sub Allocation'!A:B,2,FALSE))</f>
        <v/>
      </c>
      <c r="X828" t="str">
        <f t="shared" si="38"/>
        <v/>
      </c>
      <c r="Y828" t="str">
        <f t="shared" si="40"/>
        <v/>
      </c>
    </row>
    <row r="829" spans="1:25" x14ac:dyDescent="0.3">
      <c r="A829" t="e">
        <f>VLOOKUP(B829,'VTD Check'!A:D,4,FALSE)</f>
        <v>#N/A</v>
      </c>
      <c r="B829" t="s">
        <v>27</v>
      </c>
      <c r="C829">
        <v>13</v>
      </c>
      <c r="D829">
        <v>0</v>
      </c>
      <c r="E829">
        <v>0</v>
      </c>
      <c r="F829" t="s">
        <v>25</v>
      </c>
      <c r="G829">
        <v>26615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U829" t="str">
        <f t="shared" si="39"/>
        <v/>
      </c>
      <c r="V829" t="str">
        <f>IF(U829="","",VLOOKUP(B829,'08 County Sub Allocation'!A:B,2,FALSE))</f>
        <v/>
      </c>
      <c r="X829" t="str">
        <f t="shared" si="38"/>
        <v/>
      </c>
      <c r="Y829" t="str">
        <f t="shared" si="40"/>
        <v/>
      </c>
    </row>
    <row r="830" spans="1:25" x14ac:dyDescent="0.3">
      <c r="A830" t="e">
        <f>VLOOKUP(B830,'VTD Check'!A:D,4,FALSE)</f>
        <v>#N/A</v>
      </c>
      <c r="B830" t="s">
        <v>28</v>
      </c>
      <c r="C830">
        <v>13</v>
      </c>
      <c r="D830">
        <v>0</v>
      </c>
      <c r="E830">
        <v>0</v>
      </c>
      <c r="F830" t="s">
        <v>25</v>
      </c>
      <c r="G830">
        <v>26615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U830" t="str">
        <f t="shared" si="39"/>
        <v/>
      </c>
      <c r="V830" t="str">
        <f>IF(U830="","",VLOOKUP(B830,'08 County Sub Allocation'!A:B,2,FALSE))</f>
        <v/>
      </c>
      <c r="X830" t="str">
        <f t="shared" si="38"/>
        <v/>
      </c>
      <c r="Y830" t="str">
        <f t="shared" si="40"/>
        <v/>
      </c>
    </row>
    <row r="831" spans="1:25" x14ac:dyDescent="0.3">
      <c r="A831" t="e">
        <f>VLOOKUP(B831,'VTD Check'!A:D,4,FALSE)</f>
        <v>#N/A</v>
      </c>
      <c r="B831" t="s">
        <v>29</v>
      </c>
      <c r="C831">
        <v>13</v>
      </c>
      <c r="D831">
        <v>0</v>
      </c>
      <c r="E831">
        <v>259</v>
      </c>
      <c r="F831" t="s">
        <v>25</v>
      </c>
      <c r="G831">
        <v>26615</v>
      </c>
      <c r="H831">
        <v>259</v>
      </c>
      <c r="I831">
        <v>257</v>
      </c>
      <c r="J831">
        <v>5</v>
      </c>
      <c r="K831">
        <v>0</v>
      </c>
      <c r="L831">
        <v>5</v>
      </c>
      <c r="M831">
        <v>59</v>
      </c>
      <c r="N831">
        <v>2</v>
      </c>
      <c r="O831">
        <v>185</v>
      </c>
      <c r="P831">
        <v>1</v>
      </c>
      <c r="U831" t="str">
        <f t="shared" si="39"/>
        <v/>
      </c>
      <c r="V831" t="str">
        <f>IF(U831="","",VLOOKUP(B831,'08 County Sub Allocation'!A:B,2,FALSE))</f>
        <v/>
      </c>
      <c r="X831" t="str">
        <f t="shared" si="38"/>
        <v/>
      </c>
      <c r="Y831" t="str">
        <f t="shared" si="40"/>
        <v/>
      </c>
    </row>
    <row r="832" spans="1:25" x14ac:dyDescent="0.3">
      <c r="A832" t="e">
        <f>VLOOKUP(B832,'VTD Check'!A:D,4,FALSE)</f>
        <v>#N/A</v>
      </c>
      <c r="B832" t="s">
        <v>30</v>
      </c>
      <c r="C832">
        <v>13</v>
      </c>
      <c r="D832">
        <v>0</v>
      </c>
      <c r="E832">
        <v>0</v>
      </c>
      <c r="F832" t="s">
        <v>25</v>
      </c>
      <c r="G832">
        <v>26615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U832" t="str">
        <f t="shared" si="39"/>
        <v/>
      </c>
      <c r="V832" t="str">
        <f>IF(U832="","",VLOOKUP(B832,'08 County Sub Allocation'!A:B,2,FALSE))</f>
        <v/>
      </c>
      <c r="X832" t="str">
        <f t="shared" si="38"/>
        <v/>
      </c>
      <c r="Y832" t="str">
        <f t="shared" si="40"/>
        <v/>
      </c>
    </row>
    <row r="833" spans="1:25" x14ac:dyDescent="0.3">
      <c r="A833" t="e">
        <f>VLOOKUP(B833,'VTD Check'!A:D,4,FALSE)</f>
        <v>#N/A</v>
      </c>
      <c r="B833" t="s">
        <v>31</v>
      </c>
      <c r="C833">
        <v>13</v>
      </c>
      <c r="D833">
        <v>0</v>
      </c>
      <c r="E833">
        <v>0</v>
      </c>
      <c r="F833" t="s">
        <v>25</v>
      </c>
      <c r="G833">
        <v>26615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U833" t="str">
        <f t="shared" si="39"/>
        <v/>
      </c>
      <c r="V833" t="str">
        <f>IF(U833="","",VLOOKUP(B833,'08 County Sub Allocation'!A:B,2,FALSE))</f>
        <v/>
      </c>
      <c r="X833" t="str">
        <f t="shared" si="38"/>
        <v/>
      </c>
      <c r="Y833" t="str">
        <f t="shared" si="40"/>
        <v/>
      </c>
    </row>
    <row r="834" spans="1:25" x14ac:dyDescent="0.3">
      <c r="A834" t="e">
        <f>VLOOKUP(B834,'VTD Check'!A:D,4,FALSE)</f>
        <v>#N/A</v>
      </c>
      <c r="B834" t="s">
        <v>32</v>
      </c>
      <c r="C834">
        <v>13</v>
      </c>
      <c r="D834">
        <v>0</v>
      </c>
      <c r="E834">
        <v>259</v>
      </c>
      <c r="F834" t="s">
        <v>25</v>
      </c>
      <c r="G834">
        <v>0</v>
      </c>
      <c r="H834">
        <v>259</v>
      </c>
      <c r="I834">
        <v>257</v>
      </c>
      <c r="J834">
        <v>5</v>
      </c>
      <c r="K834">
        <v>0</v>
      </c>
      <c r="L834">
        <v>5</v>
      </c>
      <c r="M834">
        <v>59</v>
      </c>
      <c r="N834">
        <v>2</v>
      </c>
      <c r="O834">
        <v>185</v>
      </c>
      <c r="P834">
        <v>1</v>
      </c>
      <c r="U834" t="str">
        <f t="shared" si="39"/>
        <v/>
      </c>
      <c r="V834" t="str">
        <f>IF(U834="","",VLOOKUP(B834,'08 County Sub Allocation'!A:B,2,FALSE))</f>
        <v/>
      </c>
      <c r="X834" t="str">
        <f t="shared" si="38"/>
        <v/>
      </c>
      <c r="Y834" t="str">
        <f t="shared" si="40"/>
        <v/>
      </c>
    </row>
    <row r="835" spans="1:25" x14ac:dyDescent="0.3">
      <c r="A835" t="e">
        <f>VLOOKUP(B835,'VTD Check'!A:D,4,FALSE)</f>
        <v>#N/A</v>
      </c>
      <c r="B835" t="s">
        <v>32</v>
      </c>
      <c r="C835">
        <v>13</v>
      </c>
      <c r="U835" t="str">
        <f t="shared" si="39"/>
        <v/>
      </c>
      <c r="V835" t="str">
        <f>IF(U835="","",VLOOKUP(B835,'08 County Sub Allocation'!A:B,2,FALSE))</f>
        <v/>
      </c>
      <c r="X835" t="str">
        <f t="shared" ref="X835:X898" si="41">IF(U835="","",IF(ISNUMBER(LEFT(U835,2)/1),LEFT(U835,2)/1,X834))</f>
        <v/>
      </c>
      <c r="Y835" t="str">
        <f t="shared" si="40"/>
        <v/>
      </c>
    </row>
    <row r="836" spans="1:25" x14ac:dyDescent="0.3">
      <c r="A836" t="e">
        <f>VLOOKUP(B836,'VTD Check'!A:D,4,FALSE)</f>
        <v>#N/A</v>
      </c>
      <c r="B836" t="s">
        <v>37</v>
      </c>
      <c r="C836">
        <v>13</v>
      </c>
      <c r="D836">
        <v>13400</v>
      </c>
      <c r="E836">
        <v>6657</v>
      </c>
      <c r="F836" s="1">
        <v>0.49680000000000002</v>
      </c>
      <c r="G836">
        <v>13400</v>
      </c>
      <c r="H836">
        <v>6657</v>
      </c>
      <c r="I836">
        <v>6617</v>
      </c>
      <c r="J836">
        <v>124</v>
      </c>
      <c r="K836">
        <v>17</v>
      </c>
      <c r="L836">
        <v>25</v>
      </c>
      <c r="M836">
        <v>1647</v>
      </c>
      <c r="N836">
        <v>32</v>
      </c>
      <c r="O836">
        <v>4756</v>
      </c>
      <c r="P836">
        <v>16</v>
      </c>
      <c r="U836" t="str">
        <f t="shared" si="39"/>
        <v/>
      </c>
      <c r="V836" t="str">
        <f>IF(U836="","",VLOOKUP(B836,'08 County Sub Allocation'!A:B,2,FALSE))</f>
        <v/>
      </c>
      <c r="X836" t="str">
        <f t="shared" si="41"/>
        <v/>
      </c>
      <c r="Y836" t="str">
        <f t="shared" si="40"/>
        <v/>
      </c>
    </row>
    <row r="837" spans="1:25" x14ac:dyDescent="0.3">
      <c r="A837" t="e">
        <f>VLOOKUP(B837,'VTD Check'!A:D,4,FALSE)</f>
        <v>#N/A</v>
      </c>
      <c r="B837" t="s">
        <v>24</v>
      </c>
      <c r="C837">
        <v>13</v>
      </c>
      <c r="D837">
        <v>13400</v>
      </c>
      <c r="E837">
        <v>13682</v>
      </c>
      <c r="F837" s="1">
        <v>1.0209999999999999</v>
      </c>
      <c r="G837">
        <v>363102</v>
      </c>
      <c r="H837">
        <v>7982</v>
      </c>
      <c r="I837">
        <v>7952</v>
      </c>
      <c r="J837">
        <v>109</v>
      </c>
      <c r="K837">
        <v>13</v>
      </c>
      <c r="L837">
        <v>31</v>
      </c>
      <c r="M837">
        <v>2836</v>
      </c>
      <c r="N837">
        <v>40</v>
      </c>
      <c r="O837">
        <v>4907</v>
      </c>
      <c r="P837">
        <v>16</v>
      </c>
      <c r="U837" t="str">
        <f t="shared" si="39"/>
        <v/>
      </c>
      <c r="V837" t="str">
        <f>IF(U837="","",VLOOKUP(B837,'08 County Sub Allocation'!A:B,2,FALSE))</f>
        <v/>
      </c>
      <c r="X837" t="str">
        <f t="shared" si="41"/>
        <v/>
      </c>
      <c r="Y837" t="str">
        <f t="shared" si="40"/>
        <v/>
      </c>
    </row>
    <row r="838" spans="1:25" x14ac:dyDescent="0.3">
      <c r="A838" t="e">
        <f>VLOOKUP(B838,'VTD Check'!A:D,4,FALSE)</f>
        <v>#N/A</v>
      </c>
      <c r="B838" t="s">
        <v>26</v>
      </c>
      <c r="C838">
        <v>13</v>
      </c>
      <c r="D838">
        <v>13400</v>
      </c>
      <c r="E838">
        <v>226</v>
      </c>
      <c r="F838" s="1">
        <v>1.6899999999999998E-2</v>
      </c>
      <c r="G838">
        <v>363102</v>
      </c>
      <c r="H838">
        <v>226</v>
      </c>
      <c r="I838">
        <v>225</v>
      </c>
      <c r="J838">
        <v>6</v>
      </c>
      <c r="K838">
        <v>1</v>
      </c>
      <c r="L838">
        <v>1</v>
      </c>
      <c r="M838">
        <v>61</v>
      </c>
      <c r="N838">
        <v>4</v>
      </c>
      <c r="O838">
        <v>149</v>
      </c>
      <c r="P838">
        <v>3</v>
      </c>
      <c r="U838" t="str">
        <f t="shared" si="39"/>
        <v/>
      </c>
      <c r="V838" t="str">
        <f>IF(U838="","",VLOOKUP(B838,'08 County Sub Allocation'!A:B,2,FALSE))</f>
        <v/>
      </c>
      <c r="X838" t="str">
        <f t="shared" si="41"/>
        <v/>
      </c>
      <c r="Y838" t="str">
        <f t="shared" si="40"/>
        <v/>
      </c>
    </row>
    <row r="839" spans="1:25" x14ac:dyDescent="0.3">
      <c r="A839" t="e">
        <f>VLOOKUP(B839,'VTD Check'!A:D,4,FALSE)</f>
        <v>#N/A</v>
      </c>
      <c r="B839" t="s">
        <v>27</v>
      </c>
      <c r="C839">
        <v>13</v>
      </c>
      <c r="D839">
        <v>13400</v>
      </c>
      <c r="E839">
        <v>0</v>
      </c>
      <c r="F839" s="1">
        <v>0</v>
      </c>
      <c r="G839">
        <v>363102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U839" t="str">
        <f t="shared" si="39"/>
        <v/>
      </c>
      <c r="V839" t="str">
        <f>IF(U839="","",VLOOKUP(B839,'08 County Sub Allocation'!A:B,2,FALSE))</f>
        <v/>
      </c>
      <c r="X839" t="str">
        <f t="shared" si="41"/>
        <v/>
      </c>
      <c r="Y839" t="str">
        <f t="shared" si="40"/>
        <v/>
      </c>
    </row>
    <row r="840" spans="1:25" x14ac:dyDescent="0.3">
      <c r="A840" t="e">
        <f>VLOOKUP(B840,'VTD Check'!A:D,4,FALSE)</f>
        <v>#N/A</v>
      </c>
      <c r="B840" t="s">
        <v>28</v>
      </c>
      <c r="C840">
        <v>13</v>
      </c>
      <c r="D840">
        <v>13400</v>
      </c>
      <c r="E840">
        <v>415</v>
      </c>
      <c r="F840" s="1">
        <v>3.1E-2</v>
      </c>
      <c r="G840">
        <v>363102</v>
      </c>
      <c r="H840">
        <v>415</v>
      </c>
      <c r="I840">
        <v>414</v>
      </c>
      <c r="J840">
        <v>12</v>
      </c>
      <c r="K840">
        <v>2</v>
      </c>
      <c r="L840">
        <v>3</v>
      </c>
      <c r="M840">
        <v>96</v>
      </c>
      <c r="N840">
        <v>3</v>
      </c>
      <c r="O840">
        <v>293</v>
      </c>
      <c r="P840">
        <v>5</v>
      </c>
      <c r="U840" t="str">
        <f t="shared" si="39"/>
        <v/>
      </c>
      <c r="V840" t="str">
        <f>IF(U840="","",VLOOKUP(B840,'08 County Sub Allocation'!A:B,2,FALSE))</f>
        <v/>
      </c>
      <c r="X840" t="str">
        <f t="shared" si="41"/>
        <v/>
      </c>
      <c r="Y840" t="str">
        <f t="shared" si="40"/>
        <v/>
      </c>
    </row>
    <row r="841" spans="1:25" x14ac:dyDescent="0.3">
      <c r="A841" t="e">
        <f>VLOOKUP(B841,'VTD Check'!A:D,4,FALSE)</f>
        <v>#N/A</v>
      </c>
      <c r="B841" t="s">
        <v>29</v>
      </c>
      <c r="C841">
        <v>13</v>
      </c>
      <c r="D841">
        <v>13400</v>
      </c>
      <c r="E841">
        <v>259</v>
      </c>
      <c r="F841" s="1">
        <v>1.9300000000000001E-2</v>
      </c>
      <c r="G841">
        <v>363102</v>
      </c>
      <c r="H841">
        <v>259</v>
      </c>
      <c r="I841">
        <v>257</v>
      </c>
      <c r="J841">
        <v>5</v>
      </c>
      <c r="K841">
        <v>0</v>
      </c>
      <c r="L841">
        <v>5</v>
      </c>
      <c r="M841">
        <v>59</v>
      </c>
      <c r="N841">
        <v>2</v>
      </c>
      <c r="O841">
        <v>185</v>
      </c>
      <c r="P841">
        <v>1</v>
      </c>
      <c r="U841" t="str">
        <f t="shared" si="39"/>
        <v/>
      </c>
      <c r="V841" t="str">
        <f>IF(U841="","",VLOOKUP(B841,'08 County Sub Allocation'!A:B,2,FALSE))</f>
        <v/>
      </c>
      <c r="X841" t="str">
        <f t="shared" si="41"/>
        <v/>
      </c>
      <c r="Y841" t="str">
        <f t="shared" si="40"/>
        <v/>
      </c>
    </row>
    <row r="842" spans="1:25" x14ac:dyDescent="0.3">
      <c r="A842" t="e">
        <f>VLOOKUP(B842,'VTD Check'!A:D,4,FALSE)</f>
        <v>#N/A</v>
      </c>
      <c r="B842" t="s">
        <v>30</v>
      </c>
      <c r="C842">
        <v>13</v>
      </c>
      <c r="D842">
        <v>13400</v>
      </c>
      <c r="E842">
        <v>551</v>
      </c>
      <c r="F842" s="1">
        <v>4.1099999999999998E-2</v>
      </c>
      <c r="G842">
        <v>363102</v>
      </c>
      <c r="H842">
        <v>551</v>
      </c>
      <c r="I842">
        <v>547</v>
      </c>
      <c r="J842">
        <v>1</v>
      </c>
      <c r="K842">
        <v>5</v>
      </c>
      <c r="L842">
        <v>6</v>
      </c>
      <c r="M842">
        <v>120</v>
      </c>
      <c r="N842">
        <v>1</v>
      </c>
      <c r="O842">
        <v>412</v>
      </c>
      <c r="P842">
        <v>2</v>
      </c>
      <c r="U842" t="str">
        <f t="shared" si="39"/>
        <v/>
      </c>
      <c r="V842" t="str">
        <f>IF(U842="","",VLOOKUP(B842,'08 County Sub Allocation'!A:B,2,FALSE))</f>
        <v/>
      </c>
      <c r="X842" t="str">
        <f t="shared" si="41"/>
        <v/>
      </c>
      <c r="Y842" t="str">
        <f t="shared" si="40"/>
        <v/>
      </c>
    </row>
    <row r="843" spans="1:25" x14ac:dyDescent="0.3">
      <c r="A843" t="e">
        <f>VLOOKUP(B843,'VTD Check'!A:D,4,FALSE)</f>
        <v>#N/A</v>
      </c>
      <c r="B843" t="s">
        <v>31</v>
      </c>
      <c r="C843">
        <v>13</v>
      </c>
      <c r="D843">
        <v>13400</v>
      </c>
      <c r="E843">
        <v>0</v>
      </c>
      <c r="F843" s="1">
        <v>0</v>
      </c>
      <c r="G843">
        <v>363102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U843" t="str">
        <f t="shared" ref="U843:U906" si="42">IF(ISNUMBER(LEFT(A843,2)/1),A843,IF(RIGHT(B842,8)="Absentee",REPT("0",2-LEN(C843))&amp;C843&amp;"-ABS",IF(RIGHT(B842,8)="Question",REPT("0",2-LEN(C843))&amp;C843&amp;"-QUE","")))</f>
        <v/>
      </c>
      <c r="V843" t="str">
        <f>IF(U843="","",VLOOKUP(B843,'08 County Sub Allocation'!A:B,2,FALSE))</f>
        <v/>
      </c>
      <c r="X843" t="str">
        <f t="shared" si="41"/>
        <v/>
      </c>
      <c r="Y843" t="str">
        <f t="shared" si="40"/>
        <v/>
      </c>
    </row>
    <row r="844" spans="1:25" x14ac:dyDescent="0.3">
      <c r="A844" t="e">
        <f>VLOOKUP(B844,'VTD Check'!A:D,4,FALSE)</f>
        <v>#N/A</v>
      </c>
      <c r="B844" t="s">
        <v>32</v>
      </c>
      <c r="C844">
        <v>13</v>
      </c>
      <c r="D844">
        <v>13400</v>
      </c>
      <c r="E844">
        <v>21790</v>
      </c>
      <c r="F844" s="1">
        <v>1.6261000000000001</v>
      </c>
      <c r="G844">
        <v>13400</v>
      </c>
      <c r="H844">
        <v>16090</v>
      </c>
      <c r="I844">
        <v>16012</v>
      </c>
      <c r="J844">
        <v>257</v>
      </c>
      <c r="K844">
        <v>38</v>
      </c>
      <c r="L844">
        <v>71</v>
      </c>
      <c r="M844">
        <v>4819</v>
      </c>
      <c r="N844">
        <v>82</v>
      </c>
      <c r="O844">
        <v>10702</v>
      </c>
      <c r="P844">
        <v>43</v>
      </c>
      <c r="U844" t="str">
        <f t="shared" si="42"/>
        <v/>
      </c>
      <c r="V844" t="str">
        <f>IF(U844="","",VLOOKUP(B844,'08 County Sub Allocation'!A:B,2,FALSE))</f>
        <v/>
      </c>
      <c r="X844" t="str">
        <f t="shared" si="41"/>
        <v/>
      </c>
      <c r="Y844" t="str">
        <f t="shared" si="40"/>
        <v/>
      </c>
    </row>
    <row r="845" spans="1:25" x14ac:dyDescent="0.3">
      <c r="A845" t="e">
        <f>VLOOKUP(B845,'VTD Check'!A:D,4,FALSE)</f>
        <v>#N/A</v>
      </c>
      <c r="U845" t="str">
        <f t="shared" si="42"/>
        <v/>
      </c>
      <c r="V845" t="str">
        <f>IF(U845="","",VLOOKUP(B845,'08 County Sub Allocation'!A:B,2,FALSE))</f>
        <v/>
      </c>
      <c r="X845" t="str">
        <f t="shared" si="41"/>
        <v/>
      </c>
      <c r="Y845" t="str">
        <f t="shared" ref="Y845:Y908" si="43">IF(U845="","",IF(RIGHT(B845,5)="Total","TOT",IF(ISNUMBER(LEFT(A845,2)/1),"ED",IF(RIGHT(U845,3)="ABS","ABS",IF(RIGHT(U845,3)="QUE","QUE","")))))</f>
        <v/>
      </c>
    </row>
    <row r="846" spans="1:25" x14ac:dyDescent="0.3">
      <c r="A846" t="str">
        <f>VLOOKUP(B846,'VTD Check'!A:D,4,FALSE)</f>
        <v>14-050</v>
      </c>
      <c r="B846" t="s">
        <v>226</v>
      </c>
      <c r="C846">
        <v>14</v>
      </c>
      <c r="D846">
        <v>2606</v>
      </c>
      <c r="E846">
        <v>1309</v>
      </c>
      <c r="F846" s="1">
        <v>0.50229999999999997</v>
      </c>
      <c r="G846">
        <v>2606</v>
      </c>
      <c r="H846">
        <v>1309</v>
      </c>
      <c r="I846">
        <v>1306</v>
      </c>
      <c r="J846">
        <v>10</v>
      </c>
      <c r="K846">
        <v>4</v>
      </c>
      <c r="L846">
        <v>9</v>
      </c>
      <c r="M846">
        <v>285</v>
      </c>
      <c r="N846">
        <v>8</v>
      </c>
      <c r="O846">
        <v>987</v>
      </c>
      <c r="P846">
        <v>3</v>
      </c>
      <c r="U846" t="str">
        <f t="shared" si="42"/>
        <v>14-050</v>
      </c>
      <c r="V846" t="str">
        <f>IF(U846="","",VLOOKUP(B846,'08 County Sub Allocation'!A:B,2,FALSE))</f>
        <v>MS</v>
      </c>
      <c r="X846">
        <f t="shared" si="41"/>
        <v>14</v>
      </c>
      <c r="Y846" t="str">
        <f t="shared" si="43"/>
        <v>ED</v>
      </c>
    </row>
    <row r="847" spans="1:25" x14ac:dyDescent="0.3">
      <c r="A847" t="str">
        <f>VLOOKUP(B847,'VTD Check'!A:D,4,FALSE)</f>
        <v>14-055</v>
      </c>
      <c r="B847" t="s">
        <v>227</v>
      </c>
      <c r="C847">
        <v>14</v>
      </c>
      <c r="D847">
        <v>437</v>
      </c>
      <c r="E847">
        <v>219</v>
      </c>
      <c r="F847" s="1">
        <v>0.50109999999999999</v>
      </c>
      <c r="G847">
        <v>437</v>
      </c>
      <c r="H847">
        <v>219</v>
      </c>
      <c r="I847">
        <v>218</v>
      </c>
      <c r="J847">
        <v>2</v>
      </c>
      <c r="K847">
        <v>0</v>
      </c>
      <c r="L847">
        <v>0</v>
      </c>
      <c r="M847">
        <v>51</v>
      </c>
      <c r="N847">
        <v>1</v>
      </c>
      <c r="O847">
        <v>164</v>
      </c>
      <c r="P847">
        <v>0</v>
      </c>
      <c r="U847" t="str">
        <f t="shared" si="42"/>
        <v>14-055</v>
      </c>
      <c r="V847" t="str">
        <f>IF(U847="","",VLOOKUP(B847,'08 County Sub Allocation'!A:B,2,FALSE))</f>
        <v>MS</v>
      </c>
      <c r="X847">
        <f t="shared" si="41"/>
        <v>14</v>
      </c>
      <c r="Y847" t="str">
        <f t="shared" si="43"/>
        <v>ED</v>
      </c>
    </row>
    <row r="848" spans="1:25" x14ac:dyDescent="0.3">
      <c r="A848" t="str">
        <f>VLOOKUP(B848,'VTD Check'!A:D,4,FALSE)</f>
        <v>14-060</v>
      </c>
      <c r="B848" t="s">
        <v>228</v>
      </c>
      <c r="C848">
        <v>14</v>
      </c>
      <c r="D848">
        <v>2696</v>
      </c>
      <c r="E848">
        <v>1400</v>
      </c>
      <c r="F848" s="1">
        <v>0.51929999999999998</v>
      </c>
      <c r="G848">
        <v>2696</v>
      </c>
      <c r="H848">
        <v>1400</v>
      </c>
      <c r="I848">
        <v>1398</v>
      </c>
      <c r="J848">
        <v>19</v>
      </c>
      <c r="K848">
        <v>3</v>
      </c>
      <c r="L848">
        <v>11</v>
      </c>
      <c r="M848">
        <v>265</v>
      </c>
      <c r="N848">
        <v>4</v>
      </c>
      <c r="O848">
        <v>1092</v>
      </c>
      <c r="P848">
        <v>4</v>
      </c>
      <c r="U848" t="str">
        <f t="shared" si="42"/>
        <v>14-060</v>
      </c>
      <c r="V848" t="str">
        <f>IF(U848="","",VLOOKUP(B848,'08 County Sub Allocation'!A:B,2,FALSE))</f>
        <v>MS</v>
      </c>
      <c r="X848">
        <f t="shared" si="41"/>
        <v>14</v>
      </c>
      <c r="Y848" t="str">
        <f t="shared" si="43"/>
        <v>ED</v>
      </c>
    </row>
    <row r="849" spans="1:25" x14ac:dyDescent="0.3">
      <c r="A849" t="str">
        <f>VLOOKUP(B849,'VTD Check'!A:D,4,FALSE)</f>
        <v>14-065</v>
      </c>
      <c r="B849" t="s">
        <v>229</v>
      </c>
      <c r="C849">
        <v>14</v>
      </c>
      <c r="D849">
        <v>1690</v>
      </c>
      <c r="E849">
        <v>781</v>
      </c>
      <c r="F849" s="1">
        <v>0.46210000000000001</v>
      </c>
      <c r="G849">
        <v>1690</v>
      </c>
      <c r="H849">
        <v>781</v>
      </c>
      <c r="I849">
        <v>779</v>
      </c>
      <c r="J849">
        <v>9</v>
      </c>
      <c r="K849">
        <v>2</v>
      </c>
      <c r="L849">
        <v>2</v>
      </c>
      <c r="M849">
        <v>164</v>
      </c>
      <c r="N849">
        <v>4</v>
      </c>
      <c r="O849">
        <v>597</v>
      </c>
      <c r="P849">
        <v>1</v>
      </c>
      <c r="U849" t="str">
        <f t="shared" si="42"/>
        <v>14-065</v>
      </c>
      <c r="V849" t="str">
        <f>IF(U849="","",VLOOKUP(B849,'08 County Sub Allocation'!A:B,2,FALSE))</f>
        <v>MS</v>
      </c>
      <c r="X849">
        <f t="shared" si="41"/>
        <v>14</v>
      </c>
      <c r="Y849" t="str">
        <f t="shared" si="43"/>
        <v>ED</v>
      </c>
    </row>
    <row r="850" spans="1:25" x14ac:dyDescent="0.3">
      <c r="A850" t="str">
        <f>VLOOKUP(B850,'VTD Check'!A:D,4,FALSE)</f>
        <v>14-070</v>
      </c>
      <c r="B850" t="s">
        <v>230</v>
      </c>
      <c r="C850">
        <v>14</v>
      </c>
      <c r="D850">
        <v>1350</v>
      </c>
      <c r="E850">
        <v>560</v>
      </c>
      <c r="F850" s="1">
        <v>0.4148</v>
      </c>
      <c r="G850">
        <v>1350</v>
      </c>
      <c r="H850">
        <v>560</v>
      </c>
      <c r="I850">
        <v>557</v>
      </c>
      <c r="J850">
        <v>8</v>
      </c>
      <c r="K850">
        <v>0</v>
      </c>
      <c r="L850">
        <v>4</v>
      </c>
      <c r="M850">
        <v>138</v>
      </c>
      <c r="N850">
        <v>5</v>
      </c>
      <c r="O850">
        <v>399</v>
      </c>
      <c r="P850">
        <v>3</v>
      </c>
      <c r="U850" t="str">
        <f t="shared" si="42"/>
        <v>14-070</v>
      </c>
      <c r="V850" t="str">
        <f>IF(U850="","",VLOOKUP(B850,'08 County Sub Allocation'!A:B,2,FALSE))</f>
        <v>MS</v>
      </c>
      <c r="X850">
        <f t="shared" si="41"/>
        <v>14</v>
      </c>
      <c r="Y850" t="str">
        <f t="shared" si="43"/>
        <v>ED</v>
      </c>
    </row>
    <row r="851" spans="1:25" x14ac:dyDescent="0.3">
      <c r="A851" t="str">
        <f>VLOOKUP(B851,'VTD Check'!A:D,4,FALSE)</f>
        <v>14-075</v>
      </c>
      <c r="B851" t="s">
        <v>231</v>
      </c>
      <c r="C851">
        <v>14</v>
      </c>
      <c r="D851">
        <v>2285</v>
      </c>
      <c r="E851">
        <v>1073</v>
      </c>
      <c r="F851" s="1">
        <v>0.46960000000000002</v>
      </c>
      <c r="G851">
        <v>2285</v>
      </c>
      <c r="H851">
        <v>1073</v>
      </c>
      <c r="I851">
        <v>1070</v>
      </c>
      <c r="J851">
        <v>13</v>
      </c>
      <c r="K851">
        <v>4</v>
      </c>
      <c r="L851">
        <v>5</v>
      </c>
      <c r="M851">
        <v>219</v>
      </c>
      <c r="N851">
        <v>1</v>
      </c>
      <c r="O851">
        <v>825</v>
      </c>
      <c r="P851">
        <v>3</v>
      </c>
      <c r="U851" t="str">
        <f t="shared" si="42"/>
        <v>14-075</v>
      </c>
      <c r="V851" t="str">
        <f>IF(U851="","",VLOOKUP(B851,'08 County Sub Allocation'!A:B,2,FALSE))</f>
        <v>MS</v>
      </c>
      <c r="X851">
        <f t="shared" si="41"/>
        <v>14</v>
      </c>
      <c r="Y851" t="str">
        <f t="shared" si="43"/>
        <v>ED</v>
      </c>
    </row>
    <row r="852" spans="1:25" x14ac:dyDescent="0.3">
      <c r="A852" t="str">
        <f>VLOOKUP(B852,'VTD Check'!A:D,4,FALSE)</f>
        <v>14-080</v>
      </c>
      <c r="B852" t="s">
        <v>232</v>
      </c>
      <c r="C852">
        <v>14</v>
      </c>
      <c r="D852">
        <v>2151</v>
      </c>
      <c r="E852">
        <v>915</v>
      </c>
      <c r="F852" s="1">
        <v>0.4254</v>
      </c>
      <c r="G852">
        <v>2151</v>
      </c>
      <c r="H852">
        <v>915</v>
      </c>
      <c r="I852">
        <v>912</v>
      </c>
      <c r="J852">
        <v>9</v>
      </c>
      <c r="K852">
        <v>2</v>
      </c>
      <c r="L852">
        <v>7</v>
      </c>
      <c r="M852">
        <v>216</v>
      </c>
      <c r="N852">
        <v>2</v>
      </c>
      <c r="O852">
        <v>670</v>
      </c>
      <c r="P852">
        <v>6</v>
      </c>
      <c r="U852" t="str">
        <f t="shared" si="42"/>
        <v>14-080</v>
      </c>
      <c r="V852" t="str">
        <f>IF(U852="","",VLOOKUP(B852,'08 County Sub Allocation'!A:B,2,FALSE))</f>
        <v>MS</v>
      </c>
      <c r="X852">
        <f t="shared" si="41"/>
        <v>14</v>
      </c>
      <c r="Y852" t="str">
        <f t="shared" si="43"/>
        <v>ED</v>
      </c>
    </row>
    <row r="853" spans="1:25" x14ac:dyDescent="0.3">
      <c r="A853" t="e">
        <f>VLOOKUP(B853,'VTD Check'!A:D,4,FALSE)</f>
        <v>#N/A</v>
      </c>
      <c r="B853" t="s">
        <v>233</v>
      </c>
      <c r="C853">
        <v>14</v>
      </c>
      <c r="U853" t="str">
        <f t="shared" si="42"/>
        <v/>
      </c>
      <c r="V853" t="str">
        <f>IF(U853="","",VLOOKUP(B853,'08 County Sub Allocation'!A:B,2,FALSE))</f>
        <v/>
      </c>
      <c r="X853" t="str">
        <f t="shared" si="41"/>
        <v/>
      </c>
      <c r="Y853" t="str">
        <f t="shared" si="43"/>
        <v/>
      </c>
    </row>
    <row r="854" spans="1:25" x14ac:dyDescent="0.3">
      <c r="A854" t="e">
        <f>VLOOKUP(B854,'VTD Check'!A:D,4,FALSE)</f>
        <v>#N/A</v>
      </c>
      <c r="B854" t="s">
        <v>24</v>
      </c>
      <c r="C854">
        <v>14</v>
      </c>
      <c r="D854">
        <v>0</v>
      </c>
      <c r="E854">
        <v>1734</v>
      </c>
      <c r="F854" t="s">
        <v>25</v>
      </c>
      <c r="G854">
        <v>13215</v>
      </c>
      <c r="H854">
        <v>1734</v>
      </c>
      <c r="I854">
        <v>1723</v>
      </c>
      <c r="J854">
        <v>20</v>
      </c>
      <c r="K854">
        <v>2</v>
      </c>
      <c r="L854">
        <v>6</v>
      </c>
      <c r="M854">
        <v>425</v>
      </c>
      <c r="N854">
        <v>5</v>
      </c>
      <c r="O854">
        <v>1264</v>
      </c>
      <c r="P854">
        <v>1</v>
      </c>
      <c r="U854" t="str">
        <f t="shared" si="42"/>
        <v>14-ABS</v>
      </c>
      <c r="V854" t="e">
        <f>IF(U854="","",VLOOKUP(B854,'08 County Sub Allocation'!A:B,2,FALSE))</f>
        <v>#N/A</v>
      </c>
      <c r="X854">
        <f t="shared" si="41"/>
        <v>14</v>
      </c>
      <c r="Y854" t="str">
        <f t="shared" si="43"/>
        <v>ABS</v>
      </c>
    </row>
    <row r="855" spans="1:25" x14ac:dyDescent="0.3">
      <c r="A855" t="e">
        <f>VLOOKUP(B855,'VTD Check'!A:D,4,FALSE)</f>
        <v>#N/A</v>
      </c>
      <c r="B855" t="s">
        <v>26</v>
      </c>
      <c r="C855">
        <v>14</v>
      </c>
      <c r="D855">
        <v>0</v>
      </c>
      <c r="E855">
        <v>0</v>
      </c>
      <c r="F855" t="s">
        <v>25</v>
      </c>
      <c r="G855">
        <v>13215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U855" t="str">
        <f t="shared" si="42"/>
        <v/>
      </c>
      <c r="V855" t="str">
        <f>IF(U855="","",VLOOKUP(B855,'08 County Sub Allocation'!A:B,2,FALSE))</f>
        <v/>
      </c>
      <c r="X855" t="str">
        <f t="shared" si="41"/>
        <v/>
      </c>
      <c r="Y855" t="str">
        <f t="shared" si="43"/>
        <v/>
      </c>
    </row>
    <row r="856" spans="1:25" x14ac:dyDescent="0.3">
      <c r="A856" t="e">
        <f>VLOOKUP(B856,'VTD Check'!A:D,4,FALSE)</f>
        <v>#N/A</v>
      </c>
      <c r="B856" t="s">
        <v>27</v>
      </c>
      <c r="C856">
        <v>14</v>
      </c>
      <c r="D856">
        <v>0</v>
      </c>
      <c r="E856">
        <v>0</v>
      </c>
      <c r="F856" t="s">
        <v>25</v>
      </c>
      <c r="G856">
        <v>13215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U856" t="str">
        <f t="shared" si="42"/>
        <v/>
      </c>
      <c r="V856" t="str">
        <f>IF(U856="","",VLOOKUP(B856,'08 County Sub Allocation'!A:B,2,FALSE))</f>
        <v/>
      </c>
      <c r="X856" t="str">
        <f t="shared" si="41"/>
        <v/>
      </c>
      <c r="Y856" t="str">
        <f t="shared" si="43"/>
        <v/>
      </c>
    </row>
    <row r="857" spans="1:25" x14ac:dyDescent="0.3">
      <c r="A857" t="e">
        <f>VLOOKUP(B857,'VTD Check'!A:D,4,FALSE)</f>
        <v>#N/A</v>
      </c>
      <c r="B857" t="s">
        <v>28</v>
      </c>
      <c r="C857">
        <v>14</v>
      </c>
      <c r="D857">
        <v>0</v>
      </c>
      <c r="E857">
        <v>110</v>
      </c>
      <c r="F857" t="s">
        <v>25</v>
      </c>
      <c r="G857">
        <v>13215</v>
      </c>
      <c r="H857">
        <v>110</v>
      </c>
      <c r="I857">
        <v>110</v>
      </c>
      <c r="J857">
        <v>1</v>
      </c>
      <c r="K857">
        <v>0</v>
      </c>
      <c r="L857">
        <v>0</v>
      </c>
      <c r="M857">
        <v>24</v>
      </c>
      <c r="N857">
        <v>0</v>
      </c>
      <c r="O857">
        <v>82</v>
      </c>
      <c r="P857">
        <v>3</v>
      </c>
      <c r="U857" t="str">
        <f t="shared" si="42"/>
        <v/>
      </c>
      <c r="V857" t="str">
        <f>IF(U857="","",VLOOKUP(B857,'08 County Sub Allocation'!A:B,2,FALSE))</f>
        <v/>
      </c>
      <c r="X857" t="str">
        <f t="shared" si="41"/>
        <v/>
      </c>
      <c r="Y857" t="str">
        <f t="shared" si="43"/>
        <v/>
      </c>
    </row>
    <row r="858" spans="1:25" x14ac:dyDescent="0.3">
      <c r="A858" t="e">
        <f>VLOOKUP(B858,'VTD Check'!A:D,4,FALSE)</f>
        <v>#N/A</v>
      </c>
      <c r="B858" t="s">
        <v>29</v>
      </c>
      <c r="C858">
        <v>14</v>
      </c>
      <c r="D858">
        <v>0</v>
      </c>
      <c r="E858">
        <v>0</v>
      </c>
      <c r="F858" t="s">
        <v>25</v>
      </c>
      <c r="G858">
        <v>13215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U858" t="str">
        <f t="shared" si="42"/>
        <v/>
      </c>
      <c r="V858" t="str">
        <f>IF(U858="","",VLOOKUP(B858,'08 County Sub Allocation'!A:B,2,FALSE))</f>
        <v/>
      </c>
      <c r="X858" t="str">
        <f t="shared" si="41"/>
        <v/>
      </c>
      <c r="Y858" t="str">
        <f t="shared" si="43"/>
        <v/>
      </c>
    </row>
    <row r="859" spans="1:25" x14ac:dyDescent="0.3">
      <c r="A859" t="e">
        <f>VLOOKUP(B859,'VTD Check'!A:D,4,FALSE)</f>
        <v>#N/A</v>
      </c>
      <c r="B859" t="s">
        <v>30</v>
      </c>
      <c r="C859">
        <v>14</v>
      </c>
      <c r="D859">
        <v>0</v>
      </c>
      <c r="E859">
        <v>0</v>
      </c>
      <c r="F859" t="s">
        <v>25</v>
      </c>
      <c r="G859">
        <v>13215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U859" t="str">
        <f t="shared" si="42"/>
        <v/>
      </c>
      <c r="V859" t="str">
        <f>IF(U859="","",VLOOKUP(B859,'08 County Sub Allocation'!A:B,2,FALSE))</f>
        <v/>
      </c>
      <c r="X859" t="str">
        <f t="shared" si="41"/>
        <v/>
      </c>
      <c r="Y859" t="str">
        <f t="shared" si="43"/>
        <v/>
      </c>
    </row>
    <row r="860" spans="1:25" x14ac:dyDescent="0.3">
      <c r="A860" t="e">
        <f>VLOOKUP(B860,'VTD Check'!A:D,4,FALSE)</f>
        <v>#N/A</v>
      </c>
      <c r="B860" t="s">
        <v>31</v>
      </c>
      <c r="C860">
        <v>14</v>
      </c>
      <c r="D860">
        <v>0</v>
      </c>
      <c r="E860">
        <v>0</v>
      </c>
      <c r="F860" t="s">
        <v>25</v>
      </c>
      <c r="G860">
        <v>13215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U860" t="str">
        <f t="shared" si="42"/>
        <v/>
      </c>
      <c r="V860" t="str">
        <f>IF(U860="","",VLOOKUP(B860,'08 County Sub Allocation'!A:B,2,FALSE))</f>
        <v/>
      </c>
      <c r="X860" t="str">
        <f t="shared" si="41"/>
        <v/>
      </c>
      <c r="Y860" t="str">
        <f t="shared" si="43"/>
        <v/>
      </c>
    </row>
    <row r="861" spans="1:25" x14ac:dyDescent="0.3">
      <c r="A861" t="e">
        <f>VLOOKUP(B861,'VTD Check'!A:D,4,FALSE)</f>
        <v>#N/A</v>
      </c>
      <c r="B861" t="s">
        <v>32</v>
      </c>
      <c r="C861">
        <v>14</v>
      </c>
      <c r="D861">
        <v>0</v>
      </c>
      <c r="E861">
        <v>1844</v>
      </c>
      <c r="F861" t="s">
        <v>25</v>
      </c>
      <c r="G861">
        <v>0</v>
      </c>
      <c r="H861">
        <v>1844</v>
      </c>
      <c r="I861">
        <v>1833</v>
      </c>
      <c r="J861">
        <v>21</v>
      </c>
      <c r="K861">
        <v>2</v>
      </c>
      <c r="L861">
        <v>6</v>
      </c>
      <c r="M861">
        <v>449</v>
      </c>
      <c r="N861">
        <v>5</v>
      </c>
      <c r="O861">
        <v>1346</v>
      </c>
      <c r="P861">
        <v>4</v>
      </c>
      <c r="U861" t="str">
        <f t="shared" si="42"/>
        <v/>
      </c>
      <c r="V861" t="str">
        <f>IF(U861="","",VLOOKUP(B861,'08 County Sub Allocation'!A:B,2,FALSE))</f>
        <v/>
      </c>
      <c r="X861" t="str">
        <f t="shared" si="41"/>
        <v/>
      </c>
      <c r="Y861" t="str">
        <f t="shared" si="43"/>
        <v/>
      </c>
    </row>
    <row r="862" spans="1:25" x14ac:dyDescent="0.3">
      <c r="A862" t="e">
        <f>VLOOKUP(B862,'VTD Check'!A:D,4,FALSE)</f>
        <v>#N/A</v>
      </c>
      <c r="B862" t="s">
        <v>234</v>
      </c>
      <c r="C862">
        <v>14</v>
      </c>
      <c r="U862" t="str">
        <f t="shared" si="42"/>
        <v/>
      </c>
      <c r="V862" t="str">
        <f>IF(U862="","",VLOOKUP(B862,'08 County Sub Allocation'!A:B,2,FALSE))</f>
        <v/>
      </c>
      <c r="X862" t="str">
        <f t="shared" si="41"/>
        <v/>
      </c>
      <c r="Y862" t="str">
        <f t="shared" si="43"/>
        <v/>
      </c>
    </row>
    <row r="863" spans="1:25" x14ac:dyDescent="0.3">
      <c r="A863" t="e">
        <f>VLOOKUP(B863,'VTD Check'!A:D,4,FALSE)</f>
        <v>#N/A</v>
      </c>
      <c r="B863" t="s">
        <v>24</v>
      </c>
      <c r="C863">
        <v>14</v>
      </c>
      <c r="D863">
        <v>0</v>
      </c>
      <c r="E863">
        <v>239</v>
      </c>
      <c r="F863" t="s">
        <v>25</v>
      </c>
      <c r="G863">
        <v>13215</v>
      </c>
      <c r="H863">
        <v>239</v>
      </c>
      <c r="I863">
        <v>237</v>
      </c>
      <c r="J863">
        <v>5</v>
      </c>
      <c r="K863">
        <v>0</v>
      </c>
      <c r="L863">
        <v>1</v>
      </c>
      <c r="M863">
        <v>43</v>
      </c>
      <c r="N863">
        <v>0</v>
      </c>
      <c r="O863">
        <v>187</v>
      </c>
      <c r="P863">
        <v>1</v>
      </c>
      <c r="U863" t="str">
        <f t="shared" si="42"/>
        <v>14-QUE</v>
      </c>
      <c r="V863" t="e">
        <f>IF(U863="","",VLOOKUP(B863,'08 County Sub Allocation'!A:B,2,FALSE))</f>
        <v>#N/A</v>
      </c>
      <c r="X863">
        <f t="shared" si="41"/>
        <v>14</v>
      </c>
      <c r="Y863" t="str">
        <f t="shared" si="43"/>
        <v>QUE</v>
      </c>
    </row>
    <row r="864" spans="1:25" x14ac:dyDescent="0.3">
      <c r="A864" t="e">
        <f>VLOOKUP(B864,'VTD Check'!A:D,4,FALSE)</f>
        <v>#N/A</v>
      </c>
      <c r="B864" t="s">
        <v>26</v>
      </c>
      <c r="C864">
        <v>14</v>
      </c>
      <c r="D864">
        <v>0</v>
      </c>
      <c r="E864">
        <v>0</v>
      </c>
      <c r="F864" t="s">
        <v>25</v>
      </c>
      <c r="G864">
        <v>13215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U864" t="str">
        <f t="shared" si="42"/>
        <v/>
      </c>
      <c r="V864" t="str">
        <f>IF(U864="","",VLOOKUP(B864,'08 County Sub Allocation'!A:B,2,FALSE))</f>
        <v/>
      </c>
      <c r="X864" t="str">
        <f t="shared" si="41"/>
        <v/>
      </c>
      <c r="Y864" t="str">
        <f t="shared" si="43"/>
        <v/>
      </c>
    </row>
    <row r="865" spans="1:25" x14ac:dyDescent="0.3">
      <c r="A865" t="e">
        <f>VLOOKUP(B865,'VTD Check'!A:D,4,FALSE)</f>
        <v>#N/A</v>
      </c>
      <c r="B865" t="s">
        <v>27</v>
      </c>
      <c r="C865">
        <v>14</v>
      </c>
      <c r="D865">
        <v>0</v>
      </c>
      <c r="E865">
        <v>0</v>
      </c>
      <c r="F865" t="s">
        <v>25</v>
      </c>
      <c r="G865">
        <v>13215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U865" t="str">
        <f t="shared" si="42"/>
        <v/>
      </c>
      <c r="V865" t="str">
        <f>IF(U865="","",VLOOKUP(B865,'08 County Sub Allocation'!A:B,2,FALSE))</f>
        <v/>
      </c>
      <c r="X865" t="str">
        <f t="shared" si="41"/>
        <v/>
      </c>
      <c r="Y865" t="str">
        <f t="shared" si="43"/>
        <v/>
      </c>
    </row>
    <row r="866" spans="1:25" x14ac:dyDescent="0.3">
      <c r="A866" t="e">
        <f>VLOOKUP(B866,'VTD Check'!A:D,4,FALSE)</f>
        <v>#N/A</v>
      </c>
      <c r="B866" t="s">
        <v>28</v>
      </c>
      <c r="C866">
        <v>14</v>
      </c>
      <c r="D866">
        <v>0</v>
      </c>
      <c r="E866">
        <v>348</v>
      </c>
      <c r="F866" t="s">
        <v>25</v>
      </c>
      <c r="G866">
        <v>13215</v>
      </c>
      <c r="H866">
        <v>348</v>
      </c>
      <c r="I866">
        <v>339</v>
      </c>
      <c r="J866">
        <v>7</v>
      </c>
      <c r="K866">
        <v>8</v>
      </c>
      <c r="L866">
        <v>6</v>
      </c>
      <c r="M866">
        <v>79</v>
      </c>
      <c r="N866">
        <v>1</v>
      </c>
      <c r="O866">
        <v>237</v>
      </c>
      <c r="P866">
        <v>1</v>
      </c>
      <c r="U866" t="str">
        <f t="shared" si="42"/>
        <v/>
      </c>
      <c r="V866" t="str">
        <f>IF(U866="","",VLOOKUP(B866,'08 County Sub Allocation'!A:B,2,FALSE))</f>
        <v/>
      </c>
      <c r="X866" t="str">
        <f t="shared" si="41"/>
        <v/>
      </c>
      <c r="Y866" t="str">
        <f t="shared" si="43"/>
        <v/>
      </c>
    </row>
    <row r="867" spans="1:25" x14ac:dyDescent="0.3">
      <c r="A867" t="e">
        <f>VLOOKUP(B867,'VTD Check'!A:D,4,FALSE)</f>
        <v>#N/A</v>
      </c>
      <c r="B867" t="s">
        <v>29</v>
      </c>
      <c r="C867">
        <v>14</v>
      </c>
      <c r="D867">
        <v>0</v>
      </c>
      <c r="E867">
        <v>0</v>
      </c>
      <c r="F867" t="s">
        <v>25</v>
      </c>
      <c r="G867">
        <v>13215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U867" t="str">
        <f t="shared" si="42"/>
        <v/>
      </c>
      <c r="V867" t="str">
        <f>IF(U867="","",VLOOKUP(B867,'08 County Sub Allocation'!A:B,2,FALSE))</f>
        <v/>
      </c>
      <c r="X867" t="str">
        <f t="shared" si="41"/>
        <v/>
      </c>
      <c r="Y867" t="str">
        <f t="shared" si="43"/>
        <v/>
      </c>
    </row>
    <row r="868" spans="1:25" x14ac:dyDescent="0.3">
      <c r="A868" t="e">
        <f>VLOOKUP(B868,'VTD Check'!A:D,4,FALSE)</f>
        <v>#N/A</v>
      </c>
      <c r="B868" t="s">
        <v>30</v>
      </c>
      <c r="C868">
        <v>14</v>
      </c>
      <c r="D868">
        <v>0</v>
      </c>
      <c r="E868">
        <v>0</v>
      </c>
      <c r="F868" t="s">
        <v>25</v>
      </c>
      <c r="G868">
        <v>13215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U868" t="str">
        <f t="shared" si="42"/>
        <v/>
      </c>
      <c r="V868" t="str">
        <f>IF(U868="","",VLOOKUP(B868,'08 County Sub Allocation'!A:B,2,FALSE))</f>
        <v/>
      </c>
      <c r="X868" t="str">
        <f t="shared" si="41"/>
        <v/>
      </c>
      <c r="Y868" t="str">
        <f t="shared" si="43"/>
        <v/>
      </c>
    </row>
    <row r="869" spans="1:25" x14ac:dyDescent="0.3">
      <c r="A869" t="e">
        <f>VLOOKUP(B869,'VTD Check'!A:D,4,FALSE)</f>
        <v>#N/A</v>
      </c>
      <c r="B869" t="s">
        <v>31</v>
      </c>
      <c r="C869">
        <v>14</v>
      </c>
      <c r="D869">
        <v>0</v>
      </c>
      <c r="E869">
        <v>0</v>
      </c>
      <c r="F869" t="s">
        <v>25</v>
      </c>
      <c r="G869">
        <v>13215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U869" t="str">
        <f t="shared" si="42"/>
        <v/>
      </c>
      <c r="V869" t="str">
        <f>IF(U869="","",VLOOKUP(B869,'08 County Sub Allocation'!A:B,2,FALSE))</f>
        <v/>
      </c>
      <c r="X869" t="str">
        <f t="shared" si="41"/>
        <v/>
      </c>
      <c r="Y869" t="str">
        <f t="shared" si="43"/>
        <v/>
      </c>
    </row>
    <row r="870" spans="1:25" x14ac:dyDescent="0.3">
      <c r="A870" t="e">
        <f>VLOOKUP(B870,'VTD Check'!A:D,4,FALSE)</f>
        <v>#N/A</v>
      </c>
      <c r="B870" t="s">
        <v>32</v>
      </c>
      <c r="C870">
        <v>14</v>
      </c>
      <c r="D870">
        <v>0</v>
      </c>
      <c r="E870">
        <v>587</v>
      </c>
      <c r="F870" t="s">
        <v>25</v>
      </c>
      <c r="G870">
        <v>0</v>
      </c>
      <c r="H870">
        <v>587</v>
      </c>
      <c r="I870">
        <v>576</v>
      </c>
      <c r="J870">
        <v>12</v>
      </c>
      <c r="K870">
        <v>8</v>
      </c>
      <c r="L870">
        <v>7</v>
      </c>
      <c r="M870">
        <v>122</v>
      </c>
      <c r="N870">
        <v>1</v>
      </c>
      <c r="O870">
        <v>424</v>
      </c>
      <c r="P870">
        <v>2</v>
      </c>
      <c r="U870" t="str">
        <f t="shared" si="42"/>
        <v/>
      </c>
      <c r="V870" t="str">
        <f>IF(U870="","",VLOOKUP(B870,'08 County Sub Allocation'!A:B,2,FALSE))</f>
        <v/>
      </c>
      <c r="X870" t="str">
        <f t="shared" si="41"/>
        <v/>
      </c>
      <c r="Y870" t="str">
        <f t="shared" si="43"/>
        <v/>
      </c>
    </row>
    <row r="871" spans="1:25" x14ac:dyDescent="0.3">
      <c r="A871" t="e">
        <f>VLOOKUP(B871,'VTD Check'!A:D,4,FALSE)</f>
        <v>#N/A</v>
      </c>
      <c r="B871" t="s">
        <v>223</v>
      </c>
      <c r="C871">
        <v>14</v>
      </c>
      <c r="U871" t="str">
        <f t="shared" si="42"/>
        <v/>
      </c>
      <c r="V871" t="str">
        <f>IF(U871="","",VLOOKUP(B871,'08 County Sub Allocation'!A:B,2,FALSE))</f>
        <v/>
      </c>
      <c r="X871" t="str">
        <f t="shared" si="41"/>
        <v/>
      </c>
      <c r="Y871" t="str">
        <f t="shared" si="43"/>
        <v/>
      </c>
    </row>
    <row r="872" spans="1:25" x14ac:dyDescent="0.3">
      <c r="A872" t="e">
        <f>VLOOKUP(B872,'VTD Check'!A:D,4,FALSE)</f>
        <v>#N/A</v>
      </c>
      <c r="B872" t="s">
        <v>235</v>
      </c>
      <c r="C872">
        <v>14</v>
      </c>
      <c r="D872">
        <v>0</v>
      </c>
      <c r="E872">
        <v>11589</v>
      </c>
      <c r="F872" t="s">
        <v>25</v>
      </c>
      <c r="G872">
        <v>243639</v>
      </c>
      <c r="H872">
        <v>5889</v>
      </c>
      <c r="I872">
        <v>5870</v>
      </c>
      <c r="J872">
        <v>78</v>
      </c>
      <c r="K872">
        <v>7</v>
      </c>
      <c r="L872">
        <v>19</v>
      </c>
      <c r="M872">
        <v>2254</v>
      </c>
      <c r="N872">
        <v>32</v>
      </c>
      <c r="O872">
        <v>3467</v>
      </c>
      <c r="P872">
        <v>13</v>
      </c>
      <c r="U872" t="str">
        <f t="shared" si="42"/>
        <v/>
      </c>
      <c r="V872" t="str">
        <f>IF(U872="","",VLOOKUP(B872,'08 County Sub Allocation'!A:B,2,FALSE))</f>
        <v/>
      </c>
      <c r="X872" t="str">
        <f t="shared" si="41"/>
        <v/>
      </c>
      <c r="Y872" t="str">
        <f t="shared" si="43"/>
        <v/>
      </c>
    </row>
    <row r="873" spans="1:25" x14ac:dyDescent="0.3">
      <c r="A873" t="e">
        <f>VLOOKUP(B873,'VTD Check'!A:D,4,FALSE)</f>
        <v>#N/A</v>
      </c>
      <c r="B873" t="s">
        <v>236</v>
      </c>
      <c r="C873">
        <v>14</v>
      </c>
      <c r="D873">
        <v>0</v>
      </c>
      <c r="E873">
        <v>0</v>
      </c>
      <c r="F873" t="s">
        <v>25</v>
      </c>
      <c r="G873">
        <v>243639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U873" t="str">
        <f t="shared" si="42"/>
        <v/>
      </c>
      <c r="V873" t="str">
        <f>IF(U873="","",VLOOKUP(B873,'08 County Sub Allocation'!A:B,2,FALSE))</f>
        <v/>
      </c>
      <c r="X873" t="str">
        <f t="shared" si="41"/>
        <v/>
      </c>
      <c r="Y873" t="str">
        <f t="shared" si="43"/>
        <v/>
      </c>
    </row>
    <row r="874" spans="1:25" x14ac:dyDescent="0.3">
      <c r="A874" t="e">
        <f>VLOOKUP(B874,'VTD Check'!A:D,4,FALSE)</f>
        <v>#N/A</v>
      </c>
      <c r="B874" t="s">
        <v>27</v>
      </c>
      <c r="C874">
        <v>14</v>
      </c>
      <c r="D874">
        <v>0</v>
      </c>
      <c r="E874">
        <v>0</v>
      </c>
      <c r="F874" t="s">
        <v>25</v>
      </c>
      <c r="G874">
        <v>243639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U874" t="str">
        <f t="shared" si="42"/>
        <v/>
      </c>
      <c r="V874" t="str">
        <f>IF(U874="","",VLOOKUP(B874,'08 County Sub Allocation'!A:B,2,FALSE))</f>
        <v/>
      </c>
      <c r="X874" t="str">
        <f t="shared" si="41"/>
        <v/>
      </c>
      <c r="Y874" t="str">
        <f t="shared" si="43"/>
        <v/>
      </c>
    </row>
    <row r="875" spans="1:25" x14ac:dyDescent="0.3">
      <c r="A875" t="e">
        <f>VLOOKUP(B875,'VTD Check'!A:D,4,FALSE)</f>
        <v>#N/A</v>
      </c>
      <c r="B875" t="s">
        <v>28</v>
      </c>
      <c r="C875">
        <v>14</v>
      </c>
      <c r="D875">
        <v>0</v>
      </c>
      <c r="E875">
        <v>0</v>
      </c>
      <c r="F875" t="s">
        <v>25</v>
      </c>
      <c r="G875">
        <v>243639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U875" t="str">
        <f t="shared" si="42"/>
        <v/>
      </c>
      <c r="V875" t="str">
        <f>IF(U875="","",VLOOKUP(B875,'08 County Sub Allocation'!A:B,2,FALSE))</f>
        <v/>
      </c>
      <c r="X875" t="str">
        <f t="shared" si="41"/>
        <v/>
      </c>
      <c r="Y875" t="str">
        <f t="shared" si="43"/>
        <v/>
      </c>
    </row>
    <row r="876" spans="1:25" x14ac:dyDescent="0.3">
      <c r="A876" t="e">
        <f>VLOOKUP(B876,'VTD Check'!A:D,4,FALSE)</f>
        <v>#N/A</v>
      </c>
      <c r="B876" t="s">
        <v>29</v>
      </c>
      <c r="C876">
        <v>14</v>
      </c>
      <c r="D876">
        <v>0</v>
      </c>
      <c r="E876">
        <v>0</v>
      </c>
      <c r="F876" t="s">
        <v>25</v>
      </c>
      <c r="G876">
        <v>243639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U876" t="str">
        <f t="shared" si="42"/>
        <v/>
      </c>
      <c r="V876" t="str">
        <f>IF(U876="","",VLOOKUP(B876,'08 County Sub Allocation'!A:B,2,FALSE))</f>
        <v/>
      </c>
      <c r="X876" t="str">
        <f t="shared" si="41"/>
        <v/>
      </c>
      <c r="Y876" t="str">
        <f t="shared" si="43"/>
        <v/>
      </c>
    </row>
    <row r="877" spans="1:25" x14ac:dyDescent="0.3">
      <c r="A877" t="e">
        <f>VLOOKUP(B877,'VTD Check'!A:D,4,FALSE)</f>
        <v>#N/A</v>
      </c>
      <c r="B877" t="s">
        <v>30</v>
      </c>
      <c r="C877">
        <v>14</v>
      </c>
      <c r="D877">
        <v>0</v>
      </c>
      <c r="E877">
        <v>0</v>
      </c>
      <c r="F877" t="s">
        <v>25</v>
      </c>
      <c r="G877">
        <v>243639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U877" t="str">
        <f t="shared" si="42"/>
        <v/>
      </c>
      <c r="V877" t="str">
        <f>IF(U877="","",VLOOKUP(B877,'08 County Sub Allocation'!A:B,2,FALSE))</f>
        <v/>
      </c>
      <c r="X877" t="str">
        <f t="shared" si="41"/>
        <v/>
      </c>
      <c r="Y877" t="str">
        <f t="shared" si="43"/>
        <v/>
      </c>
    </row>
    <row r="878" spans="1:25" x14ac:dyDescent="0.3">
      <c r="A878" t="e">
        <f>VLOOKUP(B878,'VTD Check'!A:D,4,FALSE)</f>
        <v>#N/A</v>
      </c>
      <c r="B878" t="s">
        <v>237</v>
      </c>
      <c r="C878">
        <v>14</v>
      </c>
      <c r="D878">
        <v>0</v>
      </c>
      <c r="E878">
        <v>0</v>
      </c>
      <c r="F878" t="s">
        <v>25</v>
      </c>
      <c r="G878">
        <v>243639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U878" t="str">
        <f t="shared" si="42"/>
        <v/>
      </c>
      <c r="V878" t="str">
        <f>IF(U878="","",VLOOKUP(B878,'08 County Sub Allocation'!A:B,2,FALSE))</f>
        <v/>
      </c>
      <c r="X878" t="str">
        <f t="shared" si="41"/>
        <v/>
      </c>
      <c r="Y878" t="str">
        <f t="shared" si="43"/>
        <v/>
      </c>
    </row>
    <row r="879" spans="1:25" x14ac:dyDescent="0.3">
      <c r="A879" t="e">
        <f>VLOOKUP(B879,'VTD Check'!A:D,4,FALSE)</f>
        <v>#N/A</v>
      </c>
      <c r="B879" t="s">
        <v>32</v>
      </c>
      <c r="C879">
        <v>14</v>
      </c>
      <c r="D879">
        <v>0</v>
      </c>
      <c r="E879">
        <v>11589</v>
      </c>
      <c r="F879" t="s">
        <v>25</v>
      </c>
      <c r="G879">
        <v>0</v>
      </c>
      <c r="H879">
        <v>5889</v>
      </c>
      <c r="I879">
        <v>5870</v>
      </c>
      <c r="J879">
        <v>78</v>
      </c>
      <c r="K879">
        <v>7</v>
      </c>
      <c r="L879">
        <v>19</v>
      </c>
      <c r="M879">
        <v>2254</v>
      </c>
      <c r="N879">
        <v>32</v>
      </c>
      <c r="O879">
        <v>3467</v>
      </c>
      <c r="P879">
        <v>13</v>
      </c>
      <c r="U879" t="str">
        <f t="shared" si="42"/>
        <v/>
      </c>
      <c r="V879" t="str">
        <f>IF(U879="","",VLOOKUP(B879,'08 County Sub Allocation'!A:B,2,FALSE))</f>
        <v/>
      </c>
      <c r="X879" t="str">
        <f t="shared" si="41"/>
        <v/>
      </c>
      <c r="Y879" t="str">
        <f t="shared" si="43"/>
        <v/>
      </c>
    </row>
    <row r="880" spans="1:25" x14ac:dyDescent="0.3">
      <c r="A880" t="e">
        <f>VLOOKUP(B880,'VTD Check'!A:D,4,FALSE)</f>
        <v>#N/A</v>
      </c>
      <c r="B880" t="s">
        <v>224</v>
      </c>
      <c r="C880">
        <v>14</v>
      </c>
      <c r="U880" t="str">
        <f t="shared" si="42"/>
        <v/>
      </c>
      <c r="V880" t="str">
        <f>IF(U880="","",VLOOKUP(B880,'08 County Sub Allocation'!A:B,2,FALSE))</f>
        <v/>
      </c>
      <c r="X880" t="str">
        <f t="shared" si="41"/>
        <v/>
      </c>
      <c r="Y880" t="str">
        <f t="shared" si="43"/>
        <v/>
      </c>
    </row>
    <row r="881" spans="1:25" x14ac:dyDescent="0.3">
      <c r="A881" t="e">
        <f>VLOOKUP(B881,'VTD Check'!A:D,4,FALSE)</f>
        <v>#N/A</v>
      </c>
      <c r="B881" t="s">
        <v>24</v>
      </c>
      <c r="C881">
        <v>14</v>
      </c>
      <c r="D881">
        <v>0</v>
      </c>
      <c r="E881">
        <v>0</v>
      </c>
      <c r="F881" t="s">
        <v>25</v>
      </c>
      <c r="G881">
        <v>66048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U881" t="str">
        <f t="shared" si="42"/>
        <v/>
      </c>
      <c r="V881" t="str">
        <f>IF(U881="","",VLOOKUP(B881,'08 County Sub Allocation'!A:B,2,FALSE))</f>
        <v/>
      </c>
      <c r="X881" t="str">
        <f t="shared" si="41"/>
        <v/>
      </c>
      <c r="Y881" t="str">
        <f t="shared" si="43"/>
        <v/>
      </c>
    </row>
    <row r="882" spans="1:25" x14ac:dyDescent="0.3">
      <c r="A882" t="e">
        <f>VLOOKUP(B882,'VTD Check'!A:D,4,FALSE)</f>
        <v>#N/A</v>
      </c>
      <c r="B882" t="s">
        <v>26</v>
      </c>
      <c r="C882">
        <v>14</v>
      </c>
      <c r="D882">
        <v>0</v>
      </c>
      <c r="E882">
        <v>226</v>
      </c>
      <c r="F882" t="s">
        <v>25</v>
      </c>
      <c r="G882">
        <v>66048</v>
      </c>
      <c r="H882">
        <v>226</v>
      </c>
      <c r="I882">
        <v>225</v>
      </c>
      <c r="J882">
        <v>6</v>
      </c>
      <c r="K882">
        <v>1</v>
      </c>
      <c r="L882">
        <v>1</v>
      </c>
      <c r="M882">
        <v>61</v>
      </c>
      <c r="N882">
        <v>4</v>
      </c>
      <c r="O882">
        <v>149</v>
      </c>
      <c r="P882">
        <v>3</v>
      </c>
      <c r="U882" t="str">
        <f t="shared" si="42"/>
        <v/>
      </c>
      <c r="V882" t="str">
        <f>IF(U882="","",VLOOKUP(B882,'08 County Sub Allocation'!A:B,2,FALSE))</f>
        <v/>
      </c>
      <c r="X882" t="str">
        <f t="shared" si="41"/>
        <v/>
      </c>
      <c r="Y882" t="str">
        <f t="shared" si="43"/>
        <v/>
      </c>
    </row>
    <row r="883" spans="1:25" x14ac:dyDescent="0.3">
      <c r="A883" t="e">
        <f>VLOOKUP(B883,'VTD Check'!A:D,4,FALSE)</f>
        <v>#N/A</v>
      </c>
      <c r="B883" t="s">
        <v>27</v>
      </c>
      <c r="C883">
        <v>14</v>
      </c>
      <c r="D883">
        <v>0</v>
      </c>
      <c r="E883">
        <v>0</v>
      </c>
      <c r="F883" t="s">
        <v>25</v>
      </c>
      <c r="G883">
        <v>66048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U883" t="str">
        <f t="shared" si="42"/>
        <v/>
      </c>
      <c r="V883" t="str">
        <f>IF(U883="","",VLOOKUP(B883,'08 County Sub Allocation'!A:B,2,FALSE))</f>
        <v/>
      </c>
      <c r="X883" t="str">
        <f t="shared" si="41"/>
        <v/>
      </c>
      <c r="Y883" t="str">
        <f t="shared" si="43"/>
        <v/>
      </c>
    </row>
    <row r="884" spans="1:25" x14ac:dyDescent="0.3">
      <c r="A884" t="e">
        <f>VLOOKUP(B884,'VTD Check'!A:D,4,FALSE)</f>
        <v>#N/A</v>
      </c>
      <c r="B884" t="s">
        <v>28</v>
      </c>
      <c r="C884">
        <v>14</v>
      </c>
      <c r="D884">
        <v>0</v>
      </c>
      <c r="E884">
        <v>0</v>
      </c>
      <c r="F884" t="s">
        <v>25</v>
      </c>
      <c r="G884">
        <v>66048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U884" t="str">
        <f t="shared" si="42"/>
        <v/>
      </c>
      <c r="V884" t="str">
        <f>IF(U884="","",VLOOKUP(B884,'08 County Sub Allocation'!A:B,2,FALSE))</f>
        <v/>
      </c>
      <c r="X884" t="str">
        <f t="shared" si="41"/>
        <v/>
      </c>
      <c r="Y884" t="str">
        <f t="shared" si="43"/>
        <v/>
      </c>
    </row>
    <row r="885" spans="1:25" x14ac:dyDescent="0.3">
      <c r="A885" t="e">
        <f>VLOOKUP(B885,'VTD Check'!A:D,4,FALSE)</f>
        <v>#N/A</v>
      </c>
      <c r="B885" t="s">
        <v>29</v>
      </c>
      <c r="C885">
        <v>14</v>
      </c>
      <c r="D885">
        <v>0</v>
      </c>
      <c r="E885">
        <v>0</v>
      </c>
      <c r="F885" t="s">
        <v>25</v>
      </c>
      <c r="G885">
        <v>66048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U885" t="str">
        <f t="shared" si="42"/>
        <v/>
      </c>
      <c r="V885" t="str">
        <f>IF(U885="","",VLOOKUP(B885,'08 County Sub Allocation'!A:B,2,FALSE))</f>
        <v/>
      </c>
      <c r="X885" t="str">
        <f t="shared" si="41"/>
        <v/>
      </c>
      <c r="Y885" t="str">
        <f t="shared" si="43"/>
        <v/>
      </c>
    </row>
    <row r="886" spans="1:25" x14ac:dyDescent="0.3">
      <c r="A886" t="e">
        <f>VLOOKUP(B886,'VTD Check'!A:D,4,FALSE)</f>
        <v>#N/A</v>
      </c>
      <c r="B886" t="s">
        <v>30</v>
      </c>
      <c r="C886">
        <v>14</v>
      </c>
      <c r="D886">
        <v>0</v>
      </c>
      <c r="E886">
        <v>551</v>
      </c>
      <c r="F886" t="s">
        <v>25</v>
      </c>
      <c r="G886">
        <v>66048</v>
      </c>
      <c r="H886">
        <v>551</v>
      </c>
      <c r="I886">
        <v>547</v>
      </c>
      <c r="J886">
        <v>1</v>
      </c>
      <c r="K886">
        <v>5</v>
      </c>
      <c r="L886">
        <v>6</v>
      </c>
      <c r="M886">
        <v>120</v>
      </c>
      <c r="N886">
        <v>1</v>
      </c>
      <c r="O886">
        <v>412</v>
      </c>
      <c r="P886">
        <v>2</v>
      </c>
      <c r="U886" t="str">
        <f t="shared" si="42"/>
        <v/>
      </c>
      <c r="V886" t="str">
        <f>IF(U886="","",VLOOKUP(B886,'08 County Sub Allocation'!A:B,2,FALSE))</f>
        <v/>
      </c>
      <c r="X886" t="str">
        <f t="shared" si="41"/>
        <v/>
      </c>
      <c r="Y886" t="str">
        <f t="shared" si="43"/>
        <v/>
      </c>
    </row>
    <row r="887" spans="1:25" x14ac:dyDescent="0.3">
      <c r="A887" t="e">
        <f>VLOOKUP(B887,'VTD Check'!A:D,4,FALSE)</f>
        <v>#N/A</v>
      </c>
      <c r="B887" t="s">
        <v>31</v>
      </c>
      <c r="C887">
        <v>14</v>
      </c>
      <c r="D887">
        <v>0</v>
      </c>
      <c r="E887">
        <v>0</v>
      </c>
      <c r="F887" t="s">
        <v>25</v>
      </c>
      <c r="G887">
        <v>66048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U887" t="str">
        <f t="shared" si="42"/>
        <v/>
      </c>
      <c r="V887" t="str">
        <f>IF(U887="","",VLOOKUP(B887,'08 County Sub Allocation'!A:B,2,FALSE))</f>
        <v/>
      </c>
      <c r="X887" t="str">
        <f t="shared" si="41"/>
        <v/>
      </c>
      <c r="Y887" t="str">
        <f t="shared" si="43"/>
        <v/>
      </c>
    </row>
    <row r="888" spans="1:25" x14ac:dyDescent="0.3">
      <c r="A888" t="e">
        <f>VLOOKUP(B888,'VTD Check'!A:D,4,FALSE)</f>
        <v>#N/A</v>
      </c>
      <c r="B888" t="s">
        <v>32</v>
      </c>
      <c r="C888">
        <v>14</v>
      </c>
      <c r="D888">
        <v>0</v>
      </c>
      <c r="E888">
        <v>777</v>
      </c>
      <c r="F888" t="s">
        <v>25</v>
      </c>
      <c r="G888">
        <v>0</v>
      </c>
      <c r="H888">
        <v>777</v>
      </c>
      <c r="I888">
        <v>772</v>
      </c>
      <c r="J888">
        <v>7</v>
      </c>
      <c r="K888">
        <v>6</v>
      </c>
      <c r="L888">
        <v>7</v>
      </c>
      <c r="M888">
        <v>181</v>
      </c>
      <c r="N888">
        <v>5</v>
      </c>
      <c r="O888">
        <v>561</v>
      </c>
      <c r="P888">
        <v>5</v>
      </c>
      <c r="U888" t="str">
        <f t="shared" si="42"/>
        <v/>
      </c>
      <c r="V888" t="str">
        <f>IF(U888="","",VLOOKUP(B888,'08 County Sub Allocation'!A:B,2,FALSE))</f>
        <v/>
      </c>
      <c r="X888" t="str">
        <f t="shared" si="41"/>
        <v/>
      </c>
      <c r="Y888" t="str">
        <f t="shared" si="43"/>
        <v/>
      </c>
    </row>
    <row r="889" spans="1:25" x14ac:dyDescent="0.3">
      <c r="A889" t="e">
        <f>VLOOKUP(B889,'VTD Check'!A:D,4,FALSE)</f>
        <v>#N/A</v>
      </c>
      <c r="B889" t="s">
        <v>225</v>
      </c>
      <c r="C889">
        <v>14</v>
      </c>
      <c r="U889" t="str">
        <f t="shared" si="42"/>
        <v/>
      </c>
      <c r="V889" t="str">
        <f>IF(U889="","",VLOOKUP(B889,'08 County Sub Allocation'!A:B,2,FALSE))</f>
        <v/>
      </c>
      <c r="X889" t="str">
        <f t="shared" si="41"/>
        <v/>
      </c>
      <c r="Y889" t="str">
        <f t="shared" si="43"/>
        <v/>
      </c>
    </row>
    <row r="890" spans="1:25" x14ac:dyDescent="0.3">
      <c r="A890" t="e">
        <f>VLOOKUP(B890,'VTD Check'!A:D,4,FALSE)</f>
        <v>#N/A</v>
      </c>
      <c r="B890" t="s">
        <v>24</v>
      </c>
      <c r="C890">
        <v>14</v>
      </c>
      <c r="D890">
        <v>0</v>
      </c>
      <c r="E890">
        <v>0</v>
      </c>
      <c r="F890" t="s">
        <v>25</v>
      </c>
      <c r="G890">
        <v>26615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U890" t="str">
        <f t="shared" si="42"/>
        <v/>
      </c>
      <c r="V890" t="str">
        <f>IF(U890="","",VLOOKUP(B890,'08 County Sub Allocation'!A:B,2,FALSE))</f>
        <v/>
      </c>
      <c r="X890" t="str">
        <f t="shared" si="41"/>
        <v/>
      </c>
      <c r="Y890" t="str">
        <f t="shared" si="43"/>
        <v/>
      </c>
    </row>
    <row r="891" spans="1:25" x14ac:dyDescent="0.3">
      <c r="A891" t="e">
        <f>VLOOKUP(B891,'VTD Check'!A:D,4,FALSE)</f>
        <v>#N/A</v>
      </c>
      <c r="B891" t="s">
        <v>26</v>
      </c>
      <c r="C891">
        <v>14</v>
      </c>
      <c r="D891">
        <v>0</v>
      </c>
      <c r="E891">
        <v>0</v>
      </c>
      <c r="F891" t="s">
        <v>25</v>
      </c>
      <c r="G891">
        <v>26615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U891" t="str">
        <f t="shared" si="42"/>
        <v/>
      </c>
      <c r="V891" t="str">
        <f>IF(U891="","",VLOOKUP(B891,'08 County Sub Allocation'!A:B,2,FALSE))</f>
        <v/>
      </c>
      <c r="X891" t="str">
        <f t="shared" si="41"/>
        <v/>
      </c>
      <c r="Y891" t="str">
        <f t="shared" si="43"/>
        <v/>
      </c>
    </row>
    <row r="892" spans="1:25" x14ac:dyDescent="0.3">
      <c r="A892" t="e">
        <f>VLOOKUP(B892,'VTD Check'!A:D,4,FALSE)</f>
        <v>#N/A</v>
      </c>
      <c r="B892" t="s">
        <v>27</v>
      </c>
      <c r="C892">
        <v>14</v>
      </c>
      <c r="D892">
        <v>0</v>
      </c>
      <c r="E892">
        <v>0</v>
      </c>
      <c r="F892" t="s">
        <v>25</v>
      </c>
      <c r="G892">
        <v>26615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U892" t="str">
        <f t="shared" si="42"/>
        <v/>
      </c>
      <c r="V892" t="str">
        <f>IF(U892="","",VLOOKUP(B892,'08 County Sub Allocation'!A:B,2,FALSE))</f>
        <v/>
      </c>
      <c r="X892" t="str">
        <f t="shared" si="41"/>
        <v/>
      </c>
      <c r="Y892" t="str">
        <f t="shared" si="43"/>
        <v/>
      </c>
    </row>
    <row r="893" spans="1:25" x14ac:dyDescent="0.3">
      <c r="A893" t="e">
        <f>VLOOKUP(B893,'VTD Check'!A:D,4,FALSE)</f>
        <v>#N/A</v>
      </c>
      <c r="B893" t="s">
        <v>28</v>
      </c>
      <c r="C893">
        <v>14</v>
      </c>
      <c r="D893">
        <v>0</v>
      </c>
      <c r="E893">
        <v>0</v>
      </c>
      <c r="F893" t="s">
        <v>25</v>
      </c>
      <c r="G893">
        <v>26615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U893" t="str">
        <f t="shared" si="42"/>
        <v/>
      </c>
      <c r="V893" t="str">
        <f>IF(U893="","",VLOOKUP(B893,'08 County Sub Allocation'!A:B,2,FALSE))</f>
        <v/>
      </c>
      <c r="X893" t="str">
        <f t="shared" si="41"/>
        <v/>
      </c>
      <c r="Y893" t="str">
        <f t="shared" si="43"/>
        <v/>
      </c>
    </row>
    <row r="894" spans="1:25" x14ac:dyDescent="0.3">
      <c r="A894" t="e">
        <f>VLOOKUP(B894,'VTD Check'!A:D,4,FALSE)</f>
        <v>#N/A</v>
      </c>
      <c r="B894" t="s">
        <v>29</v>
      </c>
      <c r="C894">
        <v>14</v>
      </c>
      <c r="D894">
        <v>0</v>
      </c>
      <c r="E894">
        <v>259</v>
      </c>
      <c r="F894" t="s">
        <v>25</v>
      </c>
      <c r="G894">
        <v>26615</v>
      </c>
      <c r="H894">
        <v>259</v>
      </c>
      <c r="I894">
        <v>257</v>
      </c>
      <c r="J894">
        <v>5</v>
      </c>
      <c r="K894">
        <v>0</v>
      </c>
      <c r="L894">
        <v>5</v>
      </c>
      <c r="M894">
        <v>59</v>
      </c>
      <c r="N894">
        <v>2</v>
      </c>
      <c r="O894">
        <v>185</v>
      </c>
      <c r="P894">
        <v>1</v>
      </c>
      <c r="U894" t="str">
        <f t="shared" si="42"/>
        <v/>
      </c>
      <c r="V894" t="str">
        <f>IF(U894="","",VLOOKUP(B894,'08 County Sub Allocation'!A:B,2,FALSE))</f>
        <v/>
      </c>
      <c r="X894" t="str">
        <f t="shared" si="41"/>
        <v/>
      </c>
      <c r="Y894" t="str">
        <f t="shared" si="43"/>
        <v/>
      </c>
    </row>
    <row r="895" spans="1:25" x14ac:dyDescent="0.3">
      <c r="A895" t="e">
        <f>VLOOKUP(B895,'VTD Check'!A:D,4,FALSE)</f>
        <v>#N/A</v>
      </c>
      <c r="B895" t="s">
        <v>30</v>
      </c>
      <c r="C895">
        <v>14</v>
      </c>
      <c r="D895">
        <v>0</v>
      </c>
      <c r="E895">
        <v>0</v>
      </c>
      <c r="F895" t="s">
        <v>25</v>
      </c>
      <c r="G895">
        <v>26615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U895" t="str">
        <f t="shared" si="42"/>
        <v/>
      </c>
      <c r="V895" t="str">
        <f>IF(U895="","",VLOOKUP(B895,'08 County Sub Allocation'!A:B,2,FALSE))</f>
        <v/>
      </c>
      <c r="X895" t="str">
        <f t="shared" si="41"/>
        <v/>
      </c>
      <c r="Y895" t="str">
        <f t="shared" si="43"/>
        <v/>
      </c>
    </row>
    <row r="896" spans="1:25" x14ac:dyDescent="0.3">
      <c r="A896" t="e">
        <f>VLOOKUP(B896,'VTD Check'!A:D,4,FALSE)</f>
        <v>#N/A</v>
      </c>
      <c r="B896" t="s">
        <v>31</v>
      </c>
      <c r="C896">
        <v>14</v>
      </c>
      <c r="D896">
        <v>0</v>
      </c>
      <c r="E896">
        <v>0</v>
      </c>
      <c r="F896" t="s">
        <v>25</v>
      </c>
      <c r="G896">
        <v>26615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U896" t="str">
        <f t="shared" si="42"/>
        <v/>
      </c>
      <c r="V896" t="str">
        <f>IF(U896="","",VLOOKUP(B896,'08 County Sub Allocation'!A:B,2,FALSE))</f>
        <v/>
      </c>
      <c r="X896" t="str">
        <f t="shared" si="41"/>
        <v/>
      </c>
      <c r="Y896" t="str">
        <f t="shared" si="43"/>
        <v/>
      </c>
    </row>
    <row r="897" spans="1:25" x14ac:dyDescent="0.3">
      <c r="A897" t="e">
        <f>VLOOKUP(B897,'VTD Check'!A:D,4,FALSE)</f>
        <v>#N/A</v>
      </c>
      <c r="B897" t="s">
        <v>32</v>
      </c>
      <c r="C897">
        <v>14</v>
      </c>
      <c r="D897">
        <v>0</v>
      </c>
      <c r="E897">
        <v>259</v>
      </c>
      <c r="F897" t="s">
        <v>25</v>
      </c>
      <c r="G897">
        <v>0</v>
      </c>
      <c r="H897">
        <v>259</v>
      </c>
      <c r="I897">
        <v>257</v>
      </c>
      <c r="J897">
        <v>5</v>
      </c>
      <c r="K897">
        <v>0</v>
      </c>
      <c r="L897">
        <v>5</v>
      </c>
      <c r="M897">
        <v>59</v>
      </c>
      <c r="N897">
        <v>2</v>
      </c>
      <c r="O897">
        <v>185</v>
      </c>
      <c r="P897">
        <v>1</v>
      </c>
      <c r="U897" t="str">
        <f t="shared" si="42"/>
        <v/>
      </c>
      <c r="V897" t="str">
        <f>IF(U897="","",VLOOKUP(B897,'08 County Sub Allocation'!A:B,2,FALSE))</f>
        <v/>
      </c>
      <c r="X897" t="str">
        <f t="shared" si="41"/>
        <v/>
      </c>
      <c r="Y897" t="str">
        <f t="shared" si="43"/>
        <v/>
      </c>
    </row>
    <row r="898" spans="1:25" x14ac:dyDescent="0.3">
      <c r="A898" t="e">
        <f>VLOOKUP(B898,'VTD Check'!A:D,4,FALSE)</f>
        <v>#N/A</v>
      </c>
      <c r="B898" t="s">
        <v>32</v>
      </c>
      <c r="C898">
        <v>14</v>
      </c>
      <c r="U898" t="str">
        <f t="shared" si="42"/>
        <v/>
      </c>
      <c r="V898" t="str">
        <f>IF(U898="","",VLOOKUP(B898,'08 County Sub Allocation'!A:B,2,FALSE))</f>
        <v/>
      </c>
      <c r="X898" t="str">
        <f t="shared" si="41"/>
        <v/>
      </c>
      <c r="Y898" t="str">
        <f t="shared" si="43"/>
        <v/>
      </c>
    </row>
    <row r="899" spans="1:25" x14ac:dyDescent="0.3">
      <c r="A899" t="e">
        <f>VLOOKUP(B899,'VTD Check'!A:D,4,FALSE)</f>
        <v>#N/A</v>
      </c>
      <c r="B899" t="s">
        <v>37</v>
      </c>
      <c r="C899">
        <v>14</v>
      </c>
      <c r="D899">
        <v>13215</v>
      </c>
      <c r="E899">
        <v>6257</v>
      </c>
      <c r="F899" s="1">
        <v>0.47349999999999998</v>
      </c>
      <c r="G899">
        <v>13215</v>
      </c>
      <c r="H899">
        <v>6257</v>
      </c>
      <c r="I899">
        <v>6240</v>
      </c>
      <c r="J899">
        <v>70</v>
      </c>
      <c r="K899">
        <v>15</v>
      </c>
      <c r="L899">
        <v>38</v>
      </c>
      <c r="M899">
        <v>1338</v>
      </c>
      <c r="N899">
        <v>25</v>
      </c>
      <c r="O899">
        <v>4734</v>
      </c>
      <c r="P899">
        <v>20</v>
      </c>
      <c r="U899" t="str">
        <f t="shared" si="42"/>
        <v/>
      </c>
      <c r="V899" t="str">
        <f>IF(U899="","",VLOOKUP(B899,'08 County Sub Allocation'!A:B,2,FALSE))</f>
        <v/>
      </c>
      <c r="X899" t="str">
        <f t="shared" ref="X899:X962" si="44">IF(U899="","",IF(ISNUMBER(LEFT(U899,2)/1),LEFT(U899,2)/1,X898))</f>
        <v/>
      </c>
      <c r="Y899" t="str">
        <f t="shared" si="43"/>
        <v/>
      </c>
    </row>
    <row r="900" spans="1:25" x14ac:dyDescent="0.3">
      <c r="A900" t="e">
        <f>VLOOKUP(B900,'VTD Check'!A:D,4,FALSE)</f>
        <v>#N/A</v>
      </c>
      <c r="B900" t="s">
        <v>24</v>
      </c>
      <c r="C900">
        <v>14</v>
      </c>
      <c r="D900">
        <v>13215</v>
      </c>
      <c r="E900">
        <v>13562</v>
      </c>
      <c r="F900" s="1">
        <v>1.0263</v>
      </c>
      <c r="G900">
        <v>362732</v>
      </c>
      <c r="H900">
        <v>7862</v>
      </c>
      <c r="I900">
        <v>7830</v>
      </c>
      <c r="J900">
        <v>103</v>
      </c>
      <c r="K900">
        <v>9</v>
      </c>
      <c r="L900">
        <v>26</v>
      </c>
      <c r="M900">
        <v>2722</v>
      </c>
      <c r="N900">
        <v>37</v>
      </c>
      <c r="O900">
        <v>4918</v>
      </c>
      <c r="P900">
        <v>15</v>
      </c>
      <c r="U900" t="str">
        <f t="shared" si="42"/>
        <v/>
      </c>
      <c r="V900" t="str">
        <f>IF(U900="","",VLOOKUP(B900,'08 County Sub Allocation'!A:B,2,FALSE))</f>
        <v/>
      </c>
      <c r="X900" t="str">
        <f t="shared" si="44"/>
        <v/>
      </c>
      <c r="Y900" t="str">
        <f t="shared" si="43"/>
        <v/>
      </c>
    </row>
    <row r="901" spans="1:25" x14ac:dyDescent="0.3">
      <c r="A901" t="e">
        <f>VLOOKUP(B901,'VTD Check'!A:D,4,FALSE)</f>
        <v>#N/A</v>
      </c>
      <c r="B901" t="s">
        <v>26</v>
      </c>
      <c r="C901">
        <v>14</v>
      </c>
      <c r="D901">
        <v>13215</v>
      </c>
      <c r="E901">
        <v>226</v>
      </c>
      <c r="F901" s="1">
        <v>1.7100000000000001E-2</v>
      </c>
      <c r="G901">
        <v>362732</v>
      </c>
      <c r="H901">
        <v>226</v>
      </c>
      <c r="I901">
        <v>225</v>
      </c>
      <c r="J901">
        <v>6</v>
      </c>
      <c r="K901">
        <v>1</v>
      </c>
      <c r="L901">
        <v>1</v>
      </c>
      <c r="M901">
        <v>61</v>
      </c>
      <c r="N901">
        <v>4</v>
      </c>
      <c r="O901">
        <v>149</v>
      </c>
      <c r="P901">
        <v>3</v>
      </c>
      <c r="U901" t="str">
        <f t="shared" si="42"/>
        <v/>
      </c>
      <c r="V901" t="str">
        <f>IF(U901="","",VLOOKUP(B901,'08 County Sub Allocation'!A:B,2,FALSE))</f>
        <v/>
      </c>
      <c r="X901" t="str">
        <f t="shared" si="44"/>
        <v/>
      </c>
      <c r="Y901" t="str">
        <f t="shared" si="43"/>
        <v/>
      </c>
    </row>
    <row r="902" spans="1:25" x14ac:dyDescent="0.3">
      <c r="A902" t="e">
        <f>VLOOKUP(B902,'VTD Check'!A:D,4,FALSE)</f>
        <v>#N/A</v>
      </c>
      <c r="B902" t="s">
        <v>27</v>
      </c>
      <c r="C902">
        <v>14</v>
      </c>
      <c r="D902">
        <v>13215</v>
      </c>
      <c r="E902">
        <v>0</v>
      </c>
      <c r="F902" s="1">
        <v>0</v>
      </c>
      <c r="G902">
        <v>362732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U902" t="str">
        <f t="shared" si="42"/>
        <v/>
      </c>
      <c r="V902" t="str">
        <f>IF(U902="","",VLOOKUP(B902,'08 County Sub Allocation'!A:B,2,FALSE))</f>
        <v/>
      </c>
      <c r="X902" t="str">
        <f t="shared" si="44"/>
        <v/>
      </c>
      <c r="Y902" t="str">
        <f t="shared" si="43"/>
        <v/>
      </c>
    </row>
    <row r="903" spans="1:25" x14ac:dyDescent="0.3">
      <c r="A903" t="e">
        <f>VLOOKUP(B903,'VTD Check'!A:D,4,FALSE)</f>
        <v>#N/A</v>
      </c>
      <c r="B903" t="s">
        <v>28</v>
      </c>
      <c r="C903">
        <v>14</v>
      </c>
      <c r="D903">
        <v>13215</v>
      </c>
      <c r="E903">
        <v>458</v>
      </c>
      <c r="F903" s="1">
        <v>3.4700000000000002E-2</v>
      </c>
      <c r="G903">
        <v>362732</v>
      </c>
      <c r="H903">
        <v>458</v>
      </c>
      <c r="I903">
        <v>449</v>
      </c>
      <c r="J903">
        <v>8</v>
      </c>
      <c r="K903">
        <v>8</v>
      </c>
      <c r="L903">
        <v>6</v>
      </c>
      <c r="M903">
        <v>103</v>
      </c>
      <c r="N903">
        <v>1</v>
      </c>
      <c r="O903">
        <v>319</v>
      </c>
      <c r="P903">
        <v>4</v>
      </c>
      <c r="U903" t="str">
        <f t="shared" si="42"/>
        <v/>
      </c>
      <c r="V903" t="str">
        <f>IF(U903="","",VLOOKUP(B903,'08 County Sub Allocation'!A:B,2,FALSE))</f>
        <v/>
      </c>
      <c r="X903" t="str">
        <f t="shared" si="44"/>
        <v/>
      </c>
      <c r="Y903" t="str">
        <f t="shared" si="43"/>
        <v/>
      </c>
    </row>
    <row r="904" spans="1:25" x14ac:dyDescent="0.3">
      <c r="A904" t="e">
        <f>VLOOKUP(B904,'VTD Check'!A:D,4,FALSE)</f>
        <v>#N/A</v>
      </c>
      <c r="B904" t="s">
        <v>29</v>
      </c>
      <c r="C904">
        <v>14</v>
      </c>
      <c r="D904">
        <v>13215</v>
      </c>
      <c r="E904">
        <v>259</v>
      </c>
      <c r="F904" s="1">
        <v>1.9599999999999999E-2</v>
      </c>
      <c r="G904">
        <v>362732</v>
      </c>
      <c r="H904">
        <v>259</v>
      </c>
      <c r="I904">
        <v>257</v>
      </c>
      <c r="J904">
        <v>5</v>
      </c>
      <c r="K904">
        <v>0</v>
      </c>
      <c r="L904">
        <v>5</v>
      </c>
      <c r="M904">
        <v>59</v>
      </c>
      <c r="N904">
        <v>2</v>
      </c>
      <c r="O904">
        <v>185</v>
      </c>
      <c r="P904">
        <v>1</v>
      </c>
      <c r="U904" t="str">
        <f t="shared" si="42"/>
        <v/>
      </c>
      <c r="V904" t="str">
        <f>IF(U904="","",VLOOKUP(B904,'08 County Sub Allocation'!A:B,2,FALSE))</f>
        <v/>
      </c>
      <c r="X904" t="str">
        <f t="shared" si="44"/>
        <v/>
      </c>
      <c r="Y904" t="str">
        <f t="shared" si="43"/>
        <v/>
      </c>
    </row>
    <row r="905" spans="1:25" x14ac:dyDescent="0.3">
      <c r="A905" t="e">
        <f>VLOOKUP(B905,'VTD Check'!A:D,4,FALSE)</f>
        <v>#N/A</v>
      </c>
      <c r="B905" t="s">
        <v>30</v>
      </c>
      <c r="C905">
        <v>14</v>
      </c>
      <c r="D905">
        <v>13215</v>
      </c>
      <c r="E905">
        <v>551</v>
      </c>
      <c r="F905" s="1">
        <v>4.1700000000000001E-2</v>
      </c>
      <c r="G905">
        <v>362732</v>
      </c>
      <c r="H905">
        <v>551</v>
      </c>
      <c r="I905">
        <v>547</v>
      </c>
      <c r="J905">
        <v>1</v>
      </c>
      <c r="K905">
        <v>5</v>
      </c>
      <c r="L905">
        <v>6</v>
      </c>
      <c r="M905">
        <v>120</v>
      </c>
      <c r="N905">
        <v>1</v>
      </c>
      <c r="O905">
        <v>412</v>
      </c>
      <c r="P905">
        <v>2</v>
      </c>
      <c r="U905" t="str">
        <f t="shared" si="42"/>
        <v/>
      </c>
      <c r="V905" t="str">
        <f>IF(U905="","",VLOOKUP(B905,'08 County Sub Allocation'!A:B,2,FALSE))</f>
        <v/>
      </c>
      <c r="X905" t="str">
        <f t="shared" si="44"/>
        <v/>
      </c>
      <c r="Y905" t="str">
        <f t="shared" si="43"/>
        <v/>
      </c>
    </row>
    <row r="906" spans="1:25" x14ac:dyDescent="0.3">
      <c r="A906" t="e">
        <f>VLOOKUP(B906,'VTD Check'!A:D,4,FALSE)</f>
        <v>#N/A</v>
      </c>
      <c r="B906" t="s">
        <v>31</v>
      </c>
      <c r="C906">
        <v>14</v>
      </c>
      <c r="D906">
        <v>13215</v>
      </c>
      <c r="E906">
        <v>0</v>
      </c>
      <c r="F906" s="1">
        <v>0</v>
      </c>
      <c r="G906">
        <v>362732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U906" t="str">
        <f t="shared" si="42"/>
        <v/>
      </c>
      <c r="V906" t="str">
        <f>IF(U906="","",VLOOKUP(B906,'08 County Sub Allocation'!A:B,2,FALSE))</f>
        <v/>
      </c>
      <c r="X906" t="str">
        <f t="shared" si="44"/>
        <v/>
      </c>
      <c r="Y906" t="str">
        <f t="shared" si="43"/>
        <v/>
      </c>
    </row>
    <row r="907" spans="1:25" x14ac:dyDescent="0.3">
      <c r="A907" t="e">
        <f>VLOOKUP(B907,'VTD Check'!A:D,4,FALSE)</f>
        <v>#N/A</v>
      </c>
      <c r="B907" t="s">
        <v>32</v>
      </c>
      <c r="C907">
        <v>14</v>
      </c>
      <c r="D907">
        <v>13215</v>
      </c>
      <c r="E907">
        <v>21313</v>
      </c>
      <c r="F907" s="1">
        <v>1.6128</v>
      </c>
      <c r="G907">
        <v>13215</v>
      </c>
      <c r="H907">
        <v>15613</v>
      </c>
      <c r="I907">
        <v>15548</v>
      </c>
      <c r="J907">
        <v>193</v>
      </c>
      <c r="K907">
        <v>38</v>
      </c>
      <c r="L907">
        <v>82</v>
      </c>
      <c r="M907">
        <v>4403</v>
      </c>
      <c r="N907">
        <v>70</v>
      </c>
      <c r="O907">
        <v>10717</v>
      </c>
      <c r="P907">
        <v>45</v>
      </c>
      <c r="U907" t="str">
        <f t="shared" ref="U907:U970" si="45">IF(ISNUMBER(LEFT(A907,2)/1),A907,IF(RIGHT(B906,8)="Absentee",REPT("0",2-LEN(C907))&amp;C907&amp;"-ABS",IF(RIGHT(B906,8)="Question",REPT("0",2-LEN(C907))&amp;C907&amp;"-QUE","")))</f>
        <v/>
      </c>
      <c r="V907" t="str">
        <f>IF(U907="","",VLOOKUP(B907,'08 County Sub Allocation'!A:B,2,FALSE))</f>
        <v/>
      </c>
      <c r="X907" t="str">
        <f t="shared" si="44"/>
        <v/>
      </c>
      <c r="Y907" t="str">
        <f t="shared" si="43"/>
        <v/>
      </c>
    </row>
    <row r="908" spans="1:25" x14ac:dyDescent="0.3">
      <c r="A908" t="e">
        <f>VLOOKUP(B908,'VTD Check'!A:D,4,FALSE)</f>
        <v>#N/A</v>
      </c>
      <c r="U908" t="str">
        <f t="shared" si="45"/>
        <v/>
      </c>
      <c r="V908" t="str">
        <f>IF(U908="","",VLOOKUP(B908,'08 County Sub Allocation'!A:B,2,FALSE))</f>
        <v/>
      </c>
      <c r="X908" t="str">
        <f t="shared" si="44"/>
        <v/>
      </c>
      <c r="Y908" t="str">
        <f t="shared" si="43"/>
        <v/>
      </c>
    </row>
    <row r="909" spans="1:25" x14ac:dyDescent="0.3">
      <c r="A909" t="str">
        <f>VLOOKUP(B909,'VTD Check'!A:D,4,FALSE)</f>
        <v>15-100</v>
      </c>
      <c r="B909" t="s">
        <v>238</v>
      </c>
      <c r="C909">
        <v>15</v>
      </c>
      <c r="D909">
        <v>1929</v>
      </c>
      <c r="E909">
        <v>1020</v>
      </c>
      <c r="F909" s="1">
        <v>0.52880000000000005</v>
      </c>
      <c r="G909">
        <v>1929</v>
      </c>
      <c r="H909">
        <v>1020</v>
      </c>
      <c r="I909">
        <v>1017</v>
      </c>
      <c r="J909">
        <v>10</v>
      </c>
      <c r="K909">
        <v>2</v>
      </c>
      <c r="L909">
        <v>7</v>
      </c>
      <c r="M909">
        <v>243</v>
      </c>
      <c r="N909">
        <v>4</v>
      </c>
      <c r="O909">
        <v>749</v>
      </c>
      <c r="P909">
        <v>2</v>
      </c>
      <c r="U909" t="str">
        <f t="shared" si="45"/>
        <v>15-100</v>
      </c>
      <c r="V909" t="str">
        <f>IF(U909="","",VLOOKUP(B909,'08 County Sub Allocation'!A:B,2,FALSE))</f>
        <v>MS</v>
      </c>
      <c r="X909">
        <f t="shared" si="44"/>
        <v>15</v>
      </c>
      <c r="Y909" t="str">
        <f t="shared" ref="Y909:Y972" si="46">IF(U909="","",IF(RIGHT(B909,5)="Total","TOT",IF(ISNUMBER(LEFT(A909,2)/1),"ED",IF(RIGHT(U909,3)="ABS","ABS",IF(RIGHT(U909,3)="QUE","QUE","")))))</f>
        <v>ED</v>
      </c>
    </row>
    <row r="910" spans="1:25" x14ac:dyDescent="0.3">
      <c r="A910" t="str">
        <f>VLOOKUP(B910,'VTD Check'!A:D,4,FALSE)</f>
        <v>15-103</v>
      </c>
      <c r="B910" t="s">
        <v>239</v>
      </c>
      <c r="C910">
        <v>15</v>
      </c>
      <c r="D910">
        <v>958</v>
      </c>
      <c r="E910">
        <v>459</v>
      </c>
      <c r="F910" s="1">
        <v>0.47910000000000003</v>
      </c>
      <c r="G910">
        <v>958</v>
      </c>
      <c r="H910">
        <v>459</v>
      </c>
      <c r="I910">
        <v>457</v>
      </c>
      <c r="J910">
        <v>7</v>
      </c>
      <c r="K910">
        <v>1</v>
      </c>
      <c r="L910">
        <v>7</v>
      </c>
      <c r="M910">
        <v>110</v>
      </c>
      <c r="N910">
        <v>2</v>
      </c>
      <c r="O910">
        <v>328</v>
      </c>
      <c r="P910">
        <v>2</v>
      </c>
      <c r="U910" t="str">
        <f t="shared" si="45"/>
        <v>15-103</v>
      </c>
      <c r="V910" t="s">
        <v>3012</v>
      </c>
      <c r="X910">
        <f t="shared" si="44"/>
        <v>15</v>
      </c>
      <c r="Y910" t="str">
        <f t="shared" si="46"/>
        <v>ED</v>
      </c>
    </row>
    <row r="911" spans="1:25" x14ac:dyDescent="0.3">
      <c r="A911" t="str">
        <f>VLOOKUP(B911,'VTD Check'!A:D,4,FALSE)</f>
        <v>15-105</v>
      </c>
      <c r="B911" t="s">
        <v>240</v>
      </c>
      <c r="C911">
        <v>15</v>
      </c>
      <c r="D911">
        <v>3164</v>
      </c>
      <c r="E911">
        <v>1609</v>
      </c>
      <c r="F911" s="1">
        <v>0.50849999999999995</v>
      </c>
      <c r="G911">
        <v>3164</v>
      </c>
      <c r="H911">
        <v>1609</v>
      </c>
      <c r="I911">
        <v>1605</v>
      </c>
      <c r="J911">
        <v>31</v>
      </c>
      <c r="K911">
        <v>10</v>
      </c>
      <c r="L911">
        <v>14</v>
      </c>
      <c r="M911">
        <v>369</v>
      </c>
      <c r="N911">
        <v>13</v>
      </c>
      <c r="O911">
        <v>1160</v>
      </c>
      <c r="P911">
        <v>8</v>
      </c>
      <c r="U911" t="str">
        <f t="shared" si="45"/>
        <v>15-105</v>
      </c>
      <c r="V911" t="str">
        <f>IF(U911="","",VLOOKUP(B911,'08 County Sub Allocation'!A:B,2,FALSE))</f>
        <v>MS</v>
      </c>
      <c r="X911">
        <f t="shared" si="44"/>
        <v>15</v>
      </c>
      <c r="Y911" t="str">
        <f t="shared" si="46"/>
        <v>ED</v>
      </c>
    </row>
    <row r="912" spans="1:25" x14ac:dyDescent="0.3">
      <c r="A912" t="str">
        <f>VLOOKUP(B912,'VTD Check'!A:D,4,FALSE)</f>
        <v>15-110</v>
      </c>
      <c r="B912" t="s">
        <v>241</v>
      </c>
      <c r="C912">
        <v>15</v>
      </c>
      <c r="D912">
        <v>1787</v>
      </c>
      <c r="E912">
        <v>837</v>
      </c>
      <c r="F912" s="1">
        <v>0.46839999999999998</v>
      </c>
      <c r="G912">
        <v>1787</v>
      </c>
      <c r="H912">
        <v>837</v>
      </c>
      <c r="I912">
        <v>836</v>
      </c>
      <c r="J912">
        <v>16</v>
      </c>
      <c r="K912">
        <v>5</v>
      </c>
      <c r="L912">
        <v>3</v>
      </c>
      <c r="M912">
        <v>181</v>
      </c>
      <c r="N912">
        <v>9</v>
      </c>
      <c r="O912">
        <v>618</v>
      </c>
      <c r="P912">
        <v>4</v>
      </c>
      <c r="U912" t="str">
        <f t="shared" si="45"/>
        <v>15-110</v>
      </c>
      <c r="V912" t="str">
        <f>IF(U912="","",VLOOKUP(B912,'08 County Sub Allocation'!A:B,2,FALSE))</f>
        <v>MS</v>
      </c>
      <c r="X912">
        <f t="shared" si="44"/>
        <v>15</v>
      </c>
      <c r="Y912" t="str">
        <f t="shared" si="46"/>
        <v>ED</v>
      </c>
    </row>
    <row r="913" spans="1:25" x14ac:dyDescent="0.3">
      <c r="A913" t="str">
        <f>VLOOKUP(B913,'VTD Check'!A:D,4,FALSE)</f>
        <v>15-115</v>
      </c>
      <c r="B913" t="s">
        <v>242</v>
      </c>
      <c r="C913">
        <v>15</v>
      </c>
      <c r="D913">
        <v>1587</v>
      </c>
      <c r="E913">
        <v>798</v>
      </c>
      <c r="F913" s="1">
        <v>0.50280000000000002</v>
      </c>
      <c r="G913">
        <v>1587</v>
      </c>
      <c r="H913">
        <v>798</v>
      </c>
      <c r="I913">
        <v>793</v>
      </c>
      <c r="J913">
        <v>12</v>
      </c>
      <c r="K913">
        <v>4</v>
      </c>
      <c r="L913">
        <v>5</v>
      </c>
      <c r="M913">
        <v>173</v>
      </c>
      <c r="N913">
        <v>7</v>
      </c>
      <c r="O913">
        <v>591</v>
      </c>
      <c r="P913">
        <v>1</v>
      </c>
      <c r="U913" t="str">
        <f t="shared" si="45"/>
        <v>15-115</v>
      </c>
      <c r="V913" t="str">
        <f>IF(U913="","",VLOOKUP(B913,'08 County Sub Allocation'!A:B,2,FALSE))</f>
        <v>MS</v>
      </c>
      <c r="X913">
        <f t="shared" si="44"/>
        <v>15</v>
      </c>
      <c r="Y913" t="str">
        <f t="shared" si="46"/>
        <v>ED</v>
      </c>
    </row>
    <row r="914" spans="1:25" x14ac:dyDescent="0.3">
      <c r="A914" t="str">
        <f>VLOOKUP(B914,'VTD Check'!A:D,4,FALSE)</f>
        <v>15-120</v>
      </c>
      <c r="B914" t="s">
        <v>243</v>
      </c>
      <c r="C914">
        <v>15</v>
      </c>
      <c r="D914">
        <v>880</v>
      </c>
      <c r="E914">
        <v>427</v>
      </c>
      <c r="F914" s="1">
        <v>0.48520000000000002</v>
      </c>
      <c r="G914">
        <v>880</v>
      </c>
      <c r="H914">
        <v>427</v>
      </c>
      <c r="I914">
        <v>425</v>
      </c>
      <c r="J914">
        <v>12</v>
      </c>
      <c r="K914">
        <v>0</v>
      </c>
      <c r="L914">
        <v>5</v>
      </c>
      <c r="M914">
        <v>153</v>
      </c>
      <c r="N914">
        <v>2</v>
      </c>
      <c r="O914">
        <v>253</v>
      </c>
      <c r="P914">
        <v>0</v>
      </c>
      <c r="U914" t="str">
        <f t="shared" si="45"/>
        <v>15-120</v>
      </c>
      <c r="V914" t="str">
        <f>IF(U914="","",VLOOKUP(B914,'08 County Sub Allocation'!A:B,2,FALSE))</f>
        <v>MS</v>
      </c>
      <c r="X914">
        <f t="shared" si="44"/>
        <v>15</v>
      </c>
      <c r="Y914" t="str">
        <f t="shared" si="46"/>
        <v>ED</v>
      </c>
    </row>
    <row r="915" spans="1:25" x14ac:dyDescent="0.3">
      <c r="A915" t="str">
        <f>VLOOKUP(B915,'VTD Check'!A:D,4,FALSE)</f>
        <v>15-125</v>
      </c>
      <c r="B915" t="s">
        <v>244</v>
      </c>
      <c r="C915">
        <v>15</v>
      </c>
      <c r="D915">
        <v>876</v>
      </c>
      <c r="E915">
        <v>392</v>
      </c>
      <c r="F915" s="1">
        <v>0.44750000000000001</v>
      </c>
      <c r="G915">
        <v>876</v>
      </c>
      <c r="H915">
        <v>392</v>
      </c>
      <c r="I915">
        <v>390</v>
      </c>
      <c r="J915">
        <v>17</v>
      </c>
      <c r="K915">
        <v>3</v>
      </c>
      <c r="L915">
        <v>6</v>
      </c>
      <c r="M915">
        <v>200</v>
      </c>
      <c r="N915">
        <v>4</v>
      </c>
      <c r="O915">
        <v>158</v>
      </c>
      <c r="P915">
        <v>2</v>
      </c>
      <c r="U915" t="str">
        <f t="shared" si="45"/>
        <v>15-125</v>
      </c>
      <c r="V915" t="str">
        <f>IF(U915="","",VLOOKUP(B915,'08 County Sub Allocation'!A:B,2,FALSE))</f>
        <v>MS</v>
      </c>
      <c r="X915">
        <f t="shared" si="44"/>
        <v>15</v>
      </c>
      <c r="Y915" t="str">
        <f t="shared" si="46"/>
        <v>ED</v>
      </c>
    </row>
    <row r="916" spans="1:25" x14ac:dyDescent="0.3">
      <c r="A916" t="str">
        <f>VLOOKUP(B916,'VTD Check'!A:D,4,FALSE)</f>
        <v>15-130</v>
      </c>
      <c r="B916" t="s">
        <v>245</v>
      </c>
      <c r="C916">
        <v>15</v>
      </c>
      <c r="D916">
        <v>629</v>
      </c>
      <c r="E916">
        <v>166</v>
      </c>
      <c r="F916" s="1">
        <v>0.26390000000000002</v>
      </c>
      <c r="G916">
        <v>629</v>
      </c>
      <c r="H916">
        <v>166</v>
      </c>
      <c r="I916">
        <v>166</v>
      </c>
      <c r="J916">
        <v>7</v>
      </c>
      <c r="K916">
        <v>1</v>
      </c>
      <c r="L916">
        <v>1</v>
      </c>
      <c r="M916">
        <v>28</v>
      </c>
      <c r="N916">
        <v>2</v>
      </c>
      <c r="O916">
        <v>125</v>
      </c>
      <c r="P916">
        <v>2</v>
      </c>
      <c r="U916" t="str">
        <f t="shared" si="45"/>
        <v>15-130</v>
      </c>
      <c r="V916" t="str">
        <f>IF(U916="","",VLOOKUP(B916,'08 County Sub Allocation'!A:B,2,FALSE))</f>
        <v>MS</v>
      </c>
      <c r="X916">
        <f t="shared" si="44"/>
        <v>15</v>
      </c>
      <c r="Y916" t="str">
        <f t="shared" si="46"/>
        <v>ED</v>
      </c>
    </row>
    <row r="917" spans="1:25" x14ac:dyDescent="0.3">
      <c r="A917" t="str">
        <f>VLOOKUP(B917,'VTD Check'!A:D,4,FALSE)</f>
        <v>15-135</v>
      </c>
      <c r="B917" t="s">
        <v>246</v>
      </c>
      <c r="C917">
        <v>15</v>
      </c>
      <c r="D917">
        <v>1438</v>
      </c>
      <c r="E917">
        <v>718</v>
      </c>
      <c r="F917" s="1">
        <v>0.49930000000000002</v>
      </c>
      <c r="G917">
        <v>1438</v>
      </c>
      <c r="H917">
        <v>718</v>
      </c>
      <c r="I917">
        <v>712</v>
      </c>
      <c r="J917">
        <v>8</v>
      </c>
      <c r="K917">
        <v>0</v>
      </c>
      <c r="L917">
        <v>11</v>
      </c>
      <c r="M917">
        <v>213</v>
      </c>
      <c r="N917">
        <v>4</v>
      </c>
      <c r="O917">
        <v>473</v>
      </c>
      <c r="P917">
        <v>3</v>
      </c>
      <c r="U917" t="str">
        <f t="shared" si="45"/>
        <v>15-135</v>
      </c>
      <c r="V917" t="str">
        <f>IF(U917="","",VLOOKUP(B917,'08 County Sub Allocation'!A:B,2,FALSE))</f>
        <v>MS</v>
      </c>
      <c r="X917">
        <f t="shared" si="44"/>
        <v>15</v>
      </c>
      <c r="Y917" t="str">
        <f t="shared" si="46"/>
        <v>ED</v>
      </c>
    </row>
    <row r="918" spans="1:25" x14ac:dyDescent="0.3">
      <c r="A918" t="e">
        <f>VLOOKUP(B918,'VTD Check'!A:D,4,FALSE)</f>
        <v>#N/A</v>
      </c>
      <c r="B918" t="s">
        <v>247</v>
      </c>
      <c r="C918">
        <v>15</v>
      </c>
      <c r="U918" t="str">
        <f t="shared" si="45"/>
        <v/>
      </c>
      <c r="V918" t="str">
        <f>IF(U918="","",VLOOKUP(B918,'08 County Sub Allocation'!A:B,2,FALSE))</f>
        <v/>
      </c>
      <c r="X918" t="str">
        <f t="shared" si="44"/>
        <v/>
      </c>
      <c r="Y918" t="str">
        <f t="shared" si="46"/>
        <v/>
      </c>
    </row>
    <row r="919" spans="1:25" x14ac:dyDescent="0.3">
      <c r="A919" t="e">
        <f>VLOOKUP(B919,'VTD Check'!A:D,4,FALSE)</f>
        <v>#N/A</v>
      </c>
      <c r="B919" t="s">
        <v>24</v>
      </c>
      <c r="C919">
        <v>15</v>
      </c>
      <c r="D919">
        <v>0</v>
      </c>
      <c r="E919">
        <v>1602</v>
      </c>
      <c r="F919" t="s">
        <v>25</v>
      </c>
      <c r="G919">
        <v>13248</v>
      </c>
      <c r="H919">
        <v>1602</v>
      </c>
      <c r="I919">
        <v>1585</v>
      </c>
      <c r="J919">
        <v>32</v>
      </c>
      <c r="K919">
        <v>4</v>
      </c>
      <c r="L919">
        <v>13</v>
      </c>
      <c r="M919">
        <v>480</v>
      </c>
      <c r="N919">
        <v>15</v>
      </c>
      <c r="O919">
        <v>1035</v>
      </c>
      <c r="P919">
        <v>6</v>
      </c>
      <c r="U919" t="str">
        <f t="shared" si="45"/>
        <v>15-ABS</v>
      </c>
      <c r="V919" t="e">
        <f>IF(U919="","",VLOOKUP(B919,'08 County Sub Allocation'!A:B,2,FALSE))</f>
        <v>#N/A</v>
      </c>
      <c r="X919">
        <f t="shared" si="44"/>
        <v>15</v>
      </c>
      <c r="Y919" t="str">
        <f t="shared" si="46"/>
        <v>ABS</v>
      </c>
    </row>
    <row r="920" spans="1:25" x14ac:dyDescent="0.3">
      <c r="A920" t="e">
        <f>VLOOKUP(B920,'VTD Check'!A:D,4,FALSE)</f>
        <v>#N/A</v>
      </c>
      <c r="B920" t="s">
        <v>26</v>
      </c>
      <c r="C920">
        <v>15</v>
      </c>
      <c r="D920">
        <v>0</v>
      </c>
      <c r="E920">
        <v>0</v>
      </c>
      <c r="F920" t="s">
        <v>25</v>
      </c>
      <c r="G920">
        <v>13248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U920" t="str">
        <f t="shared" si="45"/>
        <v/>
      </c>
      <c r="V920" t="str">
        <f>IF(U920="","",VLOOKUP(B920,'08 County Sub Allocation'!A:B,2,FALSE))</f>
        <v/>
      </c>
      <c r="X920" t="str">
        <f t="shared" si="44"/>
        <v/>
      </c>
      <c r="Y920" t="str">
        <f t="shared" si="46"/>
        <v/>
      </c>
    </row>
    <row r="921" spans="1:25" x14ac:dyDescent="0.3">
      <c r="A921" t="e">
        <f>VLOOKUP(B921,'VTD Check'!A:D,4,FALSE)</f>
        <v>#N/A</v>
      </c>
      <c r="B921" t="s">
        <v>27</v>
      </c>
      <c r="C921">
        <v>15</v>
      </c>
      <c r="D921">
        <v>0</v>
      </c>
      <c r="E921">
        <v>0</v>
      </c>
      <c r="F921" t="s">
        <v>25</v>
      </c>
      <c r="G921">
        <v>13248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U921" t="str">
        <f t="shared" si="45"/>
        <v/>
      </c>
      <c r="V921" t="str">
        <f>IF(U921="","",VLOOKUP(B921,'08 County Sub Allocation'!A:B,2,FALSE))</f>
        <v/>
      </c>
      <c r="X921" t="str">
        <f t="shared" si="44"/>
        <v/>
      </c>
      <c r="Y921" t="str">
        <f t="shared" si="46"/>
        <v/>
      </c>
    </row>
    <row r="922" spans="1:25" x14ac:dyDescent="0.3">
      <c r="A922" t="e">
        <f>VLOOKUP(B922,'VTD Check'!A:D,4,FALSE)</f>
        <v>#N/A</v>
      </c>
      <c r="B922" t="s">
        <v>28</v>
      </c>
      <c r="C922">
        <v>15</v>
      </c>
      <c r="D922">
        <v>0</v>
      </c>
      <c r="E922">
        <v>125</v>
      </c>
      <c r="F922" t="s">
        <v>25</v>
      </c>
      <c r="G922">
        <v>13248</v>
      </c>
      <c r="H922">
        <v>125</v>
      </c>
      <c r="I922">
        <v>124</v>
      </c>
      <c r="J922">
        <v>1</v>
      </c>
      <c r="K922">
        <v>1</v>
      </c>
      <c r="L922">
        <v>3</v>
      </c>
      <c r="M922">
        <v>40</v>
      </c>
      <c r="N922">
        <v>1</v>
      </c>
      <c r="O922">
        <v>78</v>
      </c>
      <c r="P922">
        <v>0</v>
      </c>
      <c r="U922" t="str">
        <f t="shared" si="45"/>
        <v/>
      </c>
      <c r="V922" t="str">
        <f>IF(U922="","",VLOOKUP(B922,'08 County Sub Allocation'!A:B,2,FALSE))</f>
        <v/>
      </c>
      <c r="X922" t="str">
        <f t="shared" si="44"/>
        <v/>
      </c>
      <c r="Y922" t="str">
        <f t="shared" si="46"/>
        <v/>
      </c>
    </row>
    <row r="923" spans="1:25" x14ac:dyDescent="0.3">
      <c r="A923" t="e">
        <f>VLOOKUP(B923,'VTD Check'!A:D,4,FALSE)</f>
        <v>#N/A</v>
      </c>
      <c r="B923" t="s">
        <v>29</v>
      </c>
      <c r="C923">
        <v>15</v>
      </c>
      <c r="D923">
        <v>0</v>
      </c>
      <c r="E923">
        <v>0</v>
      </c>
      <c r="F923" t="s">
        <v>25</v>
      </c>
      <c r="G923">
        <v>13248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U923" t="str">
        <f t="shared" si="45"/>
        <v/>
      </c>
      <c r="V923" t="str">
        <f>IF(U923="","",VLOOKUP(B923,'08 County Sub Allocation'!A:B,2,FALSE))</f>
        <v/>
      </c>
      <c r="X923" t="str">
        <f t="shared" si="44"/>
        <v/>
      </c>
      <c r="Y923" t="str">
        <f t="shared" si="46"/>
        <v/>
      </c>
    </row>
    <row r="924" spans="1:25" x14ac:dyDescent="0.3">
      <c r="A924" t="e">
        <f>VLOOKUP(B924,'VTD Check'!A:D,4,FALSE)</f>
        <v>#N/A</v>
      </c>
      <c r="B924" t="s">
        <v>30</v>
      </c>
      <c r="C924">
        <v>15</v>
      </c>
      <c r="D924">
        <v>0</v>
      </c>
      <c r="E924">
        <v>0</v>
      </c>
      <c r="F924" t="s">
        <v>25</v>
      </c>
      <c r="G924">
        <v>13248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U924" t="str">
        <f t="shared" si="45"/>
        <v/>
      </c>
      <c r="V924" t="str">
        <f>IF(U924="","",VLOOKUP(B924,'08 County Sub Allocation'!A:B,2,FALSE))</f>
        <v/>
      </c>
      <c r="X924" t="str">
        <f t="shared" si="44"/>
        <v/>
      </c>
      <c r="Y924" t="str">
        <f t="shared" si="46"/>
        <v/>
      </c>
    </row>
    <row r="925" spans="1:25" x14ac:dyDescent="0.3">
      <c r="A925" t="e">
        <f>VLOOKUP(B925,'VTD Check'!A:D,4,FALSE)</f>
        <v>#N/A</v>
      </c>
      <c r="B925" t="s">
        <v>31</v>
      </c>
      <c r="C925">
        <v>15</v>
      </c>
      <c r="D925">
        <v>0</v>
      </c>
      <c r="E925">
        <v>0</v>
      </c>
      <c r="F925" t="s">
        <v>25</v>
      </c>
      <c r="G925">
        <v>13248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U925" t="str">
        <f t="shared" si="45"/>
        <v/>
      </c>
      <c r="V925" t="str">
        <f>IF(U925="","",VLOOKUP(B925,'08 County Sub Allocation'!A:B,2,FALSE))</f>
        <v/>
      </c>
      <c r="X925" t="str">
        <f t="shared" si="44"/>
        <v/>
      </c>
      <c r="Y925" t="str">
        <f t="shared" si="46"/>
        <v/>
      </c>
    </row>
    <row r="926" spans="1:25" x14ac:dyDescent="0.3">
      <c r="A926" t="e">
        <f>VLOOKUP(B926,'VTD Check'!A:D,4,FALSE)</f>
        <v>#N/A</v>
      </c>
      <c r="B926" t="s">
        <v>32</v>
      </c>
      <c r="C926">
        <v>15</v>
      </c>
      <c r="D926">
        <v>0</v>
      </c>
      <c r="E926">
        <v>1727</v>
      </c>
      <c r="F926" t="s">
        <v>25</v>
      </c>
      <c r="G926">
        <v>0</v>
      </c>
      <c r="H926">
        <v>1727</v>
      </c>
      <c r="I926">
        <v>1709</v>
      </c>
      <c r="J926">
        <v>33</v>
      </c>
      <c r="K926">
        <v>5</v>
      </c>
      <c r="L926">
        <v>16</v>
      </c>
      <c r="M926">
        <v>520</v>
      </c>
      <c r="N926">
        <v>16</v>
      </c>
      <c r="O926">
        <v>1113</v>
      </c>
      <c r="P926">
        <v>6</v>
      </c>
      <c r="U926" t="str">
        <f t="shared" si="45"/>
        <v/>
      </c>
      <c r="V926" t="str">
        <f>IF(U926="","",VLOOKUP(B926,'08 County Sub Allocation'!A:B,2,FALSE))</f>
        <v/>
      </c>
      <c r="X926" t="str">
        <f t="shared" si="44"/>
        <v/>
      </c>
      <c r="Y926" t="str">
        <f t="shared" si="46"/>
        <v/>
      </c>
    </row>
    <row r="927" spans="1:25" x14ac:dyDescent="0.3">
      <c r="A927" t="e">
        <f>VLOOKUP(B927,'VTD Check'!A:D,4,FALSE)</f>
        <v>#N/A</v>
      </c>
      <c r="B927" t="s">
        <v>248</v>
      </c>
      <c r="C927">
        <v>15</v>
      </c>
      <c r="U927" t="str">
        <f t="shared" si="45"/>
        <v/>
      </c>
      <c r="V927" t="str">
        <f>IF(U927="","",VLOOKUP(B927,'08 County Sub Allocation'!A:B,2,FALSE))</f>
        <v/>
      </c>
      <c r="X927" t="str">
        <f t="shared" si="44"/>
        <v/>
      </c>
      <c r="Y927" t="str">
        <f t="shared" si="46"/>
        <v/>
      </c>
    </row>
    <row r="928" spans="1:25" x14ac:dyDescent="0.3">
      <c r="A928" t="e">
        <f>VLOOKUP(B928,'VTD Check'!A:D,4,FALSE)</f>
        <v>#N/A</v>
      </c>
      <c r="B928" t="s">
        <v>24</v>
      </c>
      <c r="C928">
        <v>15</v>
      </c>
      <c r="D928">
        <v>0</v>
      </c>
      <c r="E928">
        <v>280</v>
      </c>
      <c r="F928" t="s">
        <v>25</v>
      </c>
      <c r="G928">
        <v>13248</v>
      </c>
      <c r="H928">
        <v>280</v>
      </c>
      <c r="I928">
        <v>279</v>
      </c>
      <c r="J928">
        <v>6</v>
      </c>
      <c r="K928">
        <v>6</v>
      </c>
      <c r="L928">
        <v>3</v>
      </c>
      <c r="M928">
        <v>70</v>
      </c>
      <c r="N928">
        <v>4</v>
      </c>
      <c r="O928">
        <v>186</v>
      </c>
      <c r="P928">
        <v>4</v>
      </c>
      <c r="U928" t="str">
        <f t="shared" si="45"/>
        <v>15-QUE</v>
      </c>
      <c r="V928" t="e">
        <f>IF(U928="","",VLOOKUP(B928,'08 County Sub Allocation'!A:B,2,FALSE))</f>
        <v>#N/A</v>
      </c>
      <c r="X928">
        <f t="shared" si="44"/>
        <v>15</v>
      </c>
      <c r="Y928" t="str">
        <f t="shared" si="46"/>
        <v>QUE</v>
      </c>
    </row>
    <row r="929" spans="1:25" x14ac:dyDescent="0.3">
      <c r="A929" t="e">
        <f>VLOOKUP(B929,'VTD Check'!A:D,4,FALSE)</f>
        <v>#N/A</v>
      </c>
      <c r="B929" t="s">
        <v>26</v>
      </c>
      <c r="C929">
        <v>15</v>
      </c>
      <c r="D929">
        <v>0</v>
      </c>
      <c r="E929">
        <v>0</v>
      </c>
      <c r="F929" t="s">
        <v>25</v>
      </c>
      <c r="G929">
        <v>13248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U929" t="str">
        <f t="shared" si="45"/>
        <v/>
      </c>
      <c r="V929" t="str">
        <f>IF(U929="","",VLOOKUP(B929,'08 County Sub Allocation'!A:B,2,FALSE))</f>
        <v/>
      </c>
      <c r="X929" t="str">
        <f t="shared" si="44"/>
        <v/>
      </c>
      <c r="Y929" t="str">
        <f t="shared" si="46"/>
        <v/>
      </c>
    </row>
    <row r="930" spans="1:25" x14ac:dyDescent="0.3">
      <c r="A930" t="e">
        <f>VLOOKUP(B930,'VTD Check'!A:D,4,FALSE)</f>
        <v>#N/A</v>
      </c>
      <c r="B930" t="s">
        <v>27</v>
      </c>
      <c r="C930">
        <v>15</v>
      </c>
      <c r="D930">
        <v>0</v>
      </c>
      <c r="E930">
        <v>0</v>
      </c>
      <c r="F930" t="s">
        <v>25</v>
      </c>
      <c r="G930">
        <v>13248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U930" t="str">
        <f t="shared" si="45"/>
        <v/>
      </c>
      <c r="V930" t="str">
        <f>IF(U930="","",VLOOKUP(B930,'08 County Sub Allocation'!A:B,2,FALSE))</f>
        <v/>
      </c>
      <c r="X930" t="str">
        <f t="shared" si="44"/>
        <v/>
      </c>
      <c r="Y930" t="str">
        <f t="shared" si="46"/>
        <v/>
      </c>
    </row>
    <row r="931" spans="1:25" x14ac:dyDescent="0.3">
      <c r="A931" t="e">
        <f>VLOOKUP(B931,'VTD Check'!A:D,4,FALSE)</f>
        <v>#N/A</v>
      </c>
      <c r="B931" t="s">
        <v>28</v>
      </c>
      <c r="C931">
        <v>15</v>
      </c>
      <c r="D931">
        <v>0</v>
      </c>
      <c r="E931">
        <v>370</v>
      </c>
      <c r="F931" t="s">
        <v>25</v>
      </c>
      <c r="G931">
        <v>13248</v>
      </c>
      <c r="H931">
        <v>370</v>
      </c>
      <c r="I931">
        <v>369</v>
      </c>
      <c r="J931">
        <v>14</v>
      </c>
      <c r="K931">
        <v>3</v>
      </c>
      <c r="L931">
        <v>2</v>
      </c>
      <c r="M931">
        <v>71</v>
      </c>
      <c r="N931">
        <v>1</v>
      </c>
      <c r="O931">
        <v>276</v>
      </c>
      <c r="P931">
        <v>2</v>
      </c>
      <c r="U931" t="str">
        <f t="shared" si="45"/>
        <v/>
      </c>
      <c r="V931" t="str">
        <f>IF(U931="","",VLOOKUP(B931,'08 County Sub Allocation'!A:B,2,FALSE))</f>
        <v/>
      </c>
      <c r="X931" t="str">
        <f t="shared" si="44"/>
        <v/>
      </c>
      <c r="Y931" t="str">
        <f t="shared" si="46"/>
        <v/>
      </c>
    </row>
    <row r="932" spans="1:25" x14ac:dyDescent="0.3">
      <c r="A932" t="e">
        <f>VLOOKUP(B932,'VTD Check'!A:D,4,FALSE)</f>
        <v>#N/A</v>
      </c>
      <c r="B932" t="s">
        <v>29</v>
      </c>
      <c r="C932">
        <v>15</v>
      </c>
      <c r="D932">
        <v>0</v>
      </c>
      <c r="E932">
        <v>0</v>
      </c>
      <c r="F932" t="s">
        <v>25</v>
      </c>
      <c r="G932">
        <v>13248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U932" t="str">
        <f t="shared" si="45"/>
        <v/>
      </c>
      <c r="V932" t="str">
        <f>IF(U932="","",VLOOKUP(B932,'08 County Sub Allocation'!A:B,2,FALSE))</f>
        <v/>
      </c>
      <c r="X932" t="str">
        <f t="shared" si="44"/>
        <v/>
      </c>
      <c r="Y932" t="str">
        <f t="shared" si="46"/>
        <v/>
      </c>
    </row>
    <row r="933" spans="1:25" x14ac:dyDescent="0.3">
      <c r="A933" t="e">
        <f>VLOOKUP(B933,'VTD Check'!A:D,4,FALSE)</f>
        <v>#N/A</v>
      </c>
      <c r="B933" t="s">
        <v>30</v>
      </c>
      <c r="C933">
        <v>15</v>
      </c>
      <c r="D933">
        <v>0</v>
      </c>
      <c r="E933">
        <v>0</v>
      </c>
      <c r="F933" t="s">
        <v>25</v>
      </c>
      <c r="G933">
        <v>13248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U933" t="str">
        <f t="shared" si="45"/>
        <v/>
      </c>
      <c r="V933" t="str">
        <f>IF(U933="","",VLOOKUP(B933,'08 County Sub Allocation'!A:B,2,FALSE))</f>
        <v/>
      </c>
      <c r="X933" t="str">
        <f t="shared" si="44"/>
        <v/>
      </c>
      <c r="Y933" t="str">
        <f t="shared" si="46"/>
        <v/>
      </c>
    </row>
    <row r="934" spans="1:25" x14ac:dyDescent="0.3">
      <c r="A934" t="e">
        <f>VLOOKUP(B934,'VTD Check'!A:D,4,FALSE)</f>
        <v>#N/A</v>
      </c>
      <c r="B934" t="s">
        <v>31</v>
      </c>
      <c r="C934">
        <v>15</v>
      </c>
      <c r="D934">
        <v>0</v>
      </c>
      <c r="E934">
        <v>0</v>
      </c>
      <c r="F934" t="s">
        <v>25</v>
      </c>
      <c r="G934">
        <v>13248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U934" t="str">
        <f t="shared" si="45"/>
        <v/>
      </c>
      <c r="V934" t="str">
        <f>IF(U934="","",VLOOKUP(B934,'08 County Sub Allocation'!A:B,2,FALSE))</f>
        <v/>
      </c>
      <c r="X934" t="str">
        <f t="shared" si="44"/>
        <v/>
      </c>
      <c r="Y934" t="str">
        <f t="shared" si="46"/>
        <v/>
      </c>
    </row>
    <row r="935" spans="1:25" x14ac:dyDescent="0.3">
      <c r="A935" t="e">
        <f>VLOOKUP(B935,'VTD Check'!A:D,4,FALSE)</f>
        <v>#N/A</v>
      </c>
      <c r="B935" t="s">
        <v>32</v>
      </c>
      <c r="C935">
        <v>15</v>
      </c>
      <c r="D935">
        <v>0</v>
      </c>
      <c r="E935">
        <v>650</v>
      </c>
      <c r="F935" t="s">
        <v>25</v>
      </c>
      <c r="G935">
        <v>0</v>
      </c>
      <c r="H935">
        <v>650</v>
      </c>
      <c r="I935">
        <v>648</v>
      </c>
      <c r="J935">
        <v>20</v>
      </c>
      <c r="K935">
        <v>9</v>
      </c>
      <c r="L935">
        <v>5</v>
      </c>
      <c r="M935">
        <v>141</v>
      </c>
      <c r="N935">
        <v>5</v>
      </c>
      <c r="O935">
        <v>462</v>
      </c>
      <c r="P935">
        <v>6</v>
      </c>
      <c r="U935" t="str">
        <f t="shared" si="45"/>
        <v/>
      </c>
      <c r="V935" t="str">
        <f>IF(U935="","",VLOOKUP(B935,'08 County Sub Allocation'!A:B,2,FALSE))</f>
        <v/>
      </c>
      <c r="X935" t="str">
        <f t="shared" si="44"/>
        <v/>
      </c>
      <c r="Y935" t="str">
        <f t="shared" si="46"/>
        <v/>
      </c>
    </row>
    <row r="936" spans="1:25" x14ac:dyDescent="0.3">
      <c r="A936" t="e">
        <f>VLOOKUP(B936,'VTD Check'!A:D,4,FALSE)</f>
        <v>#N/A</v>
      </c>
      <c r="B936" t="s">
        <v>223</v>
      </c>
      <c r="C936">
        <v>15</v>
      </c>
      <c r="U936" t="str">
        <f t="shared" si="45"/>
        <v/>
      </c>
      <c r="V936" t="str">
        <f>IF(U936="","",VLOOKUP(B936,'08 County Sub Allocation'!A:B,2,FALSE))</f>
        <v/>
      </c>
      <c r="X936" t="str">
        <f t="shared" si="44"/>
        <v/>
      </c>
      <c r="Y936" t="str">
        <f t="shared" si="46"/>
        <v/>
      </c>
    </row>
    <row r="937" spans="1:25" x14ac:dyDescent="0.3">
      <c r="A937" t="e">
        <f>VLOOKUP(B937,'VTD Check'!A:D,4,FALSE)</f>
        <v>#N/A</v>
      </c>
      <c r="B937" t="s">
        <v>24</v>
      </c>
      <c r="C937">
        <v>15</v>
      </c>
      <c r="D937">
        <v>0</v>
      </c>
      <c r="E937">
        <v>11589</v>
      </c>
      <c r="F937" t="s">
        <v>25</v>
      </c>
      <c r="G937">
        <v>243639</v>
      </c>
      <c r="H937">
        <v>5889</v>
      </c>
      <c r="I937">
        <v>5870</v>
      </c>
      <c r="J937">
        <v>78</v>
      </c>
      <c r="K937">
        <v>7</v>
      </c>
      <c r="L937">
        <v>19</v>
      </c>
      <c r="M937">
        <v>2254</v>
      </c>
      <c r="N937">
        <v>32</v>
      </c>
      <c r="O937">
        <v>3467</v>
      </c>
      <c r="P937">
        <v>13</v>
      </c>
      <c r="U937" t="str">
        <f t="shared" si="45"/>
        <v/>
      </c>
      <c r="V937" t="str">
        <f>IF(U937="","",VLOOKUP(B937,'08 County Sub Allocation'!A:B,2,FALSE))</f>
        <v/>
      </c>
      <c r="X937" t="str">
        <f t="shared" si="44"/>
        <v/>
      </c>
      <c r="Y937" t="str">
        <f t="shared" si="46"/>
        <v/>
      </c>
    </row>
    <row r="938" spans="1:25" x14ac:dyDescent="0.3">
      <c r="A938" t="e">
        <f>VLOOKUP(B938,'VTD Check'!A:D,4,FALSE)</f>
        <v>#N/A</v>
      </c>
      <c r="B938" t="s">
        <v>26</v>
      </c>
      <c r="C938">
        <v>15</v>
      </c>
      <c r="D938">
        <v>0</v>
      </c>
      <c r="E938">
        <v>0</v>
      </c>
      <c r="F938" t="s">
        <v>25</v>
      </c>
      <c r="G938">
        <v>243639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U938" t="str">
        <f t="shared" si="45"/>
        <v/>
      </c>
      <c r="V938" t="str">
        <f>IF(U938="","",VLOOKUP(B938,'08 County Sub Allocation'!A:B,2,FALSE))</f>
        <v/>
      </c>
      <c r="X938" t="str">
        <f t="shared" si="44"/>
        <v/>
      </c>
      <c r="Y938" t="str">
        <f t="shared" si="46"/>
        <v/>
      </c>
    </row>
    <row r="939" spans="1:25" x14ac:dyDescent="0.3">
      <c r="A939" t="e">
        <f>VLOOKUP(B939,'VTD Check'!A:D,4,FALSE)</f>
        <v>#N/A</v>
      </c>
      <c r="B939" t="s">
        <v>27</v>
      </c>
      <c r="C939">
        <v>15</v>
      </c>
      <c r="D939">
        <v>0</v>
      </c>
      <c r="E939">
        <v>0</v>
      </c>
      <c r="F939" t="s">
        <v>25</v>
      </c>
      <c r="G939">
        <v>243639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U939" t="str">
        <f t="shared" si="45"/>
        <v/>
      </c>
      <c r="V939" t="str">
        <f>IF(U939="","",VLOOKUP(B939,'08 County Sub Allocation'!A:B,2,FALSE))</f>
        <v/>
      </c>
      <c r="X939" t="str">
        <f t="shared" si="44"/>
        <v/>
      </c>
      <c r="Y939" t="str">
        <f t="shared" si="46"/>
        <v/>
      </c>
    </row>
    <row r="940" spans="1:25" x14ac:dyDescent="0.3">
      <c r="A940" t="e">
        <f>VLOOKUP(B940,'VTD Check'!A:D,4,FALSE)</f>
        <v>#N/A</v>
      </c>
      <c r="B940" t="s">
        <v>28</v>
      </c>
      <c r="C940">
        <v>15</v>
      </c>
      <c r="D940">
        <v>0</v>
      </c>
      <c r="E940">
        <v>0</v>
      </c>
      <c r="F940" t="s">
        <v>25</v>
      </c>
      <c r="G940">
        <v>243639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U940" t="str">
        <f t="shared" si="45"/>
        <v/>
      </c>
      <c r="V940" t="str">
        <f>IF(U940="","",VLOOKUP(B940,'08 County Sub Allocation'!A:B,2,FALSE))</f>
        <v/>
      </c>
      <c r="X940" t="str">
        <f t="shared" si="44"/>
        <v/>
      </c>
      <c r="Y940" t="str">
        <f t="shared" si="46"/>
        <v/>
      </c>
    </row>
    <row r="941" spans="1:25" x14ac:dyDescent="0.3">
      <c r="A941" t="e">
        <f>VLOOKUP(B941,'VTD Check'!A:D,4,FALSE)</f>
        <v>#N/A</v>
      </c>
      <c r="B941" t="s">
        <v>29</v>
      </c>
      <c r="C941">
        <v>15</v>
      </c>
      <c r="D941">
        <v>0</v>
      </c>
      <c r="E941">
        <v>0</v>
      </c>
      <c r="F941" t="s">
        <v>25</v>
      </c>
      <c r="G941">
        <v>243639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U941" t="str">
        <f t="shared" si="45"/>
        <v/>
      </c>
      <c r="V941" t="str">
        <f>IF(U941="","",VLOOKUP(B941,'08 County Sub Allocation'!A:B,2,FALSE))</f>
        <v/>
      </c>
      <c r="X941" t="str">
        <f t="shared" si="44"/>
        <v/>
      </c>
      <c r="Y941" t="str">
        <f t="shared" si="46"/>
        <v/>
      </c>
    </row>
    <row r="942" spans="1:25" x14ac:dyDescent="0.3">
      <c r="A942" t="e">
        <f>VLOOKUP(B942,'VTD Check'!A:D,4,FALSE)</f>
        <v>#N/A</v>
      </c>
      <c r="B942" t="s">
        <v>30</v>
      </c>
      <c r="C942">
        <v>15</v>
      </c>
      <c r="D942">
        <v>0</v>
      </c>
      <c r="E942">
        <v>0</v>
      </c>
      <c r="F942" t="s">
        <v>25</v>
      </c>
      <c r="G942">
        <v>243639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U942" t="str">
        <f t="shared" si="45"/>
        <v/>
      </c>
      <c r="V942" t="str">
        <f>IF(U942="","",VLOOKUP(B942,'08 County Sub Allocation'!A:B,2,FALSE))</f>
        <v/>
      </c>
      <c r="X942" t="str">
        <f t="shared" si="44"/>
        <v/>
      </c>
      <c r="Y942" t="str">
        <f t="shared" si="46"/>
        <v/>
      </c>
    </row>
    <row r="943" spans="1:25" x14ac:dyDescent="0.3">
      <c r="A943" t="e">
        <f>VLOOKUP(B943,'VTD Check'!A:D,4,FALSE)</f>
        <v>#N/A</v>
      </c>
      <c r="B943" t="s">
        <v>31</v>
      </c>
      <c r="C943">
        <v>15</v>
      </c>
      <c r="D943">
        <v>0</v>
      </c>
      <c r="E943">
        <v>0</v>
      </c>
      <c r="F943" t="s">
        <v>25</v>
      </c>
      <c r="G943">
        <v>243639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U943" t="str">
        <f t="shared" si="45"/>
        <v/>
      </c>
      <c r="V943" t="str">
        <f>IF(U943="","",VLOOKUP(B943,'08 County Sub Allocation'!A:B,2,FALSE))</f>
        <v/>
      </c>
      <c r="X943" t="str">
        <f t="shared" si="44"/>
        <v/>
      </c>
      <c r="Y943" t="str">
        <f t="shared" si="46"/>
        <v/>
      </c>
    </row>
    <row r="944" spans="1:25" x14ac:dyDescent="0.3">
      <c r="A944" t="e">
        <f>VLOOKUP(B944,'VTD Check'!A:D,4,FALSE)</f>
        <v>#N/A</v>
      </c>
      <c r="B944" t="s">
        <v>32</v>
      </c>
      <c r="C944">
        <v>15</v>
      </c>
      <c r="D944">
        <v>0</v>
      </c>
      <c r="E944">
        <v>11589</v>
      </c>
      <c r="F944" t="s">
        <v>25</v>
      </c>
      <c r="G944">
        <v>0</v>
      </c>
      <c r="H944">
        <v>5889</v>
      </c>
      <c r="I944">
        <v>5870</v>
      </c>
      <c r="J944">
        <v>78</v>
      </c>
      <c r="K944">
        <v>7</v>
      </c>
      <c r="L944">
        <v>19</v>
      </c>
      <c r="M944">
        <v>2254</v>
      </c>
      <c r="N944">
        <v>32</v>
      </c>
      <c r="O944">
        <v>3467</v>
      </c>
      <c r="P944">
        <v>13</v>
      </c>
      <c r="U944" t="str">
        <f t="shared" si="45"/>
        <v/>
      </c>
      <c r="V944" t="str">
        <f>IF(U944="","",VLOOKUP(B944,'08 County Sub Allocation'!A:B,2,FALSE))</f>
        <v/>
      </c>
      <c r="X944" t="str">
        <f t="shared" si="44"/>
        <v/>
      </c>
      <c r="Y944" t="str">
        <f t="shared" si="46"/>
        <v/>
      </c>
    </row>
    <row r="945" spans="1:25" x14ac:dyDescent="0.3">
      <c r="A945" t="e">
        <f>VLOOKUP(B945,'VTD Check'!A:D,4,FALSE)</f>
        <v>#N/A</v>
      </c>
      <c r="B945" t="s">
        <v>224</v>
      </c>
      <c r="C945">
        <v>15</v>
      </c>
      <c r="U945" t="str">
        <f t="shared" si="45"/>
        <v/>
      </c>
      <c r="V945" t="str">
        <f>IF(U945="","",VLOOKUP(B945,'08 County Sub Allocation'!A:B,2,FALSE))</f>
        <v/>
      </c>
      <c r="X945" t="str">
        <f t="shared" si="44"/>
        <v/>
      </c>
      <c r="Y945" t="str">
        <f t="shared" si="46"/>
        <v/>
      </c>
    </row>
    <row r="946" spans="1:25" x14ac:dyDescent="0.3">
      <c r="A946" t="e">
        <f>VLOOKUP(B946,'VTD Check'!A:D,4,FALSE)</f>
        <v>#N/A</v>
      </c>
      <c r="B946" t="s">
        <v>24</v>
      </c>
      <c r="C946">
        <v>15</v>
      </c>
      <c r="D946">
        <v>0</v>
      </c>
      <c r="E946">
        <v>0</v>
      </c>
      <c r="F946" t="s">
        <v>25</v>
      </c>
      <c r="G946">
        <v>66048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U946" t="str">
        <f t="shared" si="45"/>
        <v/>
      </c>
      <c r="V946" t="str">
        <f>IF(U946="","",VLOOKUP(B946,'08 County Sub Allocation'!A:B,2,FALSE))</f>
        <v/>
      </c>
      <c r="X946" t="str">
        <f t="shared" si="44"/>
        <v/>
      </c>
      <c r="Y946" t="str">
        <f t="shared" si="46"/>
        <v/>
      </c>
    </row>
    <row r="947" spans="1:25" x14ac:dyDescent="0.3">
      <c r="A947" t="e">
        <f>VLOOKUP(B947,'VTD Check'!A:D,4,FALSE)</f>
        <v>#N/A</v>
      </c>
      <c r="B947" t="s">
        <v>26</v>
      </c>
      <c r="C947">
        <v>15</v>
      </c>
      <c r="D947">
        <v>0</v>
      </c>
      <c r="E947">
        <v>226</v>
      </c>
      <c r="F947" t="s">
        <v>25</v>
      </c>
      <c r="G947">
        <v>66048</v>
      </c>
      <c r="H947">
        <v>226</v>
      </c>
      <c r="I947">
        <v>225</v>
      </c>
      <c r="J947">
        <v>6</v>
      </c>
      <c r="K947">
        <v>1</v>
      </c>
      <c r="L947">
        <v>1</v>
      </c>
      <c r="M947">
        <v>61</v>
      </c>
      <c r="N947">
        <v>4</v>
      </c>
      <c r="O947">
        <v>149</v>
      </c>
      <c r="P947">
        <v>3</v>
      </c>
      <c r="U947" t="str">
        <f t="shared" si="45"/>
        <v/>
      </c>
      <c r="V947" t="str">
        <f>IF(U947="","",VLOOKUP(B947,'08 County Sub Allocation'!A:B,2,FALSE))</f>
        <v/>
      </c>
      <c r="X947" t="str">
        <f t="shared" si="44"/>
        <v/>
      </c>
      <c r="Y947" t="str">
        <f t="shared" si="46"/>
        <v/>
      </c>
    </row>
    <row r="948" spans="1:25" x14ac:dyDescent="0.3">
      <c r="A948" t="e">
        <f>VLOOKUP(B948,'VTD Check'!A:D,4,FALSE)</f>
        <v>#N/A</v>
      </c>
      <c r="B948" t="s">
        <v>27</v>
      </c>
      <c r="C948">
        <v>15</v>
      </c>
      <c r="D948">
        <v>0</v>
      </c>
      <c r="E948">
        <v>0</v>
      </c>
      <c r="F948" t="s">
        <v>25</v>
      </c>
      <c r="G948">
        <v>66048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U948" t="str">
        <f t="shared" si="45"/>
        <v/>
      </c>
      <c r="V948" t="str">
        <f>IF(U948="","",VLOOKUP(B948,'08 County Sub Allocation'!A:B,2,FALSE))</f>
        <v/>
      </c>
      <c r="X948" t="str">
        <f t="shared" si="44"/>
        <v/>
      </c>
      <c r="Y948" t="str">
        <f t="shared" si="46"/>
        <v/>
      </c>
    </row>
    <row r="949" spans="1:25" x14ac:dyDescent="0.3">
      <c r="A949" t="e">
        <f>VLOOKUP(B949,'VTD Check'!A:D,4,FALSE)</f>
        <v>#N/A</v>
      </c>
      <c r="B949" t="s">
        <v>28</v>
      </c>
      <c r="C949">
        <v>15</v>
      </c>
      <c r="D949">
        <v>0</v>
      </c>
      <c r="E949">
        <v>0</v>
      </c>
      <c r="F949" t="s">
        <v>25</v>
      </c>
      <c r="G949">
        <v>66048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U949" t="str">
        <f t="shared" si="45"/>
        <v/>
      </c>
      <c r="V949" t="str">
        <f>IF(U949="","",VLOOKUP(B949,'08 County Sub Allocation'!A:B,2,FALSE))</f>
        <v/>
      </c>
      <c r="X949" t="str">
        <f t="shared" si="44"/>
        <v/>
      </c>
      <c r="Y949" t="str">
        <f t="shared" si="46"/>
        <v/>
      </c>
    </row>
    <row r="950" spans="1:25" x14ac:dyDescent="0.3">
      <c r="A950" t="e">
        <f>VLOOKUP(B950,'VTD Check'!A:D,4,FALSE)</f>
        <v>#N/A</v>
      </c>
      <c r="B950" t="s">
        <v>29</v>
      </c>
      <c r="C950">
        <v>15</v>
      </c>
      <c r="D950">
        <v>0</v>
      </c>
      <c r="E950">
        <v>0</v>
      </c>
      <c r="F950" t="s">
        <v>25</v>
      </c>
      <c r="G950">
        <v>66048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U950" t="str">
        <f t="shared" si="45"/>
        <v/>
      </c>
      <c r="V950" t="str">
        <f>IF(U950="","",VLOOKUP(B950,'08 County Sub Allocation'!A:B,2,FALSE))</f>
        <v/>
      </c>
      <c r="X950" t="str">
        <f t="shared" si="44"/>
        <v/>
      </c>
      <c r="Y950" t="str">
        <f t="shared" si="46"/>
        <v/>
      </c>
    </row>
    <row r="951" spans="1:25" x14ac:dyDescent="0.3">
      <c r="A951" t="e">
        <f>VLOOKUP(B951,'VTD Check'!A:D,4,FALSE)</f>
        <v>#N/A</v>
      </c>
      <c r="B951" t="s">
        <v>30</v>
      </c>
      <c r="C951">
        <v>15</v>
      </c>
      <c r="D951">
        <v>0</v>
      </c>
      <c r="E951">
        <v>551</v>
      </c>
      <c r="F951" t="s">
        <v>25</v>
      </c>
      <c r="G951">
        <v>66048</v>
      </c>
      <c r="H951">
        <v>551</v>
      </c>
      <c r="I951">
        <v>547</v>
      </c>
      <c r="J951">
        <v>1</v>
      </c>
      <c r="K951">
        <v>5</v>
      </c>
      <c r="L951">
        <v>6</v>
      </c>
      <c r="M951">
        <v>120</v>
      </c>
      <c r="N951">
        <v>1</v>
      </c>
      <c r="O951">
        <v>412</v>
      </c>
      <c r="P951">
        <v>2</v>
      </c>
      <c r="U951" t="str">
        <f t="shared" si="45"/>
        <v/>
      </c>
      <c r="V951" t="str">
        <f>IF(U951="","",VLOOKUP(B951,'08 County Sub Allocation'!A:B,2,FALSE))</f>
        <v/>
      </c>
      <c r="X951" t="str">
        <f t="shared" si="44"/>
        <v/>
      </c>
      <c r="Y951" t="str">
        <f t="shared" si="46"/>
        <v/>
      </c>
    </row>
    <row r="952" spans="1:25" x14ac:dyDescent="0.3">
      <c r="A952" t="e">
        <f>VLOOKUP(B952,'VTD Check'!A:D,4,FALSE)</f>
        <v>#N/A</v>
      </c>
      <c r="B952" t="s">
        <v>31</v>
      </c>
      <c r="C952">
        <v>15</v>
      </c>
      <c r="D952">
        <v>0</v>
      </c>
      <c r="E952">
        <v>0</v>
      </c>
      <c r="F952" t="s">
        <v>25</v>
      </c>
      <c r="G952">
        <v>66048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U952" t="str">
        <f t="shared" si="45"/>
        <v/>
      </c>
      <c r="V952" t="str">
        <f>IF(U952="","",VLOOKUP(B952,'08 County Sub Allocation'!A:B,2,FALSE))</f>
        <v/>
      </c>
      <c r="X952" t="str">
        <f t="shared" si="44"/>
        <v/>
      </c>
      <c r="Y952" t="str">
        <f t="shared" si="46"/>
        <v/>
      </c>
    </row>
    <row r="953" spans="1:25" x14ac:dyDescent="0.3">
      <c r="A953" t="e">
        <f>VLOOKUP(B953,'VTD Check'!A:D,4,FALSE)</f>
        <v>#N/A</v>
      </c>
      <c r="B953" t="s">
        <v>32</v>
      </c>
      <c r="C953">
        <v>15</v>
      </c>
      <c r="D953">
        <v>0</v>
      </c>
      <c r="E953">
        <v>777</v>
      </c>
      <c r="F953" t="s">
        <v>25</v>
      </c>
      <c r="G953">
        <v>0</v>
      </c>
      <c r="H953">
        <v>777</v>
      </c>
      <c r="I953">
        <v>772</v>
      </c>
      <c r="J953">
        <v>7</v>
      </c>
      <c r="K953">
        <v>6</v>
      </c>
      <c r="L953">
        <v>7</v>
      </c>
      <c r="M953">
        <v>181</v>
      </c>
      <c r="N953">
        <v>5</v>
      </c>
      <c r="O953">
        <v>561</v>
      </c>
      <c r="P953">
        <v>5</v>
      </c>
      <c r="U953" t="str">
        <f t="shared" si="45"/>
        <v/>
      </c>
      <c r="V953" t="str">
        <f>IF(U953="","",VLOOKUP(B953,'08 County Sub Allocation'!A:B,2,FALSE))</f>
        <v/>
      </c>
      <c r="X953" t="str">
        <f t="shared" si="44"/>
        <v/>
      </c>
      <c r="Y953" t="str">
        <f t="shared" si="46"/>
        <v/>
      </c>
    </row>
    <row r="954" spans="1:25" x14ac:dyDescent="0.3">
      <c r="A954" t="e">
        <f>VLOOKUP(B954,'VTD Check'!A:D,4,FALSE)</f>
        <v>#N/A</v>
      </c>
      <c r="B954" t="s">
        <v>32</v>
      </c>
      <c r="C954">
        <v>15</v>
      </c>
      <c r="U954" t="str">
        <f t="shared" si="45"/>
        <v/>
      </c>
      <c r="V954" t="str">
        <f>IF(U954="","",VLOOKUP(B954,'08 County Sub Allocation'!A:B,2,FALSE))</f>
        <v/>
      </c>
      <c r="X954" t="str">
        <f t="shared" si="44"/>
        <v/>
      </c>
      <c r="Y954" t="str">
        <f t="shared" si="46"/>
        <v/>
      </c>
    </row>
    <row r="955" spans="1:25" x14ac:dyDescent="0.3">
      <c r="A955" t="e">
        <f>VLOOKUP(B955,'VTD Check'!A:D,4,FALSE)</f>
        <v>#N/A</v>
      </c>
      <c r="B955" t="s">
        <v>37</v>
      </c>
      <c r="C955">
        <v>15</v>
      </c>
      <c r="D955">
        <v>13248</v>
      </c>
      <c r="E955">
        <v>6426</v>
      </c>
      <c r="F955" s="1">
        <v>0.48509999999999998</v>
      </c>
      <c r="G955">
        <v>13248</v>
      </c>
      <c r="H955">
        <v>6426</v>
      </c>
      <c r="I955">
        <v>6401</v>
      </c>
      <c r="J955">
        <v>120</v>
      </c>
      <c r="K955">
        <v>26</v>
      </c>
      <c r="L955">
        <v>59</v>
      </c>
      <c r="M955">
        <v>1670</v>
      </c>
      <c r="N955">
        <v>47</v>
      </c>
      <c r="O955">
        <v>4455</v>
      </c>
      <c r="P955">
        <v>24</v>
      </c>
      <c r="U955" t="str">
        <f t="shared" si="45"/>
        <v/>
      </c>
      <c r="V955" t="str">
        <f>IF(U955="","",VLOOKUP(B955,'08 County Sub Allocation'!A:B,2,FALSE))</f>
        <v/>
      </c>
      <c r="X955" t="str">
        <f t="shared" si="44"/>
        <v/>
      </c>
      <c r="Y955" t="str">
        <f t="shared" si="46"/>
        <v/>
      </c>
    </row>
    <row r="956" spans="1:25" x14ac:dyDescent="0.3">
      <c r="A956" t="e">
        <f>VLOOKUP(B956,'VTD Check'!A:D,4,FALSE)</f>
        <v>#N/A</v>
      </c>
      <c r="B956" t="s">
        <v>24</v>
      </c>
      <c r="C956">
        <v>15</v>
      </c>
      <c r="D956">
        <v>13248</v>
      </c>
      <c r="E956">
        <v>13471</v>
      </c>
      <c r="F956" s="1">
        <v>1.0167999999999999</v>
      </c>
      <c r="G956">
        <v>336183</v>
      </c>
      <c r="H956">
        <v>7771</v>
      </c>
      <c r="I956">
        <v>7734</v>
      </c>
      <c r="J956">
        <v>116</v>
      </c>
      <c r="K956">
        <v>17</v>
      </c>
      <c r="L956">
        <v>35</v>
      </c>
      <c r="M956">
        <v>2804</v>
      </c>
      <c r="N956">
        <v>51</v>
      </c>
      <c r="O956">
        <v>4688</v>
      </c>
      <c r="P956">
        <v>23</v>
      </c>
      <c r="U956" t="str">
        <f t="shared" si="45"/>
        <v/>
      </c>
      <c r="V956" t="str">
        <f>IF(U956="","",VLOOKUP(B956,'08 County Sub Allocation'!A:B,2,FALSE))</f>
        <v/>
      </c>
      <c r="X956" t="str">
        <f t="shared" si="44"/>
        <v/>
      </c>
      <c r="Y956" t="str">
        <f t="shared" si="46"/>
        <v/>
      </c>
    </row>
    <row r="957" spans="1:25" x14ac:dyDescent="0.3">
      <c r="A957" t="e">
        <f>VLOOKUP(B957,'VTD Check'!A:D,4,FALSE)</f>
        <v>#N/A</v>
      </c>
      <c r="B957" t="s">
        <v>26</v>
      </c>
      <c r="C957">
        <v>15</v>
      </c>
      <c r="D957">
        <v>13248</v>
      </c>
      <c r="E957">
        <v>226</v>
      </c>
      <c r="F957" s="1">
        <v>1.7100000000000001E-2</v>
      </c>
      <c r="G957">
        <v>336183</v>
      </c>
      <c r="H957">
        <v>226</v>
      </c>
      <c r="I957">
        <v>225</v>
      </c>
      <c r="J957">
        <v>6</v>
      </c>
      <c r="K957">
        <v>1</v>
      </c>
      <c r="L957">
        <v>1</v>
      </c>
      <c r="M957">
        <v>61</v>
      </c>
      <c r="N957">
        <v>4</v>
      </c>
      <c r="O957">
        <v>149</v>
      </c>
      <c r="P957">
        <v>3</v>
      </c>
      <c r="U957" t="str">
        <f t="shared" si="45"/>
        <v/>
      </c>
      <c r="V957" t="str">
        <f>IF(U957="","",VLOOKUP(B957,'08 County Sub Allocation'!A:B,2,FALSE))</f>
        <v/>
      </c>
      <c r="X957" t="str">
        <f t="shared" si="44"/>
        <v/>
      </c>
      <c r="Y957" t="str">
        <f t="shared" si="46"/>
        <v/>
      </c>
    </row>
    <row r="958" spans="1:25" x14ac:dyDescent="0.3">
      <c r="A958" t="e">
        <f>VLOOKUP(B958,'VTD Check'!A:D,4,FALSE)</f>
        <v>#N/A</v>
      </c>
      <c r="B958" t="s">
        <v>27</v>
      </c>
      <c r="C958">
        <v>15</v>
      </c>
      <c r="D958">
        <v>13248</v>
      </c>
      <c r="E958">
        <v>0</v>
      </c>
      <c r="F958" s="1">
        <v>0</v>
      </c>
      <c r="G958">
        <v>336183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U958" t="str">
        <f t="shared" si="45"/>
        <v/>
      </c>
      <c r="V958" t="str">
        <f>IF(U958="","",VLOOKUP(B958,'08 County Sub Allocation'!A:B,2,FALSE))</f>
        <v/>
      </c>
      <c r="X958" t="str">
        <f t="shared" si="44"/>
        <v/>
      </c>
      <c r="Y958" t="str">
        <f t="shared" si="46"/>
        <v/>
      </c>
    </row>
    <row r="959" spans="1:25" x14ac:dyDescent="0.3">
      <c r="A959" t="e">
        <f>VLOOKUP(B959,'VTD Check'!A:D,4,FALSE)</f>
        <v>#N/A</v>
      </c>
      <c r="B959" t="s">
        <v>28</v>
      </c>
      <c r="C959">
        <v>15</v>
      </c>
      <c r="D959">
        <v>13248</v>
      </c>
      <c r="E959">
        <v>495</v>
      </c>
      <c r="F959" s="1">
        <v>3.7400000000000003E-2</v>
      </c>
      <c r="G959">
        <v>336183</v>
      </c>
      <c r="H959">
        <v>495</v>
      </c>
      <c r="I959">
        <v>493</v>
      </c>
      <c r="J959">
        <v>15</v>
      </c>
      <c r="K959">
        <v>4</v>
      </c>
      <c r="L959">
        <v>5</v>
      </c>
      <c r="M959">
        <v>111</v>
      </c>
      <c r="N959">
        <v>2</v>
      </c>
      <c r="O959">
        <v>354</v>
      </c>
      <c r="P959">
        <v>2</v>
      </c>
      <c r="U959" t="str">
        <f t="shared" si="45"/>
        <v/>
      </c>
      <c r="V959" t="str">
        <f>IF(U959="","",VLOOKUP(B959,'08 County Sub Allocation'!A:B,2,FALSE))</f>
        <v/>
      </c>
      <c r="X959" t="str">
        <f t="shared" si="44"/>
        <v/>
      </c>
      <c r="Y959" t="str">
        <f t="shared" si="46"/>
        <v/>
      </c>
    </row>
    <row r="960" spans="1:25" x14ac:dyDescent="0.3">
      <c r="A960" t="e">
        <f>VLOOKUP(B960,'VTD Check'!A:D,4,FALSE)</f>
        <v>#N/A</v>
      </c>
      <c r="B960" t="s">
        <v>29</v>
      </c>
      <c r="C960">
        <v>15</v>
      </c>
      <c r="D960">
        <v>13248</v>
      </c>
      <c r="E960">
        <v>0</v>
      </c>
      <c r="F960" s="1">
        <v>0</v>
      </c>
      <c r="G960">
        <v>336183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U960" t="str">
        <f t="shared" si="45"/>
        <v/>
      </c>
      <c r="V960" t="str">
        <f>IF(U960="","",VLOOKUP(B960,'08 County Sub Allocation'!A:B,2,FALSE))</f>
        <v/>
      </c>
      <c r="X960" t="str">
        <f t="shared" si="44"/>
        <v/>
      </c>
      <c r="Y960" t="str">
        <f t="shared" si="46"/>
        <v/>
      </c>
    </row>
    <row r="961" spans="1:25" x14ac:dyDescent="0.3">
      <c r="A961" t="e">
        <f>VLOOKUP(B961,'VTD Check'!A:D,4,FALSE)</f>
        <v>#N/A</v>
      </c>
      <c r="B961" t="s">
        <v>30</v>
      </c>
      <c r="C961">
        <v>15</v>
      </c>
      <c r="D961">
        <v>13248</v>
      </c>
      <c r="E961">
        <v>551</v>
      </c>
      <c r="F961" s="1">
        <v>4.1599999999999998E-2</v>
      </c>
      <c r="G961">
        <v>336183</v>
      </c>
      <c r="H961">
        <v>551</v>
      </c>
      <c r="I961">
        <v>547</v>
      </c>
      <c r="J961">
        <v>1</v>
      </c>
      <c r="K961">
        <v>5</v>
      </c>
      <c r="L961">
        <v>6</v>
      </c>
      <c r="M961">
        <v>120</v>
      </c>
      <c r="N961">
        <v>1</v>
      </c>
      <c r="O961">
        <v>412</v>
      </c>
      <c r="P961">
        <v>2</v>
      </c>
      <c r="U961" t="str">
        <f t="shared" si="45"/>
        <v/>
      </c>
      <c r="V961" t="str">
        <f>IF(U961="","",VLOOKUP(B961,'08 County Sub Allocation'!A:B,2,FALSE))</f>
        <v/>
      </c>
      <c r="X961" t="str">
        <f t="shared" si="44"/>
        <v/>
      </c>
      <c r="Y961" t="str">
        <f t="shared" si="46"/>
        <v/>
      </c>
    </row>
    <row r="962" spans="1:25" x14ac:dyDescent="0.3">
      <c r="A962" t="e">
        <f>VLOOKUP(B962,'VTD Check'!A:D,4,FALSE)</f>
        <v>#N/A</v>
      </c>
      <c r="B962" t="s">
        <v>31</v>
      </c>
      <c r="C962">
        <v>15</v>
      </c>
      <c r="D962">
        <v>13248</v>
      </c>
      <c r="E962">
        <v>0</v>
      </c>
      <c r="F962" s="1">
        <v>0</v>
      </c>
      <c r="G962">
        <v>336183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U962" t="str">
        <f t="shared" si="45"/>
        <v/>
      </c>
      <c r="V962" t="str">
        <f>IF(U962="","",VLOOKUP(B962,'08 County Sub Allocation'!A:B,2,FALSE))</f>
        <v/>
      </c>
      <c r="X962" t="str">
        <f t="shared" si="44"/>
        <v/>
      </c>
      <c r="Y962" t="str">
        <f t="shared" si="46"/>
        <v/>
      </c>
    </row>
    <row r="963" spans="1:25" x14ac:dyDescent="0.3">
      <c r="A963" t="e">
        <f>VLOOKUP(B963,'VTD Check'!A:D,4,FALSE)</f>
        <v>#N/A</v>
      </c>
      <c r="B963" t="s">
        <v>32</v>
      </c>
      <c r="C963">
        <v>15</v>
      </c>
      <c r="D963">
        <v>13248</v>
      </c>
      <c r="E963">
        <v>21169</v>
      </c>
      <c r="F963" s="1">
        <v>1.5979000000000001</v>
      </c>
      <c r="G963">
        <v>13248</v>
      </c>
      <c r="H963">
        <v>15469</v>
      </c>
      <c r="I963">
        <v>15400</v>
      </c>
      <c r="J963">
        <v>258</v>
      </c>
      <c r="K963">
        <v>53</v>
      </c>
      <c r="L963">
        <v>106</v>
      </c>
      <c r="M963">
        <v>4766</v>
      </c>
      <c r="N963">
        <v>105</v>
      </c>
      <c r="O963">
        <v>10058</v>
      </c>
      <c r="P963">
        <v>54</v>
      </c>
      <c r="U963" t="str">
        <f t="shared" si="45"/>
        <v/>
      </c>
      <c r="V963" t="str">
        <f>IF(U963="","",VLOOKUP(B963,'08 County Sub Allocation'!A:B,2,FALSE))</f>
        <v/>
      </c>
      <c r="X963" t="str">
        <f t="shared" ref="X963:X1026" si="47">IF(U963="","",IF(ISNUMBER(LEFT(U963,2)/1),LEFT(U963,2)/1,X962))</f>
        <v/>
      </c>
      <c r="Y963" t="str">
        <f t="shared" si="46"/>
        <v/>
      </c>
    </row>
    <row r="964" spans="1:25" x14ac:dyDescent="0.3">
      <c r="A964" t="e">
        <f>VLOOKUP(B964,'VTD Check'!A:D,4,FALSE)</f>
        <v>#N/A</v>
      </c>
      <c r="U964" t="str">
        <f t="shared" si="45"/>
        <v/>
      </c>
      <c r="V964" t="str">
        <f>IF(U964="","",VLOOKUP(B964,'08 County Sub Allocation'!A:B,2,FALSE))</f>
        <v/>
      </c>
      <c r="X964" t="str">
        <f t="shared" si="47"/>
        <v/>
      </c>
      <c r="Y964" t="str">
        <f t="shared" si="46"/>
        <v/>
      </c>
    </row>
    <row r="965" spans="1:25" x14ac:dyDescent="0.3">
      <c r="A965" t="str">
        <f>VLOOKUP(B965,'VTD Check'!A:D,4,FALSE)</f>
        <v>16-140</v>
      </c>
      <c r="B965" t="s">
        <v>249</v>
      </c>
      <c r="C965">
        <v>16</v>
      </c>
      <c r="D965">
        <v>1877</v>
      </c>
      <c r="E965">
        <v>1058</v>
      </c>
      <c r="F965" s="1">
        <v>0.56369999999999998</v>
      </c>
      <c r="G965">
        <v>1877</v>
      </c>
      <c r="H965">
        <v>1058</v>
      </c>
      <c r="I965">
        <v>1054</v>
      </c>
      <c r="J965">
        <v>12</v>
      </c>
      <c r="K965">
        <v>5</v>
      </c>
      <c r="L965">
        <v>4</v>
      </c>
      <c r="M965">
        <v>269</v>
      </c>
      <c r="N965">
        <v>11</v>
      </c>
      <c r="O965">
        <v>751</v>
      </c>
      <c r="P965">
        <v>2</v>
      </c>
      <c r="U965" t="str">
        <f t="shared" si="45"/>
        <v>16-140</v>
      </c>
      <c r="V965" t="str">
        <f>IF(U965="","",VLOOKUP(B965,'08 County Sub Allocation'!A:B,2,FALSE))</f>
        <v>MS</v>
      </c>
      <c r="X965">
        <f t="shared" si="47"/>
        <v>16</v>
      </c>
      <c r="Y965" t="str">
        <f t="shared" si="46"/>
        <v>ED</v>
      </c>
    </row>
    <row r="966" spans="1:25" x14ac:dyDescent="0.3">
      <c r="A966" t="str">
        <f>VLOOKUP(B966,'VTD Check'!A:D,4,FALSE)</f>
        <v>16-145</v>
      </c>
      <c r="B966" t="s">
        <v>250</v>
      </c>
      <c r="C966">
        <v>16</v>
      </c>
      <c r="D966">
        <v>1749</v>
      </c>
      <c r="E966">
        <v>1942</v>
      </c>
      <c r="F966" s="1">
        <v>1.1103000000000001</v>
      </c>
      <c r="G966">
        <v>1749</v>
      </c>
      <c r="H966">
        <v>972</v>
      </c>
      <c r="I966">
        <v>971</v>
      </c>
      <c r="J966">
        <v>19</v>
      </c>
      <c r="K966">
        <v>4</v>
      </c>
      <c r="L966">
        <v>7</v>
      </c>
      <c r="M966">
        <v>275</v>
      </c>
      <c r="N966">
        <v>2</v>
      </c>
      <c r="O966">
        <v>661</v>
      </c>
      <c r="P966">
        <v>3</v>
      </c>
      <c r="U966" t="str">
        <f t="shared" si="45"/>
        <v>16-145</v>
      </c>
      <c r="V966" t="str">
        <f>IF(U966="","",VLOOKUP(B966,'08 County Sub Allocation'!A:B,2,FALSE))</f>
        <v>ANC</v>
      </c>
      <c r="X966">
        <f t="shared" si="47"/>
        <v>16</v>
      </c>
      <c r="Y966" t="str">
        <f t="shared" si="46"/>
        <v>ED</v>
      </c>
    </row>
    <row r="967" spans="1:25" x14ac:dyDescent="0.3">
      <c r="A967" t="str">
        <f>VLOOKUP(B967,'VTD Check'!A:D,4,FALSE)</f>
        <v>16-150</v>
      </c>
      <c r="B967" t="s">
        <v>251</v>
      </c>
      <c r="C967">
        <v>16</v>
      </c>
      <c r="D967">
        <v>839</v>
      </c>
      <c r="E967">
        <v>451</v>
      </c>
      <c r="F967" s="1">
        <v>0.53749999999999998</v>
      </c>
      <c r="G967">
        <v>839</v>
      </c>
      <c r="H967">
        <v>451</v>
      </c>
      <c r="I967">
        <v>449</v>
      </c>
      <c r="J967">
        <v>6</v>
      </c>
      <c r="K967">
        <v>0</v>
      </c>
      <c r="L967">
        <v>3</v>
      </c>
      <c r="M967">
        <v>71</v>
      </c>
      <c r="N967">
        <v>1</v>
      </c>
      <c r="O967">
        <v>368</v>
      </c>
      <c r="P967">
        <v>0</v>
      </c>
      <c r="U967" t="str">
        <f t="shared" si="45"/>
        <v>16-150</v>
      </c>
      <c r="V967" t="str">
        <f>IF(U967="","",VLOOKUP(B967,'08 County Sub Allocation'!A:B,2,FALSE))</f>
        <v>MS</v>
      </c>
      <c r="X967">
        <f t="shared" si="47"/>
        <v>16</v>
      </c>
      <c r="Y967" t="str">
        <f t="shared" si="46"/>
        <v>ED</v>
      </c>
    </row>
    <row r="968" spans="1:25" x14ac:dyDescent="0.3">
      <c r="A968" t="str">
        <f>VLOOKUP(B968,'VTD Check'!A:D,4,FALSE)</f>
        <v>16-155</v>
      </c>
      <c r="B968" t="s">
        <v>252</v>
      </c>
      <c r="C968">
        <v>16</v>
      </c>
      <c r="D968">
        <v>1659</v>
      </c>
      <c r="E968">
        <v>1003</v>
      </c>
      <c r="F968" s="1">
        <v>0.60460000000000003</v>
      </c>
      <c r="G968">
        <v>1659</v>
      </c>
      <c r="H968">
        <v>1003</v>
      </c>
      <c r="I968">
        <v>1000</v>
      </c>
      <c r="J968">
        <v>15</v>
      </c>
      <c r="K968">
        <v>3</v>
      </c>
      <c r="L968">
        <v>6</v>
      </c>
      <c r="M968">
        <v>283</v>
      </c>
      <c r="N968">
        <v>10</v>
      </c>
      <c r="O968">
        <v>680</v>
      </c>
      <c r="P968">
        <v>3</v>
      </c>
      <c r="U968" t="str">
        <f t="shared" si="45"/>
        <v>16-155</v>
      </c>
      <c r="V968" t="str">
        <f>IF(U968="","",VLOOKUP(B968,'08 County Sub Allocation'!A:B,2,FALSE))</f>
        <v>MS</v>
      </c>
      <c r="X968">
        <f t="shared" si="47"/>
        <v>16</v>
      </c>
      <c r="Y968" t="str">
        <f t="shared" si="46"/>
        <v>ED</v>
      </c>
    </row>
    <row r="969" spans="1:25" x14ac:dyDescent="0.3">
      <c r="A969" t="str">
        <f>VLOOKUP(B969,'VTD Check'!A:D,4,FALSE)</f>
        <v>16-160</v>
      </c>
      <c r="B969" t="s">
        <v>253</v>
      </c>
      <c r="C969">
        <v>16</v>
      </c>
      <c r="D969">
        <v>2056</v>
      </c>
      <c r="E969">
        <v>2387</v>
      </c>
      <c r="F969" s="1">
        <v>1.161</v>
      </c>
      <c r="G969">
        <v>2056</v>
      </c>
      <c r="H969">
        <v>1192</v>
      </c>
      <c r="I969">
        <v>1188</v>
      </c>
      <c r="J969">
        <v>13</v>
      </c>
      <c r="K969">
        <v>2</v>
      </c>
      <c r="L969">
        <v>5</v>
      </c>
      <c r="M969">
        <v>267</v>
      </c>
      <c r="N969">
        <v>6</v>
      </c>
      <c r="O969">
        <v>894</v>
      </c>
      <c r="P969">
        <v>1</v>
      </c>
      <c r="U969" t="str">
        <f t="shared" si="45"/>
        <v>16-160</v>
      </c>
      <c r="V969" t="str">
        <f>IF(U969="","",VLOOKUP(B969,'08 County Sub Allocation'!A:B,2,FALSE))</f>
        <v>ANC</v>
      </c>
      <c r="X969">
        <f t="shared" si="47"/>
        <v>16</v>
      </c>
      <c r="Y969" t="str">
        <f t="shared" si="46"/>
        <v>ED</v>
      </c>
    </row>
    <row r="970" spans="1:25" x14ac:dyDescent="0.3">
      <c r="A970" t="str">
        <f>VLOOKUP(B970,'VTD Check'!A:D,4,FALSE)</f>
        <v>16-165</v>
      </c>
      <c r="B970" t="s">
        <v>254</v>
      </c>
      <c r="C970">
        <v>16</v>
      </c>
      <c r="D970">
        <v>2460</v>
      </c>
      <c r="E970">
        <v>2397</v>
      </c>
      <c r="F970" s="1">
        <v>0.97440000000000004</v>
      </c>
      <c r="G970">
        <v>2460</v>
      </c>
      <c r="H970">
        <v>1200</v>
      </c>
      <c r="I970">
        <v>1194</v>
      </c>
      <c r="J970">
        <v>24</v>
      </c>
      <c r="K970">
        <v>2</v>
      </c>
      <c r="L970">
        <v>4</v>
      </c>
      <c r="M970">
        <v>303</v>
      </c>
      <c r="N970">
        <v>4</v>
      </c>
      <c r="O970">
        <v>856</v>
      </c>
      <c r="P970">
        <v>1</v>
      </c>
      <c r="U970" t="str">
        <f t="shared" si="45"/>
        <v>16-165</v>
      </c>
      <c r="V970" t="str">
        <f>IF(U970="","",VLOOKUP(B970,'08 County Sub Allocation'!A:B,2,FALSE))</f>
        <v>ANC</v>
      </c>
      <c r="X970">
        <f t="shared" si="47"/>
        <v>16</v>
      </c>
      <c r="Y970" t="str">
        <f t="shared" si="46"/>
        <v>ED</v>
      </c>
    </row>
    <row r="971" spans="1:25" x14ac:dyDescent="0.3">
      <c r="A971" t="str">
        <f>VLOOKUP(B971,'VTD Check'!A:D,4,FALSE)</f>
        <v>16-170</v>
      </c>
      <c r="B971" t="s">
        <v>255</v>
      </c>
      <c r="C971">
        <v>16</v>
      </c>
      <c r="D971">
        <v>1674</v>
      </c>
      <c r="E971">
        <v>904</v>
      </c>
      <c r="F971" s="1">
        <v>0.54</v>
      </c>
      <c r="G971">
        <v>1674</v>
      </c>
      <c r="H971">
        <v>904</v>
      </c>
      <c r="I971">
        <v>904</v>
      </c>
      <c r="J971">
        <v>12</v>
      </c>
      <c r="K971">
        <v>1</v>
      </c>
      <c r="L971">
        <v>2</v>
      </c>
      <c r="M971">
        <v>213</v>
      </c>
      <c r="N971">
        <v>9</v>
      </c>
      <c r="O971">
        <v>665</v>
      </c>
      <c r="P971">
        <v>2</v>
      </c>
      <c r="U971" t="str">
        <f t="shared" ref="U971:U1034" si="48">IF(ISNUMBER(LEFT(A971,2)/1),A971,IF(RIGHT(B970,8)="Absentee",REPT("0",2-LEN(C971))&amp;C971&amp;"-ABS",IF(RIGHT(B970,8)="Question",REPT("0",2-LEN(C971))&amp;C971&amp;"-QUE","")))</f>
        <v>16-170</v>
      </c>
      <c r="V971" t="str">
        <f>IF(U971="","",VLOOKUP(B971,'08 County Sub Allocation'!A:B,2,FALSE))</f>
        <v>MS</v>
      </c>
      <c r="X971">
        <f t="shared" si="47"/>
        <v>16</v>
      </c>
      <c r="Y971" t="str">
        <f t="shared" si="46"/>
        <v>ED</v>
      </c>
    </row>
    <row r="972" spans="1:25" x14ac:dyDescent="0.3">
      <c r="A972" t="str">
        <f>VLOOKUP(B972,'VTD Check'!A:D,4,FALSE)</f>
        <v>16-175</v>
      </c>
      <c r="B972" t="s">
        <v>256</v>
      </c>
      <c r="C972">
        <v>16</v>
      </c>
      <c r="D972">
        <v>583</v>
      </c>
      <c r="E972">
        <v>368</v>
      </c>
      <c r="F972" s="1">
        <v>0.63119999999999998</v>
      </c>
      <c r="G972">
        <v>583</v>
      </c>
      <c r="H972">
        <v>368</v>
      </c>
      <c r="I972">
        <v>365</v>
      </c>
      <c r="J972">
        <v>4</v>
      </c>
      <c r="K972">
        <v>1</v>
      </c>
      <c r="L972">
        <v>1</v>
      </c>
      <c r="M972">
        <v>98</v>
      </c>
      <c r="N972">
        <v>1</v>
      </c>
      <c r="O972">
        <v>258</v>
      </c>
      <c r="P972">
        <v>2</v>
      </c>
      <c r="U972" t="str">
        <f t="shared" si="48"/>
        <v>16-175</v>
      </c>
      <c r="V972" t="str">
        <f>IF(U972="","",VLOOKUP(B972,'08 County Sub Allocation'!A:B,2,FALSE))</f>
        <v>MS</v>
      </c>
      <c r="X972">
        <f t="shared" si="47"/>
        <v>16</v>
      </c>
      <c r="Y972" t="str">
        <f t="shared" si="46"/>
        <v>ED</v>
      </c>
    </row>
    <row r="973" spans="1:25" x14ac:dyDescent="0.3">
      <c r="A973" t="e">
        <f>VLOOKUP(B973,'VTD Check'!A:D,4,FALSE)</f>
        <v>#N/A</v>
      </c>
      <c r="B973" t="s">
        <v>257</v>
      </c>
      <c r="C973">
        <v>16</v>
      </c>
      <c r="U973" t="str">
        <f t="shared" si="48"/>
        <v/>
      </c>
      <c r="V973" t="str">
        <f>IF(U973="","",VLOOKUP(B973,'08 County Sub Allocation'!A:B,2,FALSE))</f>
        <v/>
      </c>
      <c r="X973" t="str">
        <f t="shared" si="47"/>
        <v/>
      </c>
      <c r="Y973" t="str">
        <f t="shared" ref="Y973:Y1036" si="49">IF(U973="","",IF(RIGHT(B973,5)="Total","TOT",IF(ISNUMBER(LEFT(A973,2)/1),"ED",IF(RIGHT(U973,3)="ABS","ABS",IF(RIGHT(U973,3)="QUE","QUE","")))))</f>
        <v/>
      </c>
    </row>
    <row r="974" spans="1:25" x14ac:dyDescent="0.3">
      <c r="A974" t="e">
        <f>VLOOKUP(B974,'VTD Check'!A:D,4,FALSE)</f>
        <v>#N/A</v>
      </c>
      <c r="B974" t="s">
        <v>24</v>
      </c>
      <c r="C974">
        <v>16</v>
      </c>
      <c r="D974">
        <v>0</v>
      </c>
      <c r="E974">
        <v>2457</v>
      </c>
      <c r="F974" t="s">
        <v>25</v>
      </c>
      <c r="G974">
        <v>12897</v>
      </c>
      <c r="H974">
        <v>1630</v>
      </c>
      <c r="I974">
        <v>1622</v>
      </c>
      <c r="J974">
        <v>30</v>
      </c>
      <c r="K974">
        <v>3</v>
      </c>
      <c r="L974">
        <v>9</v>
      </c>
      <c r="M974">
        <v>467</v>
      </c>
      <c r="N974">
        <v>11</v>
      </c>
      <c r="O974">
        <v>1098</v>
      </c>
      <c r="P974">
        <v>4</v>
      </c>
      <c r="U974" t="str">
        <f t="shared" si="48"/>
        <v>16-ABS</v>
      </c>
      <c r="V974" t="e">
        <f>IF(U974="","",VLOOKUP(B974,'08 County Sub Allocation'!A:B,2,FALSE))</f>
        <v>#N/A</v>
      </c>
      <c r="X974">
        <f t="shared" si="47"/>
        <v>16</v>
      </c>
      <c r="Y974" t="str">
        <f t="shared" si="49"/>
        <v>ABS</v>
      </c>
    </row>
    <row r="975" spans="1:25" x14ac:dyDescent="0.3">
      <c r="A975" t="e">
        <f>VLOOKUP(B975,'VTD Check'!A:D,4,FALSE)</f>
        <v>#N/A</v>
      </c>
      <c r="B975" t="s">
        <v>26</v>
      </c>
      <c r="C975">
        <v>16</v>
      </c>
      <c r="D975">
        <v>0</v>
      </c>
      <c r="E975">
        <v>0</v>
      </c>
      <c r="F975" t="s">
        <v>25</v>
      </c>
      <c r="G975">
        <v>12897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U975" t="str">
        <f t="shared" si="48"/>
        <v/>
      </c>
      <c r="V975" t="str">
        <f>IF(U975="","",VLOOKUP(B975,'08 County Sub Allocation'!A:B,2,FALSE))</f>
        <v/>
      </c>
      <c r="X975" t="str">
        <f t="shared" si="47"/>
        <v/>
      </c>
      <c r="Y975" t="str">
        <f t="shared" si="49"/>
        <v/>
      </c>
    </row>
    <row r="976" spans="1:25" x14ac:dyDescent="0.3">
      <c r="A976" t="e">
        <f>VLOOKUP(B976,'VTD Check'!A:D,4,FALSE)</f>
        <v>#N/A</v>
      </c>
      <c r="B976" t="s">
        <v>27</v>
      </c>
      <c r="C976">
        <v>16</v>
      </c>
      <c r="D976">
        <v>0</v>
      </c>
      <c r="E976">
        <v>0</v>
      </c>
      <c r="F976" t="s">
        <v>25</v>
      </c>
      <c r="G976">
        <v>12897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U976" t="str">
        <f t="shared" si="48"/>
        <v/>
      </c>
      <c r="V976" t="str">
        <f>IF(U976="","",VLOOKUP(B976,'08 County Sub Allocation'!A:B,2,FALSE))</f>
        <v/>
      </c>
      <c r="X976" t="str">
        <f t="shared" si="47"/>
        <v/>
      </c>
      <c r="Y976" t="str">
        <f t="shared" si="49"/>
        <v/>
      </c>
    </row>
    <row r="977" spans="1:25" x14ac:dyDescent="0.3">
      <c r="A977" t="e">
        <f>VLOOKUP(B977,'VTD Check'!A:D,4,FALSE)</f>
        <v>#N/A</v>
      </c>
      <c r="B977" t="s">
        <v>28</v>
      </c>
      <c r="C977">
        <v>16</v>
      </c>
      <c r="D977">
        <v>0</v>
      </c>
      <c r="E977">
        <v>154</v>
      </c>
      <c r="F977" t="s">
        <v>25</v>
      </c>
      <c r="G977">
        <v>12897</v>
      </c>
      <c r="H977">
        <v>108</v>
      </c>
      <c r="I977">
        <v>108</v>
      </c>
      <c r="J977">
        <v>3</v>
      </c>
      <c r="K977">
        <v>0</v>
      </c>
      <c r="L977">
        <v>0</v>
      </c>
      <c r="M977">
        <v>31</v>
      </c>
      <c r="N977">
        <v>0</v>
      </c>
      <c r="O977">
        <v>73</v>
      </c>
      <c r="P977">
        <v>1</v>
      </c>
      <c r="U977" t="str">
        <f t="shared" si="48"/>
        <v/>
      </c>
      <c r="V977" t="str">
        <f>IF(U977="","",VLOOKUP(B977,'08 County Sub Allocation'!A:B,2,FALSE))</f>
        <v/>
      </c>
      <c r="X977" t="str">
        <f t="shared" si="47"/>
        <v/>
      </c>
      <c r="Y977" t="str">
        <f t="shared" si="49"/>
        <v/>
      </c>
    </row>
    <row r="978" spans="1:25" x14ac:dyDescent="0.3">
      <c r="A978" t="e">
        <f>VLOOKUP(B978,'VTD Check'!A:D,4,FALSE)</f>
        <v>#N/A</v>
      </c>
      <c r="B978" t="s">
        <v>29</v>
      </c>
      <c r="C978">
        <v>16</v>
      </c>
      <c r="D978">
        <v>0</v>
      </c>
      <c r="E978">
        <v>0</v>
      </c>
      <c r="F978" t="s">
        <v>25</v>
      </c>
      <c r="G978">
        <v>12897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U978" t="str">
        <f t="shared" si="48"/>
        <v/>
      </c>
      <c r="V978" t="str">
        <f>IF(U978="","",VLOOKUP(B978,'08 County Sub Allocation'!A:B,2,FALSE))</f>
        <v/>
      </c>
      <c r="X978" t="str">
        <f t="shared" si="47"/>
        <v/>
      </c>
      <c r="Y978" t="str">
        <f t="shared" si="49"/>
        <v/>
      </c>
    </row>
    <row r="979" spans="1:25" x14ac:dyDescent="0.3">
      <c r="A979" t="e">
        <f>VLOOKUP(B979,'VTD Check'!A:D,4,FALSE)</f>
        <v>#N/A</v>
      </c>
      <c r="B979" t="s">
        <v>30</v>
      </c>
      <c r="C979">
        <v>16</v>
      </c>
      <c r="D979">
        <v>0</v>
      </c>
      <c r="E979">
        <v>0</v>
      </c>
      <c r="F979" t="s">
        <v>25</v>
      </c>
      <c r="G979">
        <v>12897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U979" t="str">
        <f t="shared" si="48"/>
        <v/>
      </c>
      <c r="V979" t="str">
        <f>IF(U979="","",VLOOKUP(B979,'08 County Sub Allocation'!A:B,2,FALSE))</f>
        <v/>
      </c>
      <c r="X979" t="str">
        <f t="shared" si="47"/>
        <v/>
      </c>
      <c r="Y979" t="str">
        <f t="shared" si="49"/>
        <v/>
      </c>
    </row>
    <row r="980" spans="1:25" x14ac:dyDescent="0.3">
      <c r="A980" t="e">
        <f>VLOOKUP(B980,'VTD Check'!A:D,4,FALSE)</f>
        <v>#N/A</v>
      </c>
      <c r="B980" t="s">
        <v>31</v>
      </c>
      <c r="C980">
        <v>16</v>
      </c>
      <c r="D980">
        <v>0</v>
      </c>
      <c r="E980">
        <v>0</v>
      </c>
      <c r="F980" t="s">
        <v>25</v>
      </c>
      <c r="G980">
        <v>12897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U980" t="str">
        <f t="shared" si="48"/>
        <v/>
      </c>
      <c r="V980" t="str">
        <f>IF(U980="","",VLOOKUP(B980,'08 County Sub Allocation'!A:B,2,FALSE))</f>
        <v/>
      </c>
      <c r="X980" t="str">
        <f t="shared" si="47"/>
        <v/>
      </c>
      <c r="Y980" t="str">
        <f t="shared" si="49"/>
        <v/>
      </c>
    </row>
    <row r="981" spans="1:25" x14ac:dyDescent="0.3">
      <c r="A981" t="e">
        <f>VLOOKUP(B981,'VTD Check'!A:D,4,FALSE)</f>
        <v>#N/A</v>
      </c>
      <c r="B981" t="s">
        <v>32</v>
      </c>
      <c r="C981">
        <v>16</v>
      </c>
      <c r="D981">
        <v>0</v>
      </c>
      <c r="E981">
        <v>2611</v>
      </c>
      <c r="F981" t="s">
        <v>25</v>
      </c>
      <c r="G981">
        <v>0</v>
      </c>
      <c r="H981">
        <v>1738</v>
      </c>
      <c r="I981">
        <v>1730</v>
      </c>
      <c r="J981">
        <v>33</v>
      </c>
      <c r="K981">
        <v>3</v>
      </c>
      <c r="L981">
        <v>9</v>
      </c>
      <c r="M981">
        <v>498</v>
      </c>
      <c r="N981">
        <v>11</v>
      </c>
      <c r="O981">
        <v>1171</v>
      </c>
      <c r="P981">
        <v>5</v>
      </c>
      <c r="U981" t="str">
        <f t="shared" si="48"/>
        <v/>
      </c>
      <c r="V981" t="str">
        <f>IF(U981="","",VLOOKUP(B981,'08 County Sub Allocation'!A:B,2,FALSE))</f>
        <v/>
      </c>
      <c r="X981" t="str">
        <f t="shared" si="47"/>
        <v/>
      </c>
      <c r="Y981" t="str">
        <f t="shared" si="49"/>
        <v/>
      </c>
    </row>
    <row r="982" spans="1:25" x14ac:dyDescent="0.3">
      <c r="A982" t="e">
        <f>VLOOKUP(B982,'VTD Check'!A:D,4,FALSE)</f>
        <v>#N/A</v>
      </c>
      <c r="B982" t="s">
        <v>258</v>
      </c>
      <c r="C982">
        <v>16</v>
      </c>
      <c r="U982" t="str">
        <f t="shared" si="48"/>
        <v/>
      </c>
      <c r="V982" t="str">
        <f>IF(U982="","",VLOOKUP(B982,'08 County Sub Allocation'!A:B,2,FALSE))</f>
        <v/>
      </c>
      <c r="X982" t="str">
        <f t="shared" si="47"/>
        <v/>
      </c>
      <c r="Y982" t="str">
        <f t="shared" si="49"/>
        <v/>
      </c>
    </row>
    <row r="983" spans="1:25" x14ac:dyDescent="0.3">
      <c r="A983" t="e">
        <f>VLOOKUP(B983,'VTD Check'!A:D,4,FALSE)</f>
        <v>#N/A</v>
      </c>
      <c r="B983" t="s">
        <v>24</v>
      </c>
      <c r="C983">
        <v>16</v>
      </c>
      <c r="D983">
        <v>0</v>
      </c>
      <c r="E983">
        <v>79</v>
      </c>
      <c r="F983" t="s">
        <v>25</v>
      </c>
      <c r="G983">
        <v>12897</v>
      </c>
      <c r="H983">
        <v>55</v>
      </c>
      <c r="I983">
        <v>54</v>
      </c>
      <c r="J983">
        <v>1</v>
      </c>
      <c r="K983">
        <v>2</v>
      </c>
      <c r="L983">
        <v>0</v>
      </c>
      <c r="M983">
        <v>14</v>
      </c>
      <c r="N983">
        <v>0</v>
      </c>
      <c r="O983">
        <v>36</v>
      </c>
      <c r="P983">
        <v>1</v>
      </c>
      <c r="U983" t="str">
        <f t="shared" si="48"/>
        <v>16-QUE</v>
      </c>
      <c r="V983" t="e">
        <f>IF(U983="","",VLOOKUP(B983,'08 County Sub Allocation'!A:B,2,FALSE))</f>
        <v>#N/A</v>
      </c>
      <c r="X983">
        <f t="shared" si="47"/>
        <v>16</v>
      </c>
      <c r="Y983" t="str">
        <f t="shared" si="49"/>
        <v>QUE</v>
      </c>
    </row>
    <row r="984" spans="1:25" x14ac:dyDescent="0.3">
      <c r="A984" t="e">
        <f>VLOOKUP(B984,'VTD Check'!A:D,4,FALSE)</f>
        <v>#N/A</v>
      </c>
      <c r="B984" t="s">
        <v>26</v>
      </c>
      <c r="C984">
        <v>16</v>
      </c>
      <c r="D984">
        <v>0</v>
      </c>
      <c r="E984">
        <v>0</v>
      </c>
      <c r="F984" t="s">
        <v>25</v>
      </c>
      <c r="G984">
        <v>12897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U984" t="str">
        <f t="shared" si="48"/>
        <v/>
      </c>
      <c r="V984" t="str">
        <f>IF(U984="","",VLOOKUP(B984,'08 County Sub Allocation'!A:B,2,FALSE))</f>
        <v/>
      </c>
      <c r="X984" t="str">
        <f t="shared" si="47"/>
        <v/>
      </c>
      <c r="Y984" t="str">
        <f t="shared" si="49"/>
        <v/>
      </c>
    </row>
    <row r="985" spans="1:25" x14ac:dyDescent="0.3">
      <c r="A985" t="e">
        <f>VLOOKUP(B985,'VTD Check'!A:D,4,FALSE)</f>
        <v>#N/A</v>
      </c>
      <c r="B985" t="s">
        <v>27</v>
      </c>
      <c r="C985">
        <v>16</v>
      </c>
      <c r="D985">
        <v>0</v>
      </c>
      <c r="E985">
        <v>0</v>
      </c>
      <c r="F985" t="s">
        <v>25</v>
      </c>
      <c r="G985">
        <v>12897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U985" t="str">
        <f t="shared" si="48"/>
        <v/>
      </c>
      <c r="V985" t="str">
        <f>IF(U985="","",VLOOKUP(B985,'08 County Sub Allocation'!A:B,2,FALSE))</f>
        <v/>
      </c>
      <c r="X985" t="str">
        <f t="shared" si="47"/>
        <v/>
      </c>
      <c r="Y985" t="str">
        <f t="shared" si="49"/>
        <v/>
      </c>
    </row>
    <row r="986" spans="1:25" x14ac:dyDescent="0.3">
      <c r="A986" t="e">
        <f>VLOOKUP(B986,'VTD Check'!A:D,4,FALSE)</f>
        <v>#N/A</v>
      </c>
      <c r="B986" t="s">
        <v>28</v>
      </c>
      <c r="C986">
        <v>16</v>
      </c>
      <c r="D986">
        <v>0</v>
      </c>
      <c r="E986">
        <v>399</v>
      </c>
      <c r="F986" t="s">
        <v>25</v>
      </c>
      <c r="G986">
        <v>12897</v>
      </c>
      <c r="H986">
        <v>299</v>
      </c>
      <c r="I986">
        <v>299</v>
      </c>
      <c r="J986">
        <v>4</v>
      </c>
      <c r="K986">
        <v>1</v>
      </c>
      <c r="L986">
        <v>4</v>
      </c>
      <c r="M986">
        <v>65</v>
      </c>
      <c r="N986">
        <v>5</v>
      </c>
      <c r="O986">
        <v>219</v>
      </c>
      <c r="P986">
        <v>1</v>
      </c>
      <c r="U986" t="str">
        <f t="shared" si="48"/>
        <v/>
      </c>
      <c r="V986" t="str">
        <f>IF(U986="","",VLOOKUP(B986,'08 County Sub Allocation'!A:B,2,FALSE))</f>
        <v/>
      </c>
      <c r="X986" t="str">
        <f t="shared" si="47"/>
        <v/>
      </c>
      <c r="Y986" t="str">
        <f t="shared" si="49"/>
        <v/>
      </c>
    </row>
    <row r="987" spans="1:25" x14ac:dyDescent="0.3">
      <c r="A987" t="e">
        <f>VLOOKUP(B987,'VTD Check'!A:D,4,FALSE)</f>
        <v>#N/A</v>
      </c>
      <c r="B987" t="s">
        <v>29</v>
      </c>
      <c r="C987">
        <v>16</v>
      </c>
      <c r="D987">
        <v>0</v>
      </c>
      <c r="E987">
        <v>0</v>
      </c>
      <c r="F987" t="s">
        <v>25</v>
      </c>
      <c r="G987">
        <v>12897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U987" t="str">
        <f t="shared" si="48"/>
        <v/>
      </c>
      <c r="V987" t="str">
        <f>IF(U987="","",VLOOKUP(B987,'08 County Sub Allocation'!A:B,2,FALSE))</f>
        <v/>
      </c>
      <c r="X987" t="str">
        <f t="shared" si="47"/>
        <v/>
      </c>
      <c r="Y987" t="str">
        <f t="shared" si="49"/>
        <v/>
      </c>
    </row>
    <row r="988" spans="1:25" x14ac:dyDescent="0.3">
      <c r="A988" t="e">
        <f>VLOOKUP(B988,'VTD Check'!A:D,4,FALSE)</f>
        <v>#N/A</v>
      </c>
      <c r="B988" t="s">
        <v>30</v>
      </c>
      <c r="C988">
        <v>16</v>
      </c>
      <c r="D988">
        <v>0</v>
      </c>
      <c r="E988">
        <v>0</v>
      </c>
      <c r="F988" t="s">
        <v>25</v>
      </c>
      <c r="G988">
        <v>12897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U988" t="str">
        <f t="shared" si="48"/>
        <v/>
      </c>
      <c r="V988" t="str">
        <f>IF(U988="","",VLOOKUP(B988,'08 County Sub Allocation'!A:B,2,FALSE))</f>
        <v/>
      </c>
      <c r="X988" t="str">
        <f t="shared" si="47"/>
        <v/>
      </c>
      <c r="Y988" t="str">
        <f t="shared" si="49"/>
        <v/>
      </c>
    </row>
    <row r="989" spans="1:25" x14ac:dyDescent="0.3">
      <c r="A989" t="e">
        <f>VLOOKUP(B989,'VTD Check'!A:D,4,FALSE)</f>
        <v>#N/A</v>
      </c>
      <c r="B989" t="s">
        <v>31</v>
      </c>
      <c r="C989">
        <v>16</v>
      </c>
      <c r="D989">
        <v>0</v>
      </c>
      <c r="E989">
        <v>0</v>
      </c>
      <c r="F989" t="s">
        <v>25</v>
      </c>
      <c r="G989">
        <v>12897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U989" t="str">
        <f t="shared" si="48"/>
        <v/>
      </c>
      <c r="V989" t="str">
        <f>IF(U989="","",VLOOKUP(B989,'08 County Sub Allocation'!A:B,2,FALSE))</f>
        <v/>
      </c>
      <c r="X989" t="str">
        <f t="shared" si="47"/>
        <v/>
      </c>
      <c r="Y989" t="str">
        <f t="shared" si="49"/>
        <v/>
      </c>
    </row>
    <row r="990" spans="1:25" x14ac:dyDescent="0.3">
      <c r="A990" t="e">
        <f>VLOOKUP(B990,'VTD Check'!A:D,4,FALSE)</f>
        <v>#N/A</v>
      </c>
      <c r="B990" t="s">
        <v>32</v>
      </c>
      <c r="C990">
        <v>16</v>
      </c>
      <c r="D990">
        <v>0</v>
      </c>
      <c r="E990">
        <v>478</v>
      </c>
      <c r="F990" t="s">
        <v>25</v>
      </c>
      <c r="G990">
        <v>0</v>
      </c>
      <c r="H990">
        <v>354</v>
      </c>
      <c r="I990">
        <v>353</v>
      </c>
      <c r="J990">
        <v>5</v>
      </c>
      <c r="K990">
        <v>3</v>
      </c>
      <c r="L990">
        <v>4</v>
      </c>
      <c r="M990">
        <v>79</v>
      </c>
      <c r="N990">
        <v>5</v>
      </c>
      <c r="O990">
        <v>255</v>
      </c>
      <c r="P990">
        <v>2</v>
      </c>
      <c r="U990" t="str">
        <f t="shared" si="48"/>
        <v/>
      </c>
      <c r="V990" t="str">
        <f>IF(U990="","",VLOOKUP(B990,'08 County Sub Allocation'!A:B,2,FALSE))</f>
        <v/>
      </c>
      <c r="X990" t="str">
        <f t="shared" si="47"/>
        <v/>
      </c>
      <c r="Y990" t="str">
        <f t="shared" si="49"/>
        <v/>
      </c>
    </row>
    <row r="991" spans="1:25" x14ac:dyDescent="0.3">
      <c r="A991" t="e">
        <f>VLOOKUP(B991,'VTD Check'!A:D,4,FALSE)</f>
        <v>#N/A</v>
      </c>
      <c r="B991" t="s">
        <v>223</v>
      </c>
      <c r="C991">
        <v>16</v>
      </c>
      <c r="U991" t="str">
        <f t="shared" si="48"/>
        <v/>
      </c>
      <c r="V991" t="str">
        <f>IF(U991="","",VLOOKUP(B991,'08 County Sub Allocation'!A:B,2,FALSE))</f>
        <v/>
      </c>
      <c r="X991" t="str">
        <f t="shared" si="47"/>
        <v/>
      </c>
      <c r="Y991" t="str">
        <f t="shared" si="49"/>
        <v/>
      </c>
    </row>
    <row r="992" spans="1:25" x14ac:dyDescent="0.3">
      <c r="A992" t="e">
        <f>VLOOKUP(B992,'VTD Check'!A:D,4,FALSE)</f>
        <v>#N/A</v>
      </c>
      <c r="B992" t="s">
        <v>24</v>
      </c>
      <c r="C992">
        <v>16</v>
      </c>
      <c r="D992">
        <v>0</v>
      </c>
      <c r="E992">
        <v>11589</v>
      </c>
      <c r="F992" t="s">
        <v>25</v>
      </c>
      <c r="G992">
        <v>243639</v>
      </c>
      <c r="H992">
        <v>5889</v>
      </c>
      <c r="I992">
        <v>5870</v>
      </c>
      <c r="J992">
        <v>78</v>
      </c>
      <c r="K992">
        <v>7</v>
      </c>
      <c r="L992">
        <v>19</v>
      </c>
      <c r="M992">
        <v>2254</v>
      </c>
      <c r="N992">
        <v>32</v>
      </c>
      <c r="O992">
        <v>3467</v>
      </c>
      <c r="P992">
        <v>13</v>
      </c>
      <c r="U992" t="str">
        <f t="shared" si="48"/>
        <v/>
      </c>
      <c r="V992" t="str">
        <f>IF(U992="","",VLOOKUP(B992,'08 County Sub Allocation'!A:B,2,FALSE))</f>
        <v/>
      </c>
      <c r="X992" t="str">
        <f t="shared" si="47"/>
        <v/>
      </c>
      <c r="Y992" t="str">
        <f t="shared" si="49"/>
        <v/>
      </c>
    </row>
    <row r="993" spans="1:25" x14ac:dyDescent="0.3">
      <c r="A993" t="e">
        <f>VLOOKUP(B993,'VTD Check'!A:D,4,FALSE)</f>
        <v>#N/A</v>
      </c>
      <c r="B993" t="s">
        <v>26</v>
      </c>
      <c r="C993">
        <v>16</v>
      </c>
      <c r="D993">
        <v>0</v>
      </c>
      <c r="E993">
        <v>0</v>
      </c>
      <c r="F993" t="s">
        <v>25</v>
      </c>
      <c r="G993">
        <v>243639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U993" t="str">
        <f t="shared" si="48"/>
        <v/>
      </c>
      <c r="V993" t="str">
        <f>IF(U993="","",VLOOKUP(B993,'08 County Sub Allocation'!A:B,2,FALSE))</f>
        <v/>
      </c>
      <c r="X993" t="str">
        <f t="shared" si="47"/>
        <v/>
      </c>
      <c r="Y993" t="str">
        <f t="shared" si="49"/>
        <v/>
      </c>
    </row>
    <row r="994" spans="1:25" x14ac:dyDescent="0.3">
      <c r="A994" t="e">
        <f>VLOOKUP(B994,'VTD Check'!A:D,4,FALSE)</f>
        <v>#N/A</v>
      </c>
      <c r="B994" t="s">
        <v>27</v>
      </c>
      <c r="C994">
        <v>16</v>
      </c>
      <c r="D994">
        <v>0</v>
      </c>
      <c r="E994">
        <v>0</v>
      </c>
      <c r="F994" t="s">
        <v>25</v>
      </c>
      <c r="G994">
        <v>243639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U994" t="str">
        <f t="shared" si="48"/>
        <v/>
      </c>
      <c r="V994" t="str">
        <f>IF(U994="","",VLOOKUP(B994,'08 County Sub Allocation'!A:B,2,FALSE))</f>
        <v/>
      </c>
      <c r="X994" t="str">
        <f t="shared" si="47"/>
        <v/>
      </c>
      <c r="Y994" t="str">
        <f t="shared" si="49"/>
        <v/>
      </c>
    </row>
    <row r="995" spans="1:25" x14ac:dyDescent="0.3">
      <c r="A995" t="e">
        <f>VLOOKUP(B995,'VTD Check'!A:D,4,FALSE)</f>
        <v>#N/A</v>
      </c>
      <c r="B995" t="s">
        <v>28</v>
      </c>
      <c r="C995">
        <v>16</v>
      </c>
      <c r="D995">
        <v>0</v>
      </c>
      <c r="E995">
        <v>0</v>
      </c>
      <c r="F995" t="s">
        <v>25</v>
      </c>
      <c r="G995">
        <v>243639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U995" t="str">
        <f t="shared" si="48"/>
        <v/>
      </c>
      <c r="V995" t="str">
        <f>IF(U995="","",VLOOKUP(B995,'08 County Sub Allocation'!A:B,2,FALSE))</f>
        <v/>
      </c>
      <c r="X995" t="str">
        <f t="shared" si="47"/>
        <v/>
      </c>
      <c r="Y995" t="str">
        <f t="shared" si="49"/>
        <v/>
      </c>
    </row>
    <row r="996" spans="1:25" x14ac:dyDescent="0.3">
      <c r="A996" t="e">
        <f>VLOOKUP(B996,'VTD Check'!A:D,4,FALSE)</f>
        <v>#N/A</v>
      </c>
      <c r="B996" t="s">
        <v>29</v>
      </c>
      <c r="C996">
        <v>16</v>
      </c>
      <c r="D996">
        <v>0</v>
      </c>
      <c r="E996">
        <v>0</v>
      </c>
      <c r="F996" t="s">
        <v>25</v>
      </c>
      <c r="G996">
        <v>243639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U996" t="str">
        <f t="shared" si="48"/>
        <v/>
      </c>
      <c r="V996" t="str">
        <f>IF(U996="","",VLOOKUP(B996,'08 County Sub Allocation'!A:B,2,FALSE))</f>
        <v/>
      </c>
      <c r="X996" t="str">
        <f t="shared" si="47"/>
        <v/>
      </c>
      <c r="Y996" t="str">
        <f t="shared" si="49"/>
        <v/>
      </c>
    </row>
    <row r="997" spans="1:25" x14ac:dyDescent="0.3">
      <c r="A997" t="e">
        <f>VLOOKUP(B997,'VTD Check'!A:D,4,FALSE)</f>
        <v>#N/A</v>
      </c>
      <c r="B997" t="s">
        <v>30</v>
      </c>
      <c r="C997">
        <v>16</v>
      </c>
      <c r="D997">
        <v>0</v>
      </c>
      <c r="E997">
        <v>0</v>
      </c>
      <c r="F997" t="s">
        <v>25</v>
      </c>
      <c r="G997">
        <v>243639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U997" t="str">
        <f t="shared" si="48"/>
        <v/>
      </c>
      <c r="V997" t="str">
        <f>IF(U997="","",VLOOKUP(B997,'08 County Sub Allocation'!A:B,2,FALSE))</f>
        <v/>
      </c>
      <c r="X997" t="str">
        <f t="shared" si="47"/>
        <v/>
      </c>
      <c r="Y997" t="str">
        <f t="shared" si="49"/>
        <v/>
      </c>
    </row>
    <row r="998" spans="1:25" x14ac:dyDescent="0.3">
      <c r="A998" t="e">
        <f>VLOOKUP(B998,'VTD Check'!A:D,4,FALSE)</f>
        <v>#N/A</v>
      </c>
      <c r="B998" t="s">
        <v>31</v>
      </c>
      <c r="C998">
        <v>16</v>
      </c>
      <c r="D998">
        <v>0</v>
      </c>
      <c r="E998">
        <v>0</v>
      </c>
      <c r="F998" t="s">
        <v>25</v>
      </c>
      <c r="G998">
        <v>243639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U998" t="str">
        <f t="shared" si="48"/>
        <v/>
      </c>
      <c r="V998" t="str">
        <f>IF(U998="","",VLOOKUP(B998,'08 County Sub Allocation'!A:B,2,FALSE))</f>
        <v/>
      </c>
      <c r="X998" t="str">
        <f t="shared" si="47"/>
        <v/>
      </c>
      <c r="Y998" t="str">
        <f t="shared" si="49"/>
        <v/>
      </c>
    </row>
    <row r="999" spans="1:25" x14ac:dyDescent="0.3">
      <c r="A999" t="e">
        <f>VLOOKUP(B999,'VTD Check'!A:D,4,FALSE)</f>
        <v>#N/A</v>
      </c>
      <c r="B999" t="s">
        <v>32</v>
      </c>
      <c r="C999">
        <v>16</v>
      </c>
      <c r="D999">
        <v>0</v>
      </c>
      <c r="E999">
        <v>11589</v>
      </c>
      <c r="F999" t="s">
        <v>25</v>
      </c>
      <c r="G999">
        <v>0</v>
      </c>
      <c r="H999">
        <v>5889</v>
      </c>
      <c r="I999">
        <v>5870</v>
      </c>
      <c r="J999">
        <v>78</v>
      </c>
      <c r="K999">
        <v>7</v>
      </c>
      <c r="L999">
        <v>19</v>
      </c>
      <c r="M999">
        <v>2254</v>
      </c>
      <c r="N999">
        <v>32</v>
      </c>
      <c r="O999">
        <v>3467</v>
      </c>
      <c r="P999">
        <v>13</v>
      </c>
      <c r="U999" t="str">
        <f t="shared" si="48"/>
        <v/>
      </c>
      <c r="V999" t="str">
        <f>IF(U999="","",VLOOKUP(B999,'08 County Sub Allocation'!A:B,2,FALSE))</f>
        <v/>
      </c>
      <c r="X999" t="str">
        <f t="shared" si="47"/>
        <v/>
      </c>
      <c r="Y999" t="str">
        <f t="shared" si="49"/>
        <v/>
      </c>
    </row>
    <row r="1000" spans="1:25" x14ac:dyDescent="0.3">
      <c r="A1000" t="e">
        <f>VLOOKUP(B1000,'VTD Check'!A:D,4,FALSE)</f>
        <v>#N/A</v>
      </c>
      <c r="B1000" t="s">
        <v>224</v>
      </c>
      <c r="C1000">
        <v>16</v>
      </c>
      <c r="U1000" t="str">
        <f t="shared" si="48"/>
        <v/>
      </c>
      <c r="V1000" t="str">
        <f>IF(U1000="","",VLOOKUP(B1000,'08 County Sub Allocation'!A:B,2,FALSE))</f>
        <v/>
      </c>
      <c r="X1000" t="str">
        <f t="shared" si="47"/>
        <v/>
      </c>
      <c r="Y1000" t="str">
        <f t="shared" si="49"/>
        <v/>
      </c>
    </row>
    <row r="1001" spans="1:25" x14ac:dyDescent="0.3">
      <c r="A1001" t="e">
        <f>VLOOKUP(B1001,'VTD Check'!A:D,4,FALSE)</f>
        <v>#N/A</v>
      </c>
      <c r="B1001" t="s">
        <v>24</v>
      </c>
      <c r="C1001">
        <v>16</v>
      </c>
      <c r="D1001">
        <v>0</v>
      </c>
      <c r="E1001">
        <v>0</v>
      </c>
      <c r="F1001" t="s">
        <v>25</v>
      </c>
      <c r="G1001">
        <v>66048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U1001" t="str">
        <f t="shared" si="48"/>
        <v/>
      </c>
      <c r="V1001" t="str">
        <f>IF(U1001="","",VLOOKUP(B1001,'08 County Sub Allocation'!A:B,2,FALSE))</f>
        <v/>
      </c>
      <c r="X1001" t="str">
        <f t="shared" si="47"/>
        <v/>
      </c>
      <c r="Y1001" t="str">
        <f t="shared" si="49"/>
        <v/>
      </c>
    </row>
    <row r="1002" spans="1:25" x14ac:dyDescent="0.3">
      <c r="A1002" t="e">
        <f>VLOOKUP(B1002,'VTD Check'!A:D,4,FALSE)</f>
        <v>#N/A</v>
      </c>
      <c r="B1002" t="s">
        <v>26</v>
      </c>
      <c r="C1002">
        <v>16</v>
      </c>
      <c r="D1002">
        <v>0</v>
      </c>
      <c r="E1002">
        <v>226</v>
      </c>
      <c r="F1002" t="s">
        <v>25</v>
      </c>
      <c r="G1002">
        <v>66048</v>
      </c>
      <c r="H1002">
        <v>226</v>
      </c>
      <c r="I1002">
        <v>225</v>
      </c>
      <c r="J1002">
        <v>6</v>
      </c>
      <c r="K1002">
        <v>1</v>
      </c>
      <c r="L1002">
        <v>1</v>
      </c>
      <c r="M1002">
        <v>61</v>
      </c>
      <c r="N1002">
        <v>4</v>
      </c>
      <c r="O1002">
        <v>149</v>
      </c>
      <c r="P1002">
        <v>3</v>
      </c>
      <c r="U1002" t="str">
        <f t="shared" si="48"/>
        <v/>
      </c>
      <c r="V1002" t="str">
        <f>IF(U1002="","",VLOOKUP(B1002,'08 County Sub Allocation'!A:B,2,FALSE))</f>
        <v/>
      </c>
      <c r="X1002" t="str">
        <f t="shared" si="47"/>
        <v/>
      </c>
      <c r="Y1002" t="str">
        <f t="shared" si="49"/>
        <v/>
      </c>
    </row>
    <row r="1003" spans="1:25" x14ac:dyDescent="0.3">
      <c r="A1003" t="e">
        <f>VLOOKUP(B1003,'VTD Check'!A:D,4,FALSE)</f>
        <v>#N/A</v>
      </c>
      <c r="B1003" t="s">
        <v>27</v>
      </c>
      <c r="C1003">
        <v>16</v>
      </c>
      <c r="D1003">
        <v>0</v>
      </c>
      <c r="E1003">
        <v>0</v>
      </c>
      <c r="F1003" t="s">
        <v>25</v>
      </c>
      <c r="G1003">
        <v>66048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U1003" t="str">
        <f t="shared" si="48"/>
        <v/>
      </c>
      <c r="V1003" t="str">
        <f>IF(U1003="","",VLOOKUP(B1003,'08 County Sub Allocation'!A:B,2,FALSE))</f>
        <v/>
      </c>
      <c r="X1003" t="str">
        <f t="shared" si="47"/>
        <v/>
      </c>
      <c r="Y1003" t="str">
        <f t="shared" si="49"/>
        <v/>
      </c>
    </row>
    <row r="1004" spans="1:25" x14ac:dyDescent="0.3">
      <c r="A1004" t="e">
        <f>VLOOKUP(B1004,'VTD Check'!A:D,4,FALSE)</f>
        <v>#N/A</v>
      </c>
      <c r="B1004" t="s">
        <v>28</v>
      </c>
      <c r="C1004">
        <v>16</v>
      </c>
      <c r="D1004">
        <v>0</v>
      </c>
      <c r="E1004">
        <v>0</v>
      </c>
      <c r="F1004" t="s">
        <v>25</v>
      </c>
      <c r="G1004">
        <v>66048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U1004" t="str">
        <f t="shared" si="48"/>
        <v/>
      </c>
      <c r="V1004" t="str">
        <f>IF(U1004="","",VLOOKUP(B1004,'08 County Sub Allocation'!A:B,2,FALSE))</f>
        <v/>
      </c>
      <c r="X1004" t="str">
        <f t="shared" si="47"/>
        <v/>
      </c>
      <c r="Y1004" t="str">
        <f t="shared" si="49"/>
        <v/>
      </c>
    </row>
    <row r="1005" spans="1:25" x14ac:dyDescent="0.3">
      <c r="A1005" t="e">
        <f>VLOOKUP(B1005,'VTD Check'!A:D,4,FALSE)</f>
        <v>#N/A</v>
      </c>
      <c r="B1005" t="s">
        <v>29</v>
      </c>
      <c r="C1005">
        <v>16</v>
      </c>
      <c r="D1005">
        <v>0</v>
      </c>
      <c r="E1005">
        <v>0</v>
      </c>
      <c r="F1005" t="s">
        <v>25</v>
      </c>
      <c r="G1005">
        <v>66048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U1005" t="str">
        <f t="shared" si="48"/>
        <v/>
      </c>
      <c r="V1005" t="str">
        <f>IF(U1005="","",VLOOKUP(B1005,'08 County Sub Allocation'!A:B,2,FALSE))</f>
        <v/>
      </c>
      <c r="X1005" t="str">
        <f t="shared" si="47"/>
        <v/>
      </c>
      <c r="Y1005" t="str">
        <f t="shared" si="49"/>
        <v/>
      </c>
    </row>
    <row r="1006" spans="1:25" x14ac:dyDescent="0.3">
      <c r="A1006" t="e">
        <f>VLOOKUP(B1006,'VTD Check'!A:D,4,FALSE)</f>
        <v>#N/A</v>
      </c>
      <c r="B1006" t="s">
        <v>30</v>
      </c>
      <c r="C1006">
        <v>16</v>
      </c>
      <c r="D1006">
        <v>0</v>
      </c>
      <c r="E1006">
        <v>551</v>
      </c>
      <c r="F1006" t="s">
        <v>25</v>
      </c>
      <c r="G1006">
        <v>66048</v>
      </c>
      <c r="H1006">
        <v>551</v>
      </c>
      <c r="I1006">
        <v>547</v>
      </c>
      <c r="J1006">
        <v>1</v>
      </c>
      <c r="K1006">
        <v>5</v>
      </c>
      <c r="L1006">
        <v>6</v>
      </c>
      <c r="M1006">
        <v>120</v>
      </c>
      <c r="N1006">
        <v>1</v>
      </c>
      <c r="O1006">
        <v>412</v>
      </c>
      <c r="P1006">
        <v>2</v>
      </c>
      <c r="U1006" t="str">
        <f t="shared" si="48"/>
        <v/>
      </c>
      <c r="V1006" t="str">
        <f>IF(U1006="","",VLOOKUP(B1006,'08 County Sub Allocation'!A:B,2,FALSE))</f>
        <v/>
      </c>
      <c r="X1006" t="str">
        <f t="shared" si="47"/>
        <v/>
      </c>
      <c r="Y1006" t="str">
        <f t="shared" si="49"/>
        <v/>
      </c>
    </row>
    <row r="1007" spans="1:25" x14ac:dyDescent="0.3">
      <c r="A1007" t="e">
        <f>VLOOKUP(B1007,'VTD Check'!A:D,4,FALSE)</f>
        <v>#N/A</v>
      </c>
      <c r="B1007" t="s">
        <v>31</v>
      </c>
      <c r="C1007">
        <v>16</v>
      </c>
      <c r="D1007">
        <v>0</v>
      </c>
      <c r="E1007">
        <v>0</v>
      </c>
      <c r="F1007" t="s">
        <v>25</v>
      </c>
      <c r="G1007">
        <v>66048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U1007" t="str">
        <f t="shared" si="48"/>
        <v/>
      </c>
      <c r="V1007" t="str">
        <f>IF(U1007="","",VLOOKUP(B1007,'08 County Sub Allocation'!A:B,2,FALSE))</f>
        <v/>
      </c>
      <c r="X1007" t="str">
        <f t="shared" si="47"/>
        <v/>
      </c>
      <c r="Y1007" t="str">
        <f t="shared" si="49"/>
        <v/>
      </c>
    </row>
    <row r="1008" spans="1:25" x14ac:dyDescent="0.3">
      <c r="A1008" t="e">
        <f>VLOOKUP(B1008,'VTD Check'!A:D,4,FALSE)</f>
        <v>#N/A</v>
      </c>
      <c r="B1008" t="s">
        <v>32</v>
      </c>
      <c r="C1008">
        <v>16</v>
      </c>
      <c r="D1008">
        <v>0</v>
      </c>
      <c r="E1008">
        <v>777</v>
      </c>
      <c r="F1008" t="s">
        <v>25</v>
      </c>
      <c r="G1008">
        <v>0</v>
      </c>
      <c r="H1008">
        <v>777</v>
      </c>
      <c r="I1008">
        <v>772</v>
      </c>
      <c r="J1008">
        <v>7</v>
      </c>
      <c r="K1008">
        <v>6</v>
      </c>
      <c r="L1008">
        <v>7</v>
      </c>
      <c r="M1008">
        <v>181</v>
      </c>
      <c r="N1008">
        <v>5</v>
      </c>
      <c r="O1008">
        <v>561</v>
      </c>
      <c r="P1008">
        <v>5</v>
      </c>
      <c r="U1008" t="str">
        <f t="shared" si="48"/>
        <v/>
      </c>
      <c r="V1008" t="str">
        <f>IF(U1008="","",VLOOKUP(B1008,'08 County Sub Allocation'!A:B,2,FALSE))</f>
        <v/>
      </c>
      <c r="X1008" t="str">
        <f t="shared" si="47"/>
        <v/>
      </c>
      <c r="Y1008" t="str">
        <f t="shared" si="49"/>
        <v/>
      </c>
    </row>
    <row r="1009" spans="1:25" x14ac:dyDescent="0.3">
      <c r="A1009" t="e">
        <f>VLOOKUP(B1009,'VTD Check'!A:D,4,FALSE)</f>
        <v>#N/A</v>
      </c>
      <c r="B1009" t="s">
        <v>32</v>
      </c>
      <c r="C1009">
        <v>16</v>
      </c>
      <c r="U1009" t="str">
        <f t="shared" si="48"/>
        <v/>
      </c>
      <c r="V1009" t="str">
        <f>IF(U1009="","",VLOOKUP(B1009,'08 County Sub Allocation'!A:B,2,FALSE))</f>
        <v/>
      </c>
      <c r="X1009" t="str">
        <f t="shared" si="47"/>
        <v/>
      </c>
      <c r="Y1009" t="str">
        <f t="shared" si="49"/>
        <v/>
      </c>
    </row>
    <row r="1010" spans="1:25" x14ac:dyDescent="0.3">
      <c r="A1010" t="e">
        <f>VLOOKUP(B1010,'VTD Check'!A:D,4,FALSE)</f>
        <v>#N/A</v>
      </c>
      <c r="B1010" t="s">
        <v>37</v>
      </c>
      <c r="C1010">
        <v>16</v>
      </c>
      <c r="D1010">
        <v>12897</v>
      </c>
      <c r="E1010">
        <v>10510</v>
      </c>
      <c r="F1010" s="1">
        <v>0.81489999999999996</v>
      </c>
      <c r="G1010">
        <v>12897</v>
      </c>
      <c r="H1010">
        <v>7148</v>
      </c>
      <c r="I1010">
        <v>7125</v>
      </c>
      <c r="J1010">
        <v>105</v>
      </c>
      <c r="K1010">
        <v>18</v>
      </c>
      <c r="L1010">
        <v>32</v>
      </c>
      <c r="M1010">
        <v>1779</v>
      </c>
      <c r="N1010">
        <v>44</v>
      </c>
      <c r="O1010">
        <v>5133</v>
      </c>
      <c r="P1010">
        <v>14</v>
      </c>
      <c r="U1010" t="str">
        <f t="shared" si="48"/>
        <v/>
      </c>
      <c r="V1010" t="str">
        <f>IF(U1010="","",VLOOKUP(B1010,'08 County Sub Allocation'!A:B,2,FALSE))</f>
        <v/>
      </c>
      <c r="X1010" t="str">
        <f t="shared" si="47"/>
        <v/>
      </c>
      <c r="Y1010" t="str">
        <f t="shared" si="49"/>
        <v/>
      </c>
    </row>
    <row r="1011" spans="1:25" x14ac:dyDescent="0.3">
      <c r="A1011" t="e">
        <f>VLOOKUP(B1011,'VTD Check'!A:D,4,FALSE)</f>
        <v>#N/A</v>
      </c>
      <c r="B1011" t="s">
        <v>24</v>
      </c>
      <c r="C1011">
        <v>16</v>
      </c>
      <c r="D1011">
        <v>12897</v>
      </c>
      <c r="E1011">
        <v>14125</v>
      </c>
      <c r="F1011" s="1">
        <v>1.0952</v>
      </c>
      <c r="G1011">
        <v>335481</v>
      </c>
      <c r="H1011">
        <v>7574</v>
      </c>
      <c r="I1011">
        <v>7546</v>
      </c>
      <c r="J1011">
        <v>109</v>
      </c>
      <c r="K1011">
        <v>12</v>
      </c>
      <c r="L1011">
        <v>28</v>
      </c>
      <c r="M1011">
        <v>2735</v>
      </c>
      <c r="N1011">
        <v>43</v>
      </c>
      <c r="O1011">
        <v>4601</v>
      </c>
      <c r="P1011">
        <v>18</v>
      </c>
      <c r="U1011" t="str">
        <f t="shared" si="48"/>
        <v/>
      </c>
      <c r="V1011" t="str">
        <f>IF(U1011="","",VLOOKUP(B1011,'08 County Sub Allocation'!A:B,2,FALSE))</f>
        <v/>
      </c>
      <c r="X1011" t="str">
        <f t="shared" si="47"/>
        <v/>
      </c>
      <c r="Y1011" t="str">
        <f t="shared" si="49"/>
        <v/>
      </c>
    </row>
    <row r="1012" spans="1:25" x14ac:dyDescent="0.3">
      <c r="A1012" t="e">
        <f>VLOOKUP(B1012,'VTD Check'!A:D,4,FALSE)</f>
        <v>#N/A</v>
      </c>
      <c r="B1012" t="s">
        <v>26</v>
      </c>
      <c r="C1012">
        <v>16</v>
      </c>
      <c r="D1012">
        <v>12897</v>
      </c>
      <c r="E1012">
        <v>226</v>
      </c>
      <c r="F1012" s="1">
        <v>1.7500000000000002E-2</v>
      </c>
      <c r="G1012">
        <v>335481</v>
      </c>
      <c r="H1012">
        <v>226</v>
      </c>
      <c r="I1012">
        <v>225</v>
      </c>
      <c r="J1012">
        <v>6</v>
      </c>
      <c r="K1012">
        <v>1</v>
      </c>
      <c r="L1012">
        <v>1</v>
      </c>
      <c r="M1012">
        <v>61</v>
      </c>
      <c r="N1012">
        <v>4</v>
      </c>
      <c r="O1012">
        <v>149</v>
      </c>
      <c r="P1012">
        <v>3</v>
      </c>
      <c r="U1012" t="str">
        <f t="shared" si="48"/>
        <v/>
      </c>
      <c r="V1012" t="str">
        <f>IF(U1012="","",VLOOKUP(B1012,'08 County Sub Allocation'!A:B,2,FALSE))</f>
        <v/>
      </c>
      <c r="X1012" t="str">
        <f t="shared" si="47"/>
        <v/>
      </c>
      <c r="Y1012" t="str">
        <f t="shared" si="49"/>
        <v/>
      </c>
    </row>
    <row r="1013" spans="1:25" x14ac:dyDescent="0.3">
      <c r="A1013" t="e">
        <f>VLOOKUP(B1013,'VTD Check'!A:D,4,FALSE)</f>
        <v>#N/A</v>
      </c>
      <c r="B1013" t="s">
        <v>27</v>
      </c>
      <c r="C1013">
        <v>16</v>
      </c>
      <c r="D1013">
        <v>12897</v>
      </c>
      <c r="E1013">
        <v>0</v>
      </c>
      <c r="F1013" s="1">
        <v>0</v>
      </c>
      <c r="G1013">
        <v>335481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U1013" t="str">
        <f t="shared" si="48"/>
        <v/>
      </c>
      <c r="V1013" t="str">
        <f>IF(U1013="","",VLOOKUP(B1013,'08 County Sub Allocation'!A:B,2,FALSE))</f>
        <v/>
      </c>
      <c r="X1013" t="str">
        <f t="shared" si="47"/>
        <v/>
      </c>
      <c r="Y1013" t="str">
        <f t="shared" si="49"/>
        <v/>
      </c>
    </row>
    <row r="1014" spans="1:25" x14ac:dyDescent="0.3">
      <c r="A1014" t="e">
        <f>VLOOKUP(B1014,'VTD Check'!A:D,4,FALSE)</f>
        <v>#N/A</v>
      </c>
      <c r="B1014" t="s">
        <v>28</v>
      </c>
      <c r="C1014">
        <v>16</v>
      </c>
      <c r="D1014">
        <v>12897</v>
      </c>
      <c r="E1014">
        <v>553</v>
      </c>
      <c r="F1014" s="1">
        <v>4.2900000000000001E-2</v>
      </c>
      <c r="G1014">
        <v>335481</v>
      </c>
      <c r="H1014">
        <v>407</v>
      </c>
      <c r="I1014">
        <v>407</v>
      </c>
      <c r="J1014">
        <v>7</v>
      </c>
      <c r="K1014">
        <v>1</v>
      </c>
      <c r="L1014">
        <v>4</v>
      </c>
      <c r="M1014">
        <v>96</v>
      </c>
      <c r="N1014">
        <v>5</v>
      </c>
      <c r="O1014">
        <v>292</v>
      </c>
      <c r="P1014">
        <v>2</v>
      </c>
      <c r="U1014" t="str">
        <f t="shared" si="48"/>
        <v/>
      </c>
      <c r="V1014" t="str">
        <f>IF(U1014="","",VLOOKUP(B1014,'08 County Sub Allocation'!A:B,2,FALSE))</f>
        <v/>
      </c>
      <c r="X1014" t="str">
        <f t="shared" si="47"/>
        <v/>
      </c>
      <c r="Y1014" t="str">
        <f t="shared" si="49"/>
        <v/>
      </c>
    </row>
    <row r="1015" spans="1:25" x14ac:dyDescent="0.3">
      <c r="A1015" t="e">
        <f>VLOOKUP(B1015,'VTD Check'!A:D,4,FALSE)</f>
        <v>#N/A</v>
      </c>
      <c r="B1015" t="s">
        <v>29</v>
      </c>
      <c r="C1015">
        <v>16</v>
      </c>
      <c r="D1015">
        <v>12897</v>
      </c>
      <c r="E1015">
        <v>0</v>
      </c>
      <c r="F1015" s="1">
        <v>0</v>
      </c>
      <c r="G1015">
        <v>335481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U1015" t="str">
        <f t="shared" si="48"/>
        <v/>
      </c>
      <c r="V1015" t="str">
        <f>IF(U1015="","",VLOOKUP(B1015,'08 County Sub Allocation'!A:B,2,FALSE))</f>
        <v/>
      </c>
      <c r="X1015" t="str">
        <f t="shared" si="47"/>
        <v/>
      </c>
      <c r="Y1015" t="str">
        <f t="shared" si="49"/>
        <v/>
      </c>
    </row>
    <row r="1016" spans="1:25" x14ac:dyDescent="0.3">
      <c r="A1016" t="e">
        <f>VLOOKUP(B1016,'VTD Check'!A:D,4,FALSE)</f>
        <v>#N/A</v>
      </c>
      <c r="B1016" t="s">
        <v>30</v>
      </c>
      <c r="C1016">
        <v>16</v>
      </c>
      <c r="D1016">
        <v>12897</v>
      </c>
      <c r="E1016">
        <v>551</v>
      </c>
      <c r="F1016" s="1">
        <v>4.2700000000000002E-2</v>
      </c>
      <c r="G1016">
        <v>335481</v>
      </c>
      <c r="H1016">
        <v>551</v>
      </c>
      <c r="I1016">
        <v>547</v>
      </c>
      <c r="J1016">
        <v>1</v>
      </c>
      <c r="K1016">
        <v>5</v>
      </c>
      <c r="L1016">
        <v>6</v>
      </c>
      <c r="M1016">
        <v>120</v>
      </c>
      <c r="N1016">
        <v>1</v>
      </c>
      <c r="O1016">
        <v>412</v>
      </c>
      <c r="P1016">
        <v>2</v>
      </c>
      <c r="U1016" t="str">
        <f t="shared" si="48"/>
        <v/>
      </c>
      <c r="V1016" t="str">
        <f>IF(U1016="","",VLOOKUP(B1016,'08 County Sub Allocation'!A:B,2,FALSE))</f>
        <v/>
      </c>
      <c r="X1016" t="str">
        <f t="shared" si="47"/>
        <v/>
      </c>
      <c r="Y1016" t="str">
        <f t="shared" si="49"/>
        <v/>
      </c>
    </row>
    <row r="1017" spans="1:25" x14ac:dyDescent="0.3">
      <c r="A1017" t="e">
        <f>VLOOKUP(B1017,'VTD Check'!A:D,4,FALSE)</f>
        <v>#N/A</v>
      </c>
      <c r="B1017" t="s">
        <v>31</v>
      </c>
      <c r="C1017">
        <v>16</v>
      </c>
      <c r="D1017">
        <v>12897</v>
      </c>
      <c r="E1017">
        <v>0</v>
      </c>
      <c r="F1017" s="1">
        <v>0</v>
      </c>
      <c r="G1017">
        <v>335481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U1017" t="str">
        <f t="shared" si="48"/>
        <v/>
      </c>
      <c r="V1017" t="str">
        <f>IF(U1017="","",VLOOKUP(B1017,'08 County Sub Allocation'!A:B,2,FALSE))</f>
        <v/>
      </c>
      <c r="X1017" t="str">
        <f t="shared" si="47"/>
        <v/>
      </c>
      <c r="Y1017" t="str">
        <f t="shared" si="49"/>
        <v/>
      </c>
    </row>
    <row r="1018" spans="1:25" x14ac:dyDescent="0.3">
      <c r="A1018" t="e">
        <f>VLOOKUP(B1018,'VTD Check'!A:D,4,FALSE)</f>
        <v>#N/A</v>
      </c>
      <c r="B1018" t="s">
        <v>32</v>
      </c>
      <c r="C1018">
        <v>16</v>
      </c>
      <c r="D1018">
        <v>12897</v>
      </c>
      <c r="E1018">
        <v>25965</v>
      </c>
      <c r="F1018" s="1">
        <v>2.0133000000000001</v>
      </c>
      <c r="G1018">
        <v>12897</v>
      </c>
      <c r="H1018">
        <v>15906</v>
      </c>
      <c r="I1018">
        <v>15850</v>
      </c>
      <c r="J1018">
        <v>228</v>
      </c>
      <c r="K1018">
        <v>37</v>
      </c>
      <c r="L1018">
        <v>71</v>
      </c>
      <c r="M1018">
        <v>4791</v>
      </c>
      <c r="N1018">
        <v>97</v>
      </c>
      <c r="O1018">
        <v>10587</v>
      </c>
      <c r="P1018">
        <v>39</v>
      </c>
      <c r="U1018" t="str">
        <f t="shared" si="48"/>
        <v/>
      </c>
      <c r="V1018" t="str">
        <f>IF(U1018="","",VLOOKUP(B1018,'08 County Sub Allocation'!A:B,2,FALSE))</f>
        <v/>
      </c>
      <c r="X1018" t="str">
        <f t="shared" si="47"/>
        <v/>
      </c>
      <c r="Y1018" t="str">
        <f t="shared" si="49"/>
        <v/>
      </c>
    </row>
    <row r="1019" spans="1:25" x14ac:dyDescent="0.3">
      <c r="A1019" t="e">
        <f>VLOOKUP(B1019,'VTD Check'!A:D,4,FALSE)</f>
        <v>#N/A</v>
      </c>
      <c r="U1019" t="str">
        <f t="shared" si="48"/>
        <v/>
      </c>
      <c r="V1019" t="str">
        <f>IF(U1019="","",VLOOKUP(B1019,'08 County Sub Allocation'!A:B,2,FALSE))</f>
        <v/>
      </c>
      <c r="X1019" t="str">
        <f t="shared" si="47"/>
        <v/>
      </c>
      <c r="Y1019" t="str">
        <f t="shared" si="49"/>
        <v/>
      </c>
    </row>
    <row r="1020" spans="1:25" x14ac:dyDescent="0.3">
      <c r="A1020" t="str">
        <f>VLOOKUP(B1020,'VTD Check'!A:D,4,FALSE)</f>
        <v>17-200</v>
      </c>
      <c r="B1020" t="s">
        <v>259</v>
      </c>
      <c r="C1020">
        <v>17</v>
      </c>
      <c r="D1020">
        <v>1321</v>
      </c>
      <c r="E1020">
        <v>1395</v>
      </c>
      <c r="F1020" s="1">
        <v>1.056</v>
      </c>
      <c r="G1020">
        <v>1321</v>
      </c>
      <c r="H1020">
        <v>697</v>
      </c>
      <c r="I1020">
        <v>694</v>
      </c>
      <c r="J1020">
        <v>6</v>
      </c>
      <c r="K1020">
        <v>1</v>
      </c>
      <c r="L1020">
        <v>1</v>
      </c>
      <c r="M1020">
        <v>198</v>
      </c>
      <c r="N1020">
        <v>2</v>
      </c>
      <c r="O1020">
        <v>485</v>
      </c>
      <c r="P1020">
        <v>1</v>
      </c>
      <c r="U1020" t="str">
        <f t="shared" si="48"/>
        <v>17-200</v>
      </c>
      <c r="V1020" t="str">
        <f>IF(U1020="","",VLOOKUP(B1020,'08 County Sub Allocation'!A:B,2,FALSE))</f>
        <v>ANC</v>
      </c>
      <c r="X1020">
        <f t="shared" si="47"/>
        <v>17</v>
      </c>
      <c r="Y1020" t="str">
        <f t="shared" si="49"/>
        <v>ED</v>
      </c>
    </row>
    <row r="1021" spans="1:25" x14ac:dyDescent="0.3">
      <c r="A1021" t="str">
        <f>VLOOKUP(B1021,'VTD Check'!A:D,4,FALSE)</f>
        <v>17-205</v>
      </c>
      <c r="B1021" t="s">
        <v>260</v>
      </c>
      <c r="C1021">
        <v>17</v>
      </c>
      <c r="D1021">
        <v>2564</v>
      </c>
      <c r="E1021">
        <v>2325</v>
      </c>
      <c r="F1021" s="1">
        <v>0.90680000000000005</v>
      </c>
      <c r="G1021">
        <v>2564</v>
      </c>
      <c r="H1021">
        <v>1164</v>
      </c>
      <c r="I1021">
        <v>1160</v>
      </c>
      <c r="J1021">
        <v>12</v>
      </c>
      <c r="K1021">
        <v>5</v>
      </c>
      <c r="L1021">
        <v>8</v>
      </c>
      <c r="M1021">
        <v>264</v>
      </c>
      <c r="N1021">
        <v>5</v>
      </c>
      <c r="O1021">
        <v>861</v>
      </c>
      <c r="P1021">
        <v>5</v>
      </c>
      <c r="U1021" t="str">
        <f t="shared" si="48"/>
        <v>17-205</v>
      </c>
      <c r="V1021" t="str">
        <f>IF(U1021="","",VLOOKUP(B1021,'08 County Sub Allocation'!A:B,2,FALSE))</f>
        <v>ANC</v>
      </c>
      <c r="X1021">
        <f t="shared" si="47"/>
        <v>17</v>
      </c>
      <c r="Y1021" t="str">
        <f t="shared" si="49"/>
        <v>ED</v>
      </c>
    </row>
    <row r="1022" spans="1:25" x14ac:dyDescent="0.3">
      <c r="A1022" t="str">
        <f>VLOOKUP(B1022,'VTD Check'!A:D,4,FALSE)</f>
        <v>17-210</v>
      </c>
      <c r="B1022" t="s">
        <v>261</v>
      </c>
      <c r="C1022">
        <v>17</v>
      </c>
      <c r="D1022">
        <v>2047</v>
      </c>
      <c r="E1022">
        <v>1970</v>
      </c>
      <c r="F1022" s="1">
        <v>0.96240000000000003</v>
      </c>
      <c r="G1022">
        <v>2047</v>
      </c>
      <c r="H1022">
        <v>987</v>
      </c>
      <c r="I1022">
        <v>979</v>
      </c>
      <c r="J1022">
        <v>15</v>
      </c>
      <c r="K1022">
        <v>2</v>
      </c>
      <c r="L1022">
        <v>3</v>
      </c>
      <c r="M1022">
        <v>236</v>
      </c>
      <c r="N1022">
        <v>1</v>
      </c>
      <c r="O1022">
        <v>720</v>
      </c>
      <c r="P1022">
        <v>2</v>
      </c>
      <c r="U1022" t="str">
        <f t="shared" si="48"/>
        <v>17-210</v>
      </c>
      <c r="V1022" t="str">
        <f>IF(U1022="","",VLOOKUP(B1022,'08 County Sub Allocation'!A:B,2,FALSE))</f>
        <v>ANC</v>
      </c>
      <c r="X1022">
        <f t="shared" si="47"/>
        <v>17</v>
      </c>
      <c r="Y1022" t="str">
        <f t="shared" si="49"/>
        <v>ED</v>
      </c>
    </row>
    <row r="1023" spans="1:25" x14ac:dyDescent="0.3">
      <c r="A1023" t="str">
        <f>VLOOKUP(B1023,'VTD Check'!A:D,4,FALSE)</f>
        <v>17-215</v>
      </c>
      <c r="B1023" t="s">
        <v>262</v>
      </c>
      <c r="C1023">
        <v>17</v>
      </c>
      <c r="D1023">
        <v>1182</v>
      </c>
      <c r="E1023">
        <v>1086</v>
      </c>
      <c r="F1023" s="1">
        <v>0.91879999999999995</v>
      </c>
      <c r="G1023">
        <v>1182</v>
      </c>
      <c r="H1023">
        <v>542</v>
      </c>
      <c r="I1023">
        <v>541</v>
      </c>
      <c r="J1023">
        <v>6</v>
      </c>
      <c r="K1023">
        <v>0</v>
      </c>
      <c r="L1023">
        <v>1</v>
      </c>
      <c r="M1023">
        <v>127</v>
      </c>
      <c r="N1023">
        <v>0</v>
      </c>
      <c r="O1023">
        <v>407</v>
      </c>
      <c r="P1023">
        <v>0</v>
      </c>
      <c r="U1023" t="str">
        <f t="shared" si="48"/>
        <v>17-215</v>
      </c>
      <c r="V1023" t="str">
        <f>IF(U1023="","",VLOOKUP(B1023,'08 County Sub Allocation'!A:B,2,FALSE))</f>
        <v>ANC</v>
      </c>
      <c r="X1023">
        <f t="shared" si="47"/>
        <v>17</v>
      </c>
      <c r="Y1023" t="str">
        <f t="shared" si="49"/>
        <v>ED</v>
      </c>
    </row>
    <row r="1024" spans="1:25" x14ac:dyDescent="0.3">
      <c r="A1024" t="str">
        <f>VLOOKUP(B1024,'VTD Check'!A:D,4,FALSE)</f>
        <v>17-220</v>
      </c>
      <c r="B1024" t="s">
        <v>263</v>
      </c>
      <c r="C1024">
        <v>17</v>
      </c>
      <c r="D1024">
        <v>3025</v>
      </c>
      <c r="E1024">
        <v>2620</v>
      </c>
      <c r="F1024" s="1">
        <v>0.86609999999999998</v>
      </c>
      <c r="G1024">
        <v>3025</v>
      </c>
      <c r="H1024">
        <v>1310</v>
      </c>
      <c r="I1024">
        <v>1307</v>
      </c>
      <c r="J1024">
        <v>6</v>
      </c>
      <c r="K1024">
        <v>1</v>
      </c>
      <c r="L1024">
        <v>5</v>
      </c>
      <c r="M1024">
        <v>378</v>
      </c>
      <c r="N1024">
        <v>6</v>
      </c>
      <c r="O1024">
        <v>910</v>
      </c>
      <c r="P1024">
        <v>1</v>
      </c>
      <c r="U1024" t="str">
        <f t="shared" si="48"/>
        <v>17-220</v>
      </c>
      <c r="V1024" t="str">
        <f>IF(U1024="","",VLOOKUP(B1024,'08 County Sub Allocation'!A:B,2,FALSE))</f>
        <v>ANC</v>
      </c>
      <c r="X1024">
        <f t="shared" si="47"/>
        <v>17</v>
      </c>
      <c r="Y1024" t="str">
        <f t="shared" si="49"/>
        <v>ED</v>
      </c>
    </row>
    <row r="1025" spans="1:25" x14ac:dyDescent="0.3">
      <c r="A1025" t="str">
        <f>VLOOKUP(B1025,'VTD Check'!A:D,4,FALSE)</f>
        <v>17-225</v>
      </c>
      <c r="B1025" t="s">
        <v>264</v>
      </c>
      <c r="C1025">
        <v>17</v>
      </c>
      <c r="D1025">
        <v>1342</v>
      </c>
      <c r="E1025">
        <v>1426</v>
      </c>
      <c r="F1025" s="1">
        <v>1.0626</v>
      </c>
      <c r="G1025">
        <v>1342</v>
      </c>
      <c r="H1025">
        <v>717</v>
      </c>
      <c r="I1025">
        <v>713</v>
      </c>
      <c r="J1025">
        <v>10</v>
      </c>
      <c r="K1025">
        <v>1</v>
      </c>
      <c r="L1025">
        <v>4</v>
      </c>
      <c r="M1025">
        <v>160</v>
      </c>
      <c r="N1025">
        <v>3</v>
      </c>
      <c r="O1025">
        <v>534</v>
      </c>
      <c r="P1025">
        <v>1</v>
      </c>
      <c r="U1025" t="str">
        <f t="shared" si="48"/>
        <v>17-225</v>
      </c>
      <c r="V1025" t="str">
        <f>IF(U1025="","",VLOOKUP(B1025,'08 County Sub Allocation'!A:B,2,FALSE))</f>
        <v>ANC</v>
      </c>
      <c r="X1025">
        <f t="shared" si="47"/>
        <v>17</v>
      </c>
      <c r="Y1025" t="str">
        <f t="shared" si="49"/>
        <v>ED</v>
      </c>
    </row>
    <row r="1026" spans="1:25" x14ac:dyDescent="0.3">
      <c r="A1026" t="str">
        <f>VLOOKUP(B1026,'VTD Check'!A:D,4,FALSE)</f>
        <v>17-230</v>
      </c>
      <c r="B1026" t="s">
        <v>265</v>
      </c>
      <c r="C1026">
        <v>17</v>
      </c>
      <c r="D1026">
        <v>1807</v>
      </c>
      <c r="E1026">
        <v>1990</v>
      </c>
      <c r="F1026" s="1">
        <v>1.1012999999999999</v>
      </c>
      <c r="G1026">
        <v>1807</v>
      </c>
      <c r="H1026">
        <v>1000</v>
      </c>
      <c r="I1026">
        <v>998</v>
      </c>
      <c r="J1026">
        <v>12</v>
      </c>
      <c r="K1026">
        <v>5</v>
      </c>
      <c r="L1026">
        <v>3</v>
      </c>
      <c r="M1026">
        <v>270</v>
      </c>
      <c r="N1026">
        <v>3</v>
      </c>
      <c r="O1026">
        <v>701</v>
      </c>
      <c r="P1026">
        <v>4</v>
      </c>
      <c r="U1026" t="str">
        <f t="shared" si="48"/>
        <v>17-230</v>
      </c>
      <c r="V1026" t="str">
        <f>IF(U1026="","",VLOOKUP(B1026,'08 County Sub Allocation'!A:B,2,FALSE))</f>
        <v>ANC</v>
      </c>
      <c r="X1026">
        <f t="shared" si="47"/>
        <v>17</v>
      </c>
      <c r="Y1026" t="str">
        <f t="shared" si="49"/>
        <v>ED</v>
      </c>
    </row>
    <row r="1027" spans="1:25" x14ac:dyDescent="0.3">
      <c r="A1027" t="e">
        <f>VLOOKUP(B1027,'VTD Check'!A:D,4,FALSE)</f>
        <v>#N/A</v>
      </c>
      <c r="B1027" t="s">
        <v>266</v>
      </c>
      <c r="C1027">
        <v>17</v>
      </c>
      <c r="U1027" t="str">
        <f t="shared" si="48"/>
        <v/>
      </c>
      <c r="V1027" t="str">
        <f>IF(U1027="","",VLOOKUP(B1027,'08 County Sub Allocation'!A:B,2,FALSE))</f>
        <v/>
      </c>
      <c r="X1027" t="str">
        <f t="shared" ref="X1027:X1090" si="50">IF(U1027="","",IF(ISNUMBER(LEFT(U1027,2)/1),LEFT(U1027,2)/1,X1026))</f>
        <v/>
      </c>
      <c r="Y1027" t="str">
        <f t="shared" si="49"/>
        <v/>
      </c>
    </row>
    <row r="1028" spans="1:25" x14ac:dyDescent="0.3">
      <c r="A1028" t="e">
        <f>VLOOKUP(B1028,'VTD Check'!A:D,4,FALSE)</f>
        <v>#N/A</v>
      </c>
      <c r="B1028" t="s">
        <v>24</v>
      </c>
      <c r="C1028">
        <v>17</v>
      </c>
      <c r="D1028">
        <v>0</v>
      </c>
      <c r="E1028">
        <v>3677</v>
      </c>
      <c r="F1028" t="s">
        <v>25</v>
      </c>
      <c r="G1028">
        <v>13288</v>
      </c>
      <c r="H1028">
        <v>1948</v>
      </c>
      <c r="I1028">
        <v>1941</v>
      </c>
      <c r="J1028">
        <v>16</v>
      </c>
      <c r="K1028">
        <v>3</v>
      </c>
      <c r="L1028">
        <v>3</v>
      </c>
      <c r="M1028">
        <v>452</v>
      </c>
      <c r="N1028">
        <v>6</v>
      </c>
      <c r="O1028">
        <v>1455</v>
      </c>
      <c r="P1028">
        <v>6</v>
      </c>
      <c r="U1028" t="str">
        <f t="shared" si="48"/>
        <v>17-ABS</v>
      </c>
      <c r="V1028" t="e">
        <f>IF(U1028="","",VLOOKUP(B1028,'08 County Sub Allocation'!A:B,2,FALSE))</f>
        <v>#N/A</v>
      </c>
      <c r="X1028">
        <f t="shared" si="50"/>
        <v>17</v>
      </c>
      <c r="Y1028" t="str">
        <f t="shared" si="49"/>
        <v>ABS</v>
      </c>
    </row>
    <row r="1029" spans="1:25" x14ac:dyDescent="0.3">
      <c r="A1029" t="e">
        <f>VLOOKUP(B1029,'VTD Check'!A:D,4,FALSE)</f>
        <v>#N/A</v>
      </c>
      <c r="B1029" t="s">
        <v>26</v>
      </c>
      <c r="C1029">
        <v>17</v>
      </c>
      <c r="D1029">
        <v>0</v>
      </c>
      <c r="E1029">
        <v>0</v>
      </c>
      <c r="F1029" t="s">
        <v>25</v>
      </c>
      <c r="G1029">
        <v>13288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U1029" t="str">
        <f t="shared" si="48"/>
        <v/>
      </c>
      <c r="V1029" t="str">
        <f>IF(U1029="","",VLOOKUP(B1029,'08 County Sub Allocation'!A:B,2,FALSE))</f>
        <v/>
      </c>
      <c r="X1029" t="str">
        <f t="shared" si="50"/>
        <v/>
      </c>
      <c r="Y1029" t="str">
        <f t="shared" si="49"/>
        <v/>
      </c>
    </row>
    <row r="1030" spans="1:25" x14ac:dyDescent="0.3">
      <c r="A1030" t="e">
        <f>VLOOKUP(B1030,'VTD Check'!A:D,4,FALSE)</f>
        <v>#N/A</v>
      </c>
      <c r="B1030" t="s">
        <v>27</v>
      </c>
      <c r="C1030">
        <v>17</v>
      </c>
      <c r="D1030">
        <v>0</v>
      </c>
      <c r="E1030">
        <v>0</v>
      </c>
      <c r="F1030" t="s">
        <v>25</v>
      </c>
      <c r="G1030">
        <v>13288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U1030" t="str">
        <f t="shared" si="48"/>
        <v/>
      </c>
      <c r="V1030" t="str">
        <f>IF(U1030="","",VLOOKUP(B1030,'08 County Sub Allocation'!A:B,2,FALSE))</f>
        <v/>
      </c>
      <c r="X1030" t="str">
        <f t="shared" si="50"/>
        <v/>
      </c>
      <c r="Y1030" t="str">
        <f t="shared" si="49"/>
        <v/>
      </c>
    </row>
    <row r="1031" spans="1:25" x14ac:dyDescent="0.3">
      <c r="A1031" t="e">
        <f>VLOOKUP(B1031,'VTD Check'!A:D,4,FALSE)</f>
        <v>#N/A</v>
      </c>
      <c r="B1031" t="s">
        <v>28</v>
      </c>
      <c r="C1031">
        <v>17</v>
      </c>
      <c r="D1031">
        <v>0</v>
      </c>
      <c r="E1031">
        <v>186</v>
      </c>
      <c r="F1031" t="s">
        <v>25</v>
      </c>
      <c r="G1031">
        <v>13288</v>
      </c>
      <c r="H1031">
        <v>102</v>
      </c>
      <c r="I1031">
        <v>101</v>
      </c>
      <c r="J1031">
        <v>4</v>
      </c>
      <c r="K1031">
        <v>0</v>
      </c>
      <c r="L1031">
        <v>0</v>
      </c>
      <c r="M1031">
        <v>30</v>
      </c>
      <c r="N1031">
        <v>0</v>
      </c>
      <c r="O1031">
        <v>67</v>
      </c>
      <c r="P1031">
        <v>0</v>
      </c>
      <c r="U1031" t="str">
        <f t="shared" si="48"/>
        <v/>
      </c>
      <c r="V1031" t="str">
        <f>IF(U1031="","",VLOOKUP(B1031,'08 County Sub Allocation'!A:B,2,FALSE))</f>
        <v/>
      </c>
      <c r="X1031" t="str">
        <f t="shared" si="50"/>
        <v/>
      </c>
      <c r="Y1031" t="str">
        <f t="shared" si="49"/>
        <v/>
      </c>
    </row>
    <row r="1032" spans="1:25" x14ac:dyDescent="0.3">
      <c r="A1032" t="e">
        <f>VLOOKUP(B1032,'VTD Check'!A:D,4,FALSE)</f>
        <v>#N/A</v>
      </c>
      <c r="B1032" t="s">
        <v>29</v>
      </c>
      <c r="C1032">
        <v>17</v>
      </c>
      <c r="D1032">
        <v>0</v>
      </c>
      <c r="E1032">
        <v>0</v>
      </c>
      <c r="F1032" t="s">
        <v>25</v>
      </c>
      <c r="G1032">
        <v>13288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U1032" t="str">
        <f t="shared" si="48"/>
        <v/>
      </c>
      <c r="V1032" t="str">
        <f>IF(U1032="","",VLOOKUP(B1032,'08 County Sub Allocation'!A:B,2,FALSE))</f>
        <v/>
      </c>
      <c r="X1032" t="str">
        <f t="shared" si="50"/>
        <v/>
      </c>
      <c r="Y1032" t="str">
        <f t="shared" si="49"/>
        <v/>
      </c>
    </row>
    <row r="1033" spans="1:25" x14ac:dyDescent="0.3">
      <c r="A1033" t="e">
        <f>VLOOKUP(B1033,'VTD Check'!A:D,4,FALSE)</f>
        <v>#N/A</v>
      </c>
      <c r="B1033" t="s">
        <v>30</v>
      </c>
      <c r="C1033">
        <v>17</v>
      </c>
      <c r="D1033">
        <v>0</v>
      </c>
      <c r="E1033">
        <v>0</v>
      </c>
      <c r="F1033" t="s">
        <v>25</v>
      </c>
      <c r="G1033">
        <v>13288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U1033" t="str">
        <f t="shared" si="48"/>
        <v/>
      </c>
      <c r="V1033" t="str">
        <f>IF(U1033="","",VLOOKUP(B1033,'08 County Sub Allocation'!A:B,2,FALSE))</f>
        <v/>
      </c>
      <c r="X1033" t="str">
        <f t="shared" si="50"/>
        <v/>
      </c>
      <c r="Y1033" t="str">
        <f t="shared" si="49"/>
        <v/>
      </c>
    </row>
    <row r="1034" spans="1:25" x14ac:dyDescent="0.3">
      <c r="A1034" t="e">
        <f>VLOOKUP(B1034,'VTD Check'!A:D,4,FALSE)</f>
        <v>#N/A</v>
      </c>
      <c r="B1034" t="s">
        <v>31</v>
      </c>
      <c r="C1034">
        <v>17</v>
      </c>
      <c r="D1034">
        <v>0</v>
      </c>
      <c r="E1034">
        <v>0</v>
      </c>
      <c r="F1034" t="s">
        <v>25</v>
      </c>
      <c r="G1034">
        <v>13288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U1034" t="str">
        <f t="shared" si="48"/>
        <v/>
      </c>
      <c r="V1034" t="str">
        <f>IF(U1034="","",VLOOKUP(B1034,'08 County Sub Allocation'!A:B,2,FALSE))</f>
        <v/>
      </c>
      <c r="X1034" t="str">
        <f t="shared" si="50"/>
        <v/>
      </c>
      <c r="Y1034" t="str">
        <f t="shared" si="49"/>
        <v/>
      </c>
    </row>
    <row r="1035" spans="1:25" x14ac:dyDescent="0.3">
      <c r="A1035" t="e">
        <f>VLOOKUP(B1035,'VTD Check'!A:D,4,FALSE)</f>
        <v>#N/A</v>
      </c>
      <c r="B1035" t="s">
        <v>32</v>
      </c>
      <c r="C1035">
        <v>17</v>
      </c>
      <c r="D1035">
        <v>0</v>
      </c>
      <c r="E1035">
        <v>3863</v>
      </c>
      <c r="F1035" t="s">
        <v>25</v>
      </c>
      <c r="G1035">
        <v>0</v>
      </c>
      <c r="H1035">
        <v>2050</v>
      </c>
      <c r="I1035">
        <v>2042</v>
      </c>
      <c r="J1035">
        <v>20</v>
      </c>
      <c r="K1035">
        <v>3</v>
      </c>
      <c r="L1035">
        <v>3</v>
      </c>
      <c r="M1035">
        <v>482</v>
      </c>
      <c r="N1035">
        <v>6</v>
      </c>
      <c r="O1035">
        <v>1522</v>
      </c>
      <c r="P1035">
        <v>6</v>
      </c>
      <c r="U1035" t="str">
        <f t="shared" ref="U1035:U1098" si="51">IF(ISNUMBER(LEFT(A1035,2)/1),A1035,IF(RIGHT(B1034,8)="Absentee",REPT("0",2-LEN(C1035))&amp;C1035&amp;"-ABS",IF(RIGHT(B1034,8)="Question",REPT("0",2-LEN(C1035))&amp;C1035&amp;"-QUE","")))</f>
        <v/>
      </c>
      <c r="V1035" t="str">
        <f>IF(U1035="","",VLOOKUP(B1035,'08 County Sub Allocation'!A:B,2,FALSE))</f>
        <v/>
      </c>
      <c r="X1035" t="str">
        <f t="shared" si="50"/>
        <v/>
      </c>
      <c r="Y1035" t="str">
        <f t="shared" si="49"/>
        <v/>
      </c>
    </row>
    <row r="1036" spans="1:25" x14ac:dyDescent="0.3">
      <c r="A1036" t="e">
        <f>VLOOKUP(B1036,'VTD Check'!A:D,4,FALSE)</f>
        <v>#N/A</v>
      </c>
      <c r="B1036" t="s">
        <v>267</v>
      </c>
      <c r="C1036">
        <v>17</v>
      </c>
      <c r="U1036" t="str">
        <f t="shared" si="51"/>
        <v/>
      </c>
      <c r="V1036" t="str">
        <f>IF(U1036="","",VLOOKUP(B1036,'08 County Sub Allocation'!A:B,2,FALSE))</f>
        <v/>
      </c>
      <c r="X1036" t="str">
        <f t="shared" si="50"/>
        <v/>
      </c>
      <c r="Y1036" t="str">
        <f t="shared" si="49"/>
        <v/>
      </c>
    </row>
    <row r="1037" spans="1:25" x14ac:dyDescent="0.3">
      <c r="A1037" t="e">
        <f>VLOOKUP(B1037,'VTD Check'!A:D,4,FALSE)</f>
        <v>#N/A</v>
      </c>
      <c r="B1037" t="s">
        <v>24</v>
      </c>
      <c r="C1037">
        <v>17</v>
      </c>
      <c r="D1037">
        <v>0</v>
      </c>
      <c r="E1037">
        <v>211</v>
      </c>
      <c r="F1037" t="s">
        <v>25</v>
      </c>
      <c r="G1037">
        <v>13288</v>
      </c>
      <c r="H1037">
        <v>106</v>
      </c>
      <c r="I1037">
        <v>106</v>
      </c>
      <c r="J1037">
        <v>3</v>
      </c>
      <c r="K1037">
        <v>0</v>
      </c>
      <c r="L1037">
        <v>3</v>
      </c>
      <c r="M1037">
        <v>31</v>
      </c>
      <c r="N1037">
        <v>0</v>
      </c>
      <c r="O1037">
        <v>69</v>
      </c>
      <c r="P1037">
        <v>0</v>
      </c>
      <c r="U1037" t="str">
        <f t="shared" si="51"/>
        <v>17-QUE</v>
      </c>
      <c r="V1037" t="e">
        <f>IF(U1037="","",VLOOKUP(B1037,'08 County Sub Allocation'!A:B,2,FALSE))</f>
        <v>#N/A</v>
      </c>
      <c r="X1037">
        <f t="shared" si="50"/>
        <v>17</v>
      </c>
      <c r="Y1037" t="str">
        <f t="shared" ref="Y1037:Y1100" si="52">IF(U1037="","",IF(RIGHT(B1037,5)="Total","TOT",IF(ISNUMBER(LEFT(A1037,2)/1),"ED",IF(RIGHT(U1037,3)="ABS","ABS",IF(RIGHT(U1037,3)="QUE","QUE","")))))</f>
        <v>QUE</v>
      </c>
    </row>
    <row r="1038" spans="1:25" x14ac:dyDescent="0.3">
      <c r="A1038" t="e">
        <f>VLOOKUP(B1038,'VTD Check'!A:D,4,FALSE)</f>
        <v>#N/A</v>
      </c>
      <c r="B1038" t="s">
        <v>26</v>
      </c>
      <c r="C1038">
        <v>17</v>
      </c>
      <c r="D1038">
        <v>0</v>
      </c>
      <c r="E1038">
        <v>0</v>
      </c>
      <c r="F1038" t="s">
        <v>25</v>
      </c>
      <c r="G1038">
        <v>13288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U1038" t="str">
        <f t="shared" si="51"/>
        <v/>
      </c>
      <c r="V1038" t="str">
        <f>IF(U1038="","",VLOOKUP(B1038,'08 County Sub Allocation'!A:B,2,FALSE))</f>
        <v/>
      </c>
      <c r="X1038" t="str">
        <f t="shared" si="50"/>
        <v/>
      </c>
      <c r="Y1038" t="str">
        <f t="shared" si="52"/>
        <v/>
      </c>
    </row>
    <row r="1039" spans="1:25" x14ac:dyDescent="0.3">
      <c r="A1039" t="e">
        <f>VLOOKUP(B1039,'VTD Check'!A:D,4,FALSE)</f>
        <v>#N/A</v>
      </c>
      <c r="B1039" t="s">
        <v>27</v>
      </c>
      <c r="C1039">
        <v>17</v>
      </c>
      <c r="D1039">
        <v>0</v>
      </c>
      <c r="E1039">
        <v>0</v>
      </c>
      <c r="F1039" t="s">
        <v>25</v>
      </c>
      <c r="G1039">
        <v>13288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U1039" t="str">
        <f t="shared" si="51"/>
        <v/>
      </c>
      <c r="V1039" t="str">
        <f>IF(U1039="","",VLOOKUP(B1039,'08 County Sub Allocation'!A:B,2,FALSE))</f>
        <v/>
      </c>
      <c r="X1039" t="str">
        <f t="shared" si="50"/>
        <v/>
      </c>
      <c r="Y1039" t="str">
        <f t="shared" si="52"/>
        <v/>
      </c>
    </row>
    <row r="1040" spans="1:25" x14ac:dyDescent="0.3">
      <c r="A1040" t="e">
        <f>VLOOKUP(B1040,'VTD Check'!A:D,4,FALSE)</f>
        <v>#N/A</v>
      </c>
      <c r="B1040" t="s">
        <v>28</v>
      </c>
      <c r="C1040">
        <v>17</v>
      </c>
      <c r="D1040">
        <v>0</v>
      </c>
      <c r="E1040">
        <v>382</v>
      </c>
      <c r="F1040" t="s">
        <v>25</v>
      </c>
      <c r="G1040">
        <v>13288</v>
      </c>
      <c r="H1040">
        <v>210</v>
      </c>
      <c r="I1040">
        <v>208</v>
      </c>
      <c r="J1040">
        <v>5</v>
      </c>
      <c r="K1040">
        <v>0</v>
      </c>
      <c r="L1040">
        <v>1</v>
      </c>
      <c r="M1040">
        <v>44</v>
      </c>
      <c r="N1040">
        <v>1</v>
      </c>
      <c r="O1040">
        <v>157</v>
      </c>
      <c r="P1040">
        <v>0</v>
      </c>
      <c r="U1040" t="str">
        <f t="shared" si="51"/>
        <v/>
      </c>
      <c r="V1040" t="str">
        <f>IF(U1040="","",VLOOKUP(B1040,'08 County Sub Allocation'!A:B,2,FALSE))</f>
        <v/>
      </c>
      <c r="X1040" t="str">
        <f t="shared" si="50"/>
        <v/>
      </c>
      <c r="Y1040" t="str">
        <f t="shared" si="52"/>
        <v/>
      </c>
    </row>
    <row r="1041" spans="1:25" x14ac:dyDescent="0.3">
      <c r="A1041" t="e">
        <f>VLOOKUP(B1041,'VTD Check'!A:D,4,FALSE)</f>
        <v>#N/A</v>
      </c>
      <c r="B1041" t="s">
        <v>29</v>
      </c>
      <c r="C1041">
        <v>17</v>
      </c>
      <c r="D1041">
        <v>0</v>
      </c>
      <c r="E1041">
        <v>0</v>
      </c>
      <c r="F1041" t="s">
        <v>25</v>
      </c>
      <c r="G1041">
        <v>13288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U1041" t="str">
        <f t="shared" si="51"/>
        <v/>
      </c>
      <c r="V1041" t="str">
        <f>IF(U1041="","",VLOOKUP(B1041,'08 County Sub Allocation'!A:B,2,FALSE))</f>
        <v/>
      </c>
      <c r="X1041" t="str">
        <f t="shared" si="50"/>
        <v/>
      </c>
      <c r="Y1041" t="str">
        <f t="shared" si="52"/>
        <v/>
      </c>
    </row>
    <row r="1042" spans="1:25" x14ac:dyDescent="0.3">
      <c r="A1042" t="e">
        <f>VLOOKUP(B1042,'VTD Check'!A:D,4,FALSE)</f>
        <v>#N/A</v>
      </c>
      <c r="B1042" t="s">
        <v>30</v>
      </c>
      <c r="C1042">
        <v>17</v>
      </c>
      <c r="D1042">
        <v>0</v>
      </c>
      <c r="E1042">
        <v>0</v>
      </c>
      <c r="F1042" t="s">
        <v>25</v>
      </c>
      <c r="G1042">
        <v>13288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U1042" t="str">
        <f t="shared" si="51"/>
        <v/>
      </c>
      <c r="V1042" t="str">
        <f>IF(U1042="","",VLOOKUP(B1042,'08 County Sub Allocation'!A:B,2,FALSE))</f>
        <v/>
      </c>
      <c r="X1042" t="str">
        <f t="shared" si="50"/>
        <v/>
      </c>
      <c r="Y1042" t="str">
        <f t="shared" si="52"/>
        <v/>
      </c>
    </row>
    <row r="1043" spans="1:25" x14ac:dyDescent="0.3">
      <c r="A1043" t="e">
        <f>VLOOKUP(B1043,'VTD Check'!A:D,4,FALSE)</f>
        <v>#N/A</v>
      </c>
      <c r="B1043" t="s">
        <v>31</v>
      </c>
      <c r="C1043">
        <v>17</v>
      </c>
      <c r="D1043">
        <v>0</v>
      </c>
      <c r="E1043">
        <v>0</v>
      </c>
      <c r="F1043" t="s">
        <v>25</v>
      </c>
      <c r="G1043">
        <v>13288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U1043" t="str">
        <f t="shared" si="51"/>
        <v/>
      </c>
      <c r="V1043" t="str">
        <f>IF(U1043="","",VLOOKUP(B1043,'08 County Sub Allocation'!A:B,2,FALSE))</f>
        <v/>
      </c>
      <c r="X1043" t="str">
        <f t="shared" si="50"/>
        <v/>
      </c>
      <c r="Y1043" t="str">
        <f t="shared" si="52"/>
        <v/>
      </c>
    </row>
    <row r="1044" spans="1:25" x14ac:dyDescent="0.3">
      <c r="A1044" t="e">
        <f>VLOOKUP(B1044,'VTD Check'!A:D,4,FALSE)</f>
        <v>#N/A</v>
      </c>
      <c r="B1044" t="s">
        <v>32</v>
      </c>
      <c r="C1044">
        <v>17</v>
      </c>
      <c r="D1044">
        <v>0</v>
      </c>
      <c r="E1044">
        <v>593</v>
      </c>
      <c r="F1044" t="s">
        <v>25</v>
      </c>
      <c r="G1044">
        <v>0</v>
      </c>
      <c r="H1044">
        <v>316</v>
      </c>
      <c r="I1044">
        <v>314</v>
      </c>
      <c r="J1044">
        <v>8</v>
      </c>
      <c r="K1044">
        <v>0</v>
      </c>
      <c r="L1044">
        <v>4</v>
      </c>
      <c r="M1044">
        <v>75</v>
      </c>
      <c r="N1044">
        <v>1</v>
      </c>
      <c r="O1044">
        <v>226</v>
      </c>
      <c r="P1044">
        <v>0</v>
      </c>
      <c r="U1044" t="str">
        <f t="shared" si="51"/>
        <v/>
      </c>
      <c r="V1044" t="str">
        <f>IF(U1044="","",VLOOKUP(B1044,'08 County Sub Allocation'!A:B,2,FALSE))</f>
        <v/>
      </c>
      <c r="X1044" t="str">
        <f t="shared" si="50"/>
        <v/>
      </c>
      <c r="Y1044" t="str">
        <f t="shared" si="52"/>
        <v/>
      </c>
    </row>
    <row r="1045" spans="1:25" x14ac:dyDescent="0.3">
      <c r="A1045" t="e">
        <f>VLOOKUP(B1045,'VTD Check'!A:D,4,FALSE)</f>
        <v>#N/A</v>
      </c>
      <c r="B1045" t="s">
        <v>223</v>
      </c>
      <c r="C1045">
        <v>17</v>
      </c>
      <c r="U1045" t="str">
        <f t="shared" si="51"/>
        <v/>
      </c>
      <c r="V1045" t="str">
        <f>IF(U1045="","",VLOOKUP(B1045,'08 County Sub Allocation'!A:B,2,FALSE))</f>
        <v/>
      </c>
      <c r="X1045" t="str">
        <f t="shared" si="50"/>
        <v/>
      </c>
      <c r="Y1045" t="str">
        <f t="shared" si="52"/>
        <v/>
      </c>
    </row>
    <row r="1046" spans="1:25" x14ac:dyDescent="0.3">
      <c r="A1046" t="e">
        <f>VLOOKUP(B1046,'VTD Check'!A:D,4,FALSE)</f>
        <v>#N/A</v>
      </c>
      <c r="B1046" t="s">
        <v>24</v>
      </c>
      <c r="C1046">
        <v>17</v>
      </c>
      <c r="D1046">
        <v>0</v>
      </c>
      <c r="E1046">
        <v>11589</v>
      </c>
      <c r="F1046" t="s">
        <v>25</v>
      </c>
      <c r="G1046">
        <v>243639</v>
      </c>
      <c r="H1046">
        <v>5889</v>
      </c>
      <c r="I1046">
        <v>5870</v>
      </c>
      <c r="J1046">
        <v>78</v>
      </c>
      <c r="K1046">
        <v>7</v>
      </c>
      <c r="L1046">
        <v>19</v>
      </c>
      <c r="M1046">
        <v>2254</v>
      </c>
      <c r="N1046">
        <v>32</v>
      </c>
      <c r="O1046">
        <v>3467</v>
      </c>
      <c r="P1046">
        <v>13</v>
      </c>
      <c r="U1046" t="str">
        <f t="shared" si="51"/>
        <v/>
      </c>
      <c r="V1046" t="str">
        <f>IF(U1046="","",VLOOKUP(B1046,'08 County Sub Allocation'!A:B,2,FALSE))</f>
        <v/>
      </c>
      <c r="X1046" t="str">
        <f t="shared" si="50"/>
        <v/>
      </c>
      <c r="Y1046" t="str">
        <f t="shared" si="52"/>
        <v/>
      </c>
    </row>
    <row r="1047" spans="1:25" x14ac:dyDescent="0.3">
      <c r="A1047" t="e">
        <f>VLOOKUP(B1047,'VTD Check'!A:D,4,FALSE)</f>
        <v>#N/A</v>
      </c>
      <c r="B1047" t="s">
        <v>26</v>
      </c>
      <c r="C1047">
        <v>17</v>
      </c>
      <c r="D1047">
        <v>0</v>
      </c>
      <c r="E1047">
        <v>0</v>
      </c>
      <c r="F1047" t="s">
        <v>25</v>
      </c>
      <c r="G1047">
        <v>243639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U1047" t="str">
        <f t="shared" si="51"/>
        <v/>
      </c>
      <c r="V1047" t="str">
        <f>IF(U1047="","",VLOOKUP(B1047,'08 County Sub Allocation'!A:B,2,FALSE))</f>
        <v/>
      </c>
      <c r="X1047" t="str">
        <f t="shared" si="50"/>
        <v/>
      </c>
      <c r="Y1047" t="str">
        <f t="shared" si="52"/>
        <v/>
      </c>
    </row>
    <row r="1048" spans="1:25" x14ac:dyDescent="0.3">
      <c r="A1048" t="e">
        <f>VLOOKUP(B1048,'VTD Check'!A:D,4,FALSE)</f>
        <v>#N/A</v>
      </c>
      <c r="B1048" t="s">
        <v>27</v>
      </c>
      <c r="C1048">
        <v>17</v>
      </c>
      <c r="D1048">
        <v>0</v>
      </c>
      <c r="E1048">
        <v>0</v>
      </c>
      <c r="F1048" t="s">
        <v>25</v>
      </c>
      <c r="G1048">
        <v>243639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U1048" t="str">
        <f t="shared" si="51"/>
        <v/>
      </c>
      <c r="V1048" t="str">
        <f>IF(U1048="","",VLOOKUP(B1048,'08 County Sub Allocation'!A:B,2,FALSE))</f>
        <v/>
      </c>
      <c r="X1048" t="str">
        <f t="shared" si="50"/>
        <v/>
      </c>
      <c r="Y1048" t="str">
        <f t="shared" si="52"/>
        <v/>
      </c>
    </row>
    <row r="1049" spans="1:25" x14ac:dyDescent="0.3">
      <c r="A1049" t="e">
        <f>VLOOKUP(B1049,'VTD Check'!A:D,4,FALSE)</f>
        <v>#N/A</v>
      </c>
      <c r="B1049" t="s">
        <v>28</v>
      </c>
      <c r="C1049">
        <v>17</v>
      </c>
      <c r="D1049">
        <v>0</v>
      </c>
      <c r="E1049">
        <v>0</v>
      </c>
      <c r="F1049" t="s">
        <v>25</v>
      </c>
      <c r="G1049">
        <v>243639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U1049" t="str">
        <f t="shared" si="51"/>
        <v/>
      </c>
      <c r="V1049" t="str">
        <f>IF(U1049="","",VLOOKUP(B1049,'08 County Sub Allocation'!A:B,2,FALSE))</f>
        <v/>
      </c>
      <c r="X1049" t="str">
        <f t="shared" si="50"/>
        <v/>
      </c>
      <c r="Y1049" t="str">
        <f t="shared" si="52"/>
        <v/>
      </c>
    </row>
    <row r="1050" spans="1:25" x14ac:dyDescent="0.3">
      <c r="A1050" t="e">
        <f>VLOOKUP(B1050,'VTD Check'!A:D,4,FALSE)</f>
        <v>#N/A</v>
      </c>
      <c r="B1050" t="s">
        <v>29</v>
      </c>
      <c r="C1050">
        <v>17</v>
      </c>
      <c r="D1050">
        <v>0</v>
      </c>
      <c r="E1050">
        <v>0</v>
      </c>
      <c r="F1050" t="s">
        <v>25</v>
      </c>
      <c r="G1050">
        <v>243639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U1050" t="str">
        <f t="shared" si="51"/>
        <v/>
      </c>
      <c r="V1050" t="str">
        <f>IF(U1050="","",VLOOKUP(B1050,'08 County Sub Allocation'!A:B,2,FALSE))</f>
        <v/>
      </c>
      <c r="X1050" t="str">
        <f t="shared" si="50"/>
        <v/>
      </c>
      <c r="Y1050" t="str">
        <f t="shared" si="52"/>
        <v/>
      </c>
    </row>
    <row r="1051" spans="1:25" x14ac:dyDescent="0.3">
      <c r="A1051" t="e">
        <f>VLOOKUP(B1051,'VTD Check'!A:D,4,FALSE)</f>
        <v>#N/A</v>
      </c>
      <c r="B1051" t="s">
        <v>30</v>
      </c>
      <c r="C1051">
        <v>17</v>
      </c>
      <c r="D1051">
        <v>0</v>
      </c>
      <c r="E1051">
        <v>0</v>
      </c>
      <c r="F1051" t="s">
        <v>25</v>
      </c>
      <c r="G1051">
        <v>243639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U1051" t="str">
        <f t="shared" si="51"/>
        <v/>
      </c>
      <c r="V1051" t="str">
        <f>IF(U1051="","",VLOOKUP(B1051,'08 County Sub Allocation'!A:B,2,FALSE))</f>
        <v/>
      </c>
      <c r="X1051" t="str">
        <f t="shared" si="50"/>
        <v/>
      </c>
      <c r="Y1051" t="str">
        <f t="shared" si="52"/>
        <v/>
      </c>
    </row>
    <row r="1052" spans="1:25" x14ac:dyDescent="0.3">
      <c r="A1052" t="e">
        <f>VLOOKUP(B1052,'VTD Check'!A:D,4,FALSE)</f>
        <v>#N/A</v>
      </c>
      <c r="B1052" t="s">
        <v>31</v>
      </c>
      <c r="C1052">
        <v>17</v>
      </c>
      <c r="D1052" s="2">
        <v>0</v>
      </c>
      <c r="E1052" s="2">
        <v>0</v>
      </c>
      <c r="F1052" s="2" t="s">
        <v>25</v>
      </c>
      <c r="G1052" s="2">
        <v>243639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U1052" t="str">
        <f t="shared" si="51"/>
        <v/>
      </c>
      <c r="V1052" t="str">
        <f>IF(U1052="","",VLOOKUP(B1052,'08 County Sub Allocation'!A:B,2,FALSE))</f>
        <v/>
      </c>
      <c r="X1052" t="str">
        <f t="shared" si="50"/>
        <v/>
      </c>
      <c r="Y1052" t="str">
        <f t="shared" si="52"/>
        <v/>
      </c>
    </row>
    <row r="1053" spans="1:25" x14ac:dyDescent="0.3">
      <c r="A1053" t="e">
        <f>VLOOKUP(B1053,'VTD Check'!A:D,4,FALSE)</f>
        <v>#N/A</v>
      </c>
      <c r="B1053" t="s">
        <v>32</v>
      </c>
      <c r="C1053">
        <v>17</v>
      </c>
      <c r="D1053" s="2">
        <v>0</v>
      </c>
      <c r="E1053" s="2">
        <v>11589</v>
      </c>
      <c r="F1053" s="2" t="s">
        <v>25</v>
      </c>
      <c r="G1053" s="2">
        <v>0</v>
      </c>
      <c r="H1053" s="2">
        <v>5889</v>
      </c>
      <c r="I1053" s="2">
        <v>5870</v>
      </c>
      <c r="J1053" s="2">
        <v>78</v>
      </c>
      <c r="K1053" s="2">
        <v>7</v>
      </c>
      <c r="L1053" s="2">
        <v>19</v>
      </c>
      <c r="M1053" s="2">
        <v>2254</v>
      </c>
      <c r="N1053" s="2">
        <v>32</v>
      </c>
      <c r="O1053" s="2">
        <v>3467</v>
      </c>
      <c r="P1053" s="2">
        <v>13</v>
      </c>
      <c r="U1053" t="str">
        <f t="shared" si="51"/>
        <v/>
      </c>
      <c r="V1053" t="str">
        <f>IF(U1053="","",VLOOKUP(B1053,'08 County Sub Allocation'!A:B,2,FALSE))</f>
        <v/>
      </c>
      <c r="X1053" t="str">
        <f t="shared" si="50"/>
        <v/>
      </c>
      <c r="Y1053" t="str">
        <f t="shared" si="52"/>
        <v/>
      </c>
    </row>
    <row r="1054" spans="1:25" x14ac:dyDescent="0.3">
      <c r="A1054" t="e">
        <f>VLOOKUP(B1054,'VTD Check'!A:D,4,FALSE)</f>
        <v>#N/A</v>
      </c>
      <c r="B1054" t="s">
        <v>224</v>
      </c>
      <c r="C1054">
        <v>17</v>
      </c>
      <c r="U1054" t="str">
        <f t="shared" si="51"/>
        <v/>
      </c>
      <c r="V1054" t="str">
        <f>IF(U1054="","",VLOOKUP(B1054,'08 County Sub Allocation'!A:B,2,FALSE))</f>
        <v/>
      </c>
      <c r="X1054" t="str">
        <f t="shared" si="50"/>
        <v/>
      </c>
      <c r="Y1054" t="str">
        <f t="shared" si="52"/>
        <v/>
      </c>
    </row>
    <row r="1055" spans="1:25" x14ac:dyDescent="0.3">
      <c r="A1055" t="e">
        <f>VLOOKUP(B1055,'VTD Check'!A:D,4,FALSE)</f>
        <v>#N/A</v>
      </c>
      <c r="B1055" t="s">
        <v>24</v>
      </c>
      <c r="C1055">
        <v>17</v>
      </c>
      <c r="D1055" s="2">
        <v>0</v>
      </c>
      <c r="E1055" s="2">
        <v>0</v>
      </c>
      <c r="F1055" s="2" t="s">
        <v>25</v>
      </c>
      <c r="G1055" s="2">
        <v>66048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U1055" t="str">
        <f t="shared" si="51"/>
        <v/>
      </c>
      <c r="V1055" t="str">
        <f>IF(U1055="","",VLOOKUP(B1055,'08 County Sub Allocation'!A:B,2,FALSE))</f>
        <v/>
      </c>
      <c r="X1055" t="str">
        <f t="shared" si="50"/>
        <v/>
      </c>
      <c r="Y1055" t="str">
        <f t="shared" si="52"/>
        <v/>
      </c>
    </row>
    <row r="1056" spans="1:25" x14ac:dyDescent="0.3">
      <c r="A1056" t="e">
        <f>VLOOKUP(B1056,'VTD Check'!A:D,4,FALSE)</f>
        <v>#N/A</v>
      </c>
      <c r="B1056" t="s">
        <v>26</v>
      </c>
      <c r="C1056">
        <v>17</v>
      </c>
      <c r="D1056" s="2">
        <v>0</v>
      </c>
      <c r="E1056" s="2">
        <v>226</v>
      </c>
      <c r="F1056" s="2" t="s">
        <v>25</v>
      </c>
      <c r="G1056" s="2">
        <v>66048</v>
      </c>
      <c r="H1056" s="2">
        <v>226</v>
      </c>
      <c r="I1056" s="2">
        <v>225</v>
      </c>
      <c r="J1056" s="2">
        <v>6</v>
      </c>
      <c r="K1056" s="2">
        <v>1</v>
      </c>
      <c r="L1056" s="2">
        <v>1</v>
      </c>
      <c r="M1056" s="2">
        <v>61</v>
      </c>
      <c r="N1056" s="2">
        <v>4</v>
      </c>
      <c r="O1056" s="2">
        <v>149</v>
      </c>
      <c r="P1056" s="2">
        <v>3</v>
      </c>
      <c r="U1056" t="str">
        <f t="shared" si="51"/>
        <v/>
      </c>
      <c r="V1056" t="str">
        <f>IF(U1056="","",VLOOKUP(B1056,'08 County Sub Allocation'!A:B,2,FALSE))</f>
        <v/>
      </c>
      <c r="X1056" t="str">
        <f t="shared" si="50"/>
        <v/>
      </c>
      <c r="Y1056" t="str">
        <f t="shared" si="52"/>
        <v/>
      </c>
    </row>
    <row r="1057" spans="1:25" x14ac:dyDescent="0.3">
      <c r="A1057" t="e">
        <f>VLOOKUP(B1057,'VTD Check'!A:D,4,FALSE)</f>
        <v>#N/A</v>
      </c>
      <c r="B1057" t="s">
        <v>27</v>
      </c>
      <c r="C1057">
        <v>17</v>
      </c>
      <c r="D1057" s="2">
        <v>0</v>
      </c>
      <c r="E1057" s="2">
        <v>0</v>
      </c>
      <c r="F1057" s="2" t="s">
        <v>25</v>
      </c>
      <c r="G1057" s="2">
        <v>66048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U1057" t="str">
        <f t="shared" si="51"/>
        <v/>
      </c>
      <c r="V1057" t="str">
        <f>IF(U1057="","",VLOOKUP(B1057,'08 County Sub Allocation'!A:B,2,FALSE))</f>
        <v/>
      </c>
      <c r="X1057" t="str">
        <f t="shared" si="50"/>
        <v/>
      </c>
      <c r="Y1057" t="str">
        <f t="shared" si="52"/>
        <v/>
      </c>
    </row>
    <row r="1058" spans="1:25" x14ac:dyDescent="0.3">
      <c r="A1058" t="e">
        <f>VLOOKUP(B1058,'VTD Check'!A:D,4,FALSE)</f>
        <v>#N/A</v>
      </c>
      <c r="B1058" t="s">
        <v>28</v>
      </c>
      <c r="C1058">
        <v>17</v>
      </c>
      <c r="D1058" s="2">
        <v>0</v>
      </c>
      <c r="E1058" s="2">
        <v>0</v>
      </c>
      <c r="F1058" s="2" t="s">
        <v>25</v>
      </c>
      <c r="G1058" s="2">
        <v>66048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U1058" t="str">
        <f t="shared" si="51"/>
        <v/>
      </c>
      <c r="V1058" t="str">
        <f>IF(U1058="","",VLOOKUP(B1058,'08 County Sub Allocation'!A:B,2,FALSE))</f>
        <v/>
      </c>
      <c r="X1058" t="str">
        <f t="shared" si="50"/>
        <v/>
      </c>
      <c r="Y1058" t="str">
        <f t="shared" si="52"/>
        <v/>
      </c>
    </row>
    <row r="1059" spans="1:25" x14ac:dyDescent="0.3">
      <c r="A1059" t="e">
        <f>VLOOKUP(B1059,'VTD Check'!A:D,4,FALSE)</f>
        <v>#N/A</v>
      </c>
      <c r="B1059" t="s">
        <v>29</v>
      </c>
      <c r="C1059">
        <v>17</v>
      </c>
      <c r="D1059" s="2">
        <v>0</v>
      </c>
      <c r="E1059" s="2">
        <v>0</v>
      </c>
      <c r="F1059" s="2" t="s">
        <v>25</v>
      </c>
      <c r="G1059" s="2">
        <v>66048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U1059" t="str">
        <f t="shared" si="51"/>
        <v/>
      </c>
      <c r="V1059" t="str">
        <f>IF(U1059="","",VLOOKUP(B1059,'08 County Sub Allocation'!A:B,2,FALSE))</f>
        <v/>
      </c>
      <c r="X1059" t="str">
        <f t="shared" si="50"/>
        <v/>
      </c>
      <c r="Y1059" t="str">
        <f t="shared" si="52"/>
        <v/>
      </c>
    </row>
    <row r="1060" spans="1:25" x14ac:dyDescent="0.3">
      <c r="A1060" t="e">
        <f>VLOOKUP(B1060,'VTD Check'!A:D,4,FALSE)</f>
        <v>#N/A</v>
      </c>
      <c r="B1060" t="s">
        <v>30</v>
      </c>
      <c r="C1060">
        <v>17</v>
      </c>
      <c r="D1060" s="2">
        <v>0</v>
      </c>
      <c r="E1060" s="2">
        <v>551</v>
      </c>
      <c r="F1060" s="2" t="s">
        <v>25</v>
      </c>
      <c r="G1060" s="2">
        <v>66048</v>
      </c>
      <c r="H1060" s="2">
        <v>551</v>
      </c>
      <c r="I1060" s="2">
        <v>547</v>
      </c>
      <c r="J1060" s="2">
        <v>1</v>
      </c>
      <c r="K1060" s="2">
        <v>5</v>
      </c>
      <c r="L1060" s="2">
        <v>6</v>
      </c>
      <c r="M1060" s="2">
        <v>120</v>
      </c>
      <c r="N1060" s="2">
        <v>1</v>
      </c>
      <c r="O1060" s="2">
        <v>412</v>
      </c>
      <c r="P1060" s="2">
        <v>2</v>
      </c>
      <c r="U1060" t="str">
        <f t="shared" si="51"/>
        <v/>
      </c>
      <c r="V1060" t="str">
        <f>IF(U1060="","",VLOOKUP(B1060,'08 County Sub Allocation'!A:B,2,FALSE))</f>
        <v/>
      </c>
      <c r="X1060" t="str">
        <f t="shared" si="50"/>
        <v/>
      </c>
      <c r="Y1060" t="str">
        <f t="shared" si="52"/>
        <v/>
      </c>
    </row>
    <row r="1061" spans="1:25" x14ac:dyDescent="0.3">
      <c r="A1061" t="e">
        <f>VLOOKUP(B1061,'VTD Check'!A:D,4,FALSE)</f>
        <v>#N/A</v>
      </c>
      <c r="B1061" t="s">
        <v>31</v>
      </c>
      <c r="C1061">
        <v>17</v>
      </c>
      <c r="D1061" s="2">
        <v>0</v>
      </c>
      <c r="E1061" s="2">
        <v>0</v>
      </c>
      <c r="F1061" s="2" t="s">
        <v>25</v>
      </c>
      <c r="G1061" s="2">
        <v>66048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U1061" t="str">
        <f t="shared" si="51"/>
        <v/>
      </c>
      <c r="V1061" t="str">
        <f>IF(U1061="","",VLOOKUP(B1061,'08 County Sub Allocation'!A:B,2,FALSE))</f>
        <v/>
      </c>
      <c r="X1061" t="str">
        <f t="shared" si="50"/>
        <v/>
      </c>
      <c r="Y1061" t="str">
        <f t="shared" si="52"/>
        <v/>
      </c>
    </row>
    <row r="1062" spans="1:25" x14ac:dyDescent="0.3">
      <c r="A1062" t="e">
        <f>VLOOKUP(B1062,'VTD Check'!A:D,4,FALSE)</f>
        <v>#N/A</v>
      </c>
      <c r="B1062" t="s">
        <v>32</v>
      </c>
      <c r="C1062">
        <v>17</v>
      </c>
      <c r="D1062" s="2">
        <v>0</v>
      </c>
      <c r="E1062" s="2">
        <v>777</v>
      </c>
      <c r="F1062" s="2" t="s">
        <v>25</v>
      </c>
      <c r="G1062" s="2">
        <v>0</v>
      </c>
      <c r="H1062" s="2">
        <v>777</v>
      </c>
      <c r="I1062" s="2">
        <v>772</v>
      </c>
      <c r="J1062" s="2">
        <v>7</v>
      </c>
      <c r="K1062" s="2">
        <v>6</v>
      </c>
      <c r="L1062" s="2">
        <v>7</v>
      </c>
      <c r="M1062" s="2">
        <v>181</v>
      </c>
      <c r="N1062" s="2">
        <v>5</v>
      </c>
      <c r="O1062" s="2">
        <v>561</v>
      </c>
      <c r="P1062" s="2">
        <v>5</v>
      </c>
      <c r="U1062" t="str">
        <f t="shared" si="51"/>
        <v/>
      </c>
      <c r="V1062" t="str">
        <f>IF(U1062="","",VLOOKUP(B1062,'08 County Sub Allocation'!A:B,2,FALSE))</f>
        <v/>
      </c>
      <c r="X1062" t="str">
        <f t="shared" si="50"/>
        <v/>
      </c>
      <c r="Y1062" t="str">
        <f t="shared" si="52"/>
        <v/>
      </c>
    </row>
    <row r="1063" spans="1:25" x14ac:dyDescent="0.3">
      <c r="A1063" t="e">
        <f>VLOOKUP(B1063,'VTD Check'!A:D,4,FALSE)</f>
        <v>#N/A</v>
      </c>
      <c r="B1063" t="s">
        <v>268</v>
      </c>
      <c r="C1063">
        <v>17</v>
      </c>
      <c r="U1063" t="str">
        <f t="shared" si="51"/>
        <v/>
      </c>
      <c r="V1063" t="str">
        <f>IF(U1063="","",VLOOKUP(B1063,'08 County Sub Allocation'!A:B,2,FALSE))</f>
        <v/>
      </c>
      <c r="X1063" t="str">
        <f t="shared" si="50"/>
        <v/>
      </c>
      <c r="Y1063" t="str">
        <f t="shared" si="52"/>
        <v/>
      </c>
    </row>
    <row r="1064" spans="1:25" x14ac:dyDescent="0.3">
      <c r="A1064" t="e">
        <f>VLOOKUP(B1064,'VTD Check'!A:D,4,FALSE)</f>
        <v>#N/A</v>
      </c>
      <c r="B1064" t="s">
        <v>24</v>
      </c>
      <c r="C1064">
        <v>17</v>
      </c>
      <c r="D1064" s="2">
        <v>0</v>
      </c>
      <c r="E1064" s="2">
        <v>0</v>
      </c>
      <c r="F1064" s="2" t="s">
        <v>25</v>
      </c>
      <c r="G1064" s="2">
        <v>25909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U1064" t="str">
        <f t="shared" si="51"/>
        <v/>
      </c>
      <c r="V1064" t="str">
        <f>IF(U1064="","",VLOOKUP(B1064,'08 County Sub Allocation'!A:B,2,FALSE))</f>
        <v/>
      </c>
      <c r="X1064" t="str">
        <f t="shared" si="50"/>
        <v/>
      </c>
      <c r="Y1064" t="str">
        <f t="shared" si="52"/>
        <v/>
      </c>
    </row>
    <row r="1065" spans="1:25" x14ac:dyDescent="0.3">
      <c r="A1065" t="e">
        <f>VLOOKUP(B1065,'VTD Check'!A:D,4,FALSE)</f>
        <v>#N/A</v>
      </c>
      <c r="B1065" t="s">
        <v>26</v>
      </c>
      <c r="C1065">
        <v>17</v>
      </c>
      <c r="D1065" s="2">
        <v>0</v>
      </c>
      <c r="E1065" s="2">
        <v>0</v>
      </c>
      <c r="F1065" s="2" t="s">
        <v>25</v>
      </c>
      <c r="G1065" s="2">
        <v>25909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U1065" t="str">
        <f t="shared" si="51"/>
        <v/>
      </c>
      <c r="V1065" t="str">
        <f>IF(U1065="","",VLOOKUP(B1065,'08 County Sub Allocation'!A:B,2,FALSE))</f>
        <v/>
      </c>
      <c r="X1065" t="str">
        <f t="shared" si="50"/>
        <v/>
      </c>
      <c r="Y1065" t="str">
        <f t="shared" si="52"/>
        <v/>
      </c>
    </row>
    <row r="1066" spans="1:25" x14ac:dyDescent="0.3">
      <c r="A1066" t="e">
        <f>VLOOKUP(B1066,'VTD Check'!A:D,4,FALSE)</f>
        <v>#N/A</v>
      </c>
      <c r="B1066" t="s">
        <v>27</v>
      </c>
      <c r="C1066">
        <v>17</v>
      </c>
      <c r="D1066" s="2">
        <v>0</v>
      </c>
      <c r="E1066" s="2">
        <v>0</v>
      </c>
      <c r="F1066" s="2" t="s">
        <v>25</v>
      </c>
      <c r="G1066" s="2">
        <v>25909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U1066" t="str">
        <f t="shared" si="51"/>
        <v/>
      </c>
      <c r="V1066" t="str">
        <f>IF(U1066="","",VLOOKUP(B1066,'08 County Sub Allocation'!A:B,2,FALSE))</f>
        <v/>
      </c>
      <c r="X1066" t="str">
        <f t="shared" si="50"/>
        <v/>
      </c>
      <c r="Y1066" t="str">
        <f t="shared" si="52"/>
        <v/>
      </c>
    </row>
    <row r="1067" spans="1:25" x14ac:dyDescent="0.3">
      <c r="A1067" t="e">
        <f>VLOOKUP(B1067,'VTD Check'!A:D,4,FALSE)</f>
        <v>#N/A</v>
      </c>
      <c r="B1067" t="s">
        <v>28</v>
      </c>
      <c r="C1067">
        <v>17</v>
      </c>
      <c r="D1067" s="2">
        <v>0</v>
      </c>
      <c r="E1067" s="2">
        <v>0</v>
      </c>
      <c r="F1067" s="2" t="s">
        <v>25</v>
      </c>
      <c r="G1067" s="2">
        <v>25909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U1067" t="str">
        <f t="shared" si="51"/>
        <v/>
      </c>
      <c r="V1067" t="str">
        <f>IF(U1067="","",VLOOKUP(B1067,'08 County Sub Allocation'!A:B,2,FALSE))</f>
        <v/>
      </c>
      <c r="X1067" t="str">
        <f t="shared" si="50"/>
        <v/>
      </c>
      <c r="Y1067" t="str">
        <f t="shared" si="52"/>
        <v/>
      </c>
    </row>
    <row r="1068" spans="1:25" x14ac:dyDescent="0.3">
      <c r="A1068" t="e">
        <f>VLOOKUP(B1068,'VTD Check'!A:D,4,FALSE)</f>
        <v>#N/A</v>
      </c>
      <c r="B1068" t="s">
        <v>29</v>
      </c>
      <c r="C1068">
        <v>17</v>
      </c>
      <c r="D1068" s="2">
        <v>0</v>
      </c>
      <c r="E1068" s="2">
        <v>242</v>
      </c>
      <c r="F1068" s="2" t="s">
        <v>25</v>
      </c>
      <c r="G1068" s="2">
        <v>25909</v>
      </c>
      <c r="H1068" s="2">
        <v>121</v>
      </c>
      <c r="I1068" s="2">
        <v>120</v>
      </c>
      <c r="J1068" s="2">
        <v>1</v>
      </c>
      <c r="K1068" s="2">
        <v>0</v>
      </c>
      <c r="L1068" s="2">
        <v>1</v>
      </c>
      <c r="M1068" s="2">
        <v>21</v>
      </c>
      <c r="N1068" s="2">
        <v>0</v>
      </c>
      <c r="O1068" s="2">
        <v>97</v>
      </c>
      <c r="P1068" s="2">
        <v>0</v>
      </c>
      <c r="U1068" t="str">
        <f t="shared" si="51"/>
        <v/>
      </c>
      <c r="V1068" t="str">
        <f>IF(U1068="","",VLOOKUP(B1068,'08 County Sub Allocation'!A:B,2,FALSE))</f>
        <v/>
      </c>
      <c r="X1068" t="str">
        <f t="shared" si="50"/>
        <v/>
      </c>
      <c r="Y1068" t="str">
        <f t="shared" si="52"/>
        <v/>
      </c>
    </row>
    <row r="1069" spans="1:25" x14ac:dyDescent="0.3">
      <c r="A1069" t="e">
        <f>VLOOKUP(B1069,'VTD Check'!A:D,4,FALSE)</f>
        <v>#N/A</v>
      </c>
      <c r="B1069" t="s">
        <v>30</v>
      </c>
      <c r="C1069">
        <v>17</v>
      </c>
      <c r="D1069" s="2">
        <v>0</v>
      </c>
      <c r="E1069" s="2">
        <v>0</v>
      </c>
      <c r="F1069" s="2" t="s">
        <v>25</v>
      </c>
      <c r="G1069" s="2">
        <v>25909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U1069" t="str">
        <f t="shared" si="51"/>
        <v/>
      </c>
      <c r="V1069" t="str">
        <f>IF(U1069="","",VLOOKUP(B1069,'08 County Sub Allocation'!A:B,2,FALSE))</f>
        <v/>
      </c>
      <c r="X1069" t="str">
        <f t="shared" si="50"/>
        <v/>
      </c>
      <c r="Y1069" t="str">
        <f t="shared" si="52"/>
        <v/>
      </c>
    </row>
    <row r="1070" spans="1:25" x14ac:dyDescent="0.3">
      <c r="A1070" t="e">
        <f>VLOOKUP(B1070,'VTD Check'!A:D,4,FALSE)</f>
        <v>#N/A</v>
      </c>
      <c r="B1070" t="s">
        <v>31</v>
      </c>
      <c r="C1070">
        <v>17</v>
      </c>
      <c r="D1070" s="2">
        <v>0</v>
      </c>
      <c r="E1070" s="2">
        <v>0</v>
      </c>
      <c r="F1070" s="2" t="s">
        <v>25</v>
      </c>
      <c r="G1070" s="2">
        <v>25909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U1070" t="str">
        <f t="shared" si="51"/>
        <v/>
      </c>
      <c r="V1070" t="str">
        <f>IF(U1070="","",VLOOKUP(B1070,'08 County Sub Allocation'!A:B,2,FALSE))</f>
        <v/>
      </c>
      <c r="X1070" t="str">
        <f t="shared" si="50"/>
        <v/>
      </c>
      <c r="Y1070" t="str">
        <f t="shared" si="52"/>
        <v/>
      </c>
    </row>
    <row r="1071" spans="1:25" x14ac:dyDescent="0.3">
      <c r="A1071" t="e">
        <f>VLOOKUP(B1071,'VTD Check'!A:D,4,FALSE)</f>
        <v>#N/A</v>
      </c>
      <c r="B1071" t="s">
        <v>32</v>
      </c>
      <c r="C1071">
        <v>17</v>
      </c>
      <c r="D1071" s="2">
        <v>0</v>
      </c>
      <c r="E1071" s="2">
        <v>242</v>
      </c>
      <c r="F1071" s="2" t="s">
        <v>25</v>
      </c>
      <c r="G1071" s="2">
        <v>0</v>
      </c>
      <c r="H1071" s="2">
        <v>121</v>
      </c>
      <c r="I1071" s="2">
        <v>120</v>
      </c>
      <c r="J1071" s="2">
        <v>1</v>
      </c>
      <c r="K1071" s="2">
        <v>0</v>
      </c>
      <c r="L1071" s="2">
        <v>1</v>
      </c>
      <c r="M1071" s="2">
        <v>21</v>
      </c>
      <c r="N1071" s="2">
        <v>0</v>
      </c>
      <c r="O1071" s="2">
        <v>97</v>
      </c>
      <c r="P1071" s="2">
        <v>0</v>
      </c>
      <c r="U1071" t="str">
        <f t="shared" si="51"/>
        <v/>
      </c>
      <c r="V1071" t="str">
        <f>IF(U1071="","",VLOOKUP(B1071,'08 County Sub Allocation'!A:B,2,FALSE))</f>
        <v/>
      </c>
      <c r="X1071" t="str">
        <f t="shared" si="50"/>
        <v/>
      </c>
      <c r="Y1071" t="str">
        <f t="shared" si="52"/>
        <v/>
      </c>
    </row>
    <row r="1072" spans="1:25" x14ac:dyDescent="0.3">
      <c r="A1072" t="e">
        <f>VLOOKUP(B1072,'VTD Check'!A:D,4,FALSE)</f>
        <v>#N/A</v>
      </c>
      <c r="B1072" t="s">
        <v>32</v>
      </c>
      <c r="C1072">
        <v>17</v>
      </c>
      <c r="U1072" t="str">
        <f t="shared" si="51"/>
        <v/>
      </c>
      <c r="V1072" t="str">
        <f>IF(U1072="","",VLOOKUP(B1072,'08 County Sub Allocation'!A:B,2,FALSE))</f>
        <v/>
      </c>
      <c r="X1072" t="str">
        <f t="shared" si="50"/>
        <v/>
      </c>
      <c r="Y1072" t="str">
        <f t="shared" si="52"/>
        <v/>
      </c>
    </row>
    <row r="1073" spans="1:25" x14ac:dyDescent="0.3">
      <c r="A1073" t="e">
        <f>VLOOKUP(B1073,'VTD Check'!A:D,4,FALSE)</f>
        <v>#N/A</v>
      </c>
      <c r="B1073" t="s">
        <v>37</v>
      </c>
      <c r="C1073">
        <v>17</v>
      </c>
      <c r="D1073" s="2">
        <v>13288</v>
      </c>
      <c r="E1073" s="2">
        <v>12812</v>
      </c>
      <c r="F1073" s="3">
        <v>0.96419999999999995</v>
      </c>
      <c r="G1073" s="2">
        <v>13288</v>
      </c>
      <c r="H1073" s="2">
        <v>6417</v>
      </c>
      <c r="I1073" s="2">
        <v>6392</v>
      </c>
      <c r="J1073" s="2">
        <v>67</v>
      </c>
      <c r="K1073" s="2">
        <v>15</v>
      </c>
      <c r="L1073" s="2">
        <v>25</v>
      </c>
      <c r="M1073" s="2">
        <v>1633</v>
      </c>
      <c r="N1073" s="2">
        <v>20</v>
      </c>
      <c r="O1073" s="2">
        <v>4618</v>
      </c>
      <c r="P1073" s="2">
        <v>14</v>
      </c>
      <c r="U1073" t="str">
        <f t="shared" si="51"/>
        <v/>
      </c>
      <c r="V1073" t="str">
        <f>IF(U1073="","",VLOOKUP(B1073,'08 County Sub Allocation'!A:B,2,FALSE))</f>
        <v/>
      </c>
      <c r="X1073" t="str">
        <f t="shared" si="50"/>
        <v/>
      </c>
      <c r="Y1073" t="str">
        <f t="shared" si="52"/>
        <v/>
      </c>
    </row>
    <row r="1074" spans="1:25" x14ac:dyDescent="0.3">
      <c r="A1074" t="e">
        <f>VLOOKUP(B1074,'VTD Check'!A:D,4,FALSE)</f>
        <v>#N/A</v>
      </c>
      <c r="B1074" t="s">
        <v>24</v>
      </c>
      <c r="C1074">
        <v>17</v>
      </c>
      <c r="D1074" s="2">
        <v>13288</v>
      </c>
      <c r="E1074" s="2">
        <v>15477</v>
      </c>
      <c r="F1074" s="3">
        <v>1.1647000000000001</v>
      </c>
      <c r="G1074" s="2">
        <v>362172</v>
      </c>
      <c r="H1074" s="2">
        <v>7943</v>
      </c>
      <c r="I1074" s="2">
        <v>7917</v>
      </c>
      <c r="J1074" s="2">
        <v>97</v>
      </c>
      <c r="K1074" s="2">
        <v>10</v>
      </c>
      <c r="L1074" s="2">
        <v>25</v>
      </c>
      <c r="M1074" s="2">
        <v>2737</v>
      </c>
      <c r="N1074" s="2">
        <v>38</v>
      </c>
      <c r="O1074" s="2">
        <v>4991</v>
      </c>
      <c r="P1074" s="2">
        <v>19</v>
      </c>
      <c r="U1074" t="str">
        <f t="shared" si="51"/>
        <v/>
      </c>
      <c r="V1074" t="str">
        <f>IF(U1074="","",VLOOKUP(B1074,'08 County Sub Allocation'!A:B,2,FALSE))</f>
        <v/>
      </c>
      <c r="X1074" t="str">
        <f t="shared" si="50"/>
        <v/>
      </c>
      <c r="Y1074" t="str">
        <f t="shared" si="52"/>
        <v/>
      </c>
    </row>
    <row r="1075" spans="1:25" x14ac:dyDescent="0.3">
      <c r="A1075" t="e">
        <f>VLOOKUP(B1075,'VTD Check'!A:D,4,FALSE)</f>
        <v>#N/A</v>
      </c>
      <c r="B1075" t="s">
        <v>26</v>
      </c>
      <c r="C1075">
        <v>17</v>
      </c>
      <c r="D1075" s="2">
        <v>13288</v>
      </c>
      <c r="E1075" s="2">
        <v>226</v>
      </c>
      <c r="F1075" s="3">
        <v>1.7000000000000001E-2</v>
      </c>
      <c r="G1075" s="2">
        <v>362172</v>
      </c>
      <c r="H1075" s="2">
        <v>226</v>
      </c>
      <c r="I1075" s="2">
        <v>225</v>
      </c>
      <c r="J1075" s="2">
        <v>6</v>
      </c>
      <c r="K1075" s="2">
        <v>1</v>
      </c>
      <c r="L1075" s="2">
        <v>1</v>
      </c>
      <c r="M1075" s="2">
        <v>61</v>
      </c>
      <c r="N1075" s="2">
        <v>4</v>
      </c>
      <c r="O1075" s="2">
        <v>149</v>
      </c>
      <c r="P1075" s="2">
        <v>3</v>
      </c>
      <c r="U1075" t="str">
        <f t="shared" si="51"/>
        <v/>
      </c>
      <c r="V1075" t="str">
        <f>IF(U1075="","",VLOOKUP(B1075,'08 County Sub Allocation'!A:B,2,FALSE))</f>
        <v/>
      </c>
      <c r="X1075" t="str">
        <f t="shared" si="50"/>
        <v/>
      </c>
      <c r="Y1075" t="str">
        <f t="shared" si="52"/>
        <v/>
      </c>
    </row>
    <row r="1076" spans="1:25" x14ac:dyDescent="0.3">
      <c r="A1076" t="e">
        <f>VLOOKUP(B1076,'VTD Check'!A:D,4,FALSE)</f>
        <v>#N/A</v>
      </c>
      <c r="B1076" t="s">
        <v>27</v>
      </c>
      <c r="C1076">
        <v>17</v>
      </c>
      <c r="D1076" s="2">
        <v>13288</v>
      </c>
      <c r="E1076" s="2">
        <v>0</v>
      </c>
      <c r="F1076" s="3">
        <v>0</v>
      </c>
      <c r="G1076" s="2">
        <v>362172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U1076" t="str">
        <f t="shared" si="51"/>
        <v/>
      </c>
      <c r="V1076" t="str">
        <f>IF(U1076="","",VLOOKUP(B1076,'08 County Sub Allocation'!A:B,2,FALSE))</f>
        <v/>
      </c>
      <c r="X1076" t="str">
        <f t="shared" si="50"/>
        <v/>
      </c>
      <c r="Y1076" t="str">
        <f t="shared" si="52"/>
        <v/>
      </c>
    </row>
    <row r="1077" spans="1:25" x14ac:dyDescent="0.3">
      <c r="A1077" t="e">
        <f>VLOOKUP(B1077,'VTD Check'!A:D,4,FALSE)</f>
        <v>#N/A</v>
      </c>
      <c r="B1077" t="s">
        <v>28</v>
      </c>
      <c r="C1077">
        <v>17</v>
      </c>
      <c r="D1077" s="2">
        <v>13288</v>
      </c>
      <c r="E1077" s="2">
        <v>568</v>
      </c>
      <c r="F1077" s="3">
        <v>4.2700000000000002E-2</v>
      </c>
      <c r="G1077" s="2">
        <v>362172</v>
      </c>
      <c r="H1077" s="2">
        <v>312</v>
      </c>
      <c r="I1077" s="2">
        <v>309</v>
      </c>
      <c r="J1077" s="2">
        <v>9</v>
      </c>
      <c r="K1077" s="2">
        <v>0</v>
      </c>
      <c r="L1077" s="2">
        <v>1</v>
      </c>
      <c r="M1077" s="2">
        <v>74</v>
      </c>
      <c r="N1077" s="2">
        <v>1</v>
      </c>
      <c r="O1077" s="2">
        <v>224</v>
      </c>
      <c r="P1077" s="2">
        <v>0</v>
      </c>
      <c r="U1077" t="str">
        <f t="shared" si="51"/>
        <v/>
      </c>
      <c r="V1077" t="str">
        <f>IF(U1077="","",VLOOKUP(B1077,'08 County Sub Allocation'!A:B,2,FALSE))</f>
        <v/>
      </c>
      <c r="X1077" t="str">
        <f t="shared" si="50"/>
        <v/>
      </c>
      <c r="Y1077" t="str">
        <f t="shared" si="52"/>
        <v/>
      </c>
    </row>
    <row r="1078" spans="1:25" x14ac:dyDescent="0.3">
      <c r="A1078" t="e">
        <f>VLOOKUP(B1078,'VTD Check'!A:D,4,FALSE)</f>
        <v>#N/A</v>
      </c>
      <c r="B1078" t="s">
        <v>29</v>
      </c>
      <c r="C1078">
        <v>17</v>
      </c>
      <c r="D1078" s="2">
        <v>13288</v>
      </c>
      <c r="E1078" s="2">
        <v>242</v>
      </c>
      <c r="F1078" s="3">
        <v>1.8200000000000001E-2</v>
      </c>
      <c r="G1078" s="2">
        <v>362172</v>
      </c>
      <c r="H1078" s="2">
        <v>121</v>
      </c>
      <c r="I1078" s="2">
        <v>120</v>
      </c>
      <c r="J1078" s="2">
        <v>1</v>
      </c>
      <c r="K1078" s="2">
        <v>0</v>
      </c>
      <c r="L1078" s="2">
        <v>1</v>
      </c>
      <c r="M1078" s="2">
        <v>21</v>
      </c>
      <c r="N1078" s="2">
        <v>0</v>
      </c>
      <c r="O1078" s="2">
        <v>97</v>
      </c>
      <c r="P1078" s="2">
        <v>0</v>
      </c>
      <c r="U1078" t="str">
        <f t="shared" si="51"/>
        <v/>
      </c>
      <c r="V1078" t="str">
        <f>IF(U1078="","",VLOOKUP(B1078,'08 County Sub Allocation'!A:B,2,FALSE))</f>
        <v/>
      </c>
      <c r="X1078" t="str">
        <f t="shared" si="50"/>
        <v/>
      </c>
      <c r="Y1078" t="str">
        <f t="shared" si="52"/>
        <v/>
      </c>
    </row>
    <row r="1079" spans="1:25" x14ac:dyDescent="0.3">
      <c r="A1079" t="e">
        <f>VLOOKUP(B1079,'VTD Check'!A:D,4,FALSE)</f>
        <v>#N/A</v>
      </c>
      <c r="B1079" t="s">
        <v>30</v>
      </c>
      <c r="C1079">
        <v>17</v>
      </c>
      <c r="D1079" s="2">
        <v>13288</v>
      </c>
      <c r="E1079" s="2">
        <v>551</v>
      </c>
      <c r="F1079" s="3">
        <v>4.1500000000000002E-2</v>
      </c>
      <c r="G1079" s="2">
        <v>362172</v>
      </c>
      <c r="H1079" s="2">
        <v>551</v>
      </c>
      <c r="I1079" s="2">
        <v>547</v>
      </c>
      <c r="J1079" s="2">
        <v>1</v>
      </c>
      <c r="K1079" s="2">
        <v>5</v>
      </c>
      <c r="L1079" s="2">
        <v>6</v>
      </c>
      <c r="M1079" s="2">
        <v>120</v>
      </c>
      <c r="N1079" s="2">
        <v>1</v>
      </c>
      <c r="O1079" s="2">
        <v>412</v>
      </c>
      <c r="P1079" s="2">
        <v>2</v>
      </c>
      <c r="U1079" t="str">
        <f t="shared" si="51"/>
        <v/>
      </c>
      <c r="V1079" t="str">
        <f>IF(U1079="","",VLOOKUP(B1079,'08 County Sub Allocation'!A:B,2,FALSE))</f>
        <v/>
      </c>
      <c r="X1079" t="str">
        <f t="shared" si="50"/>
        <v/>
      </c>
      <c r="Y1079" t="str">
        <f t="shared" si="52"/>
        <v/>
      </c>
    </row>
    <row r="1080" spans="1:25" x14ac:dyDescent="0.3">
      <c r="A1080" t="e">
        <f>VLOOKUP(B1080,'VTD Check'!A:D,4,FALSE)</f>
        <v>#N/A</v>
      </c>
      <c r="B1080" t="s">
        <v>31</v>
      </c>
      <c r="C1080">
        <v>17</v>
      </c>
      <c r="D1080" s="2">
        <v>13288</v>
      </c>
      <c r="E1080" s="2">
        <v>0</v>
      </c>
      <c r="F1080" s="3">
        <v>0</v>
      </c>
      <c r="G1080" s="2">
        <v>362172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U1080" t="str">
        <f t="shared" si="51"/>
        <v/>
      </c>
      <c r="V1080" t="str">
        <f>IF(U1080="","",VLOOKUP(B1080,'08 County Sub Allocation'!A:B,2,FALSE))</f>
        <v/>
      </c>
      <c r="X1080" t="str">
        <f t="shared" si="50"/>
        <v/>
      </c>
      <c r="Y1080" t="str">
        <f t="shared" si="52"/>
        <v/>
      </c>
    </row>
    <row r="1081" spans="1:25" x14ac:dyDescent="0.3">
      <c r="A1081" t="e">
        <f>VLOOKUP(B1081,'VTD Check'!A:D,4,FALSE)</f>
        <v>#N/A</v>
      </c>
      <c r="B1081" t="s">
        <v>32</v>
      </c>
      <c r="C1081">
        <v>17</v>
      </c>
      <c r="D1081" s="2">
        <v>13288</v>
      </c>
      <c r="E1081" s="2">
        <v>29876</v>
      </c>
      <c r="F1081" s="3">
        <v>2.2483</v>
      </c>
      <c r="G1081" s="2">
        <v>13288</v>
      </c>
      <c r="H1081" s="2">
        <v>15570</v>
      </c>
      <c r="I1081" s="2">
        <v>15510</v>
      </c>
      <c r="J1081" s="2">
        <v>181</v>
      </c>
      <c r="K1081" s="2">
        <v>31</v>
      </c>
      <c r="L1081" s="2">
        <v>59</v>
      </c>
      <c r="M1081" s="2">
        <v>4646</v>
      </c>
      <c r="N1081" s="2">
        <v>64</v>
      </c>
      <c r="O1081" s="2">
        <v>10491</v>
      </c>
      <c r="P1081" s="2">
        <v>38</v>
      </c>
      <c r="U1081" t="str">
        <f t="shared" si="51"/>
        <v/>
      </c>
      <c r="V1081" t="str">
        <f>IF(U1081="","",VLOOKUP(B1081,'08 County Sub Allocation'!A:B,2,FALSE))</f>
        <v/>
      </c>
      <c r="X1081" t="str">
        <f t="shared" si="50"/>
        <v/>
      </c>
      <c r="Y1081" t="str">
        <f t="shared" si="52"/>
        <v/>
      </c>
    </row>
    <row r="1082" spans="1:25" x14ac:dyDescent="0.3">
      <c r="A1082" t="e">
        <f>VLOOKUP(B1082,'VTD Check'!A:D,4,FALSE)</f>
        <v>#N/A</v>
      </c>
      <c r="U1082" t="str">
        <f t="shared" si="51"/>
        <v/>
      </c>
      <c r="V1082" t="str">
        <f>IF(U1082="","",VLOOKUP(B1082,'08 County Sub Allocation'!A:B,2,FALSE))</f>
        <v/>
      </c>
      <c r="X1082" t="str">
        <f t="shared" si="50"/>
        <v/>
      </c>
      <c r="Y1082" t="str">
        <f t="shared" si="52"/>
        <v/>
      </c>
    </row>
    <row r="1083" spans="1:25" x14ac:dyDescent="0.3">
      <c r="A1083" t="str">
        <f>VLOOKUP(B1083,'VTD Check'!A:D,4,FALSE)</f>
        <v>18-235</v>
      </c>
      <c r="B1083" t="s">
        <v>269</v>
      </c>
      <c r="C1083">
        <v>18</v>
      </c>
      <c r="D1083">
        <v>5535</v>
      </c>
      <c r="E1083">
        <v>2162</v>
      </c>
      <c r="F1083" s="1">
        <v>0.3906</v>
      </c>
      <c r="G1083">
        <v>5535</v>
      </c>
      <c r="H1083">
        <v>1106</v>
      </c>
      <c r="I1083">
        <v>1106</v>
      </c>
      <c r="J1083">
        <v>4</v>
      </c>
      <c r="K1083">
        <v>1</v>
      </c>
      <c r="L1083">
        <v>0</v>
      </c>
      <c r="M1083">
        <v>201</v>
      </c>
      <c r="N1083">
        <v>1</v>
      </c>
      <c r="O1083">
        <v>897</v>
      </c>
      <c r="P1083">
        <v>2</v>
      </c>
      <c r="U1083" t="str">
        <f t="shared" si="51"/>
        <v>18-235</v>
      </c>
      <c r="V1083" t="str">
        <f>IF(U1083="","",VLOOKUP(B1083,'08 County Sub Allocation'!A:B,2,FALSE))</f>
        <v>ANC</v>
      </c>
      <c r="X1083">
        <f t="shared" si="50"/>
        <v>18</v>
      </c>
      <c r="Y1083" t="str">
        <f t="shared" si="52"/>
        <v>ED</v>
      </c>
    </row>
    <row r="1084" spans="1:25" x14ac:dyDescent="0.3">
      <c r="A1084" t="str">
        <f>VLOOKUP(B1084,'VTD Check'!A:D,4,FALSE)</f>
        <v>18-240</v>
      </c>
      <c r="B1084" t="s">
        <v>270</v>
      </c>
      <c r="C1084">
        <v>18</v>
      </c>
      <c r="D1084">
        <v>1241</v>
      </c>
      <c r="E1084">
        <v>1324</v>
      </c>
      <c r="F1084" s="1">
        <v>1.0669</v>
      </c>
      <c r="G1084">
        <v>1241</v>
      </c>
      <c r="H1084">
        <v>662</v>
      </c>
      <c r="I1084">
        <v>656</v>
      </c>
      <c r="J1084">
        <v>11</v>
      </c>
      <c r="K1084">
        <v>1</v>
      </c>
      <c r="L1084">
        <v>2</v>
      </c>
      <c r="M1084">
        <v>138</v>
      </c>
      <c r="N1084">
        <v>2</v>
      </c>
      <c r="O1084">
        <v>498</v>
      </c>
      <c r="P1084">
        <v>4</v>
      </c>
      <c r="U1084" t="str">
        <f t="shared" si="51"/>
        <v>18-240</v>
      </c>
      <c r="V1084" t="str">
        <f>IF(U1084="","",VLOOKUP(B1084,'08 County Sub Allocation'!A:B,2,FALSE))</f>
        <v>ANC</v>
      </c>
      <c r="X1084">
        <f t="shared" si="50"/>
        <v>18</v>
      </c>
      <c r="Y1084" t="str">
        <f t="shared" si="52"/>
        <v>ED</v>
      </c>
    </row>
    <row r="1085" spans="1:25" x14ac:dyDescent="0.3">
      <c r="A1085" t="str">
        <f>VLOOKUP(B1085,'VTD Check'!A:D,4,FALSE)</f>
        <v>18-245</v>
      </c>
      <c r="B1085" t="s">
        <v>271</v>
      </c>
      <c r="C1085">
        <v>18</v>
      </c>
      <c r="D1085">
        <v>4192</v>
      </c>
      <c r="E1085">
        <v>1616</v>
      </c>
      <c r="F1085" s="1">
        <v>0.38550000000000001</v>
      </c>
      <c r="G1085">
        <v>4192</v>
      </c>
      <c r="H1085">
        <v>824</v>
      </c>
      <c r="I1085">
        <v>821</v>
      </c>
      <c r="J1085">
        <v>2</v>
      </c>
      <c r="K1085">
        <v>0</v>
      </c>
      <c r="L1085">
        <v>0</v>
      </c>
      <c r="M1085">
        <v>295</v>
      </c>
      <c r="N1085">
        <v>4</v>
      </c>
      <c r="O1085">
        <v>517</v>
      </c>
      <c r="P1085">
        <v>3</v>
      </c>
      <c r="U1085" t="str">
        <f t="shared" si="51"/>
        <v>18-245</v>
      </c>
      <c r="V1085" t="str">
        <f>IF(U1085="","",VLOOKUP(B1085,'08 County Sub Allocation'!A:B,2,FALSE))</f>
        <v>ANC</v>
      </c>
      <c r="X1085">
        <f t="shared" si="50"/>
        <v>18</v>
      </c>
      <c r="Y1085" t="str">
        <f t="shared" si="52"/>
        <v>ED</v>
      </c>
    </row>
    <row r="1086" spans="1:25" x14ac:dyDescent="0.3">
      <c r="A1086" t="str">
        <f>VLOOKUP(B1086,'VTD Check'!A:D,4,FALSE)</f>
        <v>18-250</v>
      </c>
      <c r="B1086" t="s">
        <v>272</v>
      </c>
      <c r="C1086">
        <v>18</v>
      </c>
      <c r="D1086">
        <v>967</v>
      </c>
      <c r="E1086">
        <v>730</v>
      </c>
      <c r="F1086" s="1">
        <v>0.75490000000000002</v>
      </c>
      <c r="G1086">
        <v>967</v>
      </c>
      <c r="H1086">
        <v>365</v>
      </c>
      <c r="I1086">
        <v>357</v>
      </c>
      <c r="J1086">
        <v>3</v>
      </c>
      <c r="K1086">
        <v>1</v>
      </c>
      <c r="L1086">
        <v>2</v>
      </c>
      <c r="M1086">
        <v>170</v>
      </c>
      <c r="N1086">
        <v>1</v>
      </c>
      <c r="O1086">
        <v>180</v>
      </c>
      <c r="P1086">
        <v>0</v>
      </c>
      <c r="U1086" t="str">
        <f t="shared" si="51"/>
        <v>18-250</v>
      </c>
      <c r="V1086" t="str">
        <f>IF(U1086="","",VLOOKUP(B1086,'08 County Sub Allocation'!A:B,2,FALSE))</f>
        <v>ANC</v>
      </c>
      <c r="X1086">
        <f t="shared" si="50"/>
        <v>18</v>
      </c>
      <c r="Y1086" t="str">
        <f t="shared" si="52"/>
        <v>ED</v>
      </c>
    </row>
    <row r="1087" spans="1:25" x14ac:dyDescent="0.3">
      <c r="A1087" t="str">
        <f>VLOOKUP(B1087,'VTD Check'!A:D,4,FALSE)</f>
        <v>18-255</v>
      </c>
      <c r="B1087" t="s">
        <v>273</v>
      </c>
      <c r="C1087">
        <v>18</v>
      </c>
      <c r="D1087">
        <v>686</v>
      </c>
      <c r="E1087">
        <v>498</v>
      </c>
      <c r="F1087" s="1">
        <v>0.72589999999999999</v>
      </c>
      <c r="G1087">
        <v>686</v>
      </c>
      <c r="H1087">
        <v>250</v>
      </c>
      <c r="I1087">
        <v>249</v>
      </c>
      <c r="J1087">
        <v>2</v>
      </c>
      <c r="K1087">
        <v>1</v>
      </c>
      <c r="L1087">
        <v>5</v>
      </c>
      <c r="M1087">
        <v>98</v>
      </c>
      <c r="N1087">
        <v>3</v>
      </c>
      <c r="O1087">
        <v>139</v>
      </c>
      <c r="P1087">
        <v>1</v>
      </c>
      <c r="U1087" t="str">
        <f t="shared" si="51"/>
        <v>18-255</v>
      </c>
      <c r="V1087" t="str">
        <f>IF(U1087="","",VLOOKUP(B1087,'08 County Sub Allocation'!A:B,2,FALSE))</f>
        <v>ANC</v>
      </c>
      <c r="X1087">
        <f t="shared" si="50"/>
        <v>18</v>
      </c>
      <c r="Y1087" t="str">
        <f t="shared" si="52"/>
        <v>ED</v>
      </c>
    </row>
    <row r="1088" spans="1:25" x14ac:dyDescent="0.3">
      <c r="A1088" t="e">
        <f>VLOOKUP(B1088,'VTD Check'!A:D,4,FALSE)</f>
        <v>#N/A</v>
      </c>
      <c r="B1088" t="s">
        <v>274</v>
      </c>
      <c r="C1088">
        <v>18</v>
      </c>
      <c r="U1088" t="str">
        <f t="shared" si="51"/>
        <v/>
      </c>
      <c r="V1088" t="str">
        <f>IF(U1088="","",VLOOKUP(B1088,'08 County Sub Allocation'!A:B,2,FALSE))</f>
        <v/>
      </c>
      <c r="X1088" t="str">
        <f t="shared" si="50"/>
        <v/>
      </c>
      <c r="Y1088" t="str">
        <f t="shared" si="52"/>
        <v/>
      </c>
    </row>
    <row r="1089" spans="1:25" x14ac:dyDescent="0.3">
      <c r="A1089" t="e">
        <f>VLOOKUP(B1089,'VTD Check'!A:D,4,FALSE)</f>
        <v>#N/A</v>
      </c>
      <c r="B1089" t="s">
        <v>24</v>
      </c>
      <c r="C1089">
        <v>18</v>
      </c>
      <c r="D1089">
        <v>0</v>
      </c>
      <c r="E1089">
        <v>4427</v>
      </c>
      <c r="F1089" t="s">
        <v>25</v>
      </c>
      <c r="G1089">
        <v>12621</v>
      </c>
      <c r="H1089">
        <v>2396</v>
      </c>
      <c r="I1089">
        <v>2387</v>
      </c>
      <c r="J1089">
        <v>14</v>
      </c>
      <c r="K1089">
        <v>4</v>
      </c>
      <c r="L1089">
        <v>2</v>
      </c>
      <c r="M1089">
        <v>552</v>
      </c>
      <c r="N1089">
        <v>5</v>
      </c>
      <c r="O1089">
        <v>1807</v>
      </c>
      <c r="P1089">
        <v>3</v>
      </c>
      <c r="U1089" t="str">
        <f t="shared" si="51"/>
        <v>18-ABS</v>
      </c>
      <c r="V1089" t="e">
        <f>IF(U1089="","",VLOOKUP(B1089,'08 County Sub Allocation'!A:B,2,FALSE))</f>
        <v>#N/A</v>
      </c>
      <c r="X1089">
        <f t="shared" si="50"/>
        <v>18</v>
      </c>
      <c r="Y1089" t="str">
        <f t="shared" si="52"/>
        <v>ABS</v>
      </c>
    </row>
    <row r="1090" spans="1:25" x14ac:dyDescent="0.3">
      <c r="A1090" t="e">
        <f>VLOOKUP(B1090,'VTD Check'!A:D,4,FALSE)</f>
        <v>#N/A</v>
      </c>
      <c r="B1090" t="s">
        <v>26</v>
      </c>
      <c r="C1090">
        <v>18</v>
      </c>
      <c r="D1090">
        <v>0</v>
      </c>
      <c r="E1090">
        <v>0</v>
      </c>
      <c r="F1090" t="s">
        <v>25</v>
      </c>
      <c r="G1090">
        <v>12621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U1090" t="str">
        <f t="shared" si="51"/>
        <v/>
      </c>
      <c r="V1090" t="str">
        <f>IF(U1090="","",VLOOKUP(B1090,'08 County Sub Allocation'!A:B,2,FALSE))</f>
        <v/>
      </c>
      <c r="X1090" t="str">
        <f t="shared" si="50"/>
        <v/>
      </c>
      <c r="Y1090" t="str">
        <f t="shared" si="52"/>
        <v/>
      </c>
    </row>
    <row r="1091" spans="1:25" x14ac:dyDescent="0.3">
      <c r="A1091" t="e">
        <f>VLOOKUP(B1091,'VTD Check'!A:D,4,FALSE)</f>
        <v>#N/A</v>
      </c>
      <c r="B1091" t="s">
        <v>27</v>
      </c>
      <c r="C1091">
        <v>18</v>
      </c>
      <c r="D1091">
        <v>0</v>
      </c>
      <c r="E1091">
        <v>0</v>
      </c>
      <c r="F1091" t="s">
        <v>25</v>
      </c>
      <c r="G1091">
        <v>12621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U1091" t="str">
        <f t="shared" si="51"/>
        <v/>
      </c>
      <c r="V1091" t="str">
        <f>IF(U1091="","",VLOOKUP(B1091,'08 County Sub Allocation'!A:B,2,FALSE))</f>
        <v/>
      </c>
      <c r="X1091" t="str">
        <f t="shared" ref="X1091:X1154" si="53">IF(U1091="","",IF(ISNUMBER(LEFT(U1091,2)/1),LEFT(U1091,2)/1,X1090))</f>
        <v/>
      </c>
      <c r="Y1091" t="str">
        <f t="shared" si="52"/>
        <v/>
      </c>
    </row>
    <row r="1092" spans="1:25" x14ac:dyDescent="0.3">
      <c r="A1092" t="e">
        <f>VLOOKUP(B1092,'VTD Check'!A:D,4,FALSE)</f>
        <v>#N/A</v>
      </c>
      <c r="B1092" t="s">
        <v>28</v>
      </c>
      <c r="C1092">
        <v>18</v>
      </c>
      <c r="D1092">
        <v>0</v>
      </c>
      <c r="E1092">
        <v>208</v>
      </c>
      <c r="F1092" t="s">
        <v>25</v>
      </c>
      <c r="G1092">
        <v>12621</v>
      </c>
      <c r="H1092">
        <v>113</v>
      </c>
      <c r="I1092">
        <v>112</v>
      </c>
      <c r="J1092">
        <v>0</v>
      </c>
      <c r="K1092">
        <v>0</v>
      </c>
      <c r="L1092">
        <v>1</v>
      </c>
      <c r="M1092">
        <v>34</v>
      </c>
      <c r="N1092">
        <v>0</v>
      </c>
      <c r="O1092">
        <v>77</v>
      </c>
      <c r="P1092">
        <v>0</v>
      </c>
      <c r="U1092" t="str">
        <f t="shared" si="51"/>
        <v/>
      </c>
      <c r="V1092" t="str">
        <f>IF(U1092="","",VLOOKUP(B1092,'08 County Sub Allocation'!A:B,2,FALSE))</f>
        <v/>
      </c>
      <c r="X1092" t="str">
        <f t="shared" si="53"/>
        <v/>
      </c>
      <c r="Y1092" t="str">
        <f t="shared" si="52"/>
        <v/>
      </c>
    </row>
    <row r="1093" spans="1:25" x14ac:dyDescent="0.3">
      <c r="A1093" t="e">
        <f>VLOOKUP(B1093,'VTD Check'!A:D,4,FALSE)</f>
        <v>#N/A</v>
      </c>
      <c r="B1093" t="s">
        <v>29</v>
      </c>
      <c r="C1093">
        <v>18</v>
      </c>
      <c r="D1093">
        <v>0</v>
      </c>
      <c r="E1093">
        <v>0</v>
      </c>
      <c r="F1093" t="s">
        <v>25</v>
      </c>
      <c r="G1093">
        <v>12621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U1093" t="str">
        <f t="shared" si="51"/>
        <v/>
      </c>
      <c r="V1093" t="str">
        <f>IF(U1093="","",VLOOKUP(B1093,'08 County Sub Allocation'!A:B,2,FALSE))</f>
        <v/>
      </c>
      <c r="X1093" t="str">
        <f t="shared" si="53"/>
        <v/>
      </c>
      <c r="Y1093" t="str">
        <f t="shared" si="52"/>
        <v/>
      </c>
    </row>
    <row r="1094" spans="1:25" x14ac:dyDescent="0.3">
      <c r="A1094" t="e">
        <f>VLOOKUP(B1094,'VTD Check'!A:D,4,FALSE)</f>
        <v>#N/A</v>
      </c>
      <c r="B1094" t="s">
        <v>30</v>
      </c>
      <c r="C1094">
        <v>18</v>
      </c>
      <c r="D1094">
        <v>0</v>
      </c>
      <c r="E1094">
        <v>0</v>
      </c>
      <c r="F1094" t="s">
        <v>25</v>
      </c>
      <c r="G1094">
        <v>12621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U1094" t="str">
        <f t="shared" si="51"/>
        <v/>
      </c>
      <c r="V1094" t="str">
        <f>IF(U1094="","",VLOOKUP(B1094,'08 County Sub Allocation'!A:B,2,FALSE))</f>
        <v/>
      </c>
      <c r="X1094" t="str">
        <f t="shared" si="53"/>
        <v/>
      </c>
      <c r="Y1094" t="str">
        <f t="shared" si="52"/>
        <v/>
      </c>
    </row>
    <row r="1095" spans="1:25" x14ac:dyDescent="0.3">
      <c r="A1095" t="e">
        <f>VLOOKUP(B1095,'VTD Check'!A:D,4,FALSE)</f>
        <v>#N/A</v>
      </c>
      <c r="B1095" t="s">
        <v>31</v>
      </c>
      <c r="C1095">
        <v>18</v>
      </c>
      <c r="D1095">
        <v>0</v>
      </c>
      <c r="E1095">
        <v>0</v>
      </c>
      <c r="F1095" t="s">
        <v>25</v>
      </c>
      <c r="G1095">
        <v>12621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U1095" t="str">
        <f t="shared" si="51"/>
        <v/>
      </c>
      <c r="V1095" t="str">
        <f>IF(U1095="","",VLOOKUP(B1095,'08 County Sub Allocation'!A:B,2,FALSE))</f>
        <v/>
      </c>
      <c r="X1095" t="str">
        <f t="shared" si="53"/>
        <v/>
      </c>
      <c r="Y1095" t="str">
        <f t="shared" si="52"/>
        <v/>
      </c>
    </row>
    <row r="1096" spans="1:25" x14ac:dyDescent="0.3">
      <c r="A1096" t="e">
        <f>VLOOKUP(B1096,'VTD Check'!A:D,4,FALSE)</f>
        <v>#N/A</v>
      </c>
      <c r="B1096" t="s">
        <v>32</v>
      </c>
      <c r="C1096">
        <v>18</v>
      </c>
      <c r="D1096">
        <v>0</v>
      </c>
      <c r="E1096">
        <v>4635</v>
      </c>
      <c r="F1096" t="s">
        <v>25</v>
      </c>
      <c r="G1096">
        <v>0</v>
      </c>
      <c r="H1096">
        <v>2509</v>
      </c>
      <c r="I1096">
        <v>2499</v>
      </c>
      <c r="J1096">
        <v>14</v>
      </c>
      <c r="K1096">
        <v>4</v>
      </c>
      <c r="L1096">
        <v>3</v>
      </c>
      <c r="M1096">
        <v>586</v>
      </c>
      <c r="N1096">
        <v>5</v>
      </c>
      <c r="O1096">
        <v>1884</v>
      </c>
      <c r="P1096">
        <v>3</v>
      </c>
      <c r="U1096" t="str">
        <f t="shared" si="51"/>
        <v/>
      </c>
      <c r="V1096" t="str">
        <f>IF(U1096="","",VLOOKUP(B1096,'08 County Sub Allocation'!A:B,2,FALSE))</f>
        <v/>
      </c>
      <c r="X1096" t="str">
        <f t="shared" si="53"/>
        <v/>
      </c>
      <c r="Y1096" t="str">
        <f t="shared" si="52"/>
        <v/>
      </c>
    </row>
    <row r="1097" spans="1:25" x14ac:dyDescent="0.3">
      <c r="A1097" t="e">
        <f>VLOOKUP(B1097,'VTD Check'!A:D,4,FALSE)</f>
        <v>#N/A</v>
      </c>
      <c r="B1097" t="s">
        <v>275</v>
      </c>
      <c r="C1097">
        <v>18</v>
      </c>
      <c r="U1097" t="str">
        <f t="shared" si="51"/>
        <v/>
      </c>
      <c r="V1097" t="str">
        <f>IF(U1097="","",VLOOKUP(B1097,'08 County Sub Allocation'!A:B,2,FALSE))</f>
        <v/>
      </c>
      <c r="X1097" t="str">
        <f t="shared" si="53"/>
        <v/>
      </c>
      <c r="Y1097" t="str">
        <f t="shared" si="52"/>
        <v/>
      </c>
    </row>
    <row r="1098" spans="1:25" x14ac:dyDescent="0.3">
      <c r="A1098" t="e">
        <f>VLOOKUP(B1098,'VTD Check'!A:D,4,FALSE)</f>
        <v>#N/A</v>
      </c>
      <c r="B1098" t="s">
        <v>24</v>
      </c>
      <c r="C1098">
        <v>18</v>
      </c>
      <c r="D1098">
        <v>0</v>
      </c>
      <c r="E1098">
        <v>210</v>
      </c>
      <c r="F1098" t="s">
        <v>25</v>
      </c>
      <c r="G1098">
        <v>12621</v>
      </c>
      <c r="H1098">
        <v>105</v>
      </c>
      <c r="I1098">
        <v>105</v>
      </c>
      <c r="J1098">
        <v>1</v>
      </c>
      <c r="K1098">
        <v>0</v>
      </c>
      <c r="L1098">
        <v>0</v>
      </c>
      <c r="M1098">
        <v>38</v>
      </c>
      <c r="N1098">
        <v>0</v>
      </c>
      <c r="O1098">
        <v>65</v>
      </c>
      <c r="P1098">
        <v>1</v>
      </c>
      <c r="U1098" t="str">
        <f t="shared" si="51"/>
        <v>18-QUE</v>
      </c>
      <c r="V1098" t="e">
        <f>IF(U1098="","",VLOOKUP(B1098,'08 County Sub Allocation'!A:B,2,FALSE))</f>
        <v>#N/A</v>
      </c>
      <c r="X1098">
        <f t="shared" si="53"/>
        <v>18</v>
      </c>
      <c r="Y1098" t="str">
        <f t="shared" si="52"/>
        <v>QUE</v>
      </c>
    </row>
    <row r="1099" spans="1:25" x14ac:dyDescent="0.3">
      <c r="A1099" t="e">
        <f>VLOOKUP(B1099,'VTD Check'!A:D,4,FALSE)</f>
        <v>#N/A</v>
      </c>
      <c r="B1099" t="s">
        <v>26</v>
      </c>
      <c r="C1099">
        <v>18</v>
      </c>
      <c r="D1099">
        <v>0</v>
      </c>
      <c r="E1099">
        <v>0</v>
      </c>
      <c r="F1099" t="s">
        <v>25</v>
      </c>
      <c r="G1099">
        <v>12621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U1099" t="str">
        <f t="shared" ref="U1099:U1162" si="54">IF(ISNUMBER(LEFT(A1099,2)/1),A1099,IF(RIGHT(B1098,8)="Absentee",REPT("0",2-LEN(C1099))&amp;C1099&amp;"-ABS",IF(RIGHT(B1098,8)="Question",REPT("0",2-LEN(C1099))&amp;C1099&amp;"-QUE","")))</f>
        <v/>
      </c>
      <c r="V1099" t="str">
        <f>IF(U1099="","",VLOOKUP(B1099,'08 County Sub Allocation'!A:B,2,FALSE))</f>
        <v/>
      </c>
      <c r="X1099" t="str">
        <f t="shared" si="53"/>
        <v/>
      </c>
      <c r="Y1099" t="str">
        <f t="shared" si="52"/>
        <v/>
      </c>
    </row>
    <row r="1100" spans="1:25" x14ac:dyDescent="0.3">
      <c r="A1100" t="e">
        <f>VLOOKUP(B1100,'VTD Check'!A:D,4,FALSE)</f>
        <v>#N/A</v>
      </c>
      <c r="B1100" t="s">
        <v>27</v>
      </c>
      <c r="C1100">
        <v>18</v>
      </c>
      <c r="D1100">
        <v>0</v>
      </c>
      <c r="E1100">
        <v>0</v>
      </c>
      <c r="F1100" t="s">
        <v>25</v>
      </c>
      <c r="G1100">
        <v>12621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U1100" t="str">
        <f t="shared" si="54"/>
        <v/>
      </c>
      <c r="V1100" t="str">
        <f>IF(U1100="","",VLOOKUP(B1100,'08 County Sub Allocation'!A:B,2,FALSE))</f>
        <v/>
      </c>
      <c r="X1100" t="str">
        <f t="shared" si="53"/>
        <v/>
      </c>
      <c r="Y1100" t="str">
        <f t="shared" si="52"/>
        <v/>
      </c>
    </row>
    <row r="1101" spans="1:25" x14ac:dyDescent="0.3">
      <c r="A1101" t="e">
        <f>VLOOKUP(B1101,'VTD Check'!A:D,4,FALSE)</f>
        <v>#N/A</v>
      </c>
      <c r="B1101" t="s">
        <v>28</v>
      </c>
      <c r="C1101">
        <v>18</v>
      </c>
      <c r="D1101">
        <v>0</v>
      </c>
      <c r="E1101">
        <v>632</v>
      </c>
      <c r="F1101" t="s">
        <v>25</v>
      </c>
      <c r="G1101">
        <v>12621</v>
      </c>
      <c r="H1101">
        <v>337</v>
      </c>
      <c r="I1101">
        <v>334</v>
      </c>
      <c r="J1101">
        <v>3</v>
      </c>
      <c r="K1101">
        <v>2</v>
      </c>
      <c r="L1101">
        <v>1</v>
      </c>
      <c r="M1101">
        <v>106</v>
      </c>
      <c r="N1101">
        <v>1</v>
      </c>
      <c r="O1101">
        <v>220</v>
      </c>
      <c r="P1101">
        <v>1</v>
      </c>
      <c r="U1101" t="str">
        <f t="shared" si="54"/>
        <v/>
      </c>
      <c r="V1101" t="str">
        <f>IF(U1101="","",VLOOKUP(B1101,'08 County Sub Allocation'!A:B,2,FALSE))</f>
        <v/>
      </c>
      <c r="X1101" t="str">
        <f t="shared" si="53"/>
        <v/>
      </c>
      <c r="Y1101" t="str">
        <f t="shared" ref="Y1101:Y1164" si="55">IF(U1101="","",IF(RIGHT(B1101,5)="Total","TOT",IF(ISNUMBER(LEFT(A1101,2)/1),"ED",IF(RIGHT(U1101,3)="ABS","ABS",IF(RIGHT(U1101,3)="QUE","QUE","")))))</f>
        <v/>
      </c>
    </row>
    <row r="1102" spans="1:25" x14ac:dyDescent="0.3">
      <c r="A1102" t="e">
        <f>VLOOKUP(B1102,'VTD Check'!A:D,4,FALSE)</f>
        <v>#N/A</v>
      </c>
      <c r="B1102" t="s">
        <v>29</v>
      </c>
      <c r="C1102">
        <v>18</v>
      </c>
      <c r="D1102">
        <v>0</v>
      </c>
      <c r="E1102">
        <v>0</v>
      </c>
      <c r="F1102" t="s">
        <v>25</v>
      </c>
      <c r="G1102">
        <v>12621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U1102" t="str">
        <f t="shared" si="54"/>
        <v/>
      </c>
      <c r="V1102" t="str">
        <f>IF(U1102="","",VLOOKUP(B1102,'08 County Sub Allocation'!A:B,2,FALSE))</f>
        <v/>
      </c>
      <c r="X1102" t="str">
        <f t="shared" si="53"/>
        <v/>
      </c>
      <c r="Y1102" t="str">
        <f t="shared" si="55"/>
        <v/>
      </c>
    </row>
    <row r="1103" spans="1:25" x14ac:dyDescent="0.3">
      <c r="A1103" t="e">
        <f>VLOOKUP(B1103,'VTD Check'!A:D,4,FALSE)</f>
        <v>#N/A</v>
      </c>
      <c r="B1103" t="s">
        <v>30</v>
      </c>
      <c r="C1103">
        <v>18</v>
      </c>
      <c r="D1103">
        <v>0</v>
      </c>
      <c r="E1103">
        <v>0</v>
      </c>
      <c r="F1103" t="s">
        <v>25</v>
      </c>
      <c r="G1103">
        <v>12621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U1103" t="str">
        <f t="shared" si="54"/>
        <v/>
      </c>
      <c r="V1103" t="str">
        <f>IF(U1103="","",VLOOKUP(B1103,'08 County Sub Allocation'!A:B,2,FALSE))</f>
        <v/>
      </c>
      <c r="X1103" t="str">
        <f t="shared" si="53"/>
        <v/>
      </c>
      <c r="Y1103" t="str">
        <f t="shared" si="55"/>
        <v/>
      </c>
    </row>
    <row r="1104" spans="1:25" x14ac:dyDescent="0.3">
      <c r="A1104" t="e">
        <f>VLOOKUP(B1104,'VTD Check'!A:D,4,FALSE)</f>
        <v>#N/A</v>
      </c>
      <c r="B1104" t="s">
        <v>31</v>
      </c>
      <c r="C1104">
        <v>18</v>
      </c>
      <c r="D1104">
        <v>0</v>
      </c>
      <c r="E1104">
        <v>0</v>
      </c>
      <c r="F1104" t="s">
        <v>25</v>
      </c>
      <c r="G1104">
        <v>12621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U1104" t="str">
        <f t="shared" si="54"/>
        <v/>
      </c>
      <c r="V1104" t="str">
        <f>IF(U1104="","",VLOOKUP(B1104,'08 County Sub Allocation'!A:B,2,FALSE))</f>
        <v/>
      </c>
      <c r="X1104" t="str">
        <f t="shared" si="53"/>
        <v/>
      </c>
      <c r="Y1104" t="str">
        <f t="shared" si="55"/>
        <v/>
      </c>
    </row>
    <row r="1105" spans="1:25" x14ac:dyDescent="0.3">
      <c r="A1105" t="e">
        <f>VLOOKUP(B1105,'VTD Check'!A:D,4,FALSE)</f>
        <v>#N/A</v>
      </c>
      <c r="B1105" t="s">
        <v>32</v>
      </c>
      <c r="C1105">
        <v>18</v>
      </c>
      <c r="D1105">
        <v>0</v>
      </c>
      <c r="E1105">
        <v>842</v>
      </c>
      <c r="F1105" t="s">
        <v>25</v>
      </c>
      <c r="G1105">
        <v>0</v>
      </c>
      <c r="H1105">
        <v>442</v>
      </c>
      <c r="I1105">
        <v>439</v>
      </c>
      <c r="J1105">
        <v>4</v>
      </c>
      <c r="K1105">
        <v>2</v>
      </c>
      <c r="L1105">
        <v>1</v>
      </c>
      <c r="M1105">
        <v>144</v>
      </c>
      <c r="N1105">
        <v>1</v>
      </c>
      <c r="O1105">
        <v>285</v>
      </c>
      <c r="P1105">
        <v>2</v>
      </c>
      <c r="U1105" t="str">
        <f t="shared" si="54"/>
        <v/>
      </c>
      <c r="V1105" t="str">
        <f>IF(U1105="","",VLOOKUP(B1105,'08 County Sub Allocation'!A:B,2,FALSE))</f>
        <v/>
      </c>
      <c r="X1105" t="str">
        <f t="shared" si="53"/>
        <v/>
      </c>
      <c r="Y1105" t="str">
        <f t="shared" si="55"/>
        <v/>
      </c>
    </row>
    <row r="1106" spans="1:25" x14ac:dyDescent="0.3">
      <c r="A1106" t="e">
        <f>VLOOKUP(B1106,'VTD Check'!A:D,4,FALSE)</f>
        <v>#N/A</v>
      </c>
      <c r="B1106" t="s">
        <v>223</v>
      </c>
      <c r="C1106">
        <v>18</v>
      </c>
      <c r="U1106" t="str">
        <f t="shared" si="54"/>
        <v/>
      </c>
      <c r="V1106" t="str">
        <f>IF(U1106="","",VLOOKUP(B1106,'08 County Sub Allocation'!A:B,2,FALSE))</f>
        <v/>
      </c>
      <c r="X1106" t="str">
        <f t="shared" si="53"/>
        <v/>
      </c>
      <c r="Y1106" t="str">
        <f t="shared" si="55"/>
        <v/>
      </c>
    </row>
    <row r="1107" spans="1:25" x14ac:dyDescent="0.3">
      <c r="A1107" t="e">
        <f>VLOOKUP(B1107,'VTD Check'!A:D,4,FALSE)</f>
        <v>#N/A</v>
      </c>
      <c r="B1107" t="s">
        <v>24</v>
      </c>
      <c r="C1107">
        <v>18</v>
      </c>
      <c r="D1107">
        <v>0</v>
      </c>
      <c r="E1107">
        <v>11589</v>
      </c>
      <c r="F1107" t="s">
        <v>25</v>
      </c>
      <c r="G1107">
        <v>243639</v>
      </c>
      <c r="H1107">
        <v>5889</v>
      </c>
      <c r="I1107">
        <v>5870</v>
      </c>
      <c r="J1107">
        <v>78</v>
      </c>
      <c r="K1107">
        <v>7</v>
      </c>
      <c r="L1107">
        <v>19</v>
      </c>
      <c r="M1107">
        <v>2254</v>
      </c>
      <c r="N1107">
        <v>32</v>
      </c>
      <c r="O1107">
        <v>3467</v>
      </c>
      <c r="P1107">
        <v>13</v>
      </c>
      <c r="U1107" t="str">
        <f t="shared" si="54"/>
        <v/>
      </c>
      <c r="V1107" t="str">
        <f>IF(U1107="","",VLOOKUP(B1107,'08 County Sub Allocation'!A:B,2,FALSE))</f>
        <v/>
      </c>
      <c r="X1107" t="str">
        <f t="shared" si="53"/>
        <v/>
      </c>
      <c r="Y1107" t="str">
        <f t="shared" si="55"/>
        <v/>
      </c>
    </row>
    <row r="1108" spans="1:25" x14ac:dyDescent="0.3">
      <c r="A1108" t="e">
        <f>VLOOKUP(B1108,'VTD Check'!A:D,4,FALSE)</f>
        <v>#N/A</v>
      </c>
      <c r="B1108" t="s">
        <v>26</v>
      </c>
      <c r="C1108">
        <v>18</v>
      </c>
      <c r="D1108">
        <v>0</v>
      </c>
      <c r="E1108">
        <v>0</v>
      </c>
      <c r="F1108" t="s">
        <v>25</v>
      </c>
      <c r="G1108">
        <v>243639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U1108" t="str">
        <f t="shared" si="54"/>
        <v/>
      </c>
      <c r="V1108" t="str">
        <f>IF(U1108="","",VLOOKUP(B1108,'08 County Sub Allocation'!A:B,2,FALSE))</f>
        <v/>
      </c>
      <c r="X1108" t="str">
        <f t="shared" si="53"/>
        <v/>
      </c>
      <c r="Y1108" t="str">
        <f t="shared" si="55"/>
        <v/>
      </c>
    </row>
    <row r="1109" spans="1:25" x14ac:dyDescent="0.3">
      <c r="A1109" t="e">
        <f>VLOOKUP(B1109,'VTD Check'!A:D,4,FALSE)</f>
        <v>#N/A</v>
      </c>
      <c r="B1109" t="s">
        <v>27</v>
      </c>
      <c r="C1109">
        <v>18</v>
      </c>
      <c r="D1109">
        <v>0</v>
      </c>
      <c r="E1109">
        <v>0</v>
      </c>
      <c r="F1109" t="s">
        <v>25</v>
      </c>
      <c r="G1109">
        <v>243639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U1109" t="str">
        <f t="shared" si="54"/>
        <v/>
      </c>
      <c r="V1109" t="str">
        <f>IF(U1109="","",VLOOKUP(B1109,'08 County Sub Allocation'!A:B,2,FALSE))</f>
        <v/>
      </c>
      <c r="X1109" t="str">
        <f t="shared" si="53"/>
        <v/>
      </c>
      <c r="Y1109" t="str">
        <f t="shared" si="55"/>
        <v/>
      </c>
    </row>
    <row r="1110" spans="1:25" x14ac:dyDescent="0.3">
      <c r="A1110" t="e">
        <f>VLOOKUP(B1110,'VTD Check'!A:D,4,FALSE)</f>
        <v>#N/A</v>
      </c>
      <c r="B1110" t="s">
        <v>28</v>
      </c>
      <c r="C1110">
        <v>18</v>
      </c>
      <c r="D1110">
        <v>0</v>
      </c>
      <c r="E1110">
        <v>0</v>
      </c>
      <c r="F1110" t="s">
        <v>25</v>
      </c>
      <c r="G1110">
        <v>243639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U1110" t="str">
        <f t="shared" si="54"/>
        <v/>
      </c>
      <c r="V1110" t="str">
        <f>IF(U1110="","",VLOOKUP(B1110,'08 County Sub Allocation'!A:B,2,FALSE))</f>
        <v/>
      </c>
      <c r="X1110" t="str">
        <f t="shared" si="53"/>
        <v/>
      </c>
      <c r="Y1110" t="str">
        <f t="shared" si="55"/>
        <v/>
      </c>
    </row>
    <row r="1111" spans="1:25" x14ac:dyDescent="0.3">
      <c r="A1111" t="e">
        <f>VLOOKUP(B1111,'VTD Check'!A:D,4,FALSE)</f>
        <v>#N/A</v>
      </c>
      <c r="B1111" t="s">
        <v>29</v>
      </c>
      <c r="C1111">
        <v>18</v>
      </c>
      <c r="D1111">
        <v>0</v>
      </c>
      <c r="E1111">
        <v>0</v>
      </c>
      <c r="F1111" t="s">
        <v>25</v>
      </c>
      <c r="G1111">
        <v>243639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U1111" t="str">
        <f t="shared" si="54"/>
        <v/>
      </c>
      <c r="V1111" t="str">
        <f>IF(U1111="","",VLOOKUP(B1111,'08 County Sub Allocation'!A:B,2,FALSE))</f>
        <v/>
      </c>
      <c r="X1111" t="str">
        <f t="shared" si="53"/>
        <v/>
      </c>
      <c r="Y1111" t="str">
        <f t="shared" si="55"/>
        <v/>
      </c>
    </row>
    <row r="1112" spans="1:25" x14ac:dyDescent="0.3">
      <c r="A1112" t="e">
        <f>VLOOKUP(B1112,'VTD Check'!A:D,4,FALSE)</f>
        <v>#N/A</v>
      </c>
      <c r="B1112" t="s">
        <v>30</v>
      </c>
      <c r="C1112">
        <v>18</v>
      </c>
      <c r="D1112">
        <v>0</v>
      </c>
      <c r="E1112">
        <v>0</v>
      </c>
      <c r="F1112" t="s">
        <v>25</v>
      </c>
      <c r="G1112">
        <v>243639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U1112" t="str">
        <f t="shared" si="54"/>
        <v/>
      </c>
      <c r="V1112" t="str">
        <f>IF(U1112="","",VLOOKUP(B1112,'08 County Sub Allocation'!A:B,2,FALSE))</f>
        <v/>
      </c>
      <c r="X1112" t="str">
        <f t="shared" si="53"/>
        <v/>
      </c>
      <c r="Y1112" t="str">
        <f t="shared" si="55"/>
        <v/>
      </c>
    </row>
    <row r="1113" spans="1:25" x14ac:dyDescent="0.3">
      <c r="A1113" t="e">
        <f>VLOOKUP(B1113,'VTD Check'!A:D,4,FALSE)</f>
        <v>#N/A</v>
      </c>
      <c r="B1113" t="s">
        <v>31</v>
      </c>
      <c r="C1113">
        <v>18</v>
      </c>
      <c r="D1113">
        <v>0</v>
      </c>
      <c r="E1113">
        <v>0</v>
      </c>
      <c r="F1113" t="s">
        <v>25</v>
      </c>
      <c r="G1113">
        <v>243639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U1113" t="str">
        <f t="shared" si="54"/>
        <v/>
      </c>
      <c r="V1113" t="str">
        <f>IF(U1113="","",VLOOKUP(B1113,'08 County Sub Allocation'!A:B,2,FALSE))</f>
        <v/>
      </c>
      <c r="X1113" t="str">
        <f t="shared" si="53"/>
        <v/>
      </c>
      <c r="Y1113" t="str">
        <f t="shared" si="55"/>
        <v/>
      </c>
    </row>
    <row r="1114" spans="1:25" x14ac:dyDescent="0.3">
      <c r="A1114" t="e">
        <f>VLOOKUP(B1114,'VTD Check'!A:D,4,FALSE)</f>
        <v>#N/A</v>
      </c>
      <c r="B1114" t="s">
        <v>32</v>
      </c>
      <c r="C1114">
        <v>18</v>
      </c>
      <c r="D1114">
        <v>0</v>
      </c>
      <c r="E1114">
        <v>11589</v>
      </c>
      <c r="F1114" t="s">
        <v>25</v>
      </c>
      <c r="G1114">
        <v>0</v>
      </c>
      <c r="H1114">
        <v>5889</v>
      </c>
      <c r="I1114">
        <v>5870</v>
      </c>
      <c r="J1114">
        <v>78</v>
      </c>
      <c r="K1114">
        <v>7</v>
      </c>
      <c r="L1114">
        <v>19</v>
      </c>
      <c r="M1114">
        <v>2254</v>
      </c>
      <c r="N1114">
        <v>32</v>
      </c>
      <c r="O1114">
        <v>3467</v>
      </c>
      <c r="P1114">
        <v>13</v>
      </c>
      <c r="U1114" t="str">
        <f t="shared" si="54"/>
        <v/>
      </c>
      <c r="V1114" t="str">
        <f>IF(U1114="","",VLOOKUP(B1114,'08 County Sub Allocation'!A:B,2,FALSE))</f>
        <v/>
      </c>
      <c r="X1114" t="str">
        <f t="shared" si="53"/>
        <v/>
      </c>
      <c r="Y1114" t="str">
        <f t="shared" si="55"/>
        <v/>
      </c>
    </row>
    <row r="1115" spans="1:25" x14ac:dyDescent="0.3">
      <c r="A1115" t="e">
        <f>VLOOKUP(B1115,'VTD Check'!A:D,4,FALSE)</f>
        <v>#N/A</v>
      </c>
      <c r="B1115" t="s">
        <v>276</v>
      </c>
      <c r="C1115">
        <v>18</v>
      </c>
      <c r="U1115" t="str">
        <f t="shared" si="54"/>
        <v/>
      </c>
      <c r="V1115" t="str">
        <f>IF(U1115="","",VLOOKUP(B1115,'08 County Sub Allocation'!A:B,2,FALSE))</f>
        <v/>
      </c>
      <c r="X1115" t="str">
        <f t="shared" si="53"/>
        <v/>
      </c>
      <c r="Y1115" t="str">
        <f t="shared" si="55"/>
        <v/>
      </c>
    </row>
    <row r="1116" spans="1:25" x14ac:dyDescent="0.3">
      <c r="A1116" t="e">
        <f>VLOOKUP(B1116,'VTD Check'!A:D,4,FALSE)</f>
        <v>#N/A</v>
      </c>
      <c r="B1116" t="s">
        <v>24</v>
      </c>
      <c r="C1116">
        <v>18</v>
      </c>
      <c r="D1116">
        <v>0</v>
      </c>
      <c r="E1116">
        <v>0</v>
      </c>
      <c r="F1116" t="s">
        <v>25</v>
      </c>
      <c r="G1116">
        <v>56655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U1116" t="str">
        <f t="shared" si="54"/>
        <v/>
      </c>
      <c r="V1116" t="str">
        <f>IF(U1116="","",VLOOKUP(B1116,'08 County Sub Allocation'!A:B,2,FALSE))</f>
        <v/>
      </c>
      <c r="X1116" t="str">
        <f t="shared" si="53"/>
        <v/>
      </c>
      <c r="Y1116" t="str">
        <f t="shared" si="55"/>
        <v/>
      </c>
    </row>
    <row r="1117" spans="1:25" x14ac:dyDescent="0.3">
      <c r="A1117" t="e">
        <f>VLOOKUP(B1117,'VTD Check'!A:D,4,FALSE)</f>
        <v>#N/A</v>
      </c>
      <c r="B1117" t="s">
        <v>26</v>
      </c>
      <c r="C1117">
        <v>18</v>
      </c>
      <c r="D1117">
        <v>0</v>
      </c>
      <c r="E1117">
        <v>223</v>
      </c>
      <c r="F1117" t="s">
        <v>25</v>
      </c>
      <c r="G1117">
        <v>56655</v>
      </c>
      <c r="H1117">
        <v>223</v>
      </c>
      <c r="I1117">
        <v>220</v>
      </c>
      <c r="J1117">
        <v>3</v>
      </c>
      <c r="K1117">
        <v>1</v>
      </c>
      <c r="L1117">
        <v>4</v>
      </c>
      <c r="M1117">
        <v>83</v>
      </c>
      <c r="N1117">
        <v>1</v>
      </c>
      <c r="O1117">
        <v>127</v>
      </c>
      <c r="P1117">
        <v>1</v>
      </c>
      <c r="U1117" t="str">
        <f t="shared" si="54"/>
        <v/>
      </c>
      <c r="V1117" t="str">
        <f>IF(U1117="","",VLOOKUP(B1117,'08 County Sub Allocation'!A:B,2,FALSE))</f>
        <v/>
      </c>
      <c r="X1117" t="str">
        <f t="shared" si="53"/>
        <v/>
      </c>
      <c r="Y1117" t="str">
        <f t="shared" si="55"/>
        <v/>
      </c>
    </row>
    <row r="1118" spans="1:25" x14ac:dyDescent="0.3">
      <c r="A1118" t="e">
        <f>VLOOKUP(B1118,'VTD Check'!A:D,4,FALSE)</f>
        <v>#N/A</v>
      </c>
      <c r="B1118" t="s">
        <v>27</v>
      </c>
      <c r="C1118">
        <v>18</v>
      </c>
      <c r="D1118">
        <v>0</v>
      </c>
      <c r="E1118">
        <v>0</v>
      </c>
      <c r="F1118" t="s">
        <v>25</v>
      </c>
      <c r="G1118">
        <v>56655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U1118" t="str">
        <f t="shared" si="54"/>
        <v/>
      </c>
      <c r="V1118" t="str">
        <f>IF(U1118="","",VLOOKUP(B1118,'08 County Sub Allocation'!A:B,2,FALSE))</f>
        <v/>
      </c>
      <c r="X1118" t="str">
        <f t="shared" si="53"/>
        <v/>
      </c>
      <c r="Y1118" t="str">
        <f t="shared" si="55"/>
        <v/>
      </c>
    </row>
    <row r="1119" spans="1:25" x14ac:dyDescent="0.3">
      <c r="A1119" t="e">
        <f>VLOOKUP(B1119,'VTD Check'!A:D,4,FALSE)</f>
        <v>#N/A</v>
      </c>
      <c r="B1119" t="s">
        <v>28</v>
      </c>
      <c r="C1119">
        <v>18</v>
      </c>
      <c r="D1119">
        <v>0</v>
      </c>
      <c r="E1119">
        <v>0</v>
      </c>
      <c r="F1119" t="s">
        <v>25</v>
      </c>
      <c r="G1119">
        <v>56655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U1119" t="str">
        <f t="shared" si="54"/>
        <v/>
      </c>
      <c r="V1119" t="str">
        <f>IF(U1119="","",VLOOKUP(B1119,'08 County Sub Allocation'!A:B,2,FALSE))</f>
        <v/>
      </c>
      <c r="X1119" t="str">
        <f t="shared" si="53"/>
        <v/>
      </c>
      <c r="Y1119" t="str">
        <f t="shared" si="55"/>
        <v/>
      </c>
    </row>
    <row r="1120" spans="1:25" x14ac:dyDescent="0.3">
      <c r="A1120" t="e">
        <f>VLOOKUP(B1120,'VTD Check'!A:D,4,FALSE)</f>
        <v>#N/A</v>
      </c>
      <c r="B1120" t="s">
        <v>29</v>
      </c>
      <c r="C1120">
        <v>18</v>
      </c>
      <c r="D1120">
        <v>0</v>
      </c>
      <c r="E1120">
        <v>0</v>
      </c>
      <c r="F1120" t="s">
        <v>25</v>
      </c>
      <c r="G1120">
        <v>56655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U1120" t="str">
        <f t="shared" si="54"/>
        <v/>
      </c>
      <c r="V1120" t="str">
        <f>IF(U1120="","",VLOOKUP(B1120,'08 County Sub Allocation'!A:B,2,FALSE))</f>
        <v/>
      </c>
      <c r="X1120" t="str">
        <f t="shared" si="53"/>
        <v/>
      </c>
      <c r="Y1120" t="str">
        <f t="shared" si="55"/>
        <v/>
      </c>
    </row>
    <row r="1121" spans="1:25" x14ac:dyDescent="0.3">
      <c r="A1121" t="e">
        <f>VLOOKUP(B1121,'VTD Check'!A:D,4,FALSE)</f>
        <v>#N/A</v>
      </c>
      <c r="B1121" t="s">
        <v>30</v>
      </c>
      <c r="C1121">
        <v>18</v>
      </c>
      <c r="D1121">
        <v>0</v>
      </c>
      <c r="E1121">
        <v>554</v>
      </c>
      <c r="F1121" t="s">
        <v>25</v>
      </c>
      <c r="G1121">
        <v>56655</v>
      </c>
      <c r="H1121">
        <v>554</v>
      </c>
      <c r="I1121">
        <v>550</v>
      </c>
      <c r="J1121">
        <v>8</v>
      </c>
      <c r="K1121">
        <v>5</v>
      </c>
      <c r="L1121">
        <v>1</v>
      </c>
      <c r="M1121">
        <v>203</v>
      </c>
      <c r="N1121">
        <v>0</v>
      </c>
      <c r="O1121">
        <v>333</v>
      </c>
      <c r="P1121">
        <v>0</v>
      </c>
      <c r="U1121" t="str">
        <f t="shared" si="54"/>
        <v/>
      </c>
      <c r="V1121" t="str">
        <f>IF(U1121="","",VLOOKUP(B1121,'08 County Sub Allocation'!A:B,2,FALSE))</f>
        <v/>
      </c>
      <c r="X1121" t="str">
        <f t="shared" si="53"/>
        <v/>
      </c>
      <c r="Y1121" t="str">
        <f t="shared" si="55"/>
        <v/>
      </c>
    </row>
    <row r="1122" spans="1:25" x14ac:dyDescent="0.3">
      <c r="A1122" t="e">
        <f>VLOOKUP(B1122,'VTD Check'!A:D,4,FALSE)</f>
        <v>#N/A</v>
      </c>
      <c r="B1122" t="s">
        <v>31</v>
      </c>
      <c r="C1122">
        <v>18</v>
      </c>
      <c r="D1122">
        <v>0</v>
      </c>
      <c r="E1122">
        <v>0</v>
      </c>
      <c r="F1122" t="s">
        <v>25</v>
      </c>
      <c r="G1122">
        <v>56655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U1122" t="str">
        <f t="shared" si="54"/>
        <v/>
      </c>
      <c r="V1122" t="str">
        <f>IF(U1122="","",VLOOKUP(B1122,'08 County Sub Allocation'!A:B,2,FALSE))</f>
        <v/>
      </c>
      <c r="X1122" t="str">
        <f t="shared" si="53"/>
        <v/>
      </c>
      <c r="Y1122" t="str">
        <f t="shared" si="55"/>
        <v/>
      </c>
    </row>
    <row r="1123" spans="1:25" x14ac:dyDescent="0.3">
      <c r="A1123" t="e">
        <f>VLOOKUP(B1123,'VTD Check'!A:D,4,FALSE)</f>
        <v>#N/A</v>
      </c>
      <c r="B1123" t="s">
        <v>32</v>
      </c>
      <c r="C1123">
        <v>18</v>
      </c>
      <c r="D1123">
        <v>0</v>
      </c>
      <c r="E1123">
        <v>777</v>
      </c>
      <c r="F1123" t="s">
        <v>25</v>
      </c>
      <c r="G1123">
        <v>0</v>
      </c>
      <c r="H1123">
        <v>777</v>
      </c>
      <c r="I1123">
        <v>770</v>
      </c>
      <c r="J1123">
        <v>11</v>
      </c>
      <c r="K1123">
        <v>6</v>
      </c>
      <c r="L1123">
        <v>5</v>
      </c>
      <c r="M1123">
        <v>286</v>
      </c>
      <c r="N1123">
        <v>1</v>
      </c>
      <c r="O1123">
        <v>460</v>
      </c>
      <c r="P1123">
        <v>1</v>
      </c>
      <c r="U1123" t="str">
        <f t="shared" si="54"/>
        <v/>
      </c>
      <c r="V1123" t="str">
        <f>IF(U1123="","",VLOOKUP(B1123,'08 County Sub Allocation'!A:B,2,FALSE))</f>
        <v/>
      </c>
      <c r="X1123" t="str">
        <f t="shared" si="53"/>
        <v/>
      </c>
      <c r="Y1123" t="str">
        <f t="shared" si="55"/>
        <v/>
      </c>
    </row>
    <row r="1124" spans="1:25" x14ac:dyDescent="0.3">
      <c r="A1124" t="e">
        <f>VLOOKUP(B1124,'VTD Check'!A:D,4,FALSE)</f>
        <v>#N/A</v>
      </c>
      <c r="B1124" t="s">
        <v>268</v>
      </c>
      <c r="C1124">
        <v>18</v>
      </c>
      <c r="U1124" t="str">
        <f t="shared" si="54"/>
        <v/>
      </c>
      <c r="V1124" t="str">
        <f>IF(U1124="","",VLOOKUP(B1124,'08 County Sub Allocation'!A:B,2,FALSE))</f>
        <v/>
      </c>
      <c r="X1124" t="str">
        <f t="shared" si="53"/>
        <v/>
      </c>
      <c r="Y1124" t="str">
        <f t="shared" si="55"/>
        <v/>
      </c>
    </row>
    <row r="1125" spans="1:25" x14ac:dyDescent="0.3">
      <c r="A1125" t="e">
        <f>VLOOKUP(B1125,'VTD Check'!A:D,4,FALSE)</f>
        <v>#N/A</v>
      </c>
      <c r="B1125" t="s">
        <v>24</v>
      </c>
      <c r="C1125">
        <v>18</v>
      </c>
      <c r="D1125">
        <v>0</v>
      </c>
      <c r="E1125">
        <v>0</v>
      </c>
      <c r="F1125" t="s">
        <v>25</v>
      </c>
      <c r="G1125">
        <v>25909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U1125" t="str">
        <f t="shared" si="54"/>
        <v/>
      </c>
      <c r="V1125" t="str">
        <f>IF(U1125="","",VLOOKUP(B1125,'08 County Sub Allocation'!A:B,2,FALSE))</f>
        <v/>
      </c>
      <c r="X1125" t="str">
        <f t="shared" si="53"/>
        <v/>
      </c>
      <c r="Y1125" t="str">
        <f t="shared" si="55"/>
        <v/>
      </c>
    </row>
    <row r="1126" spans="1:25" x14ac:dyDescent="0.3">
      <c r="A1126" t="e">
        <f>VLOOKUP(B1126,'VTD Check'!A:D,4,FALSE)</f>
        <v>#N/A</v>
      </c>
      <c r="B1126" t="s">
        <v>26</v>
      </c>
      <c r="C1126">
        <v>18</v>
      </c>
      <c r="D1126">
        <v>0</v>
      </c>
      <c r="E1126">
        <v>0</v>
      </c>
      <c r="F1126" t="s">
        <v>25</v>
      </c>
      <c r="G1126">
        <v>25909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U1126" t="str">
        <f t="shared" si="54"/>
        <v/>
      </c>
      <c r="V1126" t="str">
        <f>IF(U1126="","",VLOOKUP(B1126,'08 County Sub Allocation'!A:B,2,FALSE))</f>
        <v/>
      </c>
      <c r="X1126" t="str">
        <f t="shared" si="53"/>
        <v/>
      </c>
      <c r="Y1126" t="str">
        <f t="shared" si="55"/>
        <v/>
      </c>
    </row>
    <row r="1127" spans="1:25" x14ac:dyDescent="0.3">
      <c r="A1127" t="e">
        <f>VLOOKUP(B1127,'VTD Check'!A:D,4,FALSE)</f>
        <v>#N/A</v>
      </c>
      <c r="B1127" t="s">
        <v>27</v>
      </c>
      <c r="C1127">
        <v>18</v>
      </c>
      <c r="D1127">
        <v>0</v>
      </c>
      <c r="E1127">
        <v>0</v>
      </c>
      <c r="F1127" t="s">
        <v>25</v>
      </c>
      <c r="G1127">
        <v>25909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U1127" t="str">
        <f t="shared" si="54"/>
        <v/>
      </c>
      <c r="V1127" t="str">
        <f>IF(U1127="","",VLOOKUP(B1127,'08 County Sub Allocation'!A:B,2,FALSE))</f>
        <v/>
      </c>
      <c r="X1127" t="str">
        <f t="shared" si="53"/>
        <v/>
      </c>
      <c r="Y1127" t="str">
        <f t="shared" si="55"/>
        <v/>
      </c>
    </row>
    <row r="1128" spans="1:25" x14ac:dyDescent="0.3">
      <c r="A1128" t="e">
        <f>VLOOKUP(B1128,'VTD Check'!A:D,4,FALSE)</f>
        <v>#N/A</v>
      </c>
      <c r="B1128" t="s">
        <v>28</v>
      </c>
      <c r="C1128">
        <v>18</v>
      </c>
      <c r="D1128">
        <v>0</v>
      </c>
      <c r="E1128">
        <v>0</v>
      </c>
      <c r="F1128" t="s">
        <v>25</v>
      </c>
      <c r="G1128">
        <v>25909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U1128" t="str">
        <f t="shared" si="54"/>
        <v/>
      </c>
      <c r="V1128" t="str">
        <f>IF(U1128="","",VLOOKUP(B1128,'08 County Sub Allocation'!A:B,2,FALSE))</f>
        <v/>
      </c>
      <c r="X1128" t="str">
        <f t="shared" si="53"/>
        <v/>
      </c>
      <c r="Y1128" t="str">
        <f t="shared" si="55"/>
        <v/>
      </c>
    </row>
    <row r="1129" spans="1:25" x14ac:dyDescent="0.3">
      <c r="A1129" t="e">
        <f>VLOOKUP(B1129,'VTD Check'!A:D,4,FALSE)</f>
        <v>#N/A</v>
      </c>
      <c r="B1129" t="s">
        <v>29</v>
      </c>
      <c r="C1129">
        <v>18</v>
      </c>
      <c r="D1129">
        <v>0</v>
      </c>
      <c r="E1129">
        <v>242</v>
      </c>
      <c r="F1129" t="s">
        <v>25</v>
      </c>
      <c r="G1129">
        <v>25909</v>
      </c>
      <c r="H1129">
        <v>121</v>
      </c>
      <c r="I1129">
        <v>120</v>
      </c>
      <c r="J1129">
        <v>1</v>
      </c>
      <c r="K1129">
        <v>0</v>
      </c>
      <c r="L1129">
        <v>1</v>
      </c>
      <c r="M1129">
        <v>21</v>
      </c>
      <c r="N1129">
        <v>0</v>
      </c>
      <c r="O1129">
        <v>97</v>
      </c>
      <c r="P1129">
        <v>0</v>
      </c>
      <c r="U1129" t="str">
        <f t="shared" si="54"/>
        <v/>
      </c>
      <c r="V1129" t="str">
        <f>IF(U1129="","",VLOOKUP(B1129,'08 County Sub Allocation'!A:B,2,FALSE))</f>
        <v/>
      </c>
      <c r="X1129" t="str">
        <f t="shared" si="53"/>
        <v/>
      </c>
      <c r="Y1129" t="str">
        <f t="shared" si="55"/>
        <v/>
      </c>
    </row>
    <row r="1130" spans="1:25" x14ac:dyDescent="0.3">
      <c r="A1130" t="e">
        <f>VLOOKUP(B1130,'VTD Check'!A:D,4,FALSE)</f>
        <v>#N/A</v>
      </c>
      <c r="B1130" t="s">
        <v>30</v>
      </c>
      <c r="C1130">
        <v>18</v>
      </c>
      <c r="D1130">
        <v>0</v>
      </c>
      <c r="E1130">
        <v>0</v>
      </c>
      <c r="F1130" t="s">
        <v>25</v>
      </c>
      <c r="G1130">
        <v>25909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U1130" t="str">
        <f t="shared" si="54"/>
        <v/>
      </c>
      <c r="V1130" t="str">
        <f>IF(U1130="","",VLOOKUP(B1130,'08 County Sub Allocation'!A:B,2,FALSE))</f>
        <v/>
      </c>
      <c r="X1130" t="str">
        <f t="shared" si="53"/>
        <v/>
      </c>
      <c r="Y1130" t="str">
        <f t="shared" si="55"/>
        <v/>
      </c>
    </row>
    <row r="1131" spans="1:25" x14ac:dyDescent="0.3">
      <c r="A1131" t="e">
        <f>VLOOKUP(B1131,'VTD Check'!A:D,4,FALSE)</f>
        <v>#N/A</v>
      </c>
      <c r="B1131" t="s">
        <v>31</v>
      </c>
      <c r="C1131">
        <v>18</v>
      </c>
      <c r="D1131">
        <v>0</v>
      </c>
      <c r="E1131">
        <v>0</v>
      </c>
      <c r="F1131" t="s">
        <v>25</v>
      </c>
      <c r="G1131">
        <v>25909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U1131" t="str">
        <f t="shared" si="54"/>
        <v/>
      </c>
      <c r="V1131" t="str">
        <f>IF(U1131="","",VLOOKUP(B1131,'08 County Sub Allocation'!A:B,2,FALSE))</f>
        <v/>
      </c>
      <c r="X1131" t="str">
        <f t="shared" si="53"/>
        <v/>
      </c>
      <c r="Y1131" t="str">
        <f t="shared" si="55"/>
        <v/>
      </c>
    </row>
    <row r="1132" spans="1:25" x14ac:dyDescent="0.3">
      <c r="A1132" t="e">
        <f>VLOOKUP(B1132,'VTD Check'!A:D,4,FALSE)</f>
        <v>#N/A</v>
      </c>
      <c r="B1132" t="s">
        <v>32</v>
      </c>
      <c r="C1132">
        <v>18</v>
      </c>
      <c r="D1132">
        <v>0</v>
      </c>
      <c r="E1132">
        <v>242</v>
      </c>
      <c r="F1132" t="s">
        <v>25</v>
      </c>
      <c r="G1132">
        <v>0</v>
      </c>
      <c r="H1132">
        <v>121</v>
      </c>
      <c r="I1132">
        <v>120</v>
      </c>
      <c r="J1132">
        <v>1</v>
      </c>
      <c r="K1132">
        <v>0</v>
      </c>
      <c r="L1132">
        <v>1</v>
      </c>
      <c r="M1132">
        <v>21</v>
      </c>
      <c r="N1132">
        <v>0</v>
      </c>
      <c r="O1132">
        <v>97</v>
      </c>
      <c r="P1132">
        <v>0</v>
      </c>
      <c r="U1132" t="str">
        <f t="shared" si="54"/>
        <v/>
      </c>
      <c r="V1132" t="str">
        <f>IF(U1132="","",VLOOKUP(B1132,'08 County Sub Allocation'!A:B,2,FALSE))</f>
        <v/>
      </c>
      <c r="X1132" t="str">
        <f t="shared" si="53"/>
        <v/>
      </c>
      <c r="Y1132" t="str">
        <f t="shared" si="55"/>
        <v/>
      </c>
    </row>
    <row r="1133" spans="1:25" x14ac:dyDescent="0.3">
      <c r="A1133" t="e">
        <f>VLOOKUP(B1133,'VTD Check'!A:D,4,FALSE)</f>
        <v>#N/A</v>
      </c>
      <c r="B1133" t="s">
        <v>32</v>
      </c>
      <c r="C1133">
        <v>18</v>
      </c>
      <c r="U1133" t="str">
        <f t="shared" si="54"/>
        <v/>
      </c>
      <c r="V1133" t="str">
        <f>IF(U1133="","",VLOOKUP(B1133,'08 County Sub Allocation'!A:B,2,FALSE))</f>
        <v/>
      </c>
      <c r="X1133" t="str">
        <f t="shared" si="53"/>
        <v/>
      </c>
      <c r="Y1133" t="str">
        <f t="shared" si="55"/>
        <v/>
      </c>
    </row>
    <row r="1134" spans="1:25" x14ac:dyDescent="0.3">
      <c r="A1134" t="e">
        <f>VLOOKUP(B1134,'VTD Check'!A:D,4,FALSE)</f>
        <v>#N/A</v>
      </c>
      <c r="B1134" t="s">
        <v>37</v>
      </c>
      <c r="C1134">
        <v>18</v>
      </c>
      <c r="D1134">
        <v>12621</v>
      </c>
      <c r="E1134">
        <v>6330</v>
      </c>
      <c r="F1134" s="1">
        <v>0.50149999999999995</v>
      </c>
      <c r="G1134">
        <v>12621</v>
      </c>
      <c r="H1134">
        <v>3207</v>
      </c>
      <c r="I1134">
        <v>3189</v>
      </c>
      <c r="J1134">
        <v>22</v>
      </c>
      <c r="K1134">
        <v>4</v>
      </c>
      <c r="L1134">
        <v>9</v>
      </c>
      <c r="M1134">
        <v>902</v>
      </c>
      <c r="N1134">
        <v>11</v>
      </c>
      <c r="O1134">
        <v>2231</v>
      </c>
      <c r="P1134">
        <v>10</v>
      </c>
      <c r="U1134" t="str">
        <f t="shared" si="54"/>
        <v/>
      </c>
      <c r="V1134" t="str">
        <f>IF(U1134="","",VLOOKUP(B1134,'08 County Sub Allocation'!A:B,2,FALSE))</f>
        <v/>
      </c>
      <c r="X1134" t="str">
        <f t="shared" si="53"/>
        <v/>
      </c>
      <c r="Y1134" t="str">
        <f t="shared" si="55"/>
        <v/>
      </c>
    </row>
    <row r="1135" spans="1:25" x14ac:dyDescent="0.3">
      <c r="A1135" t="e">
        <f>VLOOKUP(B1135,'VTD Check'!A:D,4,FALSE)</f>
        <v>#N/A</v>
      </c>
      <c r="B1135" t="s">
        <v>24</v>
      </c>
      <c r="C1135">
        <v>18</v>
      </c>
      <c r="D1135">
        <v>12621</v>
      </c>
      <c r="E1135">
        <v>16226</v>
      </c>
      <c r="F1135" s="1">
        <v>1.2856000000000001</v>
      </c>
      <c r="G1135">
        <v>351445</v>
      </c>
      <c r="H1135">
        <v>8390</v>
      </c>
      <c r="I1135">
        <v>8362</v>
      </c>
      <c r="J1135">
        <v>93</v>
      </c>
      <c r="K1135">
        <v>11</v>
      </c>
      <c r="L1135">
        <v>21</v>
      </c>
      <c r="M1135">
        <v>2844</v>
      </c>
      <c r="N1135">
        <v>37</v>
      </c>
      <c r="O1135">
        <v>5339</v>
      </c>
      <c r="P1135">
        <v>17</v>
      </c>
      <c r="U1135" t="str">
        <f t="shared" si="54"/>
        <v/>
      </c>
      <c r="V1135" t="str">
        <f>IF(U1135="","",VLOOKUP(B1135,'08 County Sub Allocation'!A:B,2,FALSE))</f>
        <v/>
      </c>
      <c r="X1135" t="str">
        <f t="shared" si="53"/>
        <v/>
      </c>
      <c r="Y1135" t="str">
        <f t="shared" si="55"/>
        <v/>
      </c>
    </row>
    <row r="1136" spans="1:25" x14ac:dyDescent="0.3">
      <c r="A1136" t="e">
        <f>VLOOKUP(B1136,'VTD Check'!A:D,4,FALSE)</f>
        <v>#N/A</v>
      </c>
      <c r="B1136" t="s">
        <v>26</v>
      </c>
      <c r="C1136">
        <v>18</v>
      </c>
      <c r="D1136">
        <v>12621</v>
      </c>
      <c r="E1136">
        <v>223</v>
      </c>
      <c r="F1136" s="1">
        <v>1.77E-2</v>
      </c>
      <c r="G1136">
        <v>351445</v>
      </c>
      <c r="H1136">
        <v>223</v>
      </c>
      <c r="I1136">
        <v>220</v>
      </c>
      <c r="J1136">
        <v>3</v>
      </c>
      <c r="K1136">
        <v>1</v>
      </c>
      <c r="L1136">
        <v>4</v>
      </c>
      <c r="M1136">
        <v>83</v>
      </c>
      <c r="N1136">
        <v>1</v>
      </c>
      <c r="O1136">
        <v>127</v>
      </c>
      <c r="P1136">
        <v>1</v>
      </c>
      <c r="U1136" t="str">
        <f t="shared" si="54"/>
        <v/>
      </c>
      <c r="V1136" t="str">
        <f>IF(U1136="","",VLOOKUP(B1136,'08 County Sub Allocation'!A:B,2,FALSE))</f>
        <v/>
      </c>
      <c r="X1136" t="str">
        <f t="shared" si="53"/>
        <v/>
      </c>
      <c r="Y1136" t="str">
        <f t="shared" si="55"/>
        <v/>
      </c>
    </row>
    <row r="1137" spans="1:25" x14ac:dyDescent="0.3">
      <c r="A1137" t="e">
        <f>VLOOKUP(B1137,'VTD Check'!A:D,4,FALSE)</f>
        <v>#N/A</v>
      </c>
      <c r="B1137" t="s">
        <v>27</v>
      </c>
      <c r="C1137">
        <v>18</v>
      </c>
      <c r="D1137">
        <v>12621</v>
      </c>
      <c r="E1137">
        <v>0</v>
      </c>
      <c r="F1137" s="1">
        <v>0</v>
      </c>
      <c r="G1137">
        <v>351445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U1137" t="str">
        <f t="shared" si="54"/>
        <v/>
      </c>
      <c r="V1137" t="str">
        <f>IF(U1137="","",VLOOKUP(B1137,'08 County Sub Allocation'!A:B,2,FALSE))</f>
        <v/>
      </c>
      <c r="X1137" t="str">
        <f t="shared" si="53"/>
        <v/>
      </c>
      <c r="Y1137" t="str">
        <f t="shared" si="55"/>
        <v/>
      </c>
    </row>
    <row r="1138" spans="1:25" x14ac:dyDescent="0.3">
      <c r="A1138" t="e">
        <f>VLOOKUP(B1138,'VTD Check'!A:D,4,FALSE)</f>
        <v>#N/A</v>
      </c>
      <c r="B1138" t="s">
        <v>28</v>
      </c>
      <c r="C1138">
        <v>18</v>
      </c>
      <c r="D1138">
        <v>12621</v>
      </c>
      <c r="E1138">
        <v>840</v>
      </c>
      <c r="F1138" s="1">
        <v>6.6600000000000006E-2</v>
      </c>
      <c r="G1138">
        <v>351445</v>
      </c>
      <c r="H1138">
        <v>450</v>
      </c>
      <c r="I1138">
        <v>446</v>
      </c>
      <c r="J1138">
        <v>3</v>
      </c>
      <c r="K1138">
        <v>2</v>
      </c>
      <c r="L1138">
        <v>2</v>
      </c>
      <c r="M1138">
        <v>140</v>
      </c>
      <c r="N1138">
        <v>1</v>
      </c>
      <c r="O1138">
        <v>297</v>
      </c>
      <c r="P1138">
        <v>1</v>
      </c>
      <c r="U1138" t="str">
        <f t="shared" si="54"/>
        <v/>
      </c>
      <c r="V1138" t="str">
        <f>IF(U1138="","",VLOOKUP(B1138,'08 County Sub Allocation'!A:B,2,FALSE))</f>
        <v/>
      </c>
      <c r="X1138" t="str">
        <f t="shared" si="53"/>
        <v/>
      </c>
      <c r="Y1138" t="str">
        <f t="shared" si="55"/>
        <v/>
      </c>
    </row>
    <row r="1139" spans="1:25" x14ac:dyDescent="0.3">
      <c r="A1139" t="e">
        <f>VLOOKUP(B1139,'VTD Check'!A:D,4,FALSE)</f>
        <v>#N/A</v>
      </c>
      <c r="B1139" t="s">
        <v>29</v>
      </c>
      <c r="C1139">
        <v>18</v>
      </c>
      <c r="D1139">
        <v>12621</v>
      </c>
      <c r="E1139">
        <v>242</v>
      </c>
      <c r="F1139" s="1">
        <v>1.9199999999999998E-2</v>
      </c>
      <c r="G1139">
        <v>351445</v>
      </c>
      <c r="H1139">
        <v>121</v>
      </c>
      <c r="I1139">
        <v>120</v>
      </c>
      <c r="J1139">
        <v>1</v>
      </c>
      <c r="K1139">
        <v>0</v>
      </c>
      <c r="L1139">
        <v>1</v>
      </c>
      <c r="M1139">
        <v>21</v>
      </c>
      <c r="N1139">
        <v>0</v>
      </c>
      <c r="O1139">
        <v>97</v>
      </c>
      <c r="P1139">
        <v>0</v>
      </c>
      <c r="U1139" t="str">
        <f t="shared" si="54"/>
        <v/>
      </c>
      <c r="V1139" t="str">
        <f>IF(U1139="","",VLOOKUP(B1139,'08 County Sub Allocation'!A:B,2,FALSE))</f>
        <v/>
      </c>
      <c r="X1139" t="str">
        <f t="shared" si="53"/>
        <v/>
      </c>
      <c r="Y1139" t="str">
        <f t="shared" si="55"/>
        <v/>
      </c>
    </row>
    <row r="1140" spans="1:25" x14ac:dyDescent="0.3">
      <c r="A1140" t="e">
        <f>VLOOKUP(B1140,'VTD Check'!A:D,4,FALSE)</f>
        <v>#N/A</v>
      </c>
      <c r="B1140" t="s">
        <v>30</v>
      </c>
      <c r="C1140">
        <v>18</v>
      </c>
      <c r="D1140">
        <v>12621</v>
      </c>
      <c r="E1140">
        <v>554</v>
      </c>
      <c r="F1140" s="1">
        <v>4.3900000000000002E-2</v>
      </c>
      <c r="G1140">
        <v>351445</v>
      </c>
      <c r="H1140">
        <v>554</v>
      </c>
      <c r="I1140">
        <v>550</v>
      </c>
      <c r="J1140">
        <v>8</v>
      </c>
      <c r="K1140">
        <v>5</v>
      </c>
      <c r="L1140">
        <v>1</v>
      </c>
      <c r="M1140">
        <v>203</v>
      </c>
      <c r="N1140">
        <v>0</v>
      </c>
      <c r="O1140">
        <v>333</v>
      </c>
      <c r="P1140">
        <v>0</v>
      </c>
      <c r="U1140" t="str">
        <f t="shared" si="54"/>
        <v/>
      </c>
      <c r="V1140" t="str">
        <f>IF(U1140="","",VLOOKUP(B1140,'08 County Sub Allocation'!A:B,2,FALSE))</f>
        <v/>
      </c>
      <c r="X1140" t="str">
        <f t="shared" si="53"/>
        <v/>
      </c>
      <c r="Y1140" t="str">
        <f t="shared" si="55"/>
        <v/>
      </c>
    </row>
    <row r="1141" spans="1:25" x14ac:dyDescent="0.3">
      <c r="A1141" t="e">
        <f>VLOOKUP(B1141,'VTD Check'!A:D,4,FALSE)</f>
        <v>#N/A</v>
      </c>
      <c r="B1141" t="s">
        <v>31</v>
      </c>
      <c r="C1141">
        <v>18</v>
      </c>
      <c r="D1141">
        <v>12621</v>
      </c>
      <c r="E1141">
        <v>0</v>
      </c>
      <c r="F1141" s="1">
        <v>0</v>
      </c>
      <c r="G1141">
        <v>351445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U1141" t="str">
        <f t="shared" si="54"/>
        <v/>
      </c>
      <c r="V1141" t="str">
        <f>IF(U1141="","",VLOOKUP(B1141,'08 County Sub Allocation'!A:B,2,FALSE))</f>
        <v/>
      </c>
      <c r="X1141" t="str">
        <f t="shared" si="53"/>
        <v/>
      </c>
      <c r="Y1141" t="str">
        <f t="shared" si="55"/>
        <v/>
      </c>
    </row>
    <row r="1142" spans="1:25" x14ac:dyDescent="0.3">
      <c r="A1142" t="e">
        <f>VLOOKUP(B1142,'VTD Check'!A:D,4,FALSE)</f>
        <v>#N/A</v>
      </c>
      <c r="B1142" t="s">
        <v>32</v>
      </c>
      <c r="C1142">
        <v>18</v>
      </c>
      <c r="D1142">
        <v>12621</v>
      </c>
      <c r="E1142">
        <v>24415</v>
      </c>
      <c r="F1142" s="1">
        <v>1.9345000000000001</v>
      </c>
      <c r="G1142">
        <v>12621</v>
      </c>
      <c r="H1142">
        <v>12945</v>
      </c>
      <c r="I1142">
        <v>12887</v>
      </c>
      <c r="J1142">
        <v>130</v>
      </c>
      <c r="K1142">
        <v>23</v>
      </c>
      <c r="L1142">
        <v>38</v>
      </c>
      <c r="M1142">
        <v>4193</v>
      </c>
      <c r="N1142">
        <v>50</v>
      </c>
      <c r="O1142">
        <v>8424</v>
      </c>
      <c r="P1142">
        <v>29</v>
      </c>
      <c r="U1142" t="str">
        <f t="shared" si="54"/>
        <v/>
      </c>
      <c r="V1142" t="str">
        <f>IF(U1142="","",VLOOKUP(B1142,'08 County Sub Allocation'!A:B,2,FALSE))</f>
        <v/>
      </c>
      <c r="X1142" t="str">
        <f t="shared" si="53"/>
        <v/>
      </c>
      <c r="Y1142" t="str">
        <f t="shared" si="55"/>
        <v/>
      </c>
    </row>
    <row r="1143" spans="1:25" x14ac:dyDescent="0.3">
      <c r="A1143" t="e">
        <f>VLOOKUP(B1143,'VTD Check'!A:D,4,FALSE)</f>
        <v>#N/A</v>
      </c>
      <c r="U1143" t="str">
        <f t="shared" si="54"/>
        <v/>
      </c>
      <c r="V1143" t="str">
        <f>IF(U1143="","",VLOOKUP(B1143,'08 County Sub Allocation'!A:B,2,FALSE))</f>
        <v/>
      </c>
      <c r="X1143" t="str">
        <f t="shared" si="53"/>
        <v/>
      </c>
      <c r="Y1143" t="str">
        <f t="shared" si="55"/>
        <v/>
      </c>
    </row>
    <row r="1144" spans="1:25" x14ac:dyDescent="0.3">
      <c r="A1144" t="str">
        <f>VLOOKUP(B1144,'VTD Check'!A:D,4,FALSE)</f>
        <v>19-300</v>
      </c>
      <c r="B1144" t="s">
        <v>277</v>
      </c>
      <c r="C1144">
        <v>19</v>
      </c>
      <c r="D1144">
        <v>1115</v>
      </c>
      <c r="E1144">
        <v>1243</v>
      </c>
      <c r="F1144" s="1">
        <v>1.1148</v>
      </c>
      <c r="G1144">
        <v>1115</v>
      </c>
      <c r="H1144">
        <v>621</v>
      </c>
      <c r="I1144">
        <v>618</v>
      </c>
      <c r="J1144">
        <v>7</v>
      </c>
      <c r="K1144">
        <v>5</v>
      </c>
      <c r="L1144">
        <v>6</v>
      </c>
      <c r="M1144">
        <v>235</v>
      </c>
      <c r="N1144">
        <v>5</v>
      </c>
      <c r="O1144">
        <v>360</v>
      </c>
      <c r="P1144">
        <v>0</v>
      </c>
      <c r="U1144" t="str">
        <f t="shared" si="54"/>
        <v>19-300</v>
      </c>
      <c r="V1144" t="str">
        <f>IF(U1144="","",VLOOKUP(B1144,'08 County Sub Allocation'!A:B,2,FALSE))</f>
        <v>ANC</v>
      </c>
      <c r="X1144">
        <f t="shared" si="53"/>
        <v>19</v>
      </c>
      <c r="Y1144" t="str">
        <f t="shared" si="55"/>
        <v>ED</v>
      </c>
    </row>
    <row r="1145" spans="1:25" x14ac:dyDescent="0.3">
      <c r="A1145" t="str">
        <f>VLOOKUP(B1145,'VTD Check'!A:D,4,FALSE)</f>
        <v>19-305</v>
      </c>
      <c r="B1145" t="s">
        <v>278</v>
      </c>
      <c r="C1145">
        <v>19</v>
      </c>
      <c r="D1145">
        <v>1983</v>
      </c>
      <c r="E1145">
        <v>1987</v>
      </c>
      <c r="F1145" s="1">
        <v>1.002</v>
      </c>
      <c r="G1145">
        <v>1983</v>
      </c>
      <c r="H1145">
        <v>993</v>
      </c>
      <c r="I1145">
        <v>991</v>
      </c>
      <c r="J1145">
        <v>22</v>
      </c>
      <c r="K1145">
        <v>0</v>
      </c>
      <c r="L1145">
        <v>3</v>
      </c>
      <c r="M1145">
        <v>336</v>
      </c>
      <c r="N1145">
        <v>2</v>
      </c>
      <c r="O1145">
        <v>628</v>
      </c>
      <c r="P1145">
        <v>0</v>
      </c>
      <c r="U1145" t="str">
        <f t="shared" si="54"/>
        <v>19-305</v>
      </c>
      <c r="V1145" t="str">
        <f>IF(U1145="","",VLOOKUP(B1145,'08 County Sub Allocation'!A:B,2,FALSE))</f>
        <v>ANC</v>
      </c>
      <c r="X1145">
        <f t="shared" si="53"/>
        <v>19</v>
      </c>
      <c r="Y1145" t="str">
        <f t="shared" si="55"/>
        <v>ED</v>
      </c>
    </row>
    <row r="1146" spans="1:25" x14ac:dyDescent="0.3">
      <c r="A1146" t="str">
        <f>VLOOKUP(B1146,'VTD Check'!A:D,4,FALSE)</f>
        <v>19-310</v>
      </c>
      <c r="B1146" t="s">
        <v>279</v>
      </c>
      <c r="C1146">
        <v>19</v>
      </c>
      <c r="D1146">
        <v>1566</v>
      </c>
      <c r="E1146">
        <v>1178</v>
      </c>
      <c r="F1146" s="1">
        <v>0.75219999999999998</v>
      </c>
      <c r="G1146">
        <v>1566</v>
      </c>
      <c r="H1146">
        <v>591</v>
      </c>
      <c r="I1146">
        <v>585</v>
      </c>
      <c r="J1146">
        <v>3</v>
      </c>
      <c r="K1146">
        <v>0</v>
      </c>
      <c r="L1146">
        <v>8</v>
      </c>
      <c r="M1146">
        <v>218</v>
      </c>
      <c r="N1146">
        <v>1</v>
      </c>
      <c r="O1146">
        <v>355</v>
      </c>
      <c r="P1146">
        <v>0</v>
      </c>
      <c r="U1146" t="str">
        <f t="shared" si="54"/>
        <v>19-310</v>
      </c>
      <c r="V1146" t="str">
        <f>IF(U1146="","",VLOOKUP(B1146,'08 County Sub Allocation'!A:B,2,FALSE))</f>
        <v>ANC</v>
      </c>
      <c r="X1146">
        <f t="shared" si="53"/>
        <v>19</v>
      </c>
      <c r="Y1146" t="str">
        <f t="shared" si="55"/>
        <v>ED</v>
      </c>
    </row>
    <row r="1147" spans="1:25" x14ac:dyDescent="0.3">
      <c r="A1147" t="str">
        <f>VLOOKUP(B1147,'VTD Check'!A:D,4,FALSE)</f>
        <v>19-315</v>
      </c>
      <c r="B1147" t="s">
        <v>280</v>
      </c>
      <c r="C1147">
        <v>19</v>
      </c>
      <c r="D1147">
        <v>1357</v>
      </c>
      <c r="E1147">
        <v>1104</v>
      </c>
      <c r="F1147" s="1">
        <v>0.81359999999999999</v>
      </c>
      <c r="G1147">
        <v>1357</v>
      </c>
      <c r="H1147">
        <v>552</v>
      </c>
      <c r="I1147">
        <v>549</v>
      </c>
      <c r="J1147">
        <v>8</v>
      </c>
      <c r="K1147">
        <v>1</v>
      </c>
      <c r="L1147">
        <v>5</v>
      </c>
      <c r="M1147">
        <v>184</v>
      </c>
      <c r="N1147">
        <v>4</v>
      </c>
      <c r="O1147">
        <v>343</v>
      </c>
      <c r="P1147">
        <v>4</v>
      </c>
      <c r="U1147" t="str">
        <f t="shared" si="54"/>
        <v>19-315</v>
      </c>
      <c r="V1147" t="str">
        <f>IF(U1147="","",VLOOKUP(B1147,'08 County Sub Allocation'!A:B,2,FALSE))</f>
        <v>ANC</v>
      </c>
      <c r="X1147">
        <f t="shared" si="53"/>
        <v>19</v>
      </c>
      <c r="Y1147" t="str">
        <f t="shared" si="55"/>
        <v>ED</v>
      </c>
    </row>
    <row r="1148" spans="1:25" x14ac:dyDescent="0.3">
      <c r="A1148" t="str">
        <f>VLOOKUP(B1148,'VTD Check'!A:D,4,FALSE)</f>
        <v>19-320</v>
      </c>
      <c r="B1148" t="s">
        <v>281</v>
      </c>
      <c r="C1148">
        <v>19</v>
      </c>
      <c r="D1148">
        <v>1976</v>
      </c>
      <c r="E1148">
        <v>1884</v>
      </c>
      <c r="F1148" s="1">
        <v>0.95340000000000003</v>
      </c>
      <c r="G1148">
        <v>1976</v>
      </c>
      <c r="H1148">
        <v>942</v>
      </c>
      <c r="I1148">
        <v>938</v>
      </c>
      <c r="J1148">
        <v>12</v>
      </c>
      <c r="K1148">
        <v>5</v>
      </c>
      <c r="L1148">
        <v>5</v>
      </c>
      <c r="M1148">
        <v>336</v>
      </c>
      <c r="N1148">
        <v>4</v>
      </c>
      <c r="O1148">
        <v>576</v>
      </c>
      <c r="P1148">
        <v>0</v>
      </c>
      <c r="U1148" t="str">
        <f t="shared" si="54"/>
        <v>19-320</v>
      </c>
      <c r="V1148" t="str">
        <f>IF(U1148="","",VLOOKUP(B1148,'08 County Sub Allocation'!A:B,2,FALSE))</f>
        <v>ANC</v>
      </c>
      <c r="X1148">
        <f t="shared" si="53"/>
        <v>19</v>
      </c>
      <c r="Y1148" t="str">
        <f t="shared" si="55"/>
        <v>ED</v>
      </c>
    </row>
    <row r="1149" spans="1:25" x14ac:dyDescent="0.3">
      <c r="A1149" t="str">
        <f>VLOOKUP(B1149,'VTD Check'!A:D,4,FALSE)</f>
        <v>19-325</v>
      </c>
      <c r="B1149" t="s">
        <v>282</v>
      </c>
      <c r="C1149">
        <v>19</v>
      </c>
      <c r="D1149">
        <v>1399</v>
      </c>
      <c r="E1149">
        <v>1345</v>
      </c>
      <c r="F1149" s="1">
        <v>0.96140000000000003</v>
      </c>
      <c r="G1149">
        <v>1399</v>
      </c>
      <c r="H1149">
        <v>677</v>
      </c>
      <c r="I1149">
        <v>675</v>
      </c>
      <c r="J1149">
        <v>7</v>
      </c>
      <c r="K1149">
        <v>0</v>
      </c>
      <c r="L1149">
        <v>0</v>
      </c>
      <c r="M1149">
        <v>226</v>
      </c>
      <c r="N1149">
        <v>5</v>
      </c>
      <c r="O1149">
        <v>437</v>
      </c>
      <c r="P1149">
        <v>0</v>
      </c>
      <c r="U1149" t="str">
        <f t="shared" si="54"/>
        <v>19-325</v>
      </c>
      <c r="V1149" t="str">
        <f>IF(U1149="","",VLOOKUP(B1149,'08 County Sub Allocation'!A:B,2,FALSE))</f>
        <v>ANC</v>
      </c>
      <c r="X1149">
        <f t="shared" si="53"/>
        <v>19</v>
      </c>
      <c r="Y1149" t="str">
        <f t="shared" si="55"/>
        <v>ED</v>
      </c>
    </row>
    <row r="1150" spans="1:25" x14ac:dyDescent="0.3">
      <c r="A1150" t="str">
        <f>VLOOKUP(B1150,'VTD Check'!A:D,4,FALSE)</f>
        <v>19-330</v>
      </c>
      <c r="B1150" t="s">
        <v>283</v>
      </c>
      <c r="C1150">
        <v>19</v>
      </c>
      <c r="D1150">
        <v>1854</v>
      </c>
      <c r="E1150">
        <v>1677</v>
      </c>
      <c r="F1150" s="1">
        <v>0.90449999999999997</v>
      </c>
      <c r="G1150">
        <v>1854</v>
      </c>
      <c r="H1150">
        <v>847</v>
      </c>
      <c r="I1150">
        <v>841</v>
      </c>
      <c r="J1150">
        <v>11</v>
      </c>
      <c r="K1150">
        <v>5</v>
      </c>
      <c r="L1150">
        <v>6</v>
      </c>
      <c r="M1150">
        <v>358</v>
      </c>
      <c r="N1150">
        <v>6</v>
      </c>
      <c r="O1150">
        <v>449</v>
      </c>
      <c r="P1150">
        <v>6</v>
      </c>
      <c r="U1150" t="str">
        <f t="shared" si="54"/>
        <v>19-330</v>
      </c>
      <c r="V1150" t="str">
        <f>IF(U1150="","",VLOOKUP(B1150,'08 County Sub Allocation'!A:B,2,FALSE))</f>
        <v>ANC</v>
      </c>
      <c r="X1150">
        <f t="shared" si="53"/>
        <v>19</v>
      </c>
      <c r="Y1150" t="str">
        <f t="shared" si="55"/>
        <v>ED</v>
      </c>
    </row>
    <row r="1151" spans="1:25" x14ac:dyDescent="0.3">
      <c r="A1151" t="e">
        <f>VLOOKUP(B1151,'VTD Check'!A:D,4,FALSE)</f>
        <v>#N/A</v>
      </c>
      <c r="B1151" t="s">
        <v>284</v>
      </c>
      <c r="C1151">
        <v>19</v>
      </c>
      <c r="U1151" t="str">
        <f t="shared" si="54"/>
        <v/>
      </c>
      <c r="V1151" t="str">
        <f>IF(U1151="","",VLOOKUP(B1151,'08 County Sub Allocation'!A:B,2,FALSE))</f>
        <v/>
      </c>
      <c r="X1151" t="str">
        <f t="shared" si="53"/>
        <v/>
      </c>
      <c r="Y1151" t="str">
        <f t="shared" si="55"/>
        <v/>
      </c>
    </row>
    <row r="1152" spans="1:25" x14ac:dyDescent="0.3">
      <c r="A1152" t="e">
        <f>VLOOKUP(B1152,'VTD Check'!A:D,4,FALSE)</f>
        <v>#N/A</v>
      </c>
      <c r="B1152" t="s">
        <v>24</v>
      </c>
      <c r="C1152">
        <v>19</v>
      </c>
      <c r="D1152">
        <v>0</v>
      </c>
      <c r="E1152">
        <v>2082</v>
      </c>
      <c r="F1152" t="s">
        <v>25</v>
      </c>
      <c r="G1152">
        <v>11250</v>
      </c>
      <c r="H1152">
        <v>1084</v>
      </c>
      <c r="I1152">
        <v>1077</v>
      </c>
      <c r="J1152">
        <v>16</v>
      </c>
      <c r="K1152">
        <v>5</v>
      </c>
      <c r="L1152">
        <v>2</v>
      </c>
      <c r="M1152">
        <v>430</v>
      </c>
      <c r="N1152">
        <v>5</v>
      </c>
      <c r="O1152">
        <v>616</v>
      </c>
      <c r="P1152">
        <v>3</v>
      </c>
      <c r="U1152" t="str">
        <f t="shared" si="54"/>
        <v>19-ABS</v>
      </c>
      <c r="V1152" t="e">
        <f>IF(U1152="","",VLOOKUP(B1152,'08 County Sub Allocation'!A:B,2,FALSE))</f>
        <v>#N/A</v>
      </c>
      <c r="X1152">
        <f t="shared" si="53"/>
        <v>19</v>
      </c>
      <c r="Y1152" t="str">
        <f t="shared" si="55"/>
        <v>ABS</v>
      </c>
    </row>
    <row r="1153" spans="1:25" x14ac:dyDescent="0.3">
      <c r="A1153" t="e">
        <f>VLOOKUP(B1153,'VTD Check'!A:D,4,FALSE)</f>
        <v>#N/A</v>
      </c>
      <c r="B1153" t="s">
        <v>26</v>
      </c>
      <c r="C1153">
        <v>19</v>
      </c>
      <c r="D1153">
        <v>0</v>
      </c>
      <c r="E1153">
        <v>0</v>
      </c>
      <c r="F1153" t="s">
        <v>25</v>
      </c>
      <c r="G1153">
        <v>11250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U1153" t="str">
        <f t="shared" si="54"/>
        <v/>
      </c>
      <c r="V1153" t="str">
        <f>IF(U1153="","",VLOOKUP(B1153,'08 County Sub Allocation'!A:B,2,FALSE))</f>
        <v/>
      </c>
      <c r="X1153" t="str">
        <f t="shared" si="53"/>
        <v/>
      </c>
      <c r="Y1153" t="str">
        <f t="shared" si="55"/>
        <v/>
      </c>
    </row>
    <row r="1154" spans="1:25" x14ac:dyDescent="0.3">
      <c r="A1154" t="e">
        <f>VLOOKUP(B1154,'VTD Check'!A:D,4,FALSE)</f>
        <v>#N/A</v>
      </c>
      <c r="B1154" t="s">
        <v>27</v>
      </c>
      <c r="C1154">
        <v>19</v>
      </c>
      <c r="D1154">
        <v>0</v>
      </c>
      <c r="E1154">
        <v>0</v>
      </c>
      <c r="F1154" t="s">
        <v>25</v>
      </c>
      <c r="G1154">
        <v>11250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U1154" t="str">
        <f t="shared" si="54"/>
        <v/>
      </c>
      <c r="V1154" t="str">
        <f>IF(U1154="","",VLOOKUP(B1154,'08 County Sub Allocation'!A:B,2,FALSE))</f>
        <v/>
      </c>
      <c r="X1154" t="str">
        <f t="shared" si="53"/>
        <v/>
      </c>
      <c r="Y1154" t="str">
        <f t="shared" si="55"/>
        <v/>
      </c>
    </row>
    <row r="1155" spans="1:25" x14ac:dyDescent="0.3">
      <c r="A1155" t="e">
        <f>VLOOKUP(B1155,'VTD Check'!A:D,4,FALSE)</f>
        <v>#N/A</v>
      </c>
      <c r="B1155" t="s">
        <v>28</v>
      </c>
      <c r="C1155">
        <v>19</v>
      </c>
      <c r="D1155">
        <v>0</v>
      </c>
      <c r="E1155">
        <v>244</v>
      </c>
      <c r="F1155" t="s">
        <v>25</v>
      </c>
      <c r="G1155">
        <v>11250</v>
      </c>
      <c r="H1155">
        <v>131</v>
      </c>
      <c r="I1155">
        <v>131</v>
      </c>
      <c r="J1155">
        <v>8</v>
      </c>
      <c r="K1155">
        <v>1</v>
      </c>
      <c r="L1155">
        <v>0</v>
      </c>
      <c r="M1155">
        <v>40</v>
      </c>
      <c r="N1155">
        <v>1</v>
      </c>
      <c r="O1155">
        <v>81</v>
      </c>
      <c r="P1155">
        <v>0</v>
      </c>
      <c r="U1155" t="str">
        <f t="shared" si="54"/>
        <v/>
      </c>
      <c r="V1155" t="str">
        <f>IF(U1155="","",VLOOKUP(B1155,'08 County Sub Allocation'!A:B,2,FALSE))</f>
        <v/>
      </c>
      <c r="X1155" t="str">
        <f t="shared" ref="X1155:X1218" si="56">IF(U1155="","",IF(ISNUMBER(LEFT(U1155,2)/1),LEFT(U1155,2)/1,X1154))</f>
        <v/>
      </c>
      <c r="Y1155" t="str">
        <f t="shared" si="55"/>
        <v/>
      </c>
    </row>
    <row r="1156" spans="1:25" x14ac:dyDescent="0.3">
      <c r="A1156" t="e">
        <f>VLOOKUP(B1156,'VTD Check'!A:D,4,FALSE)</f>
        <v>#N/A</v>
      </c>
      <c r="B1156" t="s">
        <v>29</v>
      </c>
      <c r="C1156">
        <v>19</v>
      </c>
      <c r="D1156">
        <v>0</v>
      </c>
      <c r="E1156">
        <v>0</v>
      </c>
      <c r="F1156" t="s">
        <v>25</v>
      </c>
      <c r="G1156">
        <v>11250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U1156" t="str">
        <f t="shared" si="54"/>
        <v/>
      </c>
      <c r="V1156" t="str">
        <f>IF(U1156="","",VLOOKUP(B1156,'08 County Sub Allocation'!A:B,2,FALSE))</f>
        <v/>
      </c>
      <c r="X1156" t="str">
        <f t="shared" si="56"/>
        <v/>
      </c>
      <c r="Y1156" t="str">
        <f t="shared" si="55"/>
        <v/>
      </c>
    </row>
    <row r="1157" spans="1:25" x14ac:dyDescent="0.3">
      <c r="A1157" t="e">
        <f>VLOOKUP(B1157,'VTD Check'!A:D,4,FALSE)</f>
        <v>#N/A</v>
      </c>
      <c r="B1157" t="s">
        <v>30</v>
      </c>
      <c r="C1157">
        <v>19</v>
      </c>
      <c r="D1157">
        <v>0</v>
      </c>
      <c r="E1157">
        <v>0</v>
      </c>
      <c r="F1157" t="s">
        <v>25</v>
      </c>
      <c r="G1157">
        <v>11250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U1157" t="str">
        <f t="shared" si="54"/>
        <v/>
      </c>
      <c r="V1157" t="str">
        <f>IF(U1157="","",VLOOKUP(B1157,'08 County Sub Allocation'!A:B,2,FALSE))</f>
        <v/>
      </c>
      <c r="X1157" t="str">
        <f t="shared" si="56"/>
        <v/>
      </c>
      <c r="Y1157" t="str">
        <f t="shared" si="55"/>
        <v/>
      </c>
    </row>
    <row r="1158" spans="1:25" x14ac:dyDescent="0.3">
      <c r="A1158" t="e">
        <f>VLOOKUP(B1158,'VTD Check'!A:D,4,FALSE)</f>
        <v>#N/A</v>
      </c>
      <c r="B1158" t="s">
        <v>31</v>
      </c>
      <c r="C1158">
        <v>19</v>
      </c>
      <c r="D1158">
        <v>0</v>
      </c>
      <c r="E1158">
        <v>0</v>
      </c>
      <c r="F1158" t="s">
        <v>25</v>
      </c>
      <c r="G1158">
        <v>11250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U1158" t="str">
        <f t="shared" si="54"/>
        <v/>
      </c>
      <c r="V1158" t="str">
        <f>IF(U1158="","",VLOOKUP(B1158,'08 County Sub Allocation'!A:B,2,FALSE))</f>
        <v/>
      </c>
      <c r="X1158" t="str">
        <f t="shared" si="56"/>
        <v/>
      </c>
      <c r="Y1158" t="str">
        <f t="shared" si="55"/>
        <v/>
      </c>
    </row>
    <row r="1159" spans="1:25" x14ac:dyDescent="0.3">
      <c r="A1159" t="e">
        <f>VLOOKUP(B1159,'VTD Check'!A:D,4,FALSE)</f>
        <v>#N/A</v>
      </c>
      <c r="B1159" t="s">
        <v>32</v>
      </c>
      <c r="C1159">
        <v>19</v>
      </c>
      <c r="D1159">
        <v>0</v>
      </c>
      <c r="E1159">
        <v>2326</v>
      </c>
      <c r="F1159" t="s">
        <v>25</v>
      </c>
      <c r="G1159">
        <v>0</v>
      </c>
      <c r="H1159">
        <v>1215</v>
      </c>
      <c r="I1159">
        <v>1208</v>
      </c>
      <c r="J1159">
        <v>24</v>
      </c>
      <c r="K1159">
        <v>6</v>
      </c>
      <c r="L1159">
        <v>2</v>
      </c>
      <c r="M1159">
        <v>470</v>
      </c>
      <c r="N1159">
        <v>6</v>
      </c>
      <c r="O1159">
        <v>697</v>
      </c>
      <c r="P1159">
        <v>3</v>
      </c>
      <c r="U1159" t="str">
        <f t="shared" si="54"/>
        <v/>
      </c>
      <c r="V1159" t="str">
        <f>IF(U1159="","",VLOOKUP(B1159,'08 County Sub Allocation'!A:B,2,FALSE))</f>
        <v/>
      </c>
      <c r="X1159" t="str">
        <f t="shared" si="56"/>
        <v/>
      </c>
      <c r="Y1159" t="str">
        <f t="shared" si="55"/>
        <v/>
      </c>
    </row>
    <row r="1160" spans="1:25" x14ac:dyDescent="0.3">
      <c r="A1160" t="e">
        <f>VLOOKUP(B1160,'VTD Check'!A:D,4,FALSE)</f>
        <v>#N/A</v>
      </c>
      <c r="B1160" t="s">
        <v>285</v>
      </c>
      <c r="C1160">
        <v>19</v>
      </c>
      <c r="U1160" t="str">
        <f t="shared" si="54"/>
        <v/>
      </c>
      <c r="V1160" t="str">
        <f>IF(U1160="","",VLOOKUP(B1160,'08 County Sub Allocation'!A:B,2,FALSE))</f>
        <v/>
      </c>
      <c r="X1160" t="str">
        <f t="shared" si="56"/>
        <v/>
      </c>
      <c r="Y1160" t="str">
        <f t="shared" si="55"/>
        <v/>
      </c>
    </row>
    <row r="1161" spans="1:25" x14ac:dyDescent="0.3">
      <c r="A1161" t="e">
        <f>VLOOKUP(B1161,'VTD Check'!A:D,4,FALSE)</f>
        <v>#N/A</v>
      </c>
      <c r="B1161" t="s">
        <v>24</v>
      </c>
      <c r="C1161">
        <v>19</v>
      </c>
      <c r="D1161">
        <v>0</v>
      </c>
      <c r="E1161">
        <v>172</v>
      </c>
      <c r="F1161" t="s">
        <v>25</v>
      </c>
      <c r="G1161">
        <v>11250</v>
      </c>
      <c r="H1161">
        <v>86</v>
      </c>
      <c r="I1161">
        <v>85</v>
      </c>
      <c r="J1161">
        <v>2</v>
      </c>
      <c r="K1161">
        <v>0</v>
      </c>
      <c r="L1161">
        <v>0</v>
      </c>
      <c r="M1161">
        <v>34</v>
      </c>
      <c r="N1161">
        <v>1</v>
      </c>
      <c r="O1161">
        <v>46</v>
      </c>
      <c r="P1161">
        <v>2</v>
      </c>
      <c r="U1161" t="str">
        <f t="shared" si="54"/>
        <v>19-QUE</v>
      </c>
      <c r="V1161" t="e">
        <f>IF(U1161="","",VLOOKUP(B1161,'08 County Sub Allocation'!A:B,2,FALSE))</f>
        <v>#N/A</v>
      </c>
      <c r="X1161">
        <f t="shared" si="56"/>
        <v>19</v>
      </c>
      <c r="Y1161" t="str">
        <f t="shared" si="55"/>
        <v>QUE</v>
      </c>
    </row>
    <row r="1162" spans="1:25" x14ac:dyDescent="0.3">
      <c r="A1162" t="e">
        <f>VLOOKUP(B1162,'VTD Check'!A:D,4,FALSE)</f>
        <v>#N/A</v>
      </c>
      <c r="B1162" t="s">
        <v>26</v>
      </c>
      <c r="C1162">
        <v>19</v>
      </c>
      <c r="D1162">
        <v>0</v>
      </c>
      <c r="E1162">
        <v>0</v>
      </c>
      <c r="F1162" t="s">
        <v>25</v>
      </c>
      <c r="G1162">
        <v>11250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U1162" t="str">
        <f t="shared" si="54"/>
        <v/>
      </c>
      <c r="V1162" t="str">
        <f>IF(U1162="","",VLOOKUP(B1162,'08 County Sub Allocation'!A:B,2,FALSE))</f>
        <v/>
      </c>
      <c r="X1162" t="str">
        <f t="shared" si="56"/>
        <v/>
      </c>
      <c r="Y1162" t="str">
        <f t="shared" si="55"/>
        <v/>
      </c>
    </row>
    <row r="1163" spans="1:25" x14ac:dyDescent="0.3">
      <c r="A1163" t="e">
        <f>VLOOKUP(B1163,'VTD Check'!A:D,4,FALSE)</f>
        <v>#N/A</v>
      </c>
      <c r="B1163" t="s">
        <v>27</v>
      </c>
      <c r="C1163">
        <v>19</v>
      </c>
      <c r="D1163">
        <v>0</v>
      </c>
      <c r="E1163">
        <v>0</v>
      </c>
      <c r="F1163" t="s">
        <v>25</v>
      </c>
      <c r="G1163">
        <v>11250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U1163" t="str">
        <f t="shared" ref="U1163:U1226" si="57">IF(ISNUMBER(LEFT(A1163,2)/1),A1163,IF(RIGHT(B1162,8)="Absentee",REPT("0",2-LEN(C1163))&amp;C1163&amp;"-ABS",IF(RIGHT(B1162,8)="Question",REPT("0",2-LEN(C1163))&amp;C1163&amp;"-QUE","")))</f>
        <v/>
      </c>
      <c r="V1163" t="str">
        <f>IF(U1163="","",VLOOKUP(B1163,'08 County Sub Allocation'!A:B,2,FALSE))</f>
        <v/>
      </c>
      <c r="X1163" t="str">
        <f t="shared" si="56"/>
        <v/>
      </c>
      <c r="Y1163" t="str">
        <f t="shared" si="55"/>
        <v/>
      </c>
    </row>
    <row r="1164" spans="1:25" x14ac:dyDescent="0.3">
      <c r="A1164" t="e">
        <f>VLOOKUP(B1164,'VTD Check'!A:D,4,FALSE)</f>
        <v>#N/A</v>
      </c>
      <c r="B1164" t="s">
        <v>28</v>
      </c>
      <c r="C1164">
        <v>19</v>
      </c>
      <c r="D1164">
        <v>0</v>
      </c>
      <c r="E1164">
        <v>626</v>
      </c>
      <c r="F1164" t="s">
        <v>25</v>
      </c>
      <c r="G1164">
        <v>11250</v>
      </c>
      <c r="H1164">
        <v>332</v>
      </c>
      <c r="I1164">
        <v>328</v>
      </c>
      <c r="J1164">
        <v>1</v>
      </c>
      <c r="K1164">
        <v>2</v>
      </c>
      <c r="L1164">
        <v>1</v>
      </c>
      <c r="M1164">
        <v>124</v>
      </c>
      <c r="N1164">
        <v>1</v>
      </c>
      <c r="O1164">
        <v>196</v>
      </c>
      <c r="P1164">
        <v>3</v>
      </c>
      <c r="U1164" t="str">
        <f t="shared" si="57"/>
        <v/>
      </c>
      <c r="V1164" t="str">
        <f>IF(U1164="","",VLOOKUP(B1164,'08 County Sub Allocation'!A:B,2,FALSE))</f>
        <v/>
      </c>
      <c r="X1164" t="str">
        <f t="shared" si="56"/>
        <v/>
      </c>
      <c r="Y1164" t="str">
        <f t="shared" si="55"/>
        <v/>
      </c>
    </row>
    <row r="1165" spans="1:25" x14ac:dyDescent="0.3">
      <c r="A1165" t="e">
        <f>VLOOKUP(B1165,'VTD Check'!A:D,4,FALSE)</f>
        <v>#N/A</v>
      </c>
      <c r="B1165" t="s">
        <v>29</v>
      </c>
      <c r="C1165">
        <v>19</v>
      </c>
      <c r="D1165">
        <v>0</v>
      </c>
      <c r="E1165">
        <v>0</v>
      </c>
      <c r="F1165" t="s">
        <v>25</v>
      </c>
      <c r="G1165">
        <v>11250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U1165" t="str">
        <f t="shared" si="57"/>
        <v/>
      </c>
      <c r="V1165" t="str">
        <f>IF(U1165="","",VLOOKUP(B1165,'08 County Sub Allocation'!A:B,2,FALSE))</f>
        <v/>
      </c>
      <c r="X1165" t="str">
        <f t="shared" si="56"/>
        <v/>
      </c>
      <c r="Y1165" t="str">
        <f t="shared" ref="Y1165:Y1228" si="58">IF(U1165="","",IF(RIGHT(B1165,5)="Total","TOT",IF(ISNUMBER(LEFT(A1165,2)/1),"ED",IF(RIGHT(U1165,3)="ABS","ABS",IF(RIGHT(U1165,3)="QUE","QUE","")))))</f>
        <v/>
      </c>
    </row>
    <row r="1166" spans="1:25" x14ac:dyDescent="0.3">
      <c r="A1166" t="e">
        <f>VLOOKUP(B1166,'VTD Check'!A:D,4,FALSE)</f>
        <v>#N/A</v>
      </c>
      <c r="B1166" t="s">
        <v>30</v>
      </c>
      <c r="C1166">
        <v>19</v>
      </c>
      <c r="D1166">
        <v>0</v>
      </c>
      <c r="E1166">
        <v>0</v>
      </c>
      <c r="F1166" t="s">
        <v>25</v>
      </c>
      <c r="G1166">
        <v>11250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U1166" t="str">
        <f t="shared" si="57"/>
        <v/>
      </c>
      <c r="V1166" t="str">
        <f>IF(U1166="","",VLOOKUP(B1166,'08 County Sub Allocation'!A:B,2,FALSE))</f>
        <v/>
      </c>
      <c r="X1166" t="str">
        <f t="shared" si="56"/>
        <v/>
      </c>
      <c r="Y1166" t="str">
        <f t="shared" si="58"/>
        <v/>
      </c>
    </row>
    <row r="1167" spans="1:25" x14ac:dyDescent="0.3">
      <c r="A1167" t="e">
        <f>VLOOKUP(B1167,'VTD Check'!A:D,4,FALSE)</f>
        <v>#N/A</v>
      </c>
      <c r="B1167" t="s">
        <v>31</v>
      </c>
      <c r="C1167">
        <v>19</v>
      </c>
      <c r="D1167">
        <v>0</v>
      </c>
      <c r="E1167">
        <v>0</v>
      </c>
      <c r="F1167" t="s">
        <v>25</v>
      </c>
      <c r="G1167">
        <v>11250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U1167" t="str">
        <f t="shared" si="57"/>
        <v/>
      </c>
      <c r="V1167" t="str">
        <f>IF(U1167="","",VLOOKUP(B1167,'08 County Sub Allocation'!A:B,2,FALSE))</f>
        <v/>
      </c>
      <c r="X1167" t="str">
        <f t="shared" si="56"/>
        <v/>
      </c>
      <c r="Y1167" t="str">
        <f t="shared" si="58"/>
        <v/>
      </c>
    </row>
    <row r="1168" spans="1:25" x14ac:dyDescent="0.3">
      <c r="A1168" t="e">
        <f>VLOOKUP(B1168,'VTD Check'!A:D,4,FALSE)</f>
        <v>#N/A</v>
      </c>
      <c r="B1168" t="s">
        <v>32</v>
      </c>
      <c r="C1168">
        <v>19</v>
      </c>
      <c r="D1168">
        <v>0</v>
      </c>
      <c r="E1168">
        <v>798</v>
      </c>
      <c r="F1168" t="s">
        <v>25</v>
      </c>
      <c r="G1168">
        <v>0</v>
      </c>
      <c r="H1168">
        <v>418</v>
      </c>
      <c r="I1168">
        <v>413</v>
      </c>
      <c r="J1168">
        <v>3</v>
      </c>
      <c r="K1168">
        <v>2</v>
      </c>
      <c r="L1168">
        <v>1</v>
      </c>
      <c r="M1168">
        <v>158</v>
      </c>
      <c r="N1168">
        <v>2</v>
      </c>
      <c r="O1168">
        <v>242</v>
      </c>
      <c r="P1168">
        <v>5</v>
      </c>
      <c r="U1168" t="str">
        <f t="shared" si="57"/>
        <v/>
      </c>
      <c r="V1168" t="str">
        <f>IF(U1168="","",VLOOKUP(B1168,'08 County Sub Allocation'!A:B,2,FALSE))</f>
        <v/>
      </c>
      <c r="X1168" t="str">
        <f t="shared" si="56"/>
        <v/>
      </c>
      <c r="Y1168" t="str">
        <f t="shared" si="58"/>
        <v/>
      </c>
    </row>
    <row r="1169" spans="1:25" x14ac:dyDescent="0.3">
      <c r="A1169" t="e">
        <f>VLOOKUP(B1169,'VTD Check'!A:D,4,FALSE)</f>
        <v>#N/A</v>
      </c>
      <c r="B1169" t="s">
        <v>223</v>
      </c>
      <c r="C1169">
        <v>19</v>
      </c>
      <c r="U1169" t="str">
        <f t="shared" si="57"/>
        <v/>
      </c>
      <c r="V1169" t="str">
        <f>IF(U1169="","",VLOOKUP(B1169,'08 County Sub Allocation'!A:B,2,FALSE))</f>
        <v/>
      </c>
      <c r="X1169" t="str">
        <f t="shared" si="56"/>
        <v/>
      </c>
      <c r="Y1169" t="str">
        <f t="shared" si="58"/>
        <v/>
      </c>
    </row>
    <row r="1170" spans="1:25" x14ac:dyDescent="0.3">
      <c r="A1170" t="e">
        <f>VLOOKUP(B1170,'VTD Check'!A:D,4,FALSE)</f>
        <v>#N/A</v>
      </c>
      <c r="B1170" t="s">
        <v>24</v>
      </c>
      <c r="C1170">
        <v>19</v>
      </c>
      <c r="D1170">
        <v>0</v>
      </c>
      <c r="E1170">
        <v>11589</v>
      </c>
      <c r="F1170" t="s">
        <v>25</v>
      </c>
      <c r="G1170">
        <v>243639</v>
      </c>
      <c r="H1170">
        <v>5889</v>
      </c>
      <c r="I1170">
        <v>5870</v>
      </c>
      <c r="J1170">
        <v>78</v>
      </c>
      <c r="K1170">
        <v>7</v>
      </c>
      <c r="L1170">
        <v>19</v>
      </c>
      <c r="M1170">
        <v>2254</v>
      </c>
      <c r="N1170">
        <v>32</v>
      </c>
      <c r="O1170">
        <v>3467</v>
      </c>
      <c r="P1170">
        <v>13</v>
      </c>
      <c r="U1170" t="str">
        <f t="shared" si="57"/>
        <v/>
      </c>
      <c r="V1170" t="str">
        <f>IF(U1170="","",VLOOKUP(B1170,'08 County Sub Allocation'!A:B,2,FALSE))</f>
        <v/>
      </c>
      <c r="X1170" t="str">
        <f t="shared" si="56"/>
        <v/>
      </c>
      <c r="Y1170" t="str">
        <f t="shared" si="58"/>
        <v/>
      </c>
    </row>
    <row r="1171" spans="1:25" x14ac:dyDescent="0.3">
      <c r="A1171" t="e">
        <f>VLOOKUP(B1171,'VTD Check'!A:D,4,FALSE)</f>
        <v>#N/A</v>
      </c>
      <c r="B1171" t="s">
        <v>26</v>
      </c>
      <c r="C1171">
        <v>19</v>
      </c>
      <c r="D1171">
        <v>0</v>
      </c>
      <c r="E1171">
        <v>0</v>
      </c>
      <c r="F1171" t="s">
        <v>25</v>
      </c>
      <c r="G1171">
        <v>243639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U1171" t="str">
        <f t="shared" si="57"/>
        <v/>
      </c>
      <c r="V1171" t="str">
        <f>IF(U1171="","",VLOOKUP(B1171,'08 County Sub Allocation'!A:B,2,FALSE))</f>
        <v/>
      </c>
      <c r="X1171" t="str">
        <f t="shared" si="56"/>
        <v/>
      </c>
      <c r="Y1171" t="str">
        <f t="shared" si="58"/>
        <v/>
      </c>
    </row>
    <row r="1172" spans="1:25" x14ac:dyDescent="0.3">
      <c r="A1172" t="e">
        <f>VLOOKUP(B1172,'VTD Check'!A:D,4,FALSE)</f>
        <v>#N/A</v>
      </c>
      <c r="B1172" t="s">
        <v>27</v>
      </c>
      <c r="C1172">
        <v>19</v>
      </c>
      <c r="D1172">
        <v>0</v>
      </c>
      <c r="E1172">
        <v>0</v>
      </c>
      <c r="F1172" t="s">
        <v>25</v>
      </c>
      <c r="G1172">
        <v>243639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U1172" t="str">
        <f t="shared" si="57"/>
        <v/>
      </c>
      <c r="V1172" t="str">
        <f>IF(U1172="","",VLOOKUP(B1172,'08 County Sub Allocation'!A:B,2,FALSE))</f>
        <v/>
      </c>
      <c r="X1172" t="str">
        <f t="shared" si="56"/>
        <v/>
      </c>
      <c r="Y1172" t="str">
        <f t="shared" si="58"/>
        <v/>
      </c>
    </row>
    <row r="1173" spans="1:25" x14ac:dyDescent="0.3">
      <c r="A1173" t="e">
        <f>VLOOKUP(B1173,'VTD Check'!A:D,4,FALSE)</f>
        <v>#N/A</v>
      </c>
      <c r="B1173" t="s">
        <v>28</v>
      </c>
      <c r="C1173">
        <v>19</v>
      </c>
      <c r="D1173">
        <v>0</v>
      </c>
      <c r="E1173">
        <v>0</v>
      </c>
      <c r="F1173" t="s">
        <v>25</v>
      </c>
      <c r="G1173">
        <v>243639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U1173" t="str">
        <f t="shared" si="57"/>
        <v/>
      </c>
      <c r="V1173" t="str">
        <f>IF(U1173="","",VLOOKUP(B1173,'08 County Sub Allocation'!A:B,2,FALSE))</f>
        <v/>
      </c>
      <c r="X1173" t="str">
        <f t="shared" si="56"/>
        <v/>
      </c>
      <c r="Y1173" t="str">
        <f t="shared" si="58"/>
        <v/>
      </c>
    </row>
    <row r="1174" spans="1:25" x14ac:dyDescent="0.3">
      <c r="A1174" t="e">
        <f>VLOOKUP(B1174,'VTD Check'!A:D,4,FALSE)</f>
        <v>#N/A</v>
      </c>
      <c r="B1174" t="s">
        <v>29</v>
      </c>
      <c r="C1174">
        <v>19</v>
      </c>
      <c r="D1174">
        <v>0</v>
      </c>
      <c r="E1174">
        <v>0</v>
      </c>
      <c r="F1174" t="s">
        <v>25</v>
      </c>
      <c r="G1174">
        <v>243639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U1174" t="str">
        <f t="shared" si="57"/>
        <v/>
      </c>
      <c r="V1174" t="str">
        <f>IF(U1174="","",VLOOKUP(B1174,'08 County Sub Allocation'!A:B,2,FALSE))</f>
        <v/>
      </c>
      <c r="X1174" t="str">
        <f t="shared" si="56"/>
        <v/>
      </c>
      <c r="Y1174" t="str">
        <f t="shared" si="58"/>
        <v/>
      </c>
    </row>
    <row r="1175" spans="1:25" x14ac:dyDescent="0.3">
      <c r="A1175" t="e">
        <f>VLOOKUP(B1175,'VTD Check'!A:D,4,FALSE)</f>
        <v>#N/A</v>
      </c>
      <c r="B1175" t="s">
        <v>30</v>
      </c>
      <c r="C1175">
        <v>19</v>
      </c>
      <c r="D1175">
        <v>0</v>
      </c>
      <c r="E1175">
        <v>0</v>
      </c>
      <c r="F1175" t="s">
        <v>25</v>
      </c>
      <c r="G1175">
        <v>243639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U1175" t="str">
        <f t="shared" si="57"/>
        <v/>
      </c>
      <c r="V1175" t="str">
        <f>IF(U1175="","",VLOOKUP(B1175,'08 County Sub Allocation'!A:B,2,FALSE))</f>
        <v/>
      </c>
      <c r="X1175" t="str">
        <f t="shared" si="56"/>
        <v/>
      </c>
      <c r="Y1175" t="str">
        <f t="shared" si="58"/>
        <v/>
      </c>
    </row>
    <row r="1176" spans="1:25" x14ac:dyDescent="0.3">
      <c r="A1176" t="e">
        <f>VLOOKUP(B1176,'VTD Check'!A:D,4,FALSE)</f>
        <v>#N/A</v>
      </c>
      <c r="B1176" t="s">
        <v>31</v>
      </c>
      <c r="C1176">
        <v>19</v>
      </c>
      <c r="D1176">
        <v>0</v>
      </c>
      <c r="E1176">
        <v>0</v>
      </c>
      <c r="F1176" t="s">
        <v>25</v>
      </c>
      <c r="G1176">
        <v>243639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U1176" t="str">
        <f t="shared" si="57"/>
        <v/>
      </c>
      <c r="V1176" t="str">
        <f>IF(U1176="","",VLOOKUP(B1176,'08 County Sub Allocation'!A:B,2,FALSE))</f>
        <v/>
      </c>
      <c r="X1176" t="str">
        <f t="shared" si="56"/>
        <v/>
      </c>
      <c r="Y1176" t="str">
        <f t="shared" si="58"/>
        <v/>
      </c>
    </row>
    <row r="1177" spans="1:25" x14ac:dyDescent="0.3">
      <c r="A1177" t="e">
        <f>VLOOKUP(B1177,'VTD Check'!A:D,4,FALSE)</f>
        <v>#N/A</v>
      </c>
      <c r="B1177" t="s">
        <v>32</v>
      </c>
      <c r="C1177">
        <v>19</v>
      </c>
      <c r="D1177">
        <v>0</v>
      </c>
      <c r="E1177">
        <v>11589</v>
      </c>
      <c r="F1177" t="s">
        <v>25</v>
      </c>
      <c r="G1177">
        <v>0</v>
      </c>
      <c r="H1177">
        <v>5889</v>
      </c>
      <c r="I1177">
        <v>5870</v>
      </c>
      <c r="J1177">
        <v>78</v>
      </c>
      <c r="K1177">
        <v>7</v>
      </c>
      <c r="L1177">
        <v>19</v>
      </c>
      <c r="M1177">
        <v>2254</v>
      </c>
      <c r="N1177">
        <v>32</v>
      </c>
      <c r="O1177">
        <v>3467</v>
      </c>
      <c r="P1177">
        <v>13</v>
      </c>
      <c r="U1177" t="str">
        <f t="shared" si="57"/>
        <v/>
      </c>
      <c r="V1177" t="str">
        <f>IF(U1177="","",VLOOKUP(B1177,'08 County Sub Allocation'!A:B,2,FALSE))</f>
        <v/>
      </c>
      <c r="X1177" t="str">
        <f t="shared" si="56"/>
        <v/>
      </c>
      <c r="Y1177" t="str">
        <f t="shared" si="58"/>
        <v/>
      </c>
    </row>
    <row r="1178" spans="1:25" x14ac:dyDescent="0.3">
      <c r="A1178" t="e">
        <f>VLOOKUP(B1178,'VTD Check'!A:D,4,FALSE)</f>
        <v>#N/A</v>
      </c>
      <c r="B1178" t="s">
        <v>286</v>
      </c>
      <c r="C1178">
        <v>19</v>
      </c>
      <c r="U1178" t="str">
        <f t="shared" si="57"/>
        <v/>
      </c>
      <c r="V1178" t="str">
        <f>IF(U1178="","",VLOOKUP(B1178,'08 County Sub Allocation'!A:B,2,FALSE))</f>
        <v/>
      </c>
      <c r="X1178" t="str">
        <f t="shared" si="56"/>
        <v/>
      </c>
      <c r="Y1178" t="str">
        <f t="shared" si="58"/>
        <v/>
      </c>
    </row>
    <row r="1179" spans="1:25" x14ac:dyDescent="0.3">
      <c r="A1179" t="e">
        <f>VLOOKUP(B1179,'VTD Check'!A:D,4,FALSE)</f>
        <v>#N/A</v>
      </c>
      <c r="B1179" t="s">
        <v>24</v>
      </c>
      <c r="C1179">
        <v>19</v>
      </c>
      <c r="D1179">
        <v>0</v>
      </c>
      <c r="E1179">
        <v>0</v>
      </c>
      <c r="F1179" t="s">
        <v>25</v>
      </c>
      <c r="G1179">
        <v>56655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U1179" t="str">
        <f t="shared" si="57"/>
        <v/>
      </c>
      <c r="V1179" t="str">
        <f>IF(U1179="","",VLOOKUP(B1179,'08 County Sub Allocation'!A:B,2,FALSE))</f>
        <v/>
      </c>
      <c r="X1179" t="str">
        <f t="shared" si="56"/>
        <v/>
      </c>
      <c r="Y1179" t="str">
        <f t="shared" si="58"/>
        <v/>
      </c>
    </row>
    <row r="1180" spans="1:25" x14ac:dyDescent="0.3">
      <c r="A1180" t="e">
        <f>VLOOKUP(B1180,'VTD Check'!A:D,4,FALSE)</f>
        <v>#N/A</v>
      </c>
      <c r="B1180" t="s">
        <v>26</v>
      </c>
      <c r="C1180">
        <v>19</v>
      </c>
      <c r="D1180">
        <v>0</v>
      </c>
      <c r="E1180">
        <v>223</v>
      </c>
      <c r="F1180" t="s">
        <v>25</v>
      </c>
      <c r="G1180">
        <v>56655</v>
      </c>
      <c r="H1180">
        <v>223</v>
      </c>
      <c r="I1180">
        <v>220</v>
      </c>
      <c r="J1180">
        <v>3</v>
      </c>
      <c r="K1180">
        <v>1</v>
      </c>
      <c r="L1180">
        <v>4</v>
      </c>
      <c r="M1180">
        <v>83</v>
      </c>
      <c r="N1180">
        <v>1</v>
      </c>
      <c r="O1180">
        <v>127</v>
      </c>
      <c r="P1180">
        <v>1</v>
      </c>
      <c r="U1180" t="str">
        <f t="shared" si="57"/>
        <v/>
      </c>
      <c r="V1180" t="str">
        <f>IF(U1180="","",VLOOKUP(B1180,'08 County Sub Allocation'!A:B,2,FALSE))</f>
        <v/>
      </c>
      <c r="X1180" t="str">
        <f t="shared" si="56"/>
        <v/>
      </c>
      <c r="Y1180" t="str">
        <f t="shared" si="58"/>
        <v/>
      </c>
    </row>
    <row r="1181" spans="1:25" x14ac:dyDescent="0.3">
      <c r="A1181" t="e">
        <f>VLOOKUP(B1181,'VTD Check'!A:D,4,FALSE)</f>
        <v>#N/A</v>
      </c>
      <c r="B1181" t="s">
        <v>27</v>
      </c>
      <c r="C1181">
        <v>19</v>
      </c>
      <c r="D1181">
        <v>0</v>
      </c>
      <c r="E1181">
        <v>0</v>
      </c>
      <c r="F1181" t="s">
        <v>25</v>
      </c>
      <c r="G1181">
        <v>56655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U1181" t="str">
        <f t="shared" si="57"/>
        <v/>
      </c>
      <c r="V1181" t="str">
        <f>IF(U1181="","",VLOOKUP(B1181,'08 County Sub Allocation'!A:B,2,FALSE))</f>
        <v/>
      </c>
      <c r="X1181" t="str">
        <f t="shared" si="56"/>
        <v/>
      </c>
      <c r="Y1181" t="str">
        <f t="shared" si="58"/>
        <v/>
      </c>
    </row>
    <row r="1182" spans="1:25" x14ac:dyDescent="0.3">
      <c r="A1182" t="e">
        <f>VLOOKUP(B1182,'VTD Check'!A:D,4,FALSE)</f>
        <v>#N/A</v>
      </c>
      <c r="B1182" t="s">
        <v>28</v>
      </c>
      <c r="C1182">
        <v>19</v>
      </c>
      <c r="D1182">
        <v>0</v>
      </c>
      <c r="E1182">
        <v>0</v>
      </c>
      <c r="F1182" t="s">
        <v>25</v>
      </c>
      <c r="G1182">
        <v>56655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U1182" t="str">
        <f t="shared" si="57"/>
        <v/>
      </c>
      <c r="V1182" t="str">
        <f>IF(U1182="","",VLOOKUP(B1182,'08 County Sub Allocation'!A:B,2,FALSE))</f>
        <v/>
      </c>
      <c r="X1182" t="str">
        <f t="shared" si="56"/>
        <v/>
      </c>
      <c r="Y1182" t="str">
        <f t="shared" si="58"/>
        <v/>
      </c>
    </row>
    <row r="1183" spans="1:25" x14ac:dyDescent="0.3">
      <c r="A1183" t="e">
        <f>VLOOKUP(B1183,'VTD Check'!A:D,4,FALSE)</f>
        <v>#N/A</v>
      </c>
      <c r="B1183" t="s">
        <v>29</v>
      </c>
      <c r="C1183">
        <v>19</v>
      </c>
      <c r="D1183">
        <v>0</v>
      </c>
      <c r="E1183">
        <v>0</v>
      </c>
      <c r="F1183" t="s">
        <v>25</v>
      </c>
      <c r="G1183">
        <v>56655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U1183" t="str">
        <f t="shared" si="57"/>
        <v/>
      </c>
      <c r="V1183" t="str">
        <f>IF(U1183="","",VLOOKUP(B1183,'08 County Sub Allocation'!A:B,2,FALSE))</f>
        <v/>
      </c>
      <c r="X1183" t="str">
        <f t="shared" si="56"/>
        <v/>
      </c>
      <c r="Y1183" t="str">
        <f t="shared" si="58"/>
        <v/>
      </c>
    </row>
    <row r="1184" spans="1:25" x14ac:dyDescent="0.3">
      <c r="A1184" t="e">
        <f>VLOOKUP(B1184,'VTD Check'!A:D,4,FALSE)</f>
        <v>#N/A</v>
      </c>
      <c r="B1184" t="s">
        <v>30</v>
      </c>
      <c r="C1184">
        <v>19</v>
      </c>
      <c r="D1184">
        <v>0</v>
      </c>
      <c r="E1184">
        <v>554</v>
      </c>
      <c r="F1184" t="s">
        <v>25</v>
      </c>
      <c r="G1184">
        <v>56655</v>
      </c>
      <c r="H1184">
        <v>554</v>
      </c>
      <c r="I1184">
        <v>550</v>
      </c>
      <c r="J1184">
        <v>8</v>
      </c>
      <c r="K1184">
        <v>5</v>
      </c>
      <c r="L1184">
        <v>1</v>
      </c>
      <c r="M1184">
        <v>203</v>
      </c>
      <c r="N1184">
        <v>0</v>
      </c>
      <c r="O1184">
        <v>333</v>
      </c>
      <c r="P1184">
        <v>0</v>
      </c>
      <c r="U1184" t="str">
        <f t="shared" si="57"/>
        <v/>
      </c>
      <c r="V1184" t="str">
        <f>IF(U1184="","",VLOOKUP(B1184,'08 County Sub Allocation'!A:B,2,FALSE))</f>
        <v/>
      </c>
      <c r="X1184" t="str">
        <f t="shared" si="56"/>
        <v/>
      </c>
      <c r="Y1184" t="str">
        <f t="shared" si="58"/>
        <v/>
      </c>
    </row>
    <row r="1185" spans="1:25" x14ac:dyDescent="0.3">
      <c r="A1185" t="e">
        <f>VLOOKUP(B1185,'VTD Check'!A:D,4,FALSE)</f>
        <v>#N/A</v>
      </c>
      <c r="B1185" t="s">
        <v>31</v>
      </c>
      <c r="C1185">
        <v>19</v>
      </c>
      <c r="D1185">
        <v>0</v>
      </c>
      <c r="E1185">
        <v>0</v>
      </c>
      <c r="F1185" t="s">
        <v>25</v>
      </c>
      <c r="G1185">
        <v>56655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U1185" t="str">
        <f t="shared" si="57"/>
        <v/>
      </c>
      <c r="V1185" t="str">
        <f>IF(U1185="","",VLOOKUP(B1185,'08 County Sub Allocation'!A:B,2,FALSE))</f>
        <v/>
      </c>
      <c r="X1185" t="str">
        <f t="shared" si="56"/>
        <v/>
      </c>
      <c r="Y1185" t="str">
        <f t="shared" si="58"/>
        <v/>
      </c>
    </row>
    <row r="1186" spans="1:25" x14ac:dyDescent="0.3">
      <c r="A1186" t="e">
        <f>VLOOKUP(B1186,'VTD Check'!A:D,4,FALSE)</f>
        <v>#N/A</v>
      </c>
      <c r="B1186" t="s">
        <v>32</v>
      </c>
      <c r="C1186">
        <v>19</v>
      </c>
      <c r="D1186">
        <v>0</v>
      </c>
      <c r="E1186">
        <v>777</v>
      </c>
      <c r="F1186" t="s">
        <v>25</v>
      </c>
      <c r="G1186">
        <v>0</v>
      </c>
      <c r="H1186">
        <v>777</v>
      </c>
      <c r="I1186">
        <v>770</v>
      </c>
      <c r="J1186">
        <v>11</v>
      </c>
      <c r="K1186">
        <v>6</v>
      </c>
      <c r="L1186">
        <v>5</v>
      </c>
      <c r="M1186">
        <v>286</v>
      </c>
      <c r="N1186">
        <v>1</v>
      </c>
      <c r="O1186">
        <v>460</v>
      </c>
      <c r="P1186">
        <v>1</v>
      </c>
      <c r="U1186" t="str">
        <f t="shared" si="57"/>
        <v/>
      </c>
      <c r="V1186" t="str">
        <f>IF(U1186="","",VLOOKUP(B1186,'08 County Sub Allocation'!A:B,2,FALSE))</f>
        <v/>
      </c>
      <c r="X1186" t="str">
        <f t="shared" si="56"/>
        <v/>
      </c>
      <c r="Y1186" t="str">
        <f t="shared" si="58"/>
        <v/>
      </c>
    </row>
    <row r="1187" spans="1:25" x14ac:dyDescent="0.3">
      <c r="A1187" t="e">
        <f>VLOOKUP(B1187,'VTD Check'!A:D,4,FALSE)</f>
        <v>#N/A</v>
      </c>
      <c r="B1187" t="s">
        <v>32</v>
      </c>
      <c r="C1187">
        <v>19</v>
      </c>
      <c r="U1187" t="str">
        <f t="shared" si="57"/>
        <v/>
      </c>
      <c r="V1187" t="str">
        <f>IF(U1187="","",VLOOKUP(B1187,'08 County Sub Allocation'!A:B,2,FALSE))</f>
        <v/>
      </c>
      <c r="X1187" t="str">
        <f t="shared" si="56"/>
        <v/>
      </c>
      <c r="Y1187" t="str">
        <f t="shared" si="58"/>
        <v/>
      </c>
    </row>
    <row r="1188" spans="1:25" x14ac:dyDescent="0.3">
      <c r="A1188" t="e">
        <f>VLOOKUP(B1188,'VTD Check'!A:D,4,FALSE)</f>
        <v>#N/A</v>
      </c>
      <c r="B1188" t="s">
        <v>37</v>
      </c>
      <c r="C1188">
        <v>19</v>
      </c>
      <c r="D1188">
        <v>11250</v>
      </c>
      <c r="E1188">
        <v>10418</v>
      </c>
      <c r="F1188" s="1">
        <v>0.92600000000000005</v>
      </c>
      <c r="G1188">
        <v>11250</v>
      </c>
      <c r="H1188">
        <v>5223</v>
      </c>
      <c r="I1188">
        <v>5197</v>
      </c>
      <c r="J1188">
        <v>70</v>
      </c>
      <c r="K1188">
        <v>16</v>
      </c>
      <c r="L1188">
        <v>33</v>
      </c>
      <c r="M1188">
        <v>1893</v>
      </c>
      <c r="N1188">
        <v>27</v>
      </c>
      <c r="O1188">
        <v>3148</v>
      </c>
      <c r="P1188">
        <v>10</v>
      </c>
      <c r="U1188" t="str">
        <f t="shared" si="57"/>
        <v/>
      </c>
      <c r="V1188" t="str">
        <f>IF(U1188="","",VLOOKUP(B1188,'08 County Sub Allocation'!A:B,2,FALSE))</f>
        <v/>
      </c>
      <c r="X1188" t="str">
        <f t="shared" si="56"/>
        <v/>
      </c>
      <c r="Y1188" t="str">
        <f t="shared" si="58"/>
        <v/>
      </c>
    </row>
    <row r="1189" spans="1:25" x14ac:dyDescent="0.3">
      <c r="A1189" t="e">
        <f>VLOOKUP(B1189,'VTD Check'!A:D,4,FALSE)</f>
        <v>#N/A</v>
      </c>
      <c r="B1189" t="s">
        <v>24</v>
      </c>
      <c r="C1189">
        <v>19</v>
      </c>
      <c r="D1189">
        <v>11250</v>
      </c>
      <c r="E1189">
        <v>13843</v>
      </c>
      <c r="F1189" s="1">
        <v>1.2304999999999999</v>
      </c>
      <c r="G1189">
        <v>322794</v>
      </c>
      <c r="H1189">
        <v>7059</v>
      </c>
      <c r="I1189">
        <v>7032</v>
      </c>
      <c r="J1189">
        <v>96</v>
      </c>
      <c r="K1189">
        <v>12</v>
      </c>
      <c r="L1189">
        <v>21</v>
      </c>
      <c r="M1189">
        <v>2718</v>
      </c>
      <c r="N1189">
        <v>38</v>
      </c>
      <c r="O1189">
        <v>4129</v>
      </c>
      <c r="P1189">
        <v>18</v>
      </c>
      <c r="U1189" t="str">
        <f t="shared" si="57"/>
        <v/>
      </c>
      <c r="V1189" t="str">
        <f>IF(U1189="","",VLOOKUP(B1189,'08 County Sub Allocation'!A:B,2,FALSE))</f>
        <v/>
      </c>
      <c r="X1189" t="str">
        <f t="shared" si="56"/>
        <v/>
      </c>
      <c r="Y1189" t="str">
        <f t="shared" si="58"/>
        <v/>
      </c>
    </row>
    <row r="1190" spans="1:25" x14ac:dyDescent="0.3">
      <c r="A1190" t="e">
        <f>VLOOKUP(B1190,'VTD Check'!A:D,4,FALSE)</f>
        <v>#N/A</v>
      </c>
      <c r="B1190" t="s">
        <v>26</v>
      </c>
      <c r="C1190">
        <v>19</v>
      </c>
      <c r="D1190">
        <v>11250</v>
      </c>
      <c r="E1190">
        <v>223</v>
      </c>
      <c r="F1190" s="1">
        <v>1.9800000000000002E-2</v>
      </c>
      <c r="G1190">
        <v>322794</v>
      </c>
      <c r="H1190">
        <v>223</v>
      </c>
      <c r="I1190">
        <v>220</v>
      </c>
      <c r="J1190">
        <v>3</v>
      </c>
      <c r="K1190">
        <v>1</v>
      </c>
      <c r="L1190">
        <v>4</v>
      </c>
      <c r="M1190">
        <v>83</v>
      </c>
      <c r="N1190">
        <v>1</v>
      </c>
      <c r="O1190">
        <v>127</v>
      </c>
      <c r="P1190">
        <v>1</v>
      </c>
      <c r="U1190" t="str">
        <f t="shared" si="57"/>
        <v/>
      </c>
      <c r="V1190" t="str">
        <f>IF(U1190="","",VLOOKUP(B1190,'08 County Sub Allocation'!A:B,2,FALSE))</f>
        <v/>
      </c>
      <c r="X1190" t="str">
        <f t="shared" si="56"/>
        <v/>
      </c>
      <c r="Y1190" t="str">
        <f t="shared" si="58"/>
        <v/>
      </c>
    </row>
    <row r="1191" spans="1:25" x14ac:dyDescent="0.3">
      <c r="A1191" t="e">
        <f>VLOOKUP(B1191,'VTD Check'!A:D,4,FALSE)</f>
        <v>#N/A</v>
      </c>
      <c r="B1191" t="s">
        <v>27</v>
      </c>
      <c r="C1191">
        <v>19</v>
      </c>
      <c r="D1191">
        <v>11250</v>
      </c>
      <c r="E1191">
        <v>0</v>
      </c>
      <c r="F1191" s="1">
        <v>0</v>
      </c>
      <c r="G1191">
        <v>322794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U1191" t="str">
        <f t="shared" si="57"/>
        <v/>
      </c>
      <c r="V1191" t="str">
        <f>IF(U1191="","",VLOOKUP(B1191,'08 County Sub Allocation'!A:B,2,FALSE))</f>
        <v/>
      </c>
      <c r="X1191" t="str">
        <f t="shared" si="56"/>
        <v/>
      </c>
      <c r="Y1191" t="str">
        <f t="shared" si="58"/>
        <v/>
      </c>
    </row>
    <row r="1192" spans="1:25" x14ac:dyDescent="0.3">
      <c r="A1192" t="e">
        <f>VLOOKUP(B1192,'VTD Check'!A:D,4,FALSE)</f>
        <v>#N/A</v>
      </c>
      <c r="B1192" t="s">
        <v>28</v>
      </c>
      <c r="C1192">
        <v>19</v>
      </c>
      <c r="D1192">
        <v>11250</v>
      </c>
      <c r="E1192">
        <v>870</v>
      </c>
      <c r="F1192" s="1">
        <v>7.7299999999999994E-2</v>
      </c>
      <c r="G1192">
        <v>322794</v>
      </c>
      <c r="H1192">
        <v>463</v>
      </c>
      <c r="I1192">
        <v>459</v>
      </c>
      <c r="J1192">
        <v>9</v>
      </c>
      <c r="K1192">
        <v>3</v>
      </c>
      <c r="L1192">
        <v>1</v>
      </c>
      <c r="M1192">
        <v>164</v>
      </c>
      <c r="N1192">
        <v>2</v>
      </c>
      <c r="O1192">
        <v>277</v>
      </c>
      <c r="P1192">
        <v>3</v>
      </c>
      <c r="U1192" t="str">
        <f t="shared" si="57"/>
        <v/>
      </c>
      <c r="V1192" t="str">
        <f>IF(U1192="","",VLOOKUP(B1192,'08 County Sub Allocation'!A:B,2,FALSE))</f>
        <v/>
      </c>
      <c r="X1192" t="str">
        <f t="shared" si="56"/>
        <v/>
      </c>
      <c r="Y1192" t="str">
        <f t="shared" si="58"/>
        <v/>
      </c>
    </row>
    <row r="1193" spans="1:25" x14ac:dyDescent="0.3">
      <c r="A1193" t="e">
        <f>VLOOKUP(B1193,'VTD Check'!A:D,4,FALSE)</f>
        <v>#N/A</v>
      </c>
      <c r="B1193" t="s">
        <v>29</v>
      </c>
      <c r="C1193">
        <v>19</v>
      </c>
      <c r="D1193">
        <v>11250</v>
      </c>
      <c r="E1193">
        <v>0</v>
      </c>
      <c r="F1193" s="1">
        <v>0</v>
      </c>
      <c r="G1193">
        <v>322794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U1193" t="str">
        <f t="shared" si="57"/>
        <v/>
      </c>
      <c r="V1193" t="str">
        <f>IF(U1193="","",VLOOKUP(B1193,'08 County Sub Allocation'!A:B,2,FALSE))</f>
        <v/>
      </c>
      <c r="X1193" t="str">
        <f t="shared" si="56"/>
        <v/>
      </c>
      <c r="Y1193" t="str">
        <f t="shared" si="58"/>
        <v/>
      </c>
    </row>
    <row r="1194" spans="1:25" x14ac:dyDescent="0.3">
      <c r="A1194" t="e">
        <f>VLOOKUP(B1194,'VTD Check'!A:D,4,FALSE)</f>
        <v>#N/A</v>
      </c>
      <c r="B1194" t="s">
        <v>30</v>
      </c>
      <c r="C1194">
        <v>19</v>
      </c>
      <c r="D1194">
        <v>11250</v>
      </c>
      <c r="E1194">
        <v>554</v>
      </c>
      <c r="F1194" s="1">
        <v>4.9200000000000001E-2</v>
      </c>
      <c r="G1194">
        <v>322794</v>
      </c>
      <c r="H1194">
        <v>554</v>
      </c>
      <c r="I1194">
        <v>550</v>
      </c>
      <c r="J1194">
        <v>8</v>
      </c>
      <c r="K1194">
        <v>5</v>
      </c>
      <c r="L1194">
        <v>1</v>
      </c>
      <c r="M1194">
        <v>203</v>
      </c>
      <c r="N1194">
        <v>0</v>
      </c>
      <c r="O1194">
        <v>333</v>
      </c>
      <c r="P1194">
        <v>0</v>
      </c>
      <c r="U1194" t="str">
        <f t="shared" si="57"/>
        <v/>
      </c>
      <c r="V1194" t="str">
        <f>IF(U1194="","",VLOOKUP(B1194,'08 County Sub Allocation'!A:B,2,FALSE))</f>
        <v/>
      </c>
      <c r="X1194" t="str">
        <f t="shared" si="56"/>
        <v/>
      </c>
      <c r="Y1194" t="str">
        <f t="shared" si="58"/>
        <v/>
      </c>
    </row>
    <row r="1195" spans="1:25" x14ac:dyDescent="0.3">
      <c r="A1195" t="e">
        <f>VLOOKUP(B1195,'VTD Check'!A:D,4,FALSE)</f>
        <v>#N/A</v>
      </c>
      <c r="B1195" t="s">
        <v>31</v>
      </c>
      <c r="C1195">
        <v>19</v>
      </c>
      <c r="D1195">
        <v>11250</v>
      </c>
      <c r="E1195">
        <v>0</v>
      </c>
      <c r="F1195" s="1">
        <v>0</v>
      </c>
      <c r="G1195">
        <v>322794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U1195" t="str">
        <f t="shared" si="57"/>
        <v/>
      </c>
      <c r="V1195" t="str">
        <f>IF(U1195="","",VLOOKUP(B1195,'08 County Sub Allocation'!A:B,2,FALSE))</f>
        <v/>
      </c>
      <c r="X1195" t="str">
        <f t="shared" si="56"/>
        <v/>
      </c>
      <c r="Y1195" t="str">
        <f t="shared" si="58"/>
        <v/>
      </c>
    </row>
    <row r="1196" spans="1:25" x14ac:dyDescent="0.3">
      <c r="A1196" t="e">
        <f>VLOOKUP(B1196,'VTD Check'!A:D,4,FALSE)</f>
        <v>#N/A</v>
      </c>
      <c r="B1196" t="s">
        <v>32</v>
      </c>
      <c r="C1196">
        <v>19</v>
      </c>
      <c r="D1196">
        <v>11250</v>
      </c>
      <c r="E1196">
        <v>25908</v>
      </c>
      <c r="F1196" s="1">
        <v>2.3029000000000002</v>
      </c>
      <c r="G1196">
        <v>11250</v>
      </c>
      <c r="H1196">
        <v>13522</v>
      </c>
      <c r="I1196">
        <v>13458</v>
      </c>
      <c r="J1196">
        <v>186</v>
      </c>
      <c r="K1196">
        <v>37</v>
      </c>
      <c r="L1196">
        <v>60</v>
      </c>
      <c r="M1196">
        <v>5061</v>
      </c>
      <c r="N1196">
        <v>68</v>
      </c>
      <c r="O1196">
        <v>8014</v>
      </c>
      <c r="P1196">
        <v>32</v>
      </c>
      <c r="U1196" t="str">
        <f t="shared" si="57"/>
        <v/>
      </c>
      <c r="V1196" t="str">
        <f>IF(U1196="","",VLOOKUP(B1196,'08 County Sub Allocation'!A:B,2,FALSE))</f>
        <v/>
      </c>
      <c r="X1196" t="str">
        <f t="shared" si="56"/>
        <v/>
      </c>
      <c r="Y1196" t="str">
        <f t="shared" si="58"/>
        <v/>
      </c>
    </row>
    <row r="1197" spans="1:25" x14ac:dyDescent="0.3">
      <c r="A1197" t="e">
        <f>VLOOKUP(B1197,'VTD Check'!A:D,4,FALSE)</f>
        <v>#N/A</v>
      </c>
      <c r="U1197" t="str">
        <f t="shared" si="57"/>
        <v/>
      </c>
      <c r="V1197" t="str">
        <f>IF(U1197="","",VLOOKUP(B1197,'08 County Sub Allocation'!A:B,2,FALSE))</f>
        <v/>
      </c>
      <c r="X1197" t="str">
        <f t="shared" si="56"/>
        <v/>
      </c>
      <c r="Y1197" t="str">
        <f t="shared" si="58"/>
        <v/>
      </c>
    </row>
    <row r="1198" spans="1:25" x14ac:dyDescent="0.3">
      <c r="A1198" t="str">
        <f>VLOOKUP(B1198,'VTD Check'!A:D,4,FALSE)</f>
        <v>20-335</v>
      </c>
      <c r="B1198" t="s">
        <v>287</v>
      </c>
      <c r="C1198">
        <v>20</v>
      </c>
      <c r="D1198">
        <v>2525</v>
      </c>
      <c r="E1198">
        <v>1684</v>
      </c>
      <c r="F1198" s="1">
        <v>0.66690000000000005</v>
      </c>
      <c r="G1198">
        <v>2525</v>
      </c>
      <c r="H1198">
        <v>842</v>
      </c>
      <c r="I1198">
        <v>839</v>
      </c>
      <c r="J1198">
        <v>16</v>
      </c>
      <c r="K1198">
        <v>6</v>
      </c>
      <c r="L1198">
        <v>5</v>
      </c>
      <c r="M1198">
        <v>268</v>
      </c>
      <c r="N1198">
        <v>8</v>
      </c>
      <c r="O1198">
        <v>535</v>
      </c>
      <c r="P1198">
        <v>1</v>
      </c>
      <c r="U1198" t="str">
        <f t="shared" si="57"/>
        <v>20-335</v>
      </c>
      <c r="V1198" t="str">
        <f>IF(U1198="","",VLOOKUP(B1198,'08 County Sub Allocation'!A:B,2,FALSE))</f>
        <v>ANC</v>
      </c>
      <c r="X1198">
        <f t="shared" si="56"/>
        <v>20</v>
      </c>
      <c r="Y1198" t="str">
        <f t="shared" si="58"/>
        <v>ED</v>
      </c>
    </row>
    <row r="1199" spans="1:25" x14ac:dyDescent="0.3">
      <c r="A1199" t="str">
        <f>VLOOKUP(B1199,'VTD Check'!A:D,4,FALSE)</f>
        <v>20-340</v>
      </c>
      <c r="B1199" t="s">
        <v>288</v>
      </c>
      <c r="C1199">
        <v>20</v>
      </c>
      <c r="D1199">
        <v>1736</v>
      </c>
      <c r="E1199">
        <v>1186</v>
      </c>
      <c r="F1199" s="1">
        <v>0.68320000000000003</v>
      </c>
      <c r="G1199">
        <v>1736</v>
      </c>
      <c r="H1199">
        <v>593</v>
      </c>
      <c r="I1199">
        <v>588</v>
      </c>
      <c r="J1199">
        <v>17</v>
      </c>
      <c r="K1199">
        <v>6</v>
      </c>
      <c r="L1199">
        <v>10</v>
      </c>
      <c r="M1199">
        <v>251</v>
      </c>
      <c r="N1199">
        <v>1</v>
      </c>
      <c r="O1199">
        <v>298</v>
      </c>
      <c r="P1199">
        <v>5</v>
      </c>
      <c r="U1199" t="str">
        <f t="shared" si="57"/>
        <v>20-340</v>
      </c>
      <c r="V1199" t="str">
        <f>IF(U1199="","",VLOOKUP(B1199,'08 County Sub Allocation'!A:B,2,FALSE))</f>
        <v>ANC</v>
      </c>
      <c r="X1199">
        <f t="shared" si="56"/>
        <v>20</v>
      </c>
      <c r="Y1199" t="str">
        <f t="shared" si="58"/>
        <v>ED</v>
      </c>
    </row>
    <row r="1200" spans="1:25" x14ac:dyDescent="0.3">
      <c r="A1200" t="str">
        <f>VLOOKUP(B1200,'VTD Check'!A:D,4,FALSE)</f>
        <v>20-345</v>
      </c>
      <c r="B1200" t="s">
        <v>289</v>
      </c>
      <c r="C1200">
        <v>20</v>
      </c>
      <c r="D1200">
        <v>2038</v>
      </c>
      <c r="E1200">
        <v>1241</v>
      </c>
      <c r="F1200" s="1">
        <v>0.6089</v>
      </c>
      <c r="G1200">
        <v>2038</v>
      </c>
      <c r="H1200">
        <v>624</v>
      </c>
      <c r="I1200">
        <v>614</v>
      </c>
      <c r="J1200">
        <v>16</v>
      </c>
      <c r="K1200">
        <v>1</v>
      </c>
      <c r="L1200">
        <v>5</v>
      </c>
      <c r="M1200">
        <v>270</v>
      </c>
      <c r="N1200">
        <v>11</v>
      </c>
      <c r="O1200">
        <v>311</v>
      </c>
      <c r="P1200">
        <v>0</v>
      </c>
      <c r="U1200" t="str">
        <f t="shared" si="57"/>
        <v>20-345</v>
      </c>
      <c r="V1200" t="str">
        <f>IF(U1200="","",VLOOKUP(B1200,'08 County Sub Allocation'!A:B,2,FALSE))</f>
        <v>ANC</v>
      </c>
      <c r="X1200">
        <f t="shared" si="56"/>
        <v>20</v>
      </c>
      <c r="Y1200" t="str">
        <f t="shared" si="58"/>
        <v>ED</v>
      </c>
    </row>
    <row r="1201" spans="1:25" x14ac:dyDescent="0.3">
      <c r="A1201" t="str">
        <f>VLOOKUP(B1201,'VTD Check'!A:D,4,FALSE)</f>
        <v>20-350</v>
      </c>
      <c r="B1201" t="s">
        <v>290</v>
      </c>
      <c r="C1201">
        <v>20</v>
      </c>
      <c r="D1201">
        <v>1805</v>
      </c>
      <c r="E1201">
        <v>1431</v>
      </c>
      <c r="F1201" s="1">
        <v>0.79279999999999995</v>
      </c>
      <c r="G1201">
        <v>1805</v>
      </c>
      <c r="H1201">
        <v>717</v>
      </c>
      <c r="I1201">
        <v>714</v>
      </c>
      <c r="J1201">
        <v>13</v>
      </c>
      <c r="K1201">
        <v>2</v>
      </c>
      <c r="L1201">
        <v>5</v>
      </c>
      <c r="M1201">
        <v>288</v>
      </c>
      <c r="N1201">
        <v>9</v>
      </c>
      <c r="O1201">
        <v>396</v>
      </c>
      <c r="P1201">
        <v>1</v>
      </c>
      <c r="U1201" t="str">
        <f t="shared" si="57"/>
        <v>20-350</v>
      </c>
      <c r="V1201" t="str">
        <f>IF(U1201="","",VLOOKUP(B1201,'08 County Sub Allocation'!A:B,2,FALSE))</f>
        <v>ANC</v>
      </c>
      <c r="X1201">
        <f t="shared" si="56"/>
        <v>20</v>
      </c>
      <c r="Y1201" t="str">
        <f t="shared" si="58"/>
        <v>ED</v>
      </c>
    </row>
    <row r="1202" spans="1:25" x14ac:dyDescent="0.3">
      <c r="A1202" t="str">
        <f>VLOOKUP(B1202,'VTD Check'!A:D,4,FALSE)</f>
        <v>20-355</v>
      </c>
      <c r="B1202" t="s">
        <v>291</v>
      </c>
      <c r="C1202">
        <v>20</v>
      </c>
      <c r="D1202">
        <v>1815</v>
      </c>
      <c r="E1202">
        <v>1577</v>
      </c>
      <c r="F1202" s="1">
        <v>0.86890000000000001</v>
      </c>
      <c r="G1202">
        <v>1815</v>
      </c>
      <c r="H1202">
        <v>788</v>
      </c>
      <c r="I1202">
        <v>785</v>
      </c>
      <c r="J1202">
        <v>11</v>
      </c>
      <c r="K1202">
        <v>2</v>
      </c>
      <c r="L1202">
        <v>8</v>
      </c>
      <c r="M1202">
        <v>300</v>
      </c>
      <c r="N1202">
        <v>2</v>
      </c>
      <c r="O1202">
        <v>459</v>
      </c>
      <c r="P1202">
        <v>3</v>
      </c>
      <c r="U1202" t="str">
        <f t="shared" si="57"/>
        <v>20-355</v>
      </c>
      <c r="V1202" t="str">
        <f>IF(U1202="","",VLOOKUP(B1202,'08 County Sub Allocation'!A:B,2,FALSE))</f>
        <v>ANC</v>
      </c>
      <c r="X1202">
        <f t="shared" si="56"/>
        <v>20</v>
      </c>
      <c r="Y1202" t="str">
        <f t="shared" si="58"/>
        <v>ED</v>
      </c>
    </row>
    <row r="1203" spans="1:25" x14ac:dyDescent="0.3">
      <c r="A1203" t="e">
        <f>VLOOKUP(B1203,'VTD Check'!A:D,4,FALSE)</f>
        <v>#N/A</v>
      </c>
      <c r="B1203" t="s">
        <v>292</v>
      </c>
      <c r="C1203">
        <v>20</v>
      </c>
      <c r="U1203" t="str">
        <f t="shared" si="57"/>
        <v/>
      </c>
      <c r="V1203" t="str">
        <f>IF(U1203="","",VLOOKUP(B1203,'08 County Sub Allocation'!A:B,2,FALSE))</f>
        <v/>
      </c>
      <c r="X1203" t="str">
        <f t="shared" si="56"/>
        <v/>
      </c>
      <c r="Y1203" t="str">
        <f t="shared" si="58"/>
        <v/>
      </c>
    </row>
    <row r="1204" spans="1:25" x14ac:dyDescent="0.3">
      <c r="A1204" t="e">
        <f>VLOOKUP(B1204,'VTD Check'!A:D,4,FALSE)</f>
        <v>#N/A</v>
      </c>
      <c r="B1204" t="s">
        <v>24</v>
      </c>
      <c r="C1204">
        <v>20</v>
      </c>
      <c r="D1204">
        <v>0</v>
      </c>
      <c r="E1204">
        <v>1474</v>
      </c>
      <c r="F1204" t="s">
        <v>25</v>
      </c>
      <c r="G1204">
        <v>9919</v>
      </c>
      <c r="H1204">
        <v>765</v>
      </c>
      <c r="I1204">
        <v>758</v>
      </c>
      <c r="J1204">
        <v>17</v>
      </c>
      <c r="K1204">
        <v>1</v>
      </c>
      <c r="L1204">
        <v>8</v>
      </c>
      <c r="M1204">
        <v>314</v>
      </c>
      <c r="N1204">
        <v>7</v>
      </c>
      <c r="O1204">
        <v>409</v>
      </c>
      <c r="P1204">
        <v>2</v>
      </c>
      <c r="U1204" t="str">
        <f t="shared" si="57"/>
        <v>20-ABS</v>
      </c>
      <c r="V1204" t="e">
        <f>IF(U1204="","",VLOOKUP(B1204,'08 County Sub Allocation'!A:B,2,FALSE))</f>
        <v>#N/A</v>
      </c>
      <c r="X1204">
        <f t="shared" si="56"/>
        <v>20</v>
      </c>
      <c r="Y1204" t="str">
        <f t="shared" si="58"/>
        <v>ABS</v>
      </c>
    </row>
    <row r="1205" spans="1:25" x14ac:dyDescent="0.3">
      <c r="A1205" t="e">
        <f>VLOOKUP(B1205,'VTD Check'!A:D,4,FALSE)</f>
        <v>#N/A</v>
      </c>
      <c r="B1205" t="s">
        <v>26</v>
      </c>
      <c r="C1205">
        <v>20</v>
      </c>
      <c r="D1205">
        <v>0</v>
      </c>
      <c r="E1205">
        <v>0</v>
      </c>
      <c r="F1205" t="s">
        <v>25</v>
      </c>
      <c r="G1205">
        <v>9919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U1205" t="str">
        <f t="shared" si="57"/>
        <v/>
      </c>
      <c r="V1205" t="str">
        <f>IF(U1205="","",VLOOKUP(B1205,'08 County Sub Allocation'!A:B,2,FALSE))</f>
        <v/>
      </c>
      <c r="X1205" t="str">
        <f t="shared" si="56"/>
        <v/>
      </c>
      <c r="Y1205" t="str">
        <f t="shared" si="58"/>
        <v/>
      </c>
    </row>
    <row r="1206" spans="1:25" x14ac:dyDescent="0.3">
      <c r="A1206" t="e">
        <f>VLOOKUP(B1206,'VTD Check'!A:D,4,FALSE)</f>
        <v>#N/A</v>
      </c>
      <c r="B1206" t="s">
        <v>27</v>
      </c>
      <c r="C1206">
        <v>20</v>
      </c>
      <c r="D1206">
        <v>0</v>
      </c>
      <c r="E1206">
        <v>0</v>
      </c>
      <c r="F1206" t="s">
        <v>25</v>
      </c>
      <c r="G1206">
        <v>9919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U1206" t="str">
        <f t="shared" si="57"/>
        <v/>
      </c>
      <c r="V1206" t="str">
        <f>IF(U1206="","",VLOOKUP(B1206,'08 County Sub Allocation'!A:B,2,FALSE))</f>
        <v/>
      </c>
      <c r="X1206" t="str">
        <f t="shared" si="56"/>
        <v/>
      </c>
      <c r="Y1206" t="str">
        <f t="shared" si="58"/>
        <v/>
      </c>
    </row>
    <row r="1207" spans="1:25" x14ac:dyDescent="0.3">
      <c r="A1207" t="e">
        <f>VLOOKUP(B1207,'VTD Check'!A:D,4,FALSE)</f>
        <v>#N/A</v>
      </c>
      <c r="B1207" t="s">
        <v>28</v>
      </c>
      <c r="C1207">
        <v>20</v>
      </c>
      <c r="D1207">
        <v>0</v>
      </c>
      <c r="E1207">
        <v>233</v>
      </c>
      <c r="F1207" t="s">
        <v>25</v>
      </c>
      <c r="G1207">
        <v>9919</v>
      </c>
      <c r="H1207">
        <v>128</v>
      </c>
      <c r="I1207">
        <v>127</v>
      </c>
      <c r="J1207">
        <v>1</v>
      </c>
      <c r="K1207">
        <v>0</v>
      </c>
      <c r="L1207">
        <v>0</v>
      </c>
      <c r="M1207">
        <v>48</v>
      </c>
      <c r="N1207">
        <v>0</v>
      </c>
      <c r="O1207">
        <v>77</v>
      </c>
      <c r="P1207">
        <v>1</v>
      </c>
      <c r="U1207" t="str">
        <f t="shared" si="57"/>
        <v/>
      </c>
      <c r="V1207" t="str">
        <f>IF(U1207="","",VLOOKUP(B1207,'08 County Sub Allocation'!A:B,2,FALSE))</f>
        <v/>
      </c>
      <c r="X1207" t="str">
        <f t="shared" si="56"/>
        <v/>
      </c>
      <c r="Y1207" t="str">
        <f t="shared" si="58"/>
        <v/>
      </c>
    </row>
    <row r="1208" spans="1:25" x14ac:dyDescent="0.3">
      <c r="A1208" t="e">
        <f>VLOOKUP(B1208,'VTD Check'!A:D,4,FALSE)</f>
        <v>#N/A</v>
      </c>
      <c r="B1208" t="s">
        <v>29</v>
      </c>
      <c r="C1208">
        <v>20</v>
      </c>
      <c r="D1208">
        <v>0</v>
      </c>
      <c r="E1208">
        <v>0</v>
      </c>
      <c r="F1208" t="s">
        <v>25</v>
      </c>
      <c r="G1208">
        <v>9919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U1208" t="str">
        <f t="shared" si="57"/>
        <v/>
      </c>
      <c r="V1208" t="str">
        <f>IF(U1208="","",VLOOKUP(B1208,'08 County Sub Allocation'!A:B,2,FALSE))</f>
        <v/>
      </c>
      <c r="X1208" t="str">
        <f t="shared" si="56"/>
        <v/>
      </c>
      <c r="Y1208" t="str">
        <f t="shared" si="58"/>
        <v/>
      </c>
    </row>
    <row r="1209" spans="1:25" x14ac:dyDescent="0.3">
      <c r="A1209" t="e">
        <f>VLOOKUP(B1209,'VTD Check'!A:D,4,FALSE)</f>
        <v>#N/A</v>
      </c>
      <c r="B1209" t="s">
        <v>30</v>
      </c>
      <c r="C1209">
        <v>20</v>
      </c>
      <c r="D1209">
        <v>0</v>
      </c>
      <c r="E1209">
        <v>0</v>
      </c>
      <c r="F1209" t="s">
        <v>25</v>
      </c>
      <c r="G1209">
        <v>9919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U1209" t="str">
        <f t="shared" si="57"/>
        <v/>
      </c>
      <c r="V1209" t="str">
        <f>IF(U1209="","",VLOOKUP(B1209,'08 County Sub Allocation'!A:B,2,FALSE))</f>
        <v/>
      </c>
      <c r="X1209" t="str">
        <f t="shared" si="56"/>
        <v/>
      </c>
      <c r="Y1209" t="str">
        <f t="shared" si="58"/>
        <v/>
      </c>
    </row>
    <row r="1210" spans="1:25" x14ac:dyDescent="0.3">
      <c r="A1210" t="e">
        <f>VLOOKUP(B1210,'VTD Check'!A:D,4,FALSE)</f>
        <v>#N/A</v>
      </c>
      <c r="B1210" t="s">
        <v>31</v>
      </c>
      <c r="C1210">
        <v>20</v>
      </c>
      <c r="D1210">
        <v>0</v>
      </c>
      <c r="E1210">
        <v>0</v>
      </c>
      <c r="F1210" t="s">
        <v>25</v>
      </c>
      <c r="G1210">
        <v>9919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U1210" t="str">
        <f t="shared" si="57"/>
        <v/>
      </c>
      <c r="V1210" t="str">
        <f>IF(U1210="","",VLOOKUP(B1210,'08 County Sub Allocation'!A:B,2,FALSE))</f>
        <v/>
      </c>
      <c r="X1210" t="str">
        <f t="shared" si="56"/>
        <v/>
      </c>
      <c r="Y1210" t="str">
        <f t="shared" si="58"/>
        <v/>
      </c>
    </row>
    <row r="1211" spans="1:25" x14ac:dyDescent="0.3">
      <c r="A1211" t="e">
        <f>VLOOKUP(B1211,'VTD Check'!A:D,4,FALSE)</f>
        <v>#N/A</v>
      </c>
      <c r="B1211" t="s">
        <v>32</v>
      </c>
      <c r="C1211">
        <v>20</v>
      </c>
      <c r="D1211">
        <v>0</v>
      </c>
      <c r="E1211">
        <v>1707</v>
      </c>
      <c r="F1211" t="s">
        <v>25</v>
      </c>
      <c r="G1211">
        <v>0</v>
      </c>
      <c r="H1211">
        <v>893</v>
      </c>
      <c r="I1211">
        <v>885</v>
      </c>
      <c r="J1211">
        <v>18</v>
      </c>
      <c r="K1211">
        <v>1</v>
      </c>
      <c r="L1211">
        <v>8</v>
      </c>
      <c r="M1211">
        <v>362</v>
      </c>
      <c r="N1211">
        <v>7</v>
      </c>
      <c r="O1211">
        <v>486</v>
      </c>
      <c r="P1211">
        <v>3</v>
      </c>
      <c r="U1211" t="str">
        <f t="shared" si="57"/>
        <v/>
      </c>
      <c r="V1211" t="str">
        <f>IF(U1211="","",VLOOKUP(B1211,'08 County Sub Allocation'!A:B,2,FALSE))</f>
        <v/>
      </c>
      <c r="X1211" t="str">
        <f t="shared" si="56"/>
        <v/>
      </c>
      <c r="Y1211" t="str">
        <f t="shared" si="58"/>
        <v/>
      </c>
    </row>
    <row r="1212" spans="1:25" x14ac:dyDescent="0.3">
      <c r="A1212" t="e">
        <f>VLOOKUP(B1212,'VTD Check'!A:D,4,FALSE)</f>
        <v>#N/A</v>
      </c>
      <c r="B1212" t="s">
        <v>293</v>
      </c>
      <c r="C1212">
        <v>20</v>
      </c>
      <c r="U1212" t="str">
        <f t="shared" si="57"/>
        <v/>
      </c>
      <c r="V1212" t="str">
        <f>IF(U1212="","",VLOOKUP(B1212,'08 County Sub Allocation'!A:B,2,FALSE))</f>
        <v/>
      </c>
      <c r="X1212" t="str">
        <f t="shared" si="56"/>
        <v/>
      </c>
      <c r="Y1212" t="str">
        <f t="shared" si="58"/>
        <v/>
      </c>
    </row>
    <row r="1213" spans="1:25" x14ac:dyDescent="0.3">
      <c r="A1213" t="e">
        <f>VLOOKUP(B1213,'VTD Check'!A:D,4,FALSE)</f>
        <v>#N/A</v>
      </c>
      <c r="B1213" t="s">
        <v>24</v>
      </c>
      <c r="C1213">
        <v>20</v>
      </c>
      <c r="D1213">
        <v>0</v>
      </c>
      <c r="E1213">
        <v>212</v>
      </c>
      <c r="F1213" t="s">
        <v>25</v>
      </c>
      <c r="G1213">
        <v>9919</v>
      </c>
      <c r="H1213">
        <v>106</v>
      </c>
      <c r="I1213">
        <v>101</v>
      </c>
      <c r="J1213">
        <v>1</v>
      </c>
      <c r="K1213">
        <v>0</v>
      </c>
      <c r="L1213">
        <v>0</v>
      </c>
      <c r="M1213">
        <v>50</v>
      </c>
      <c r="N1213">
        <v>0</v>
      </c>
      <c r="O1213">
        <v>50</v>
      </c>
      <c r="P1213">
        <v>0</v>
      </c>
      <c r="U1213" t="str">
        <f t="shared" si="57"/>
        <v>20-QUE</v>
      </c>
      <c r="V1213" t="e">
        <f>IF(U1213="","",VLOOKUP(B1213,'08 County Sub Allocation'!A:B,2,FALSE))</f>
        <v>#N/A</v>
      </c>
      <c r="X1213">
        <f t="shared" si="56"/>
        <v>20</v>
      </c>
      <c r="Y1213" t="str">
        <f t="shared" si="58"/>
        <v>QUE</v>
      </c>
    </row>
    <row r="1214" spans="1:25" x14ac:dyDescent="0.3">
      <c r="A1214" t="e">
        <f>VLOOKUP(B1214,'VTD Check'!A:D,4,FALSE)</f>
        <v>#N/A</v>
      </c>
      <c r="B1214" t="s">
        <v>26</v>
      </c>
      <c r="C1214">
        <v>20</v>
      </c>
      <c r="D1214">
        <v>0</v>
      </c>
      <c r="E1214">
        <v>0</v>
      </c>
      <c r="F1214" t="s">
        <v>25</v>
      </c>
      <c r="G1214">
        <v>9919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U1214" t="str">
        <f t="shared" si="57"/>
        <v/>
      </c>
      <c r="V1214" t="str">
        <f>IF(U1214="","",VLOOKUP(B1214,'08 County Sub Allocation'!A:B,2,FALSE))</f>
        <v/>
      </c>
      <c r="X1214" t="str">
        <f t="shared" si="56"/>
        <v/>
      </c>
      <c r="Y1214" t="str">
        <f t="shared" si="58"/>
        <v/>
      </c>
    </row>
    <row r="1215" spans="1:25" x14ac:dyDescent="0.3">
      <c r="A1215" t="e">
        <f>VLOOKUP(B1215,'VTD Check'!A:D,4,FALSE)</f>
        <v>#N/A</v>
      </c>
      <c r="B1215" t="s">
        <v>27</v>
      </c>
      <c r="C1215">
        <v>20</v>
      </c>
      <c r="D1215">
        <v>0</v>
      </c>
      <c r="E1215">
        <v>0</v>
      </c>
      <c r="F1215" t="s">
        <v>25</v>
      </c>
      <c r="G1215">
        <v>9919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U1215" t="str">
        <f t="shared" si="57"/>
        <v/>
      </c>
      <c r="V1215" t="str">
        <f>IF(U1215="","",VLOOKUP(B1215,'08 County Sub Allocation'!A:B,2,FALSE))</f>
        <v/>
      </c>
      <c r="X1215" t="str">
        <f t="shared" si="56"/>
        <v/>
      </c>
      <c r="Y1215" t="str">
        <f t="shared" si="58"/>
        <v/>
      </c>
    </row>
    <row r="1216" spans="1:25" x14ac:dyDescent="0.3">
      <c r="A1216" t="e">
        <f>VLOOKUP(B1216,'VTD Check'!A:D,4,FALSE)</f>
        <v>#N/A</v>
      </c>
      <c r="B1216" t="s">
        <v>28</v>
      </c>
      <c r="C1216">
        <v>20</v>
      </c>
      <c r="D1216">
        <v>0</v>
      </c>
      <c r="E1216">
        <v>603</v>
      </c>
      <c r="F1216" t="s">
        <v>25</v>
      </c>
      <c r="G1216">
        <v>9919</v>
      </c>
      <c r="H1216">
        <v>322</v>
      </c>
      <c r="I1216">
        <v>314</v>
      </c>
      <c r="J1216">
        <v>1</v>
      </c>
      <c r="K1216">
        <v>1</v>
      </c>
      <c r="L1216">
        <v>2</v>
      </c>
      <c r="M1216">
        <v>136</v>
      </c>
      <c r="N1216">
        <v>1</v>
      </c>
      <c r="O1216">
        <v>170</v>
      </c>
      <c r="P1216">
        <v>3</v>
      </c>
      <c r="U1216" t="str">
        <f t="shared" si="57"/>
        <v/>
      </c>
      <c r="V1216" t="str">
        <f>IF(U1216="","",VLOOKUP(B1216,'08 County Sub Allocation'!A:B,2,FALSE))</f>
        <v/>
      </c>
      <c r="X1216" t="str">
        <f t="shared" si="56"/>
        <v/>
      </c>
      <c r="Y1216" t="str">
        <f t="shared" si="58"/>
        <v/>
      </c>
    </row>
    <row r="1217" spans="1:25" x14ac:dyDescent="0.3">
      <c r="A1217" t="e">
        <f>VLOOKUP(B1217,'VTD Check'!A:D,4,FALSE)</f>
        <v>#N/A</v>
      </c>
      <c r="B1217" t="s">
        <v>29</v>
      </c>
      <c r="C1217">
        <v>20</v>
      </c>
      <c r="D1217">
        <v>0</v>
      </c>
      <c r="E1217">
        <v>0</v>
      </c>
      <c r="F1217" t="s">
        <v>25</v>
      </c>
      <c r="G1217">
        <v>9919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U1217" t="str">
        <f t="shared" si="57"/>
        <v/>
      </c>
      <c r="V1217" t="str">
        <f>IF(U1217="","",VLOOKUP(B1217,'08 County Sub Allocation'!A:B,2,FALSE))</f>
        <v/>
      </c>
      <c r="X1217" t="str">
        <f t="shared" si="56"/>
        <v/>
      </c>
      <c r="Y1217" t="str">
        <f t="shared" si="58"/>
        <v/>
      </c>
    </row>
    <row r="1218" spans="1:25" x14ac:dyDescent="0.3">
      <c r="A1218" t="e">
        <f>VLOOKUP(B1218,'VTD Check'!A:D,4,FALSE)</f>
        <v>#N/A</v>
      </c>
      <c r="B1218" t="s">
        <v>30</v>
      </c>
      <c r="C1218">
        <v>20</v>
      </c>
      <c r="D1218">
        <v>0</v>
      </c>
      <c r="E1218">
        <v>0</v>
      </c>
      <c r="F1218" t="s">
        <v>25</v>
      </c>
      <c r="G1218">
        <v>9919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U1218" t="str">
        <f t="shared" si="57"/>
        <v/>
      </c>
      <c r="V1218" t="str">
        <f>IF(U1218="","",VLOOKUP(B1218,'08 County Sub Allocation'!A:B,2,FALSE))</f>
        <v/>
      </c>
      <c r="X1218" t="str">
        <f t="shared" si="56"/>
        <v/>
      </c>
      <c r="Y1218" t="str">
        <f t="shared" si="58"/>
        <v/>
      </c>
    </row>
    <row r="1219" spans="1:25" x14ac:dyDescent="0.3">
      <c r="A1219" t="e">
        <f>VLOOKUP(B1219,'VTD Check'!A:D,4,FALSE)</f>
        <v>#N/A</v>
      </c>
      <c r="B1219" t="s">
        <v>31</v>
      </c>
      <c r="C1219">
        <v>20</v>
      </c>
      <c r="D1219">
        <v>0</v>
      </c>
      <c r="E1219">
        <v>0</v>
      </c>
      <c r="F1219" t="s">
        <v>25</v>
      </c>
      <c r="G1219">
        <v>9919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U1219" t="str">
        <f t="shared" si="57"/>
        <v/>
      </c>
      <c r="V1219" t="str">
        <f>IF(U1219="","",VLOOKUP(B1219,'08 County Sub Allocation'!A:B,2,FALSE))</f>
        <v/>
      </c>
      <c r="X1219" t="str">
        <f t="shared" ref="X1219:X1282" si="59">IF(U1219="","",IF(ISNUMBER(LEFT(U1219,2)/1),LEFT(U1219,2)/1,X1218))</f>
        <v/>
      </c>
      <c r="Y1219" t="str">
        <f t="shared" si="58"/>
        <v/>
      </c>
    </row>
    <row r="1220" spans="1:25" x14ac:dyDescent="0.3">
      <c r="A1220" t="e">
        <f>VLOOKUP(B1220,'VTD Check'!A:D,4,FALSE)</f>
        <v>#N/A</v>
      </c>
      <c r="B1220" t="s">
        <v>32</v>
      </c>
      <c r="C1220">
        <v>20</v>
      </c>
      <c r="D1220">
        <v>0</v>
      </c>
      <c r="E1220">
        <v>815</v>
      </c>
      <c r="F1220" t="s">
        <v>25</v>
      </c>
      <c r="G1220">
        <v>0</v>
      </c>
      <c r="H1220">
        <v>428</v>
      </c>
      <c r="I1220">
        <v>415</v>
      </c>
      <c r="J1220">
        <v>2</v>
      </c>
      <c r="K1220">
        <v>1</v>
      </c>
      <c r="L1220">
        <v>2</v>
      </c>
      <c r="M1220">
        <v>186</v>
      </c>
      <c r="N1220">
        <v>1</v>
      </c>
      <c r="O1220">
        <v>220</v>
      </c>
      <c r="P1220">
        <v>3</v>
      </c>
      <c r="U1220" t="str">
        <f t="shared" si="57"/>
        <v/>
      </c>
      <c r="V1220" t="str">
        <f>IF(U1220="","",VLOOKUP(B1220,'08 County Sub Allocation'!A:B,2,FALSE))</f>
        <v/>
      </c>
      <c r="X1220" t="str">
        <f t="shared" si="59"/>
        <v/>
      </c>
      <c r="Y1220" t="str">
        <f t="shared" si="58"/>
        <v/>
      </c>
    </row>
    <row r="1221" spans="1:25" x14ac:dyDescent="0.3">
      <c r="A1221" t="e">
        <f>VLOOKUP(B1221,'VTD Check'!A:D,4,FALSE)</f>
        <v>#N/A</v>
      </c>
      <c r="B1221" t="s">
        <v>223</v>
      </c>
      <c r="C1221">
        <v>20</v>
      </c>
      <c r="U1221" t="str">
        <f t="shared" si="57"/>
        <v/>
      </c>
      <c r="V1221" t="str">
        <f>IF(U1221="","",VLOOKUP(B1221,'08 County Sub Allocation'!A:B,2,FALSE))</f>
        <v/>
      </c>
      <c r="X1221" t="str">
        <f t="shared" si="59"/>
        <v/>
      </c>
      <c r="Y1221" t="str">
        <f t="shared" si="58"/>
        <v/>
      </c>
    </row>
    <row r="1222" spans="1:25" x14ac:dyDescent="0.3">
      <c r="A1222" t="e">
        <f>VLOOKUP(B1222,'VTD Check'!A:D,4,FALSE)</f>
        <v>#N/A</v>
      </c>
      <c r="B1222" t="s">
        <v>24</v>
      </c>
      <c r="C1222">
        <v>20</v>
      </c>
      <c r="D1222">
        <v>0</v>
      </c>
      <c r="E1222">
        <v>11589</v>
      </c>
      <c r="F1222" t="s">
        <v>25</v>
      </c>
      <c r="G1222">
        <v>243639</v>
      </c>
      <c r="H1222">
        <v>5889</v>
      </c>
      <c r="I1222">
        <v>5870</v>
      </c>
      <c r="J1222">
        <v>78</v>
      </c>
      <c r="K1222">
        <v>7</v>
      </c>
      <c r="L1222">
        <v>19</v>
      </c>
      <c r="M1222">
        <v>2254</v>
      </c>
      <c r="N1222">
        <v>32</v>
      </c>
      <c r="O1222">
        <v>3467</v>
      </c>
      <c r="P1222">
        <v>13</v>
      </c>
      <c r="U1222" t="str">
        <f t="shared" si="57"/>
        <v/>
      </c>
      <c r="V1222" t="str">
        <f>IF(U1222="","",VLOOKUP(B1222,'08 County Sub Allocation'!A:B,2,FALSE))</f>
        <v/>
      </c>
      <c r="X1222" t="str">
        <f t="shared" si="59"/>
        <v/>
      </c>
      <c r="Y1222" t="str">
        <f t="shared" si="58"/>
        <v/>
      </c>
    </row>
    <row r="1223" spans="1:25" x14ac:dyDescent="0.3">
      <c r="A1223" t="e">
        <f>VLOOKUP(B1223,'VTD Check'!A:D,4,FALSE)</f>
        <v>#N/A</v>
      </c>
      <c r="B1223" t="s">
        <v>26</v>
      </c>
      <c r="C1223">
        <v>20</v>
      </c>
      <c r="D1223">
        <v>0</v>
      </c>
      <c r="E1223">
        <v>0</v>
      </c>
      <c r="F1223" t="s">
        <v>25</v>
      </c>
      <c r="G1223">
        <v>243639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U1223" t="str">
        <f t="shared" si="57"/>
        <v/>
      </c>
      <c r="V1223" t="str">
        <f>IF(U1223="","",VLOOKUP(B1223,'08 County Sub Allocation'!A:B,2,FALSE))</f>
        <v/>
      </c>
      <c r="X1223" t="str">
        <f t="shared" si="59"/>
        <v/>
      </c>
      <c r="Y1223" t="str">
        <f t="shared" si="58"/>
        <v/>
      </c>
    </row>
    <row r="1224" spans="1:25" x14ac:dyDescent="0.3">
      <c r="A1224" t="e">
        <f>VLOOKUP(B1224,'VTD Check'!A:D,4,FALSE)</f>
        <v>#N/A</v>
      </c>
      <c r="B1224" t="s">
        <v>27</v>
      </c>
      <c r="C1224">
        <v>20</v>
      </c>
      <c r="D1224">
        <v>0</v>
      </c>
      <c r="E1224">
        <v>0</v>
      </c>
      <c r="F1224" t="s">
        <v>25</v>
      </c>
      <c r="G1224">
        <v>243639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U1224" t="str">
        <f t="shared" si="57"/>
        <v/>
      </c>
      <c r="V1224" t="str">
        <f>IF(U1224="","",VLOOKUP(B1224,'08 County Sub Allocation'!A:B,2,FALSE))</f>
        <v/>
      </c>
      <c r="X1224" t="str">
        <f t="shared" si="59"/>
        <v/>
      </c>
      <c r="Y1224" t="str">
        <f t="shared" si="58"/>
        <v/>
      </c>
    </row>
    <row r="1225" spans="1:25" x14ac:dyDescent="0.3">
      <c r="A1225" t="e">
        <f>VLOOKUP(B1225,'VTD Check'!A:D,4,FALSE)</f>
        <v>#N/A</v>
      </c>
      <c r="B1225" t="s">
        <v>28</v>
      </c>
      <c r="C1225">
        <v>20</v>
      </c>
      <c r="D1225">
        <v>0</v>
      </c>
      <c r="E1225">
        <v>0</v>
      </c>
      <c r="F1225" t="s">
        <v>25</v>
      </c>
      <c r="G1225">
        <v>243639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U1225" t="str">
        <f t="shared" si="57"/>
        <v/>
      </c>
      <c r="V1225" t="str">
        <f>IF(U1225="","",VLOOKUP(B1225,'08 County Sub Allocation'!A:B,2,FALSE))</f>
        <v/>
      </c>
      <c r="X1225" t="str">
        <f t="shared" si="59"/>
        <v/>
      </c>
      <c r="Y1225" t="str">
        <f t="shared" si="58"/>
        <v/>
      </c>
    </row>
    <row r="1226" spans="1:25" x14ac:dyDescent="0.3">
      <c r="A1226" t="e">
        <f>VLOOKUP(B1226,'VTD Check'!A:D,4,FALSE)</f>
        <v>#N/A</v>
      </c>
      <c r="B1226" t="s">
        <v>29</v>
      </c>
      <c r="C1226">
        <v>20</v>
      </c>
      <c r="D1226">
        <v>0</v>
      </c>
      <c r="E1226">
        <v>0</v>
      </c>
      <c r="F1226" t="s">
        <v>25</v>
      </c>
      <c r="G1226">
        <v>243639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U1226" t="str">
        <f t="shared" si="57"/>
        <v/>
      </c>
      <c r="V1226" t="str">
        <f>IF(U1226="","",VLOOKUP(B1226,'08 County Sub Allocation'!A:B,2,FALSE))</f>
        <v/>
      </c>
      <c r="X1226" t="str">
        <f t="shared" si="59"/>
        <v/>
      </c>
      <c r="Y1226" t="str">
        <f t="shared" si="58"/>
        <v/>
      </c>
    </row>
    <row r="1227" spans="1:25" x14ac:dyDescent="0.3">
      <c r="A1227" t="e">
        <f>VLOOKUP(B1227,'VTD Check'!A:D,4,FALSE)</f>
        <v>#N/A</v>
      </c>
      <c r="B1227" t="s">
        <v>30</v>
      </c>
      <c r="C1227">
        <v>20</v>
      </c>
      <c r="D1227">
        <v>0</v>
      </c>
      <c r="E1227">
        <v>0</v>
      </c>
      <c r="F1227" t="s">
        <v>25</v>
      </c>
      <c r="G1227">
        <v>243639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U1227" t="str">
        <f t="shared" ref="U1227:U1290" si="60">IF(ISNUMBER(LEFT(A1227,2)/1),A1227,IF(RIGHT(B1226,8)="Absentee",REPT("0",2-LEN(C1227))&amp;C1227&amp;"-ABS",IF(RIGHT(B1226,8)="Question",REPT("0",2-LEN(C1227))&amp;C1227&amp;"-QUE","")))</f>
        <v/>
      </c>
      <c r="V1227" t="str">
        <f>IF(U1227="","",VLOOKUP(B1227,'08 County Sub Allocation'!A:B,2,FALSE))</f>
        <v/>
      </c>
      <c r="X1227" t="str">
        <f t="shared" si="59"/>
        <v/>
      </c>
      <c r="Y1227" t="str">
        <f t="shared" si="58"/>
        <v/>
      </c>
    </row>
    <row r="1228" spans="1:25" x14ac:dyDescent="0.3">
      <c r="A1228" t="e">
        <f>VLOOKUP(B1228,'VTD Check'!A:D,4,FALSE)</f>
        <v>#N/A</v>
      </c>
      <c r="B1228" t="s">
        <v>31</v>
      </c>
      <c r="C1228">
        <v>20</v>
      </c>
      <c r="D1228">
        <v>0</v>
      </c>
      <c r="E1228">
        <v>0</v>
      </c>
      <c r="F1228" t="s">
        <v>25</v>
      </c>
      <c r="G1228">
        <v>243639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U1228" t="str">
        <f t="shared" si="60"/>
        <v/>
      </c>
      <c r="V1228" t="str">
        <f>IF(U1228="","",VLOOKUP(B1228,'08 County Sub Allocation'!A:B,2,FALSE))</f>
        <v/>
      </c>
      <c r="X1228" t="str">
        <f t="shared" si="59"/>
        <v/>
      </c>
      <c r="Y1228" t="str">
        <f t="shared" si="58"/>
        <v/>
      </c>
    </row>
    <row r="1229" spans="1:25" x14ac:dyDescent="0.3">
      <c r="A1229" t="e">
        <f>VLOOKUP(B1229,'VTD Check'!A:D,4,FALSE)</f>
        <v>#N/A</v>
      </c>
      <c r="B1229" t="s">
        <v>32</v>
      </c>
      <c r="C1229">
        <v>20</v>
      </c>
      <c r="D1229">
        <v>0</v>
      </c>
      <c r="E1229">
        <v>11589</v>
      </c>
      <c r="F1229" t="s">
        <v>25</v>
      </c>
      <c r="G1229">
        <v>0</v>
      </c>
      <c r="H1229">
        <v>5889</v>
      </c>
      <c r="I1229">
        <v>5870</v>
      </c>
      <c r="J1229">
        <v>78</v>
      </c>
      <c r="K1229">
        <v>7</v>
      </c>
      <c r="L1229">
        <v>19</v>
      </c>
      <c r="M1229">
        <v>2254</v>
      </c>
      <c r="N1229">
        <v>32</v>
      </c>
      <c r="O1229">
        <v>3467</v>
      </c>
      <c r="P1229">
        <v>13</v>
      </c>
      <c r="U1229" t="str">
        <f t="shared" si="60"/>
        <v/>
      </c>
      <c r="V1229" t="str">
        <f>IF(U1229="","",VLOOKUP(B1229,'08 County Sub Allocation'!A:B,2,FALSE))</f>
        <v/>
      </c>
      <c r="X1229" t="str">
        <f t="shared" si="59"/>
        <v/>
      </c>
      <c r="Y1229" t="str">
        <f t="shared" ref="Y1229:Y1292" si="61">IF(U1229="","",IF(RIGHT(B1229,5)="Total","TOT",IF(ISNUMBER(LEFT(A1229,2)/1),"ED",IF(RIGHT(U1229,3)="ABS","ABS",IF(RIGHT(U1229,3)="QUE","QUE","")))))</f>
        <v/>
      </c>
    </row>
    <row r="1230" spans="1:25" x14ac:dyDescent="0.3">
      <c r="A1230" t="e">
        <f>VLOOKUP(B1230,'VTD Check'!A:D,4,FALSE)</f>
        <v>#N/A</v>
      </c>
      <c r="B1230" t="s">
        <v>286</v>
      </c>
      <c r="C1230">
        <v>20</v>
      </c>
      <c r="U1230" t="str">
        <f t="shared" si="60"/>
        <v/>
      </c>
      <c r="V1230" t="str">
        <f>IF(U1230="","",VLOOKUP(B1230,'08 County Sub Allocation'!A:B,2,FALSE))</f>
        <v/>
      </c>
      <c r="X1230" t="str">
        <f t="shared" si="59"/>
        <v/>
      </c>
      <c r="Y1230" t="str">
        <f t="shared" si="61"/>
        <v/>
      </c>
    </row>
    <row r="1231" spans="1:25" x14ac:dyDescent="0.3">
      <c r="A1231" t="e">
        <f>VLOOKUP(B1231,'VTD Check'!A:D,4,FALSE)</f>
        <v>#N/A</v>
      </c>
      <c r="B1231" t="s">
        <v>24</v>
      </c>
      <c r="C1231">
        <v>20</v>
      </c>
      <c r="D1231">
        <v>0</v>
      </c>
      <c r="E1231">
        <v>0</v>
      </c>
      <c r="F1231" t="s">
        <v>25</v>
      </c>
      <c r="G1231">
        <v>56655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U1231" t="str">
        <f t="shared" si="60"/>
        <v/>
      </c>
      <c r="V1231" t="str">
        <f>IF(U1231="","",VLOOKUP(B1231,'08 County Sub Allocation'!A:B,2,FALSE))</f>
        <v/>
      </c>
      <c r="X1231" t="str">
        <f t="shared" si="59"/>
        <v/>
      </c>
      <c r="Y1231" t="str">
        <f t="shared" si="61"/>
        <v/>
      </c>
    </row>
    <row r="1232" spans="1:25" x14ac:dyDescent="0.3">
      <c r="A1232" t="e">
        <f>VLOOKUP(B1232,'VTD Check'!A:D,4,FALSE)</f>
        <v>#N/A</v>
      </c>
      <c r="B1232" t="s">
        <v>26</v>
      </c>
      <c r="C1232">
        <v>20</v>
      </c>
      <c r="D1232">
        <v>0</v>
      </c>
      <c r="E1232">
        <v>223</v>
      </c>
      <c r="F1232" t="s">
        <v>25</v>
      </c>
      <c r="G1232">
        <v>56655</v>
      </c>
      <c r="H1232">
        <v>223</v>
      </c>
      <c r="I1232">
        <v>220</v>
      </c>
      <c r="J1232">
        <v>3</v>
      </c>
      <c r="K1232">
        <v>1</v>
      </c>
      <c r="L1232">
        <v>4</v>
      </c>
      <c r="M1232">
        <v>83</v>
      </c>
      <c r="N1232">
        <v>1</v>
      </c>
      <c r="O1232">
        <v>127</v>
      </c>
      <c r="P1232">
        <v>1</v>
      </c>
      <c r="U1232" t="str">
        <f t="shared" si="60"/>
        <v/>
      </c>
      <c r="V1232" t="str">
        <f>IF(U1232="","",VLOOKUP(B1232,'08 County Sub Allocation'!A:B,2,FALSE))</f>
        <v/>
      </c>
      <c r="X1232" t="str">
        <f t="shared" si="59"/>
        <v/>
      </c>
      <c r="Y1232" t="str">
        <f t="shared" si="61"/>
        <v/>
      </c>
    </row>
    <row r="1233" spans="1:25" x14ac:dyDescent="0.3">
      <c r="A1233" t="e">
        <f>VLOOKUP(B1233,'VTD Check'!A:D,4,FALSE)</f>
        <v>#N/A</v>
      </c>
      <c r="B1233" t="s">
        <v>27</v>
      </c>
      <c r="C1233">
        <v>20</v>
      </c>
      <c r="D1233">
        <v>0</v>
      </c>
      <c r="E1233">
        <v>0</v>
      </c>
      <c r="F1233" t="s">
        <v>25</v>
      </c>
      <c r="G1233">
        <v>56655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U1233" t="str">
        <f t="shared" si="60"/>
        <v/>
      </c>
      <c r="V1233" t="str">
        <f>IF(U1233="","",VLOOKUP(B1233,'08 County Sub Allocation'!A:B,2,FALSE))</f>
        <v/>
      </c>
      <c r="X1233" t="str">
        <f t="shared" si="59"/>
        <v/>
      </c>
      <c r="Y1233" t="str">
        <f t="shared" si="61"/>
        <v/>
      </c>
    </row>
    <row r="1234" spans="1:25" x14ac:dyDescent="0.3">
      <c r="A1234" t="e">
        <f>VLOOKUP(B1234,'VTD Check'!A:D,4,FALSE)</f>
        <v>#N/A</v>
      </c>
      <c r="B1234" t="s">
        <v>28</v>
      </c>
      <c r="C1234">
        <v>20</v>
      </c>
      <c r="D1234">
        <v>0</v>
      </c>
      <c r="E1234">
        <v>0</v>
      </c>
      <c r="F1234" t="s">
        <v>25</v>
      </c>
      <c r="G1234">
        <v>56655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U1234" t="str">
        <f t="shared" si="60"/>
        <v/>
      </c>
      <c r="V1234" t="str">
        <f>IF(U1234="","",VLOOKUP(B1234,'08 County Sub Allocation'!A:B,2,FALSE))</f>
        <v/>
      </c>
      <c r="X1234" t="str">
        <f t="shared" si="59"/>
        <v/>
      </c>
      <c r="Y1234" t="str">
        <f t="shared" si="61"/>
        <v/>
      </c>
    </row>
    <row r="1235" spans="1:25" x14ac:dyDescent="0.3">
      <c r="A1235" t="e">
        <f>VLOOKUP(B1235,'VTD Check'!A:D,4,FALSE)</f>
        <v>#N/A</v>
      </c>
      <c r="B1235" t="s">
        <v>29</v>
      </c>
      <c r="C1235">
        <v>20</v>
      </c>
      <c r="D1235">
        <v>0</v>
      </c>
      <c r="E1235">
        <v>0</v>
      </c>
      <c r="F1235" t="s">
        <v>25</v>
      </c>
      <c r="G1235">
        <v>56655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U1235" t="str">
        <f t="shared" si="60"/>
        <v/>
      </c>
      <c r="V1235" t="str">
        <f>IF(U1235="","",VLOOKUP(B1235,'08 County Sub Allocation'!A:B,2,FALSE))</f>
        <v/>
      </c>
      <c r="X1235" t="str">
        <f t="shared" si="59"/>
        <v/>
      </c>
      <c r="Y1235" t="str">
        <f t="shared" si="61"/>
        <v/>
      </c>
    </row>
    <row r="1236" spans="1:25" x14ac:dyDescent="0.3">
      <c r="A1236" t="e">
        <f>VLOOKUP(B1236,'VTD Check'!A:D,4,FALSE)</f>
        <v>#N/A</v>
      </c>
      <c r="B1236" t="s">
        <v>30</v>
      </c>
      <c r="C1236">
        <v>20</v>
      </c>
      <c r="D1236">
        <v>0</v>
      </c>
      <c r="E1236">
        <v>554</v>
      </c>
      <c r="F1236" t="s">
        <v>25</v>
      </c>
      <c r="G1236">
        <v>56655</v>
      </c>
      <c r="H1236">
        <v>554</v>
      </c>
      <c r="I1236">
        <v>550</v>
      </c>
      <c r="J1236">
        <v>8</v>
      </c>
      <c r="K1236">
        <v>5</v>
      </c>
      <c r="L1236">
        <v>1</v>
      </c>
      <c r="M1236">
        <v>203</v>
      </c>
      <c r="N1236">
        <v>0</v>
      </c>
      <c r="O1236">
        <v>333</v>
      </c>
      <c r="P1236">
        <v>0</v>
      </c>
      <c r="U1236" t="str">
        <f t="shared" si="60"/>
        <v/>
      </c>
      <c r="V1236" t="str">
        <f>IF(U1236="","",VLOOKUP(B1236,'08 County Sub Allocation'!A:B,2,FALSE))</f>
        <v/>
      </c>
      <c r="X1236" t="str">
        <f t="shared" si="59"/>
        <v/>
      </c>
      <c r="Y1236" t="str">
        <f t="shared" si="61"/>
        <v/>
      </c>
    </row>
    <row r="1237" spans="1:25" x14ac:dyDescent="0.3">
      <c r="A1237" t="e">
        <f>VLOOKUP(B1237,'VTD Check'!A:D,4,FALSE)</f>
        <v>#N/A</v>
      </c>
      <c r="B1237" t="s">
        <v>31</v>
      </c>
      <c r="C1237">
        <v>20</v>
      </c>
      <c r="D1237">
        <v>0</v>
      </c>
      <c r="E1237">
        <v>0</v>
      </c>
      <c r="F1237" t="s">
        <v>25</v>
      </c>
      <c r="G1237">
        <v>56655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U1237" t="str">
        <f t="shared" si="60"/>
        <v/>
      </c>
      <c r="V1237" t="str">
        <f>IF(U1237="","",VLOOKUP(B1237,'08 County Sub Allocation'!A:B,2,FALSE))</f>
        <v/>
      </c>
      <c r="X1237" t="str">
        <f t="shared" si="59"/>
        <v/>
      </c>
      <c r="Y1237" t="str">
        <f t="shared" si="61"/>
        <v/>
      </c>
    </row>
    <row r="1238" spans="1:25" x14ac:dyDescent="0.3">
      <c r="A1238" t="e">
        <f>VLOOKUP(B1238,'VTD Check'!A:D,4,FALSE)</f>
        <v>#N/A</v>
      </c>
      <c r="B1238" t="s">
        <v>32</v>
      </c>
      <c r="C1238">
        <v>20</v>
      </c>
      <c r="D1238">
        <v>0</v>
      </c>
      <c r="E1238">
        <v>777</v>
      </c>
      <c r="F1238" t="s">
        <v>25</v>
      </c>
      <c r="G1238">
        <v>0</v>
      </c>
      <c r="H1238">
        <v>777</v>
      </c>
      <c r="I1238">
        <v>770</v>
      </c>
      <c r="J1238">
        <v>11</v>
      </c>
      <c r="K1238">
        <v>6</v>
      </c>
      <c r="L1238">
        <v>5</v>
      </c>
      <c r="M1238">
        <v>286</v>
      </c>
      <c r="N1238">
        <v>1</v>
      </c>
      <c r="O1238">
        <v>460</v>
      </c>
      <c r="P1238">
        <v>1</v>
      </c>
      <c r="U1238" t="str">
        <f t="shared" si="60"/>
        <v/>
      </c>
      <c r="V1238" t="str">
        <f>IF(U1238="","",VLOOKUP(B1238,'08 County Sub Allocation'!A:B,2,FALSE))</f>
        <v/>
      </c>
      <c r="X1238" t="str">
        <f t="shared" si="59"/>
        <v/>
      </c>
      <c r="Y1238" t="str">
        <f t="shared" si="61"/>
        <v/>
      </c>
    </row>
    <row r="1239" spans="1:25" x14ac:dyDescent="0.3">
      <c r="A1239" t="e">
        <f>VLOOKUP(B1239,'VTD Check'!A:D,4,FALSE)</f>
        <v>#N/A</v>
      </c>
      <c r="B1239" t="s">
        <v>32</v>
      </c>
      <c r="C1239">
        <v>20</v>
      </c>
      <c r="U1239" t="str">
        <f t="shared" si="60"/>
        <v/>
      </c>
      <c r="V1239" t="str">
        <f>IF(U1239="","",VLOOKUP(B1239,'08 County Sub Allocation'!A:B,2,FALSE))</f>
        <v/>
      </c>
      <c r="X1239" t="str">
        <f t="shared" si="59"/>
        <v/>
      </c>
      <c r="Y1239" t="str">
        <f t="shared" si="61"/>
        <v/>
      </c>
    </row>
    <row r="1240" spans="1:25" x14ac:dyDescent="0.3">
      <c r="A1240" t="e">
        <f>VLOOKUP(B1240,'VTD Check'!A:D,4,FALSE)</f>
        <v>#N/A</v>
      </c>
      <c r="B1240" t="s">
        <v>37</v>
      </c>
      <c r="C1240">
        <v>20</v>
      </c>
      <c r="D1240">
        <v>9919</v>
      </c>
      <c r="E1240">
        <v>7119</v>
      </c>
      <c r="F1240" s="1">
        <v>0.7177</v>
      </c>
      <c r="G1240">
        <v>9919</v>
      </c>
      <c r="H1240">
        <v>3564</v>
      </c>
      <c r="I1240">
        <v>3540</v>
      </c>
      <c r="J1240">
        <v>73</v>
      </c>
      <c r="K1240">
        <v>17</v>
      </c>
      <c r="L1240">
        <v>33</v>
      </c>
      <c r="M1240">
        <v>1377</v>
      </c>
      <c r="N1240">
        <v>31</v>
      </c>
      <c r="O1240">
        <v>1999</v>
      </c>
      <c r="P1240">
        <v>10</v>
      </c>
      <c r="U1240" t="str">
        <f t="shared" si="60"/>
        <v/>
      </c>
      <c r="V1240" t="str">
        <f>IF(U1240="","",VLOOKUP(B1240,'08 County Sub Allocation'!A:B,2,FALSE))</f>
        <v/>
      </c>
      <c r="X1240" t="str">
        <f t="shared" si="59"/>
        <v/>
      </c>
      <c r="Y1240" t="str">
        <f t="shared" si="61"/>
        <v/>
      </c>
    </row>
    <row r="1241" spans="1:25" x14ac:dyDescent="0.3">
      <c r="A1241" t="e">
        <f>VLOOKUP(B1241,'VTD Check'!A:D,4,FALSE)</f>
        <v>#N/A</v>
      </c>
      <c r="B1241" t="s">
        <v>24</v>
      </c>
      <c r="C1241">
        <v>20</v>
      </c>
      <c r="D1241">
        <v>9919</v>
      </c>
      <c r="E1241">
        <v>13275</v>
      </c>
      <c r="F1241" s="1">
        <v>1.3383</v>
      </c>
      <c r="G1241">
        <v>320132</v>
      </c>
      <c r="H1241">
        <v>6760</v>
      </c>
      <c r="I1241">
        <v>6729</v>
      </c>
      <c r="J1241">
        <v>96</v>
      </c>
      <c r="K1241">
        <v>8</v>
      </c>
      <c r="L1241">
        <v>27</v>
      </c>
      <c r="M1241">
        <v>2618</v>
      </c>
      <c r="N1241">
        <v>39</v>
      </c>
      <c r="O1241">
        <v>3926</v>
      </c>
      <c r="P1241">
        <v>15</v>
      </c>
      <c r="U1241" t="str">
        <f t="shared" si="60"/>
        <v/>
      </c>
      <c r="V1241" t="str">
        <f>IF(U1241="","",VLOOKUP(B1241,'08 County Sub Allocation'!A:B,2,FALSE))</f>
        <v/>
      </c>
      <c r="X1241" t="str">
        <f t="shared" si="59"/>
        <v/>
      </c>
      <c r="Y1241" t="str">
        <f t="shared" si="61"/>
        <v/>
      </c>
    </row>
    <row r="1242" spans="1:25" x14ac:dyDescent="0.3">
      <c r="A1242" t="e">
        <f>VLOOKUP(B1242,'VTD Check'!A:D,4,FALSE)</f>
        <v>#N/A</v>
      </c>
      <c r="B1242" t="s">
        <v>26</v>
      </c>
      <c r="C1242">
        <v>20</v>
      </c>
      <c r="D1242">
        <v>9919</v>
      </c>
      <c r="E1242">
        <v>223</v>
      </c>
      <c r="F1242" s="1">
        <v>2.2499999999999999E-2</v>
      </c>
      <c r="G1242">
        <v>320132</v>
      </c>
      <c r="H1242">
        <v>223</v>
      </c>
      <c r="I1242">
        <v>220</v>
      </c>
      <c r="J1242">
        <v>3</v>
      </c>
      <c r="K1242">
        <v>1</v>
      </c>
      <c r="L1242">
        <v>4</v>
      </c>
      <c r="M1242">
        <v>83</v>
      </c>
      <c r="N1242">
        <v>1</v>
      </c>
      <c r="O1242">
        <v>127</v>
      </c>
      <c r="P1242">
        <v>1</v>
      </c>
      <c r="U1242" t="str">
        <f t="shared" si="60"/>
        <v/>
      </c>
      <c r="V1242" t="str">
        <f>IF(U1242="","",VLOOKUP(B1242,'08 County Sub Allocation'!A:B,2,FALSE))</f>
        <v/>
      </c>
      <c r="X1242" t="str">
        <f t="shared" si="59"/>
        <v/>
      </c>
      <c r="Y1242" t="str">
        <f t="shared" si="61"/>
        <v/>
      </c>
    </row>
    <row r="1243" spans="1:25" x14ac:dyDescent="0.3">
      <c r="A1243" t="e">
        <f>VLOOKUP(B1243,'VTD Check'!A:D,4,FALSE)</f>
        <v>#N/A</v>
      </c>
      <c r="B1243" t="s">
        <v>27</v>
      </c>
      <c r="C1243">
        <v>20</v>
      </c>
      <c r="D1243">
        <v>9919</v>
      </c>
      <c r="E1243">
        <v>0</v>
      </c>
      <c r="F1243" s="1">
        <v>0</v>
      </c>
      <c r="G1243">
        <v>320132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U1243" t="str">
        <f t="shared" si="60"/>
        <v/>
      </c>
      <c r="V1243" t="str">
        <f>IF(U1243="","",VLOOKUP(B1243,'08 County Sub Allocation'!A:B,2,FALSE))</f>
        <v/>
      </c>
      <c r="X1243" t="str">
        <f t="shared" si="59"/>
        <v/>
      </c>
      <c r="Y1243" t="str">
        <f t="shared" si="61"/>
        <v/>
      </c>
    </row>
    <row r="1244" spans="1:25" x14ac:dyDescent="0.3">
      <c r="A1244" t="e">
        <f>VLOOKUP(B1244,'VTD Check'!A:D,4,FALSE)</f>
        <v>#N/A</v>
      </c>
      <c r="B1244" t="s">
        <v>28</v>
      </c>
      <c r="C1244">
        <v>20</v>
      </c>
      <c r="D1244">
        <v>9919</v>
      </c>
      <c r="E1244">
        <v>836</v>
      </c>
      <c r="F1244" s="1">
        <v>8.43E-2</v>
      </c>
      <c r="G1244">
        <v>320132</v>
      </c>
      <c r="H1244">
        <v>450</v>
      </c>
      <c r="I1244">
        <v>441</v>
      </c>
      <c r="J1244">
        <v>2</v>
      </c>
      <c r="K1244">
        <v>1</v>
      </c>
      <c r="L1244">
        <v>2</v>
      </c>
      <c r="M1244">
        <v>184</v>
      </c>
      <c r="N1244">
        <v>1</v>
      </c>
      <c r="O1244">
        <v>247</v>
      </c>
      <c r="P1244">
        <v>4</v>
      </c>
      <c r="U1244" t="str">
        <f t="shared" si="60"/>
        <v/>
      </c>
      <c r="V1244" t="str">
        <f>IF(U1244="","",VLOOKUP(B1244,'08 County Sub Allocation'!A:B,2,FALSE))</f>
        <v/>
      </c>
      <c r="X1244" t="str">
        <f t="shared" si="59"/>
        <v/>
      </c>
      <c r="Y1244" t="str">
        <f t="shared" si="61"/>
        <v/>
      </c>
    </row>
    <row r="1245" spans="1:25" x14ac:dyDescent="0.3">
      <c r="A1245" t="e">
        <f>VLOOKUP(B1245,'VTD Check'!A:D,4,FALSE)</f>
        <v>#N/A</v>
      </c>
      <c r="B1245" t="s">
        <v>29</v>
      </c>
      <c r="C1245">
        <v>20</v>
      </c>
      <c r="D1245">
        <v>9919</v>
      </c>
      <c r="E1245">
        <v>0</v>
      </c>
      <c r="F1245" s="1">
        <v>0</v>
      </c>
      <c r="G1245">
        <v>320132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U1245" t="str">
        <f t="shared" si="60"/>
        <v/>
      </c>
      <c r="V1245" t="str">
        <f>IF(U1245="","",VLOOKUP(B1245,'08 County Sub Allocation'!A:B,2,FALSE))</f>
        <v/>
      </c>
      <c r="X1245" t="str">
        <f t="shared" si="59"/>
        <v/>
      </c>
      <c r="Y1245" t="str">
        <f t="shared" si="61"/>
        <v/>
      </c>
    </row>
    <row r="1246" spans="1:25" x14ac:dyDescent="0.3">
      <c r="A1246" t="e">
        <f>VLOOKUP(B1246,'VTD Check'!A:D,4,FALSE)</f>
        <v>#N/A</v>
      </c>
      <c r="B1246" t="s">
        <v>30</v>
      </c>
      <c r="C1246">
        <v>20</v>
      </c>
      <c r="D1246">
        <v>9919</v>
      </c>
      <c r="E1246">
        <v>554</v>
      </c>
      <c r="F1246" s="1">
        <v>5.5899999999999998E-2</v>
      </c>
      <c r="G1246">
        <v>320132</v>
      </c>
      <c r="H1246">
        <v>554</v>
      </c>
      <c r="I1246">
        <v>550</v>
      </c>
      <c r="J1246">
        <v>8</v>
      </c>
      <c r="K1246">
        <v>5</v>
      </c>
      <c r="L1246">
        <v>1</v>
      </c>
      <c r="M1246">
        <v>203</v>
      </c>
      <c r="N1246">
        <v>0</v>
      </c>
      <c r="O1246">
        <v>333</v>
      </c>
      <c r="P1246">
        <v>0</v>
      </c>
      <c r="U1246" t="str">
        <f t="shared" si="60"/>
        <v/>
      </c>
      <c r="V1246" t="str">
        <f>IF(U1246="","",VLOOKUP(B1246,'08 County Sub Allocation'!A:B,2,FALSE))</f>
        <v/>
      </c>
      <c r="X1246" t="str">
        <f t="shared" si="59"/>
        <v/>
      </c>
      <c r="Y1246" t="str">
        <f t="shared" si="61"/>
        <v/>
      </c>
    </row>
    <row r="1247" spans="1:25" x14ac:dyDescent="0.3">
      <c r="A1247" t="e">
        <f>VLOOKUP(B1247,'VTD Check'!A:D,4,FALSE)</f>
        <v>#N/A</v>
      </c>
      <c r="B1247" t="s">
        <v>31</v>
      </c>
      <c r="C1247">
        <v>20</v>
      </c>
      <c r="D1247">
        <v>9919</v>
      </c>
      <c r="E1247">
        <v>0</v>
      </c>
      <c r="F1247" s="1">
        <v>0</v>
      </c>
      <c r="G1247">
        <v>320132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U1247" t="str">
        <f t="shared" si="60"/>
        <v/>
      </c>
      <c r="V1247" t="str">
        <f>IF(U1247="","",VLOOKUP(B1247,'08 County Sub Allocation'!A:B,2,FALSE))</f>
        <v/>
      </c>
      <c r="X1247" t="str">
        <f t="shared" si="59"/>
        <v/>
      </c>
      <c r="Y1247" t="str">
        <f t="shared" si="61"/>
        <v/>
      </c>
    </row>
    <row r="1248" spans="1:25" x14ac:dyDescent="0.3">
      <c r="A1248" t="e">
        <f>VLOOKUP(B1248,'VTD Check'!A:D,4,FALSE)</f>
        <v>#N/A</v>
      </c>
      <c r="B1248" t="s">
        <v>32</v>
      </c>
      <c r="C1248">
        <v>20</v>
      </c>
      <c r="D1248">
        <v>9919</v>
      </c>
      <c r="E1248">
        <v>22007</v>
      </c>
      <c r="F1248" s="1">
        <v>2.2187000000000001</v>
      </c>
      <c r="G1248">
        <v>9919</v>
      </c>
      <c r="H1248">
        <v>11551</v>
      </c>
      <c r="I1248">
        <v>11480</v>
      </c>
      <c r="J1248">
        <v>182</v>
      </c>
      <c r="K1248">
        <v>32</v>
      </c>
      <c r="L1248">
        <v>67</v>
      </c>
      <c r="M1248">
        <v>4465</v>
      </c>
      <c r="N1248">
        <v>72</v>
      </c>
      <c r="O1248">
        <v>6632</v>
      </c>
      <c r="P1248">
        <v>30</v>
      </c>
      <c r="U1248" t="str">
        <f t="shared" si="60"/>
        <v/>
      </c>
      <c r="V1248" t="str">
        <f>IF(U1248="","",VLOOKUP(B1248,'08 County Sub Allocation'!A:B,2,FALSE))</f>
        <v/>
      </c>
      <c r="X1248" t="str">
        <f t="shared" si="59"/>
        <v/>
      </c>
      <c r="Y1248" t="str">
        <f t="shared" si="61"/>
        <v/>
      </c>
    </row>
    <row r="1249" spans="1:25" x14ac:dyDescent="0.3">
      <c r="A1249" t="e">
        <f>VLOOKUP(B1249,'VTD Check'!A:D,4,FALSE)</f>
        <v>#N/A</v>
      </c>
      <c r="U1249" t="str">
        <f t="shared" si="60"/>
        <v/>
      </c>
      <c r="V1249" t="str">
        <f>IF(U1249="","",VLOOKUP(B1249,'08 County Sub Allocation'!A:B,2,FALSE))</f>
        <v/>
      </c>
      <c r="X1249" t="str">
        <f t="shared" si="59"/>
        <v/>
      </c>
      <c r="Y1249" t="str">
        <f t="shared" si="61"/>
        <v/>
      </c>
    </row>
    <row r="1250" spans="1:25" x14ac:dyDescent="0.3">
      <c r="A1250" t="str">
        <f>VLOOKUP(B1250,'VTD Check'!A:D,4,FALSE)</f>
        <v>21-400</v>
      </c>
      <c r="B1250" t="s">
        <v>294</v>
      </c>
      <c r="C1250">
        <v>21</v>
      </c>
      <c r="D1250">
        <v>2460</v>
      </c>
      <c r="E1250">
        <v>2513</v>
      </c>
      <c r="F1250" s="1">
        <v>1.0215000000000001</v>
      </c>
      <c r="G1250">
        <v>2460</v>
      </c>
      <c r="H1250">
        <v>1264</v>
      </c>
      <c r="I1250">
        <v>1257</v>
      </c>
      <c r="J1250">
        <v>17</v>
      </c>
      <c r="K1250">
        <v>2</v>
      </c>
      <c r="L1250">
        <v>1</v>
      </c>
      <c r="M1250">
        <v>495</v>
      </c>
      <c r="N1250">
        <v>7</v>
      </c>
      <c r="O1250">
        <v>732</v>
      </c>
      <c r="P1250">
        <v>3</v>
      </c>
      <c r="U1250" t="str">
        <f t="shared" si="60"/>
        <v>21-400</v>
      </c>
      <c r="V1250" t="str">
        <f>IF(U1250="","",VLOOKUP(B1250,'08 County Sub Allocation'!A:B,2,FALSE))</f>
        <v>ANC</v>
      </c>
      <c r="X1250">
        <f t="shared" si="59"/>
        <v>21</v>
      </c>
      <c r="Y1250" t="str">
        <f t="shared" si="61"/>
        <v>ED</v>
      </c>
    </row>
    <row r="1251" spans="1:25" x14ac:dyDescent="0.3">
      <c r="A1251" t="str">
        <f>VLOOKUP(B1251,'VTD Check'!A:D,4,FALSE)</f>
        <v>21-405</v>
      </c>
      <c r="B1251" t="s">
        <v>295</v>
      </c>
      <c r="C1251">
        <v>21</v>
      </c>
      <c r="D1251">
        <v>2450</v>
      </c>
      <c r="E1251">
        <v>2469</v>
      </c>
      <c r="F1251" s="1">
        <v>1.0078</v>
      </c>
      <c r="G1251">
        <v>2450</v>
      </c>
      <c r="H1251">
        <v>1236</v>
      </c>
      <c r="I1251">
        <v>1233</v>
      </c>
      <c r="J1251">
        <v>15</v>
      </c>
      <c r="K1251">
        <v>0</v>
      </c>
      <c r="L1251">
        <v>3</v>
      </c>
      <c r="M1251">
        <v>400</v>
      </c>
      <c r="N1251">
        <v>2</v>
      </c>
      <c r="O1251">
        <v>808</v>
      </c>
      <c r="P1251">
        <v>5</v>
      </c>
      <c r="U1251" t="str">
        <f t="shared" si="60"/>
        <v>21-405</v>
      </c>
      <c r="V1251" t="str">
        <f>IF(U1251="","",VLOOKUP(B1251,'08 County Sub Allocation'!A:B,2,FALSE))</f>
        <v>ANC</v>
      </c>
      <c r="X1251">
        <f t="shared" si="59"/>
        <v>21</v>
      </c>
      <c r="Y1251" t="str">
        <f t="shared" si="61"/>
        <v>ED</v>
      </c>
    </row>
    <row r="1252" spans="1:25" x14ac:dyDescent="0.3">
      <c r="A1252" t="str">
        <f>VLOOKUP(B1252,'VTD Check'!A:D,4,FALSE)</f>
        <v>21-410</v>
      </c>
      <c r="B1252" t="s">
        <v>296</v>
      </c>
      <c r="C1252">
        <v>21</v>
      </c>
      <c r="D1252">
        <v>1333</v>
      </c>
      <c r="E1252">
        <v>1206</v>
      </c>
      <c r="F1252" s="1">
        <v>0.90469999999999995</v>
      </c>
      <c r="G1252">
        <v>1333</v>
      </c>
      <c r="H1252">
        <v>603</v>
      </c>
      <c r="I1252">
        <v>600</v>
      </c>
      <c r="J1252">
        <v>4</v>
      </c>
      <c r="K1252">
        <v>2</v>
      </c>
      <c r="L1252">
        <v>3</v>
      </c>
      <c r="M1252">
        <v>206</v>
      </c>
      <c r="N1252">
        <v>2</v>
      </c>
      <c r="O1252">
        <v>382</v>
      </c>
      <c r="P1252">
        <v>1</v>
      </c>
      <c r="U1252" t="str">
        <f t="shared" si="60"/>
        <v>21-410</v>
      </c>
      <c r="V1252" t="str">
        <f>IF(U1252="","",VLOOKUP(B1252,'08 County Sub Allocation'!A:B,2,FALSE))</f>
        <v>ANC</v>
      </c>
      <c r="X1252">
        <f t="shared" si="59"/>
        <v>21</v>
      </c>
      <c r="Y1252" t="str">
        <f t="shared" si="61"/>
        <v>ED</v>
      </c>
    </row>
    <row r="1253" spans="1:25" x14ac:dyDescent="0.3">
      <c r="A1253" t="str">
        <f>VLOOKUP(B1253,'VTD Check'!A:D,4,FALSE)</f>
        <v>21-415</v>
      </c>
      <c r="B1253" t="s">
        <v>297</v>
      </c>
      <c r="C1253">
        <v>21</v>
      </c>
      <c r="D1253">
        <v>1983</v>
      </c>
      <c r="E1253">
        <v>1913</v>
      </c>
      <c r="F1253" s="1">
        <v>0.9647</v>
      </c>
      <c r="G1253">
        <v>1983</v>
      </c>
      <c r="H1253">
        <v>955</v>
      </c>
      <c r="I1253">
        <v>955</v>
      </c>
      <c r="J1253">
        <v>15</v>
      </c>
      <c r="K1253">
        <v>1</v>
      </c>
      <c r="L1253">
        <v>6</v>
      </c>
      <c r="M1253">
        <v>361</v>
      </c>
      <c r="N1253">
        <v>2</v>
      </c>
      <c r="O1253">
        <v>570</v>
      </c>
      <c r="P1253">
        <v>0</v>
      </c>
      <c r="U1253" t="str">
        <f t="shared" si="60"/>
        <v>21-415</v>
      </c>
      <c r="V1253" t="str">
        <f>IF(U1253="","",VLOOKUP(B1253,'08 County Sub Allocation'!A:B,2,FALSE))</f>
        <v>ANC</v>
      </c>
      <c r="X1253">
        <f t="shared" si="59"/>
        <v>21</v>
      </c>
      <c r="Y1253" t="str">
        <f t="shared" si="61"/>
        <v>ED</v>
      </c>
    </row>
    <row r="1254" spans="1:25" x14ac:dyDescent="0.3">
      <c r="A1254" t="str">
        <f>VLOOKUP(B1254,'VTD Check'!A:D,4,FALSE)</f>
        <v>21-420</v>
      </c>
      <c r="B1254" t="s">
        <v>298</v>
      </c>
      <c r="C1254">
        <v>21</v>
      </c>
      <c r="D1254">
        <v>2648</v>
      </c>
      <c r="E1254">
        <v>2458</v>
      </c>
      <c r="F1254" s="1">
        <v>0.92820000000000003</v>
      </c>
      <c r="G1254">
        <v>2648</v>
      </c>
      <c r="H1254">
        <v>1230</v>
      </c>
      <c r="I1254">
        <v>1225</v>
      </c>
      <c r="J1254">
        <v>12</v>
      </c>
      <c r="K1254">
        <v>3</v>
      </c>
      <c r="L1254">
        <v>4</v>
      </c>
      <c r="M1254">
        <v>481</v>
      </c>
      <c r="N1254">
        <v>7</v>
      </c>
      <c r="O1254">
        <v>716</v>
      </c>
      <c r="P1254">
        <v>2</v>
      </c>
      <c r="U1254" t="str">
        <f t="shared" si="60"/>
        <v>21-420</v>
      </c>
      <c r="V1254" t="str">
        <f>IF(U1254="","",VLOOKUP(B1254,'08 County Sub Allocation'!A:B,2,FALSE))</f>
        <v>ANC</v>
      </c>
      <c r="X1254">
        <f t="shared" si="59"/>
        <v>21</v>
      </c>
      <c r="Y1254" t="str">
        <f t="shared" si="61"/>
        <v>ED</v>
      </c>
    </row>
    <row r="1255" spans="1:25" x14ac:dyDescent="0.3">
      <c r="A1255" t="str">
        <f>VLOOKUP(B1255,'VTD Check'!A:D,4,FALSE)</f>
        <v>21-425</v>
      </c>
      <c r="B1255" t="s">
        <v>299</v>
      </c>
      <c r="C1255">
        <v>21</v>
      </c>
      <c r="D1255">
        <v>1222</v>
      </c>
      <c r="E1255">
        <v>1417</v>
      </c>
      <c r="F1255" s="1">
        <v>1.1596</v>
      </c>
      <c r="G1255">
        <v>1222</v>
      </c>
      <c r="H1255">
        <v>710</v>
      </c>
      <c r="I1255">
        <v>706</v>
      </c>
      <c r="J1255">
        <v>10</v>
      </c>
      <c r="K1255">
        <v>2</v>
      </c>
      <c r="L1255">
        <v>2</v>
      </c>
      <c r="M1255">
        <v>202</v>
      </c>
      <c r="N1255">
        <v>0</v>
      </c>
      <c r="O1255">
        <v>489</v>
      </c>
      <c r="P1255">
        <v>1</v>
      </c>
      <c r="U1255" t="str">
        <f t="shared" si="60"/>
        <v>21-425</v>
      </c>
      <c r="V1255" t="str">
        <f>IF(U1255="","",VLOOKUP(B1255,'08 County Sub Allocation'!A:B,2,FALSE))</f>
        <v>ANC</v>
      </c>
      <c r="X1255">
        <f t="shared" si="59"/>
        <v>21</v>
      </c>
      <c r="Y1255" t="str">
        <f t="shared" si="61"/>
        <v>ED</v>
      </c>
    </row>
    <row r="1256" spans="1:25" x14ac:dyDescent="0.3">
      <c r="A1256" t="e">
        <f>VLOOKUP(B1256,'VTD Check'!A:D,4,FALSE)</f>
        <v>#N/A</v>
      </c>
      <c r="B1256" t="s">
        <v>300</v>
      </c>
      <c r="C1256">
        <v>21</v>
      </c>
      <c r="U1256" t="str">
        <f t="shared" si="60"/>
        <v/>
      </c>
      <c r="V1256" t="str">
        <f>IF(U1256="","",VLOOKUP(B1256,'08 County Sub Allocation'!A:B,2,FALSE))</f>
        <v/>
      </c>
      <c r="X1256" t="str">
        <f t="shared" si="59"/>
        <v/>
      </c>
      <c r="Y1256" t="str">
        <f t="shared" si="61"/>
        <v/>
      </c>
    </row>
    <row r="1257" spans="1:25" x14ac:dyDescent="0.3">
      <c r="A1257" t="e">
        <f>VLOOKUP(B1257,'VTD Check'!A:D,4,FALSE)</f>
        <v>#N/A</v>
      </c>
      <c r="B1257" t="s">
        <v>24</v>
      </c>
      <c r="C1257">
        <v>21</v>
      </c>
      <c r="D1257">
        <v>0</v>
      </c>
      <c r="E1257">
        <v>2761</v>
      </c>
      <c r="F1257" t="s">
        <v>25</v>
      </c>
      <c r="G1257">
        <v>12096</v>
      </c>
      <c r="H1257">
        <v>1442</v>
      </c>
      <c r="I1257">
        <v>1436</v>
      </c>
      <c r="J1257">
        <v>19</v>
      </c>
      <c r="K1257">
        <v>4</v>
      </c>
      <c r="L1257">
        <v>4</v>
      </c>
      <c r="M1257">
        <v>580</v>
      </c>
      <c r="N1257">
        <v>7</v>
      </c>
      <c r="O1257">
        <v>820</v>
      </c>
      <c r="P1257">
        <v>2</v>
      </c>
      <c r="U1257" t="str">
        <f t="shared" si="60"/>
        <v>21-ABS</v>
      </c>
      <c r="V1257" t="e">
        <f>IF(U1257="","",VLOOKUP(B1257,'08 County Sub Allocation'!A:B,2,FALSE))</f>
        <v>#N/A</v>
      </c>
      <c r="X1257">
        <f t="shared" si="59"/>
        <v>21</v>
      </c>
      <c r="Y1257" t="str">
        <f t="shared" si="61"/>
        <v>ABS</v>
      </c>
    </row>
    <row r="1258" spans="1:25" x14ac:dyDescent="0.3">
      <c r="A1258" t="e">
        <f>VLOOKUP(B1258,'VTD Check'!A:D,4,FALSE)</f>
        <v>#N/A</v>
      </c>
      <c r="B1258" t="s">
        <v>26</v>
      </c>
      <c r="C1258">
        <v>21</v>
      </c>
      <c r="D1258">
        <v>0</v>
      </c>
      <c r="E1258">
        <v>0</v>
      </c>
      <c r="F1258" t="s">
        <v>25</v>
      </c>
      <c r="G1258">
        <v>12096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U1258" t="str">
        <f t="shared" si="60"/>
        <v/>
      </c>
      <c r="V1258" t="str">
        <f>IF(U1258="","",VLOOKUP(B1258,'08 County Sub Allocation'!A:B,2,FALSE))</f>
        <v/>
      </c>
      <c r="X1258" t="str">
        <f t="shared" si="59"/>
        <v/>
      </c>
      <c r="Y1258" t="str">
        <f t="shared" si="61"/>
        <v/>
      </c>
    </row>
    <row r="1259" spans="1:25" x14ac:dyDescent="0.3">
      <c r="A1259" t="e">
        <f>VLOOKUP(B1259,'VTD Check'!A:D,4,FALSE)</f>
        <v>#N/A</v>
      </c>
      <c r="B1259" t="s">
        <v>27</v>
      </c>
      <c r="C1259">
        <v>21</v>
      </c>
      <c r="D1259">
        <v>0</v>
      </c>
      <c r="E1259">
        <v>0</v>
      </c>
      <c r="F1259" t="s">
        <v>25</v>
      </c>
      <c r="G1259">
        <v>12096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U1259" t="str">
        <f t="shared" si="60"/>
        <v/>
      </c>
      <c r="V1259" t="str">
        <f>IF(U1259="","",VLOOKUP(B1259,'08 County Sub Allocation'!A:B,2,FALSE))</f>
        <v/>
      </c>
      <c r="X1259" t="str">
        <f t="shared" si="59"/>
        <v/>
      </c>
      <c r="Y1259" t="str">
        <f t="shared" si="61"/>
        <v/>
      </c>
    </row>
    <row r="1260" spans="1:25" x14ac:dyDescent="0.3">
      <c r="A1260" t="e">
        <f>VLOOKUP(B1260,'VTD Check'!A:D,4,FALSE)</f>
        <v>#N/A</v>
      </c>
      <c r="B1260" t="s">
        <v>28</v>
      </c>
      <c r="C1260">
        <v>21</v>
      </c>
      <c r="D1260">
        <v>0</v>
      </c>
      <c r="E1260">
        <v>215</v>
      </c>
      <c r="F1260" t="s">
        <v>25</v>
      </c>
      <c r="G1260">
        <v>12096</v>
      </c>
      <c r="H1260">
        <v>113</v>
      </c>
      <c r="I1260">
        <v>112</v>
      </c>
      <c r="J1260">
        <v>1</v>
      </c>
      <c r="K1260">
        <v>0</v>
      </c>
      <c r="L1260">
        <v>0</v>
      </c>
      <c r="M1260">
        <v>45</v>
      </c>
      <c r="N1260">
        <v>2</v>
      </c>
      <c r="O1260">
        <v>63</v>
      </c>
      <c r="P1260">
        <v>1</v>
      </c>
      <c r="U1260" t="str">
        <f t="shared" si="60"/>
        <v/>
      </c>
      <c r="V1260" t="str">
        <f>IF(U1260="","",VLOOKUP(B1260,'08 County Sub Allocation'!A:B,2,FALSE))</f>
        <v/>
      </c>
      <c r="X1260" t="str">
        <f t="shared" si="59"/>
        <v/>
      </c>
      <c r="Y1260" t="str">
        <f t="shared" si="61"/>
        <v/>
      </c>
    </row>
    <row r="1261" spans="1:25" x14ac:dyDescent="0.3">
      <c r="A1261" t="e">
        <f>VLOOKUP(B1261,'VTD Check'!A:D,4,FALSE)</f>
        <v>#N/A</v>
      </c>
      <c r="B1261" t="s">
        <v>29</v>
      </c>
      <c r="C1261">
        <v>21</v>
      </c>
      <c r="D1261">
        <v>0</v>
      </c>
      <c r="E1261">
        <v>0</v>
      </c>
      <c r="F1261" t="s">
        <v>25</v>
      </c>
      <c r="G1261">
        <v>12096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U1261" t="str">
        <f t="shared" si="60"/>
        <v/>
      </c>
      <c r="V1261" t="str">
        <f>IF(U1261="","",VLOOKUP(B1261,'08 County Sub Allocation'!A:B,2,FALSE))</f>
        <v/>
      </c>
      <c r="X1261" t="str">
        <f t="shared" si="59"/>
        <v/>
      </c>
      <c r="Y1261" t="str">
        <f t="shared" si="61"/>
        <v/>
      </c>
    </row>
    <row r="1262" spans="1:25" x14ac:dyDescent="0.3">
      <c r="A1262" t="e">
        <f>VLOOKUP(B1262,'VTD Check'!A:D,4,FALSE)</f>
        <v>#N/A</v>
      </c>
      <c r="B1262" t="s">
        <v>30</v>
      </c>
      <c r="C1262">
        <v>21</v>
      </c>
      <c r="D1262">
        <v>0</v>
      </c>
      <c r="E1262">
        <v>0</v>
      </c>
      <c r="F1262" t="s">
        <v>25</v>
      </c>
      <c r="G1262">
        <v>12096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U1262" t="str">
        <f t="shared" si="60"/>
        <v/>
      </c>
      <c r="V1262" t="str">
        <f>IF(U1262="","",VLOOKUP(B1262,'08 County Sub Allocation'!A:B,2,FALSE))</f>
        <v/>
      </c>
      <c r="X1262" t="str">
        <f t="shared" si="59"/>
        <v/>
      </c>
      <c r="Y1262" t="str">
        <f t="shared" si="61"/>
        <v/>
      </c>
    </row>
    <row r="1263" spans="1:25" x14ac:dyDescent="0.3">
      <c r="A1263" t="e">
        <f>VLOOKUP(B1263,'VTD Check'!A:D,4,FALSE)</f>
        <v>#N/A</v>
      </c>
      <c r="B1263" t="s">
        <v>31</v>
      </c>
      <c r="C1263">
        <v>21</v>
      </c>
      <c r="D1263">
        <v>0</v>
      </c>
      <c r="E1263">
        <v>0</v>
      </c>
      <c r="F1263" t="s">
        <v>25</v>
      </c>
      <c r="G1263">
        <v>12096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U1263" t="str">
        <f t="shared" si="60"/>
        <v/>
      </c>
      <c r="V1263" t="str">
        <f>IF(U1263="","",VLOOKUP(B1263,'08 County Sub Allocation'!A:B,2,FALSE))</f>
        <v/>
      </c>
      <c r="X1263" t="str">
        <f t="shared" si="59"/>
        <v/>
      </c>
      <c r="Y1263" t="str">
        <f t="shared" si="61"/>
        <v/>
      </c>
    </row>
    <row r="1264" spans="1:25" x14ac:dyDescent="0.3">
      <c r="A1264" t="e">
        <f>VLOOKUP(B1264,'VTD Check'!A:D,4,FALSE)</f>
        <v>#N/A</v>
      </c>
      <c r="B1264" t="s">
        <v>32</v>
      </c>
      <c r="C1264">
        <v>21</v>
      </c>
      <c r="D1264">
        <v>0</v>
      </c>
      <c r="E1264">
        <v>2976</v>
      </c>
      <c r="F1264" t="s">
        <v>25</v>
      </c>
      <c r="G1264">
        <v>0</v>
      </c>
      <c r="H1264">
        <v>1555</v>
      </c>
      <c r="I1264">
        <v>1548</v>
      </c>
      <c r="J1264">
        <v>20</v>
      </c>
      <c r="K1264">
        <v>4</v>
      </c>
      <c r="L1264">
        <v>4</v>
      </c>
      <c r="M1264">
        <v>625</v>
      </c>
      <c r="N1264">
        <v>9</v>
      </c>
      <c r="O1264">
        <v>883</v>
      </c>
      <c r="P1264">
        <v>3</v>
      </c>
      <c r="U1264" t="str">
        <f t="shared" si="60"/>
        <v/>
      </c>
      <c r="V1264" t="str">
        <f>IF(U1264="","",VLOOKUP(B1264,'08 County Sub Allocation'!A:B,2,FALSE))</f>
        <v/>
      </c>
      <c r="X1264" t="str">
        <f t="shared" si="59"/>
        <v/>
      </c>
      <c r="Y1264" t="str">
        <f t="shared" si="61"/>
        <v/>
      </c>
    </row>
    <row r="1265" spans="1:25" x14ac:dyDescent="0.3">
      <c r="A1265" t="e">
        <f>VLOOKUP(B1265,'VTD Check'!A:D,4,FALSE)</f>
        <v>#N/A</v>
      </c>
      <c r="B1265" t="s">
        <v>301</v>
      </c>
      <c r="C1265">
        <v>21</v>
      </c>
      <c r="U1265" t="str">
        <f t="shared" si="60"/>
        <v/>
      </c>
      <c r="V1265" t="str">
        <f>IF(U1265="","",VLOOKUP(B1265,'08 County Sub Allocation'!A:B,2,FALSE))</f>
        <v/>
      </c>
      <c r="X1265" t="str">
        <f t="shared" si="59"/>
        <v/>
      </c>
      <c r="Y1265" t="str">
        <f t="shared" si="61"/>
        <v/>
      </c>
    </row>
    <row r="1266" spans="1:25" x14ac:dyDescent="0.3">
      <c r="A1266" t="e">
        <f>VLOOKUP(B1266,'VTD Check'!A:D,4,FALSE)</f>
        <v>#N/A</v>
      </c>
      <c r="B1266" t="s">
        <v>24</v>
      </c>
      <c r="C1266">
        <v>21</v>
      </c>
      <c r="D1266">
        <v>0</v>
      </c>
      <c r="E1266">
        <v>212</v>
      </c>
      <c r="F1266" t="s">
        <v>25</v>
      </c>
      <c r="G1266">
        <v>12096</v>
      </c>
      <c r="H1266">
        <v>106</v>
      </c>
      <c r="I1266">
        <v>105</v>
      </c>
      <c r="J1266">
        <v>3</v>
      </c>
      <c r="K1266">
        <v>0</v>
      </c>
      <c r="L1266">
        <v>0</v>
      </c>
      <c r="M1266">
        <v>38</v>
      </c>
      <c r="N1266">
        <v>1</v>
      </c>
      <c r="O1266">
        <v>61</v>
      </c>
      <c r="P1266">
        <v>2</v>
      </c>
      <c r="U1266" t="str">
        <f t="shared" si="60"/>
        <v>21-QUE</v>
      </c>
      <c r="V1266" t="e">
        <f>IF(U1266="","",VLOOKUP(B1266,'08 County Sub Allocation'!A:B,2,FALSE))</f>
        <v>#N/A</v>
      </c>
      <c r="X1266">
        <f t="shared" si="59"/>
        <v>21</v>
      </c>
      <c r="Y1266" t="str">
        <f t="shared" si="61"/>
        <v>QUE</v>
      </c>
    </row>
    <row r="1267" spans="1:25" x14ac:dyDescent="0.3">
      <c r="A1267" t="e">
        <f>VLOOKUP(B1267,'VTD Check'!A:D,4,FALSE)</f>
        <v>#N/A</v>
      </c>
      <c r="B1267" t="s">
        <v>26</v>
      </c>
      <c r="C1267">
        <v>21</v>
      </c>
      <c r="D1267">
        <v>0</v>
      </c>
      <c r="E1267">
        <v>0</v>
      </c>
      <c r="F1267" t="s">
        <v>25</v>
      </c>
      <c r="G1267">
        <v>12096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U1267" t="str">
        <f t="shared" si="60"/>
        <v/>
      </c>
      <c r="V1267" t="str">
        <f>IF(U1267="","",VLOOKUP(B1267,'08 County Sub Allocation'!A:B,2,FALSE))</f>
        <v/>
      </c>
      <c r="X1267" t="str">
        <f t="shared" si="59"/>
        <v/>
      </c>
      <c r="Y1267" t="str">
        <f t="shared" si="61"/>
        <v/>
      </c>
    </row>
    <row r="1268" spans="1:25" x14ac:dyDescent="0.3">
      <c r="A1268" t="e">
        <f>VLOOKUP(B1268,'VTD Check'!A:D,4,FALSE)</f>
        <v>#N/A</v>
      </c>
      <c r="B1268" t="s">
        <v>27</v>
      </c>
      <c r="C1268">
        <v>21</v>
      </c>
      <c r="D1268">
        <v>0</v>
      </c>
      <c r="E1268">
        <v>0</v>
      </c>
      <c r="F1268" t="s">
        <v>25</v>
      </c>
      <c r="G1268">
        <v>12096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U1268" t="str">
        <f t="shared" si="60"/>
        <v/>
      </c>
      <c r="V1268" t="str">
        <f>IF(U1268="","",VLOOKUP(B1268,'08 County Sub Allocation'!A:B,2,FALSE))</f>
        <v/>
      </c>
      <c r="X1268" t="str">
        <f t="shared" si="59"/>
        <v/>
      </c>
      <c r="Y1268" t="str">
        <f t="shared" si="61"/>
        <v/>
      </c>
    </row>
    <row r="1269" spans="1:25" x14ac:dyDescent="0.3">
      <c r="A1269" t="e">
        <f>VLOOKUP(B1269,'VTD Check'!A:D,4,FALSE)</f>
        <v>#N/A</v>
      </c>
      <c r="B1269" t="s">
        <v>28</v>
      </c>
      <c r="C1269">
        <v>21</v>
      </c>
      <c r="D1269">
        <v>0</v>
      </c>
      <c r="E1269">
        <v>605</v>
      </c>
      <c r="F1269" t="s">
        <v>25</v>
      </c>
      <c r="G1269">
        <v>12096</v>
      </c>
      <c r="H1269">
        <v>318</v>
      </c>
      <c r="I1269">
        <v>315</v>
      </c>
      <c r="J1269">
        <v>5</v>
      </c>
      <c r="K1269">
        <v>2</v>
      </c>
      <c r="L1269">
        <v>2</v>
      </c>
      <c r="M1269">
        <v>109</v>
      </c>
      <c r="N1269">
        <v>1</v>
      </c>
      <c r="O1269">
        <v>195</v>
      </c>
      <c r="P1269">
        <v>1</v>
      </c>
      <c r="U1269" t="str">
        <f t="shared" si="60"/>
        <v/>
      </c>
      <c r="V1269" t="str">
        <f>IF(U1269="","",VLOOKUP(B1269,'08 County Sub Allocation'!A:B,2,FALSE))</f>
        <v/>
      </c>
      <c r="X1269" t="str">
        <f t="shared" si="59"/>
        <v/>
      </c>
      <c r="Y1269" t="str">
        <f t="shared" si="61"/>
        <v/>
      </c>
    </row>
    <row r="1270" spans="1:25" x14ac:dyDescent="0.3">
      <c r="A1270" t="e">
        <f>VLOOKUP(B1270,'VTD Check'!A:D,4,FALSE)</f>
        <v>#N/A</v>
      </c>
      <c r="B1270" t="s">
        <v>29</v>
      </c>
      <c r="C1270">
        <v>21</v>
      </c>
      <c r="D1270">
        <v>0</v>
      </c>
      <c r="E1270">
        <v>0</v>
      </c>
      <c r="F1270" t="s">
        <v>25</v>
      </c>
      <c r="G1270">
        <v>12096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U1270" t="str">
        <f t="shared" si="60"/>
        <v/>
      </c>
      <c r="V1270" t="str">
        <f>IF(U1270="","",VLOOKUP(B1270,'08 County Sub Allocation'!A:B,2,FALSE))</f>
        <v/>
      </c>
      <c r="X1270" t="str">
        <f t="shared" si="59"/>
        <v/>
      </c>
      <c r="Y1270" t="str">
        <f t="shared" si="61"/>
        <v/>
      </c>
    </row>
    <row r="1271" spans="1:25" x14ac:dyDescent="0.3">
      <c r="A1271" t="e">
        <f>VLOOKUP(B1271,'VTD Check'!A:D,4,FALSE)</f>
        <v>#N/A</v>
      </c>
      <c r="B1271" t="s">
        <v>30</v>
      </c>
      <c r="C1271">
        <v>21</v>
      </c>
      <c r="D1271">
        <v>0</v>
      </c>
      <c r="E1271">
        <v>0</v>
      </c>
      <c r="F1271" t="s">
        <v>25</v>
      </c>
      <c r="G1271">
        <v>12096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U1271" t="str">
        <f t="shared" si="60"/>
        <v/>
      </c>
      <c r="V1271" t="str">
        <f>IF(U1271="","",VLOOKUP(B1271,'08 County Sub Allocation'!A:B,2,FALSE))</f>
        <v/>
      </c>
      <c r="X1271" t="str">
        <f t="shared" si="59"/>
        <v/>
      </c>
      <c r="Y1271" t="str">
        <f t="shared" si="61"/>
        <v/>
      </c>
    </row>
    <row r="1272" spans="1:25" x14ac:dyDescent="0.3">
      <c r="A1272" t="e">
        <f>VLOOKUP(B1272,'VTD Check'!A:D,4,FALSE)</f>
        <v>#N/A</v>
      </c>
      <c r="B1272" t="s">
        <v>31</v>
      </c>
      <c r="C1272">
        <v>21</v>
      </c>
      <c r="D1272">
        <v>0</v>
      </c>
      <c r="E1272">
        <v>0</v>
      </c>
      <c r="F1272" t="s">
        <v>25</v>
      </c>
      <c r="G1272">
        <v>12096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U1272" t="str">
        <f t="shared" si="60"/>
        <v/>
      </c>
      <c r="V1272" t="str">
        <f>IF(U1272="","",VLOOKUP(B1272,'08 County Sub Allocation'!A:B,2,FALSE))</f>
        <v/>
      </c>
      <c r="X1272" t="str">
        <f t="shared" si="59"/>
        <v/>
      </c>
      <c r="Y1272" t="str">
        <f t="shared" si="61"/>
        <v/>
      </c>
    </row>
    <row r="1273" spans="1:25" x14ac:dyDescent="0.3">
      <c r="A1273" t="e">
        <f>VLOOKUP(B1273,'VTD Check'!A:D,4,FALSE)</f>
        <v>#N/A</v>
      </c>
      <c r="B1273" t="s">
        <v>32</v>
      </c>
      <c r="C1273">
        <v>21</v>
      </c>
      <c r="D1273">
        <v>0</v>
      </c>
      <c r="E1273">
        <v>817</v>
      </c>
      <c r="F1273" t="s">
        <v>25</v>
      </c>
      <c r="G1273">
        <v>0</v>
      </c>
      <c r="H1273">
        <v>424</v>
      </c>
      <c r="I1273">
        <v>420</v>
      </c>
      <c r="J1273">
        <v>8</v>
      </c>
      <c r="K1273">
        <v>2</v>
      </c>
      <c r="L1273">
        <v>2</v>
      </c>
      <c r="M1273">
        <v>147</v>
      </c>
      <c r="N1273">
        <v>2</v>
      </c>
      <c r="O1273">
        <v>256</v>
      </c>
      <c r="P1273">
        <v>3</v>
      </c>
      <c r="U1273" t="str">
        <f t="shared" si="60"/>
        <v/>
      </c>
      <c r="V1273" t="str">
        <f>IF(U1273="","",VLOOKUP(B1273,'08 County Sub Allocation'!A:B,2,FALSE))</f>
        <v/>
      </c>
      <c r="X1273" t="str">
        <f t="shared" si="59"/>
        <v/>
      </c>
      <c r="Y1273" t="str">
        <f t="shared" si="61"/>
        <v/>
      </c>
    </row>
    <row r="1274" spans="1:25" x14ac:dyDescent="0.3">
      <c r="A1274" t="e">
        <f>VLOOKUP(B1274,'VTD Check'!A:D,4,FALSE)</f>
        <v>#N/A</v>
      </c>
      <c r="B1274" t="s">
        <v>223</v>
      </c>
      <c r="C1274">
        <v>21</v>
      </c>
      <c r="U1274" t="str">
        <f t="shared" si="60"/>
        <v/>
      </c>
      <c r="V1274" t="str">
        <f>IF(U1274="","",VLOOKUP(B1274,'08 County Sub Allocation'!A:B,2,FALSE))</f>
        <v/>
      </c>
      <c r="X1274" t="str">
        <f t="shared" si="59"/>
        <v/>
      </c>
      <c r="Y1274" t="str">
        <f t="shared" si="61"/>
        <v/>
      </c>
    </row>
    <row r="1275" spans="1:25" x14ac:dyDescent="0.3">
      <c r="A1275" t="e">
        <f>VLOOKUP(B1275,'VTD Check'!A:D,4,FALSE)</f>
        <v>#N/A</v>
      </c>
      <c r="B1275" t="s">
        <v>24</v>
      </c>
      <c r="C1275">
        <v>21</v>
      </c>
      <c r="D1275">
        <v>0</v>
      </c>
      <c r="E1275">
        <v>11589</v>
      </c>
      <c r="F1275" t="s">
        <v>25</v>
      </c>
      <c r="G1275">
        <v>243639</v>
      </c>
      <c r="H1275">
        <v>5889</v>
      </c>
      <c r="I1275">
        <v>5870</v>
      </c>
      <c r="J1275">
        <v>78</v>
      </c>
      <c r="K1275">
        <v>7</v>
      </c>
      <c r="L1275">
        <v>19</v>
      </c>
      <c r="M1275">
        <v>2254</v>
      </c>
      <c r="N1275">
        <v>32</v>
      </c>
      <c r="O1275">
        <v>3467</v>
      </c>
      <c r="P1275">
        <v>13</v>
      </c>
      <c r="U1275" t="str">
        <f t="shared" si="60"/>
        <v/>
      </c>
      <c r="V1275" t="str">
        <f>IF(U1275="","",VLOOKUP(B1275,'08 County Sub Allocation'!A:B,2,FALSE))</f>
        <v/>
      </c>
      <c r="X1275" t="str">
        <f t="shared" si="59"/>
        <v/>
      </c>
      <c r="Y1275" t="str">
        <f t="shared" si="61"/>
        <v/>
      </c>
    </row>
    <row r="1276" spans="1:25" x14ac:dyDescent="0.3">
      <c r="A1276" t="e">
        <f>VLOOKUP(B1276,'VTD Check'!A:D,4,FALSE)</f>
        <v>#N/A</v>
      </c>
      <c r="B1276" t="s">
        <v>26</v>
      </c>
      <c r="C1276">
        <v>21</v>
      </c>
      <c r="D1276">
        <v>0</v>
      </c>
      <c r="E1276">
        <v>0</v>
      </c>
      <c r="F1276" t="s">
        <v>25</v>
      </c>
      <c r="G1276">
        <v>243639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U1276" t="str">
        <f t="shared" si="60"/>
        <v/>
      </c>
      <c r="V1276" t="str">
        <f>IF(U1276="","",VLOOKUP(B1276,'08 County Sub Allocation'!A:B,2,FALSE))</f>
        <v/>
      </c>
      <c r="X1276" t="str">
        <f t="shared" si="59"/>
        <v/>
      </c>
      <c r="Y1276" t="str">
        <f t="shared" si="61"/>
        <v/>
      </c>
    </row>
    <row r="1277" spans="1:25" x14ac:dyDescent="0.3">
      <c r="A1277" t="e">
        <f>VLOOKUP(B1277,'VTD Check'!A:D,4,FALSE)</f>
        <v>#N/A</v>
      </c>
      <c r="B1277" t="s">
        <v>27</v>
      </c>
      <c r="C1277">
        <v>21</v>
      </c>
      <c r="D1277">
        <v>0</v>
      </c>
      <c r="E1277">
        <v>0</v>
      </c>
      <c r="F1277" t="s">
        <v>25</v>
      </c>
      <c r="G1277">
        <v>243639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U1277" t="str">
        <f t="shared" si="60"/>
        <v/>
      </c>
      <c r="V1277" t="str">
        <f>IF(U1277="","",VLOOKUP(B1277,'08 County Sub Allocation'!A:B,2,FALSE))</f>
        <v/>
      </c>
      <c r="X1277" t="str">
        <f t="shared" si="59"/>
        <v/>
      </c>
      <c r="Y1277" t="str">
        <f t="shared" si="61"/>
        <v/>
      </c>
    </row>
    <row r="1278" spans="1:25" x14ac:dyDescent="0.3">
      <c r="A1278" t="e">
        <f>VLOOKUP(B1278,'VTD Check'!A:D,4,FALSE)</f>
        <v>#N/A</v>
      </c>
      <c r="B1278" t="s">
        <v>28</v>
      </c>
      <c r="C1278">
        <v>21</v>
      </c>
      <c r="D1278">
        <v>0</v>
      </c>
      <c r="E1278">
        <v>0</v>
      </c>
      <c r="F1278" t="s">
        <v>25</v>
      </c>
      <c r="G1278">
        <v>243639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U1278" t="str">
        <f t="shared" si="60"/>
        <v/>
      </c>
      <c r="V1278" t="str">
        <f>IF(U1278="","",VLOOKUP(B1278,'08 County Sub Allocation'!A:B,2,FALSE))</f>
        <v/>
      </c>
      <c r="X1278" t="str">
        <f t="shared" si="59"/>
        <v/>
      </c>
      <c r="Y1278" t="str">
        <f t="shared" si="61"/>
        <v/>
      </c>
    </row>
    <row r="1279" spans="1:25" x14ac:dyDescent="0.3">
      <c r="A1279" t="e">
        <f>VLOOKUP(B1279,'VTD Check'!A:D,4,FALSE)</f>
        <v>#N/A</v>
      </c>
      <c r="B1279" t="s">
        <v>29</v>
      </c>
      <c r="C1279">
        <v>21</v>
      </c>
      <c r="D1279">
        <v>0</v>
      </c>
      <c r="E1279">
        <v>0</v>
      </c>
      <c r="F1279" t="s">
        <v>25</v>
      </c>
      <c r="G1279">
        <v>243639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U1279" t="str">
        <f t="shared" si="60"/>
        <v/>
      </c>
      <c r="V1279" t="str">
        <f>IF(U1279="","",VLOOKUP(B1279,'08 County Sub Allocation'!A:B,2,FALSE))</f>
        <v/>
      </c>
      <c r="X1279" t="str">
        <f t="shared" si="59"/>
        <v/>
      </c>
      <c r="Y1279" t="str">
        <f t="shared" si="61"/>
        <v/>
      </c>
    </row>
    <row r="1280" spans="1:25" x14ac:dyDescent="0.3">
      <c r="A1280" t="e">
        <f>VLOOKUP(B1280,'VTD Check'!A:D,4,FALSE)</f>
        <v>#N/A</v>
      </c>
      <c r="B1280" t="s">
        <v>30</v>
      </c>
      <c r="C1280">
        <v>21</v>
      </c>
      <c r="D1280">
        <v>0</v>
      </c>
      <c r="E1280">
        <v>0</v>
      </c>
      <c r="F1280" t="s">
        <v>25</v>
      </c>
      <c r="G1280">
        <v>243639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U1280" t="str">
        <f t="shared" si="60"/>
        <v/>
      </c>
      <c r="V1280" t="str">
        <f>IF(U1280="","",VLOOKUP(B1280,'08 County Sub Allocation'!A:B,2,FALSE))</f>
        <v/>
      </c>
      <c r="X1280" t="str">
        <f t="shared" si="59"/>
        <v/>
      </c>
      <c r="Y1280" t="str">
        <f t="shared" si="61"/>
        <v/>
      </c>
    </row>
    <row r="1281" spans="1:25" x14ac:dyDescent="0.3">
      <c r="A1281" t="e">
        <f>VLOOKUP(B1281,'VTD Check'!A:D,4,FALSE)</f>
        <v>#N/A</v>
      </c>
      <c r="B1281" t="s">
        <v>31</v>
      </c>
      <c r="C1281">
        <v>21</v>
      </c>
      <c r="D1281">
        <v>0</v>
      </c>
      <c r="E1281">
        <v>0</v>
      </c>
      <c r="F1281" t="s">
        <v>25</v>
      </c>
      <c r="G1281">
        <v>243639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U1281" t="str">
        <f t="shared" si="60"/>
        <v/>
      </c>
      <c r="V1281" t="str">
        <f>IF(U1281="","",VLOOKUP(B1281,'08 County Sub Allocation'!A:B,2,FALSE))</f>
        <v/>
      </c>
      <c r="X1281" t="str">
        <f t="shared" si="59"/>
        <v/>
      </c>
      <c r="Y1281" t="str">
        <f t="shared" si="61"/>
        <v/>
      </c>
    </row>
    <row r="1282" spans="1:25" x14ac:dyDescent="0.3">
      <c r="A1282" t="e">
        <f>VLOOKUP(B1282,'VTD Check'!A:D,4,FALSE)</f>
        <v>#N/A</v>
      </c>
      <c r="B1282" t="s">
        <v>32</v>
      </c>
      <c r="C1282">
        <v>21</v>
      </c>
      <c r="D1282">
        <v>0</v>
      </c>
      <c r="E1282">
        <v>11589</v>
      </c>
      <c r="F1282" t="s">
        <v>25</v>
      </c>
      <c r="G1282">
        <v>0</v>
      </c>
      <c r="H1282">
        <v>5889</v>
      </c>
      <c r="I1282">
        <v>5870</v>
      </c>
      <c r="J1282">
        <v>78</v>
      </c>
      <c r="K1282">
        <v>7</v>
      </c>
      <c r="L1282">
        <v>19</v>
      </c>
      <c r="M1282">
        <v>2254</v>
      </c>
      <c r="N1282">
        <v>32</v>
      </c>
      <c r="O1282">
        <v>3467</v>
      </c>
      <c r="P1282">
        <v>13</v>
      </c>
      <c r="U1282" t="str">
        <f t="shared" si="60"/>
        <v/>
      </c>
      <c r="V1282" t="str">
        <f>IF(U1282="","",VLOOKUP(B1282,'08 County Sub Allocation'!A:B,2,FALSE))</f>
        <v/>
      </c>
      <c r="X1282" t="str">
        <f t="shared" si="59"/>
        <v/>
      </c>
      <c r="Y1282" t="str">
        <f t="shared" si="61"/>
        <v/>
      </c>
    </row>
    <row r="1283" spans="1:25" x14ac:dyDescent="0.3">
      <c r="A1283" t="e">
        <f>VLOOKUP(B1283,'VTD Check'!A:D,4,FALSE)</f>
        <v>#N/A</v>
      </c>
      <c r="B1283" t="s">
        <v>286</v>
      </c>
      <c r="C1283">
        <v>21</v>
      </c>
      <c r="U1283" t="str">
        <f t="shared" si="60"/>
        <v/>
      </c>
      <c r="V1283" t="str">
        <f>IF(U1283="","",VLOOKUP(B1283,'08 County Sub Allocation'!A:B,2,FALSE))</f>
        <v/>
      </c>
      <c r="X1283" t="str">
        <f t="shared" ref="X1283:X1346" si="62">IF(U1283="","",IF(ISNUMBER(LEFT(U1283,2)/1),LEFT(U1283,2)/1,X1282))</f>
        <v/>
      </c>
      <c r="Y1283" t="str">
        <f t="shared" si="61"/>
        <v/>
      </c>
    </row>
    <row r="1284" spans="1:25" x14ac:dyDescent="0.3">
      <c r="A1284" t="e">
        <f>VLOOKUP(B1284,'VTD Check'!A:D,4,FALSE)</f>
        <v>#N/A</v>
      </c>
      <c r="B1284" t="s">
        <v>24</v>
      </c>
      <c r="C1284">
        <v>21</v>
      </c>
      <c r="D1284">
        <v>0</v>
      </c>
      <c r="E1284">
        <v>0</v>
      </c>
      <c r="F1284" t="s">
        <v>25</v>
      </c>
      <c r="G1284">
        <v>56655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U1284" t="str">
        <f t="shared" si="60"/>
        <v/>
      </c>
      <c r="V1284" t="str">
        <f>IF(U1284="","",VLOOKUP(B1284,'08 County Sub Allocation'!A:B,2,FALSE))</f>
        <v/>
      </c>
      <c r="X1284" t="str">
        <f t="shared" si="62"/>
        <v/>
      </c>
      <c r="Y1284" t="str">
        <f t="shared" si="61"/>
        <v/>
      </c>
    </row>
    <row r="1285" spans="1:25" x14ac:dyDescent="0.3">
      <c r="A1285" t="e">
        <f>VLOOKUP(B1285,'VTD Check'!A:D,4,FALSE)</f>
        <v>#N/A</v>
      </c>
      <c r="B1285" t="s">
        <v>26</v>
      </c>
      <c r="C1285">
        <v>21</v>
      </c>
      <c r="D1285">
        <v>0</v>
      </c>
      <c r="E1285">
        <v>223</v>
      </c>
      <c r="F1285" t="s">
        <v>25</v>
      </c>
      <c r="G1285">
        <v>56655</v>
      </c>
      <c r="H1285">
        <v>223</v>
      </c>
      <c r="I1285">
        <v>220</v>
      </c>
      <c r="J1285">
        <v>3</v>
      </c>
      <c r="K1285">
        <v>1</v>
      </c>
      <c r="L1285">
        <v>4</v>
      </c>
      <c r="M1285">
        <v>83</v>
      </c>
      <c r="N1285">
        <v>1</v>
      </c>
      <c r="O1285">
        <v>127</v>
      </c>
      <c r="P1285">
        <v>1</v>
      </c>
      <c r="U1285" t="str">
        <f t="shared" si="60"/>
        <v/>
      </c>
      <c r="V1285" t="str">
        <f>IF(U1285="","",VLOOKUP(B1285,'08 County Sub Allocation'!A:B,2,FALSE))</f>
        <v/>
      </c>
      <c r="X1285" t="str">
        <f t="shared" si="62"/>
        <v/>
      </c>
      <c r="Y1285" t="str">
        <f t="shared" si="61"/>
        <v/>
      </c>
    </row>
    <row r="1286" spans="1:25" x14ac:dyDescent="0.3">
      <c r="A1286" t="e">
        <f>VLOOKUP(B1286,'VTD Check'!A:D,4,FALSE)</f>
        <v>#N/A</v>
      </c>
      <c r="B1286" t="s">
        <v>27</v>
      </c>
      <c r="C1286">
        <v>21</v>
      </c>
      <c r="D1286">
        <v>0</v>
      </c>
      <c r="E1286">
        <v>0</v>
      </c>
      <c r="F1286" t="s">
        <v>25</v>
      </c>
      <c r="G1286">
        <v>56655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U1286" t="str">
        <f t="shared" si="60"/>
        <v/>
      </c>
      <c r="V1286" t="str">
        <f>IF(U1286="","",VLOOKUP(B1286,'08 County Sub Allocation'!A:B,2,FALSE))</f>
        <v/>
      </c>
      <c r="X1286" t="str">
        <f t="shared" si="62"/>
        <v/>
      </c>
      <c r="Y1286" t="str">
        <f t="shared" si="61"/>
        <v/>
      </c>
    </row>
    <row r="1287" spans="1:25" x14ac:dyDescent="0.3">
      <c r="A1287" t="e">
        <f>VLOOKUP(B1287,'VTD Check'!A:D,4,FALSE)</f>
        <v>#N/A</v>
      </c>
      <c r="B1287" t="s">
        <v>28</v>
      </c>
      <c r="C1287">
        <v>21</v>
      </c>
      <c r="D1287">
        <v>0</v>
      </c>
      <c r="E1287">
        <v>0</v>
      </c>
      <c r="F1287" t="s">
        <v>25</v>
      </c>
      <c r="G1287">
        <v>56655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U1287" t="str">
        <f t="shared" si="60"/>
        <v/>
      </c>
      <c r="V1287" t="str">
        <f>IF(U1287="","",VLOOKUP(B1287,'08 County Sub Allocation'!A:B,2,FALSE))</f>
        <v/>
      </c>
      <c r="X1287" t="str">
        <f t="shared" si="62"/>
        <v/>
      </c>
      <c r="Y1287" t="str">
        <f t="shared" si="61"/>
        <v/>
      </c>
    </row>
    <row r="1288" spans="1:25" x14ac:dyDescent="0.3">
      <c r="A1288" t="e">
        <f>VLOOKUP(B1288,'VTD Check'!A:D,4,FALSE)</f>
        <v>#N/A</v>
      </c>
      <c r="B1288" t="s">
        <v>29</v>
      </c>
      <c r="C1288">
        <v>21</v>
      </c>
      <c r="D1288">
        <v>0</v>
      </c>
      <c r="E1288">
        <v>0</v>
      </c>
      <c r="F1288" t="s">
        <v>25</v>
      </c>
      <c r="G1288">
        <v>56655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U1288" t="str">
        <f t="shared" si="60"/>
        <v/>
      </c>
      <c r="V1288" t="str">
        <f>IF(U1288="","",VLOOKUP(B1288,'08 County Sub Allocation'!A:B,2,FALSE))</f>
        <v/>
      </c>
      <c r="X1288" t="str">
        <f t="shared" si="62"/>
        <v/>
      </c>
      <c r="Y1288" t="str">
        <f t="shared" si="61"/>
        <v/>
      </c>
    </row>
    <row r="1289" spans="1:25" x14ac:dyDescent="0.3">
      <c r="A1289" t="e">
        <f>VLOOKUP(B1289,'VTD Check'!A:D,4,FALSE)</f>
        <v>#N/A</v>
      </c>
      <c r="B1289" t="s">
        <v>30</v>
      </c>
      <c r="C1289">
        <v>21</v>
      </c>
      <c r="D1289">
        <v>0</v>
      </c>
      <c r="E1289">
        <v>554</v>
      </c>
      <c r="F1289" t="s">
        <v>25</v>
      </c>
      <c r="G1289">
        <v>56655</v>
      </c>
      <c r="H1289">
        <v>554</v>
      </c>
      <c r="I1289">
        <v>550</v>
      </c>
      <c r="J1289">
        <v>8</v>
      </c>
      <c r="K1289">
        <v>5</v>
      </c>
      <c r="L1289">
        <v>1</v>
      </c>
      <c r="M1289">
        <v>203</v>
      </c>
      <c r="N1289">
        <v>0</v>
      </c>
      <c r="O1289">
        <v>333</v>
      </c>
      <c r="P1289">
        <v>0</v>
      </c>
      <c r="U1289" t="str">
        <f t="shared" si="60"/>
        <v/>
      </c>
      <c r="V1289" t="str">
        <f>IF(U1289="","",VLOOKUP(B1289,'08 County Sub Allocation'!A:B,2,FALSE))</f>
        <v/>
      </c>
      <c r="X1289" t="str">
        <f t="shared" si="62"/>
        <v/>
      </c>
      <c r="Y1289" t="str">
        <f t="shared" si="61"/>
        <v/>
      </c>
    </row>
    <row r="1290" spans="1:25" x14ac:dyDescent="0.3">
      <c r="A1290" t="e">
        <f>VLOOKUP(B1290,'VTD Check'!A:D,4,FALSE)</f>
        <v>#N/A</v>
      </c>
      <c r="B1290" t="s">
        <v>31</v>
      </c>
      <c r="C1290">
        <v>21</v>
      </c>
      <c r="D1290">
        <v>0</v>
      </c>
      <c r="E1290">
        <v>0</v>
      </c>
      <c r="F1290" t="s">
        <v>25</v>
      </c>
      <c r="G1290">
        <v>56655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U1290" t="str">
        <f t="shared" si="60"/>
        <v/>
      </c>
      <c r="V1290" t="str">
        <f>IF(U1290="","",VLOOKUP(B1290,'08 County Sub Allocation'!A:B,2,FALSE))</f>
        <v/>
      </c>
      <c r="X1290" t="str">
        <f t="shared" si="62"/>
        <v/>
      </c>
      <c r="Y1290" t="str">
        <f t="shared" si="61"/>
        <v/>
      </c>
    </row>
    <row r="1291" spans="1:25" x14ac:dyDescent="0.3">
      <c r="A1291" t="e">
        <f>VLOOKUP(B1291,'VTD Check'!A:D,4,FALSE)</f>
        <v>#N/A</v>
      </c>
      <c r="B1291" t="s">
        <v>32</v>
      </c>
      <c r="C1291">
        <v>21</v>
      </c>
      <c r="D1291">
        <v>0</v>
      </c>
      <c r="E1291">
        <v>777</v>
      </c>
      <c r="F1291" t="s">
        <v>25</v>
      </c>
      <c r="G1291">
        <v>0</v>
      </c>
      <c r="H1291">
        <v>777</v>
      </c>
      <c r="I1291">
        <v>770</v>
      </c>
      <c r="J1291">
        <v>11</v>
      </c>
      <c r="K1291">
        <v>6</v>
      </c>
      <c r="L1291">
        <v>5</v>
      </c>
      <c r="M1291">
        <v>286</v>
      </c>
      <c r="N1291">
        <v>1</v>
      </c>
      <c r="O1291">
        <v>460</v>
      </c>
      <c r="P1291">
        <v>1</v>
      </c>
      <c r="U1291" t="str">
        <f t="shared" ref="U1291:U1354" si="63">IF(ISNUMBER(LEFT(A1291,2)/1),A1291,IF(RIGHT(B1290,8)="Absentee",REPT("0",2-LEN(C1291))&amp;C1291&amp;"-ABS",IF(RIGHT(B1290,8)="Question",REPT("0",2-LEN(C1291))&amp;C1291&amp;"-QUE","")))</f>
        <v/>
      </c>
      <c r="V1291" t="str">
        <f>IF(U1291="","",VLOOKUP(B1291,'08 County Sub Allocation'!A:B,2,FALSE))</f>
        <v/>
      </c>
      <c r="X1291" t="str">
        <f t="shared" si="62"/>
        <v/>
      </c>
      <c r="Y1291" t="str">
        <f t="shared" si="61"/>
        <v/>
      </c>
    </row>
    <row r="1292" spans="1:25" x14ac:dyDescent="0.3">
      <c r="A1292" t="e">
        <f>VLOOKUP(B1292,'VTD Check'!A:D,4,FALSE)</f>
        <v>#N/A</v>
      </c>
      <c r="B1292" t="s">
        <v>302</v>
      </c>
      <c r="C1292">
        <v>21</v>
      </c>
      <c r="U1292" t="str">
        <f t="shared" si="63"/>
        <v/>
      </c>
      <c r="V1292" t="str">
        <f>IF(U1292="","",VLOOKUP(B1292,'08 County Sub Allocation'!A:B,2,FALSE))</f>
        <v/>
      </c>
      <c r="X1292" t="str">
        <f t="shared" si="62"/>
        <v/>
      </c>
      <c r="Y1292" t="str">
        <f t="shared" si="61"/>
        <v/>
      </c>
    </row>
    <row r="1293" spans="1:25" x14ac:dyDescent="0.3">
      <c r="A1293" t="e">
        <f>VLOOKUP(B1293,'VTD Check'!A:D,4,FALSE)</f>
        <v>#N/A</v>
      </c>
      <c r="B1293" t="s">
        <v>24</v>
      </c>
      <c r="C1293">
        <v>21</v>
      </c>
      <c r="D1293">
        <v>0</v>
      </c>
      <c r="E1293">
        <v>0</v>
      </c>
      <c r="F1293" t="s">
        <v>25</v>
      </c>
      <c r="G1293">
        <v>22865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U1293" t="str">
        <f t="shared" si="63"/>
        <v/>
      </c>
      <c r="V1293" t="str">
        <f>IF(U1293="","",VLOOKUP(B1293,'08 County Sub Allocation'!A:B,2,FALSE))</f>
        <v/>
      </c>
      <c r="X1293" t="str">
        <f t="shared" si="62"/>
        <v/>
      </c>
      <c r="Y1293" t="str">
        <f t="shared" ref="Y1293:Y1356" si="64">IF(U1293="","",IF(RIGHT(B1293,5)="Total","TOT",IF(ISNUMBER(LEFT(A1293,2)/1),"ED",IF(RIGHT(U1293,3)="ABS","ABS",IF(RIGHT(U1293,3)="QUE","QUE","")))))</f>
        <v/>
      </c>
    </row>
    <row r="1294" spans="1:25" x14ac:dyDescent="0.3">
      <c r="A1294" t="e">
        <f>VLOOKUP(B1294,'VTD Check'!A:D,4,FALSE)</f>
        <v>#N/A</v>
      </c>
      <c r="B1294" t="s">
        <v>26</v>
      </c>
      <c r="C1294">
        <v>21</v>
      </c>
      <c r="D1294">
        <v>0</v>
      </c>
      <c r="E1294">
        <v>0</v>
      </c>
      <c r="F1294" t="s">
        <v>25</v>
      </c>
      <c r="G1294">
        <v>22865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U1294" t="str">
        <f t="shared" si="63"/>
        <v/>
      </c>
      <c r="V1294" t="str">
        <f>IF(U1294="","",VLOOKUP(B1294,'08 County Sub Allocation'!A:B,2,FALSE))</f>
        <v/>
      </c>
      <c r="X1294" t="str">
        <f t="shared" si="62"/>
        <v/>
      </c>
      <c r="Y1294" t="str">
        <f t="shared" si="64"/>
        <v/>
      </c>
    </row>
    <row r="1295" spans="1:25" x14ac:dyDescent="0.3">
      <c r="A1295" t="e">
        <f>VLOOKUP(B1295,'VTD Check'!A:D,4,FALSE)</f>
        <v>#N/A</v>
      </c>
      <c r="B1295" t="s">
        <v>27</v>
      </c>
      <c r="C1295">
        <v>21</v>
      </c>
      <c r="D1295">
        <v>0</v>
      </c>
      <c r="E1295">
        <v>0</v>
      </c>
      <c r="F1295" t="s">
        <v>25</v>
      </c>
      <c r="G1295">
        <v>22865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U1295" t="str">
        <f t="shared" si="63"/>
        <v/>
      </c>
      <c r="V1295" t="str">
        <f>IF(U1295="","",VLOOKUP(B1295,'08 County Sub Allocation'!A:B,2,FALSE))</f>
        <v/>
      </c>
      <c r="X1295" t="str">
        <f t="shared" si="62"/>
        <v/>
      </c>
      <c r="Y1295" t="str">
        <f t="shared" si="64"/>
        <v/>
      </c>
    </row>
    <row r="1296" spans="1:25" x14ac:dyDescent="0.3">
      <c r="A1296" t="e">
        <f>VLOOKUP(B1296,'VTD Check'!A:D,4,FALSE)</f>
        <v>#N/A</v>
      </c>
      <c r="B1296" t="s">
        <v>28</v>
      </c>
      <c r="C1296">
        <v>21</v>
      </c>
      <c r="D1296">
        <v>0</v>
      </c>
      <c r="E1296">
        <v>0</v>
      </c>
      <c r="F1296" t="s">
        <v>25</v>
      </c>
      <c r="G1296">
        <v>22865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U1296" t="str">
        <f t="shared" si="63"/>
        <v/>
      </c>
      <c r="V1296" t="str">
        <f>IF(U1296="","",VLOOKUP(B1296,'08 County Sub Allocation'!A:B,2,FALSE))</f>
        <v/>
      </c>
      <c r="X1296" t="str">
        <f t="shared" si="62"/>
        <v/>
      </c>
      <c r="Y1296" t="str">
        <f t="shared" si="64"/>
        <v/>
      </c>
    </row>
    <row r="1297" spans="1:25" x14ac:dyDescent="0.3">
      <c r="A1297" t="e">
        <f>VLOOKUP(B1297,'VTD Check'!A:D,4,FALSE)</f>
        <v>#N/A</v>
      </c>
      <c r="B1297" t="s">
        <v>29</v>
      </c>
      <c r="C1297">
        <v>21</v>
      </c>
      <c r="D1297">
        <v>0</v>
      </c>
      <c r="E1297">
        <v>173</v>
      </c>
      <c r="F1297" t="s">
        <v>25</v>
      </c>
      <c r="G1297">
        <v>22865</v>
      </c>
      <c r="H1297">
        <v>87</v>
      </c>
      <c r="I1297">
        <v>87</v>
      </c>
      <c r="J1297">
        <v>0</v>
      </c>
      <c r="K1297">
        <v>1</v>
      </c>
      <c r="L1297">
        <v>0</v>
      </c>
      <c r="M1297">
        <v>31</v>
      </c>
      <c r="N1297">
        <v>0</v>
      </c>
      <c r="O1297">
        <v>55</v>
      </c>
      <c r="P1297">
        <v>0</v>
      </c>
      <c r="U1297" t="str">
        <f t="shared" si="63"/>
        <v/>
      </c>
      <c r="V1297" t="str">
        <f>IF(U1297="","",VLOOKUP(B1297,'08 County Sub Allocation'!A:B,2,FALSE))</f>
        <v/>
      </c>
      <c r="X1297" t="str">
        <f t="shared" si="62"/>
        <v/>
      </c>
      <c r="Y1297" t="str">
        <f t="shared" si="64"/>
        <v/>
      </c>
    </row>
    <row r="1298" spans="1:25" x14ac:dyDescent="0.3">
      <c r="A1298" t="e">
        <f>VLOOKUP(B1298,'VTD Check'!A:D,4,FALSE)</f>
        <v>#N/A</v>
      </c>
      <c r="B1298" t="s">
        <v>30</v>
      </c>
      <c r="C1298">
        <v>21</v>
      </c>
      <c r="D1298">
        <v>0</v>
      </c>
      <c r="E1298">
        <v>0</v>
      </c>
      <c r="F1298" t="s">
        <v>25</v>
      </c>
      <c r="G1298">
        <v>22865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U1298" t="str">
        <f t="shared" si="63"/>
        <v/>
      </c>
      <c r="V1298" t="str">
        <f>IF(U1298="","",VLOOKUP(B1298,'08 County Sub Allocation'!A:B,2,FALSE))</f>
        <v/>
      </c>
      <c r="X1298" t="str">
        <f t="shared" si="62"/>
        <v/>
      </c>
      <c r="Y1298" t="str">
        <f t="shared" si="64"/>
        <v/>
      </c>
    </row>
    <row r="1299" spans="1:25" x14ac:dyDescent="0.3">
      <c r="A1299" t="e">
        <f>VLOOKUP(B1299,'VTD Check'!A:D,4,FALSE)</f>
        <v>#N/A</v>
      </c>
      <c r="B1299" t="s">
        <v>31</v>
      </c>
      <c r="C1299">
        <v>21</v>
      </c>
      <c r="D1299">
        <v>0</v>
      </c>
      <c r="E1299">
        <v>0</v>
      </c>
      <c r="F1299" t="s">
        <v>25</v>
      </c>
      <c r="G1299">
        <v>22865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U1299" t="str">
        <f t="shared" si="63"/>
        <v/>
      </c>
      <c r="V1299" t="str">
        <f>IF(U1299="","",VLOOKUP(B1299,'08 County Sub Allocation'!A:B,2,FALSE))</f>
        <v/>
      </c>
      <c r="X1299" t="str">
        <f t="shared" si="62"/>
        <v/>
      </c>
      <c r="Y1299" t="str">
        <f t="shared" si="64"/>
        <v/>
      </c>
    </row>
    <row r="1300" spans="1:25" x14ac:dyDescent="0.3">
      <c r="A1300" t="e">
        <f>VLOOKUP(B1300,'VTD Check'!A:D,4,FALSE)</f>
        <v>#N/A</v>
      </c>
      <c r="B1300" t="s">
        <v>32</v>
      </c>
      <c r="C1300">
        <v>21</v>
      </c>
      <c r="D1300">
        <v>0</v>
      </c>
      <c r="E1300">
        <v>173</v>
      </c>
      <c r="F1300" t="s">
        <v>25</v>
      </c>
      <c r="G1300">
        <v>0</v>
      </c>
      <c r="H1300">
        <v>87</v>
      </c>
      <c r="I1300">
        <v>87</v>
      </c>
      <c r="J1300">
        <v>0</v>
      </c>
      <c r="K1300">
        <v>1</v>
      </c>
      <c r="L1300">
        <v>0</v>
      </c>
      <c r="M1300">
        <v>31</v>
      </c>
      <c r="N1300">
        <v>0</v>
      </c>
      <c r="O1300">
        <v>55</v>
      </c>
      <c r="P1300">
        <v>0</v>
      </c>
      <c r="U1300" t="str">
        <f t="shared" si="63"/>
        <v/>
      </c>
      <c r="V1300" t="str">
        <f>IF(U1300="","",VLOOKUP(B1300,'08 County Sub Allocation'!A:B,2,FALSE))</f>
        <v/>
      </c>
      <c r="X1300" t="str">
        <f t="shared" si="62"/>
        <v/>
      </c>
      <c r="Y1300" t="str">
        <f t="shared" si="64"/>
        <v/>
      </c>
    </row>
    <row r="1301" spans="1:25" x14ac:dyDescent="0.3">
      <c r="A1301" t="e">
        <f>VLOOKUP(B1301,'VTD Check'!A:D,4,FALSE)</f>
        <v>#N/A</v>
      </c>
      <c r="B1301" t="s">
        <v>32</v>
      </c>
      <c r="C1301">
        <v>21</v>
      </c>
      <c r="U1301" t="str">
        <f t="shared" si="63"/>
        <v/>
      </c>
      <c r="V1301" t="str">
        <f>IF(U1301="","",VLOOKUP(B1301,'08 County Sub Allocation'!A:B,2,FALSE))</f>
        <v/>
      </c>
      <c r="X1301" t="str">
        <f t="shared" si="62"/>
        <v/>
      </c>
      <c r="Y1301" t="str">
        <f t="shared" si="64"/>
        <v/>
      </c>
    </row>
    <row r="1302" spans="1:25" x14ac:dyDescent="0.3">
      <c r="A1302" t="e">
        <f>VLOOKUP(B1302,'VTD Check'!A:D,4,FALSE)</f>
        <v>#N/A</v>
      </c>
      <c r="B1302" t="s">
        <v>37</v>
      </c>
      <c r="C1302">
        <v>21</v>
      </c>
      <c r="D1302">
        <v>12096</v>
      </c>
      <c r="E1302">
        <v>11976</v>
      </c>
      <c r="F1302" s="1">
        <v>0.99009999999999998</v>
      </c>
      <c r="G1302">
        <v>12096</v>
      </c>
      <c r="H1302">
        <v>5998</v>
      </c>
      <c r="I1302">
        <v>5976</v>
      </c>
      <c r="J1302">
        <v>73</v>
      </c>
      <c r="K1302">
        <v>10</v>
      </c>
      <c r="L1302">
        <v>19</v>
      </c>
      <c r="M1302">
        <v>2145</v>
      </c>
      <c r="N1302">
        <v>20</v>
      </c>
      <c r="O1302">
        <v>3697</v>
      </c>
      <c r="P1302">
        <v>12</v>
      </c>
      <c r="U1302" t="str">
        <f t="shared" si="63"/>
        <v/>
      </c>
      <c r="V1302" t="str">
        <f>IF(U1302="","",VLOOKUP(B1302,'08 County Sub Allocation'!A:B,2,FALSE))</f>
        <v/>
      </c>
      <c r="X1302" t="str">
        <f t="shared" si="62"/>
        <v/>
      </c>
      <c r="Y1302" t="str">
        <f t="shared" si="64"/>
        <v/>
      </c>
    </row>
    <row r="1303" spans="1:25" x14ac:dyDescent="0.3">
      <c r="A1303" t="e">
        <f>VLOOKUP(B1303,'VTD Check'!A:D,4,FALSE)</f>
        <v>#N/A</v>
      </c>
      <c r="B1303" t="s">
        <v>24</v>
      </c>
      <c r="C1303">
        <v>21</v>
      </c>
      <c r="D1303">
        <v>12096</v>
      </c>
      <c r="E1303">
        <v>14562</v>
      </c>
      <c r="F1303" s="1">
        <v>1.2039</v>
      </c>
      <c r="G1303">
        <v>347351</v>
      </c>
      <c r="H1303">
        <v>7437</v>
      </c>
      <c r="I1303">
        <v>7411</v>
      </c>
      <c r="J1303">
        <v>100</v>
      </c>
      <c r="K1303">
        <v>11</v>
      </c>
      <c r="L1303">
        <v>23</v>
      </c>
      <c r="M1303">
        <v>2872</v>
      </c>
      <c r="N1303">
        <v>40</v>
      </c>
      <c r="O1303">
        <v>4348</v>
      </c>
      <c r="P1303">
        <v>17</v>
      </c>
      <c r="U1303" t="str">
        <f t="shared" si="63"/>
        <v/>
      </c>
      <c r="V1303" t="str">
        <f>IF(U1303="","",VLOOKUP(B1303,'08 County Sub Allocation'!A:B,2,FALSE))</f>
        <v/>
      </c>
      <c r="X1303" t="str">
        <f t="shared" si="62"/>
        <v/>
      </c>
      <c r="Y1303" t="str">
        <f t="shared" si="64"/>
        <v/>
      </c>
    </row>
    <row r="1304" spans="1:25" x14ac:dyDescent="0.3">
      <c r="A1304" t="e">
        <f>VLOOKUP(B1304,'VTD Check'!A:D,4,FALSE)</f>
        <v>#N/A</v>
      </c>
      <c r="B1304" t="s">
        <v>26</v>
      </c>
      <c r="C1304">
        <v>21</v>
      </c>
      <c r="D1304">
        <v>12096</v>
      </c>
      <c r="E1304">
        <v>223</v>
      </c>
      <c r="F1304" s="1">
        <v>1.84E-2</v>
      </c>
      <c r="G1304">
        <v>347351</v>
      </c>
      <c r="H1304">
        <v>223</v>
      </c>
      <c r="I1304">
        <v>220</v>
      </c>
      <c r="J1304">
        <v>3</v>
      </c>
      <c r="K1304">
        <v>1</v>
      </c>
      <c r="L1304">
        <v>4</v>
      </c>
      <c r="M1304">
        <v>83</v>
      </c>
      <c r="N1304">
        <v>1</v>
      </c>
      <c r="O1304">
        <v>127</v>
      </c>
      <c r="P1304">
        <v>1</v>
      </c>
      <c r="U1304" t="str">
        <f t="shared" si="63"/>
        <v/>
      </c>
      <c r="V1304" t="str">
        <f>IF(U1304="","",VLOOKUP(B1304,'08 County Sub Allocation'!A:B,2,FALSE))</f>
        <v/>
      </c>
      <c r="X1304" t="str">
        <f t="shared" si="62"/>
        <v/>
      </c>
      <c r="Y1304" t="str">
        <f t="shared" si="64"/>
        <v/>
      </c>
    </row>
    <row r="1305" spans="1:25" x14ac:dyDescent="0.3">
      <c r="A1305" t="e">
        <f>VLOOKUP(B1305,'VTD Check'!A:D,4,FALSE)</f>
        <v>#N/A</v>
      </c>
      <c r="B1305" t="s">
        <v>27</v>
      </c>
      <c r="C1305">
        <v>21</v>
      </c>
      <c r="D1305">
        <v>12096</v>
      </c>
      <c r="E1305">
        <v>0</v>
      </c>
      <c r="F1305" s="1">
        <v>0</v>
      </c>
      <c r="G1305">
        <v>347351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U1305" t="str">
        <f t="shared" si="63"/>
        <v/>
      </c>
      <c r="V1305" t="str">
        <f>IF(U1305="","",VLOOKUP(B1305,'08 County Sub Allocation'!A:B,2,FALSE))</f>
        <v/>
      </c>
      <c r="X1305" t="str">
        <f t="shared" si="62"/>
        <v/>
      </c>
      <c r="Y1305" t="str">
        <f t="shared" si="64"/>
        <v/>
      </c>
    </row>
    <row r="1306" spans="1:25" x14ac:dyDescent="0.3">
      <c r="A1306" t="e">
        <f>VLOOKUP(B1306,'VTD Check'!A:D,4,FALSE)</f>
        <v>#N/A</v>
      </c>
      <c r="B1306" t="s">
        <v>28</v>
      </c>
      <c r="C1306">
        <v>21</v>
      </c>
      <c r="D1306">
        <v>12096</v>
      </c>
      <c r="E1306">
        <v>820</v>
      </c>
      <c r="F1306" s="1">
        <v>6.7799999999999999E-2</v>
      </c>
      <c r="G1306">
        <v>347351</v>
      </c>
      <c r="H1306">
        <v>431</v>
      </c>
      <c r="I1306">
        <v>427</v>
      </c>
      <c r="J1306">
        <v>6</v>
      </c>
      <c r="K1306">
        <v>2</v>
      </c>
      <c r="L1306">
        <v>2</v>
      </c>
      <c r="M1306">
        <v>154</v>
      </c>
      <c r="N1306">
        <v>3</v>
      </c>
      <c r="O1306">
        <v>258</v>
      </c>
      <c r="P1306">
        <v>2</v>
      </c>
      <c r="U1306" t="str">
        <f t="shared" si="63"/>
        <v/>
      </c>
      <c r="V1306" t="str">
        <f>IF(U1306="","",VLOOKUP(B1306,'08 County Sub Allocation'!A:B,2,FALSE))</f>
        <v/>
      </c>
      <c r="X1306" t="str">
        <f t="shared" si="62"/>
        <v/>
      </c>
      <c r="Y1306" t="str">
        <f t="shared" si="64"/>
        <v/>
      </c>
    </row>
    <row r="1307" spans="1:25" x14ac:dyDescent="0.3">
      <c r="A1307" t="e">
        <f>VLOOKUP(B1307,'VTD Check'!A:D,4,FALSE)</f>
        <v>#N/A</v>
      </c>
      <c r="B1307" t="s">
        <v>29</v>
      </c>
      <c r="C1307">
        <v>21</v>
      </c>
      <c r="D1307">
        <v>12096</v>
      </c>
      <c r="E1307">
        <v>173</v>
      </c>
      <c r="F1307" s="1">
        <v>1.43E-2</v>
      </c>
      <c r="G1307">
        <v>347351</v>
      </c>
      <c r="H1307">
        <v>87</v>
      </c>
      <c r="I1307">
        <v>87</v>
      </c>
      <c r="J1307">
        <v>0</v>
      </c>
      <c r="K1307">
        <v>1</v>
      </c>
      <c r="L1307">
        <v>0</v>
      </c>
      <c r="M1307">
        <v>31</v>
      </c>
      <c r="N1307">
        <v>0</v>
      </c>
      <c r="O1307">
        <v>55</v>
      </c>
      <c r="P1307">
        <v>0</v>
      </c>
      <c r="U1307" t="str">
        <f t="shared" si="63"/>
        <v/>
      </c>
      <c r="V1307" t="str">
        <f>IF(U1307="","",VLOOKUP(B1307,'08 County Sub Allocation'!A:B,2,FALSE))</f>
        <v/>
      </c>
      <c r="X1307" t="str">
        <f t="shared" si="62"/>
        <v/>
      </c>
      <c r="Y1307" t="str">
        <f t="shared" si="64"/>
        <v/>
      </c>
    </row>
    <row r="1308" spans="1:25" x14ac:dyDescent="0.3">
      <c r="A1308" t="e">
        <f>VLOOKUP(B1308,'VTD Check'!A:D,4,FALSE)</f>
        <v>#N/A</v>
      </c>
      <c r="B1308" t="s">
        <v>30</v>
      </c>
      <c r="C1308">
        <v>21</v>
      </c>
      <c r="D1308">
        <v>12096</v>
      </c>
      <c r="E1308">
        <v>554</v>
      </c>
      <c r="F1308" s="1">
        <v>4.58E-2</v>
      </c>
      <c r="G1308">
        <v>347351</v>
      </c>
      <c r="H1308">
        <v>554</v>
      </c>
      <c r="I1308">
        <v>550</v>
      </c>
      <c r="J1308">
        <v>8</v>
      </c>
      <c r="K1308">
        <v>5</v>
      </c>
      <c r="L1308">
        <v>1</v>
      </c>
      <c r="M1308">
        <v>203</v>
      </c>
      <c r="N1308">
        <v>0</v>
      </c>
      <c r="O1308">
        <v>333</v>
      </c>
      <c r="P1308">
        <v>0</v>
      </c>
      <c r="U1308" t="str">
        <f t="shared" si="63"/>
        <v/>
      </c>
      <c r="V1308" t="str">
        <f>IF(U1308="","",VLOOKUP(B1308,'08 County Sub Allocation'!A:B,2,FALSE))</f>
        <v/>
      </c>
      <c r="X1308" t="str">
        <f t="shared" si="62"/>
        <v/>
      </c>
      <c r="Y1308" t="str">
        <f t="shared" si="64"/>
        <v/>
      </c>
    </row>
    <row r="1309" spans="1:25" x14ac:dyDescent="0.3">
      <c r="A1309" t="e">
        <f>VLOOKUP(B1309,'VTD Check'!A:D,4,FALSE)</f>
        <v>#N/A</v>
      </c>
      <c r="B1309" t="s">
        <v>31</v>
      </c>
      <c r="C1309">
        <v>21</v>
      </c>
      <c r="D1309">
        <v>12096</v>
      </c>
      <c r="E1309">
        <v>0</v>
      </c>
      <c r="F1309" s="1">
        <v>0</v>
      </c>
      <c r="G1309">
        <v>347351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U1309" t="str">
        <f t="shared" si="63"/>
        <v/>
      </c>
      <c r="V1309" t="str">
        <f>IF(U1309="","",VLOOKUP(B1309,'08 County Sub Allocation'!A:B,2,FALSE))</f>
        <v/>
      </c>
      <c r="X1309" t="str">
        <f t="shared" si="62"/>
        <v/>
      </c>
      <c r="Y1309" t="str">
        <f t="shared" si="64"/>
        <v/>
      </c>
    </row>
    <row r="1310" spans="1:25" x14ac:dyDescent="0.3">
      <c r="A1310" t="e">
        <f>VLOOKUP(B1310,'VTD Check'!A:D,4,FALSE)</f>
        <v>#N/A</v>
      </c>
      <c r="B1310" t="s">
        <v>32</v>
      </c>
      <c r="C1310">
        <v>21</v>
      </c>
      <c r="D1310">
        <v>12096</v>
      </c>
      <c r="E1310">
        <v>28308</v>
      </c>
      <c r="F1310" s="1">
        <v>2.3403</v>
      </c>
      <c r="G1310">
        <v>12096</v>
      </c>
      <c r="H1310">
        <v>14730</v>
      </c>
      <c r="I1310">
        <v>14671</v>
      </c>
      <c r="J1310">
        <v>190</v>
      </c>
      <c r="K1310">
        <v>30</v>
      </c>
      <c r="L1310">
        <v>49</v>
      </c>
      <c r="M1310">
        <v>5488</v>
      </c>
      <c r="N1310">
        <v>64</v>
      </c>
      <c r="O1310">
        <v>8818</v>
      </c>
      <c r="P1310">
        <v>32</v>
      </c>
      <c r="U1310" t="str">
        <f t="shared" si="63"/>
        <v/>
      </c>
      <c r="V1310" t="str">
        <f>IF(U1310="","",VLOOKUP(B1310,'08 County Sub Allocation'!A:B,2,FALSE))</f>
        <v/>
      </c>
      <c r="X1310" t="str">
        <f t="shared" si="62"/>
        <v/>
      </c>
      <c r="Y1310" t="str">
        <f t="shared" si="64"/>
        <v/>
      </c>
    </row>
    <row r="1311" spans="1:25" x14ac:dyDescent="0.3">
      <c r="A1311" t="e">
        <f>VLOOKUP(B1311,'VTD Check'!A:D,4,FALSE)</f>
        <v>#N/A</v>
      </c>
      <c r="U1311" t="str">
        <f t="shared" si="63"/>
        <v/>
      </c>
      <c r="V1311" t="str">
        <f>IF(U1311="","",VLOOKUP(B1311,'08 County Sub Allocation'!A:B,2,FALSE))</f>
        <v/>
      </c>
      <c r="X1311" t="str">
        <f t="shared" si="62"/>
        <v/>
      </c>
      <c r="Y1311" t="str">
        <f t="shared" si="64"/>
        <v/>
      </c>
    </row>
    <row r="1312" spans="1:25" x14ac:dyDescent="0.3">
      <c r="A1312" t="str">
        <f>VLOOKUP(B1312,'VTD Check'!A:D,4,FALSE)</f>
        <v>22-430</v>
      </c>
      <c r="B1312" t="s">
        <v>303</v>
      </c>
      <c r="C1312">
        <v>22</v>
      </c>
      <c r="D1312">
        <v>1455</v>
      </c>
      <c r="E1312">
        <v>1292</v>
      </c>
      <c r="F1312" s="1">
        <v>0.88800000000000001</v>
      </c>
      <c r="G1312">
        <v>1455</v>
      </c>
      <c r="H1312">
        <v>646</v>
      </c>
      <c r="I1312">
        <v>636</v>
      </c>
      <c r="J1312">
        <v>17</v>
      </c>
      <c r="K1312">
        <v>2</v>
      </c>
      <c r="L1312">
        <v>4</v>
      </c>
      <c r="M1312">
        <v>284</v>
      </c>
      <c r="N1312">
        <v>3</v>
      </c>
      <c r="O1312">
        <v>325</v>
      </c>
      <c r="P1312">
        <v>1</v>
      </c>
      <c r="U1312" t="str">
        <f t="shared" si="63"/>
        <v>22-430</v>
      </c>
      <c r="V1312" t="str">
        <f>IF(U1312="","",VLOOKUP(B1312,'08 County Sub Allocation'!A:B,2,FALSE))</f>
        <v>ANC</v>
      </c>
      <c r="X1312">
        <f t="shared" si="62"/>
        <v>22</v>
      </c>
      <c r="Y1312" t="str">
        <f t="shared" si="64"/>
        <v>ED</v>
      </c>
    </row>
    <row r="1313" spans="1:25" x14ac:dyDescent="0.3">
      <c r="A1313" t="str">
        <f>VLOOKUP(B1313,'VTD Check'!A:D,4,FALSE)</f>
        <v>22-435</v>
      </c>
      <c r="B1313" t="s">
        <v>304</v>
      </c>
      <c r="C1313">
        <v>22</v>
      </c>
      <c r="D1313">
        <v>1446</v>
      </c>
      <c r="E1313">
        <v>1642</v>
      </c>
      <c r="F1313" s="1">
        <v>1.1355</v>
      </c>
      <c r="G1313">
        <v>1446</v>
      </c>
      <c r="H1313">
        <v>822</v>
      </c>
      <c r="I1313">
        <v>817</v>
      </c>
      <c r="J1313">
        <v>17</v>
      </c>
      <c r="K1313">
        <v>0</v>
      </c>
      <c r="L1313">
        <v>1</v>
      </c>
      <c r="M1313">
        <v>415</v>
      </c>
      <c r="N1313">
        <v>5</v>
      </c>
      <c r="O1313">
        <v>377</v>
      </c>
      <c r="P1313">
        <v>2</v>
      </c>
      <c r="U1313" t="str">
        <f t="shared" si="63"/>
        <v>22-435</v>
      </c>
      <c r="V1313" t="str">
        <f>IF(U1313="","",VLOOKUP(B1313,'08 County Sub Allocation'!A:B,2,FALSE))</f>
        <v>ANC</v>
      </c>
      <c r="X1313">
        <f t="shared" si="62"/>
        <v>22</v>
      </c>
      <c r="Y1313" t="str">
        <f t="shared" si="64"/>
        <v>ED</v>
      </c>
    </row>
    <row r="1314" spans="1:25" x14ac:dyDescent="0.3">
      <c r="A1314" t="str">
        <f>VLOOKUP(B1314,'VTD Check'!A:D,4,FALSE)</f>
        <v>22-440</v>
      </c>
      <c r="B1314" t="s">
        <v>305</v>
      </c>
      <c r="C1314">
        <v>22</v>
      </c>
      <c r="D1314">
        <v>1624</v>
      </c>
      <c r="E1314">
        <v>1729</v>
      </c>
      <c r="F1314" s="1">
        <v>1.0647</v>
      </c>
      <c r="G1314">
        <v>1624</v>
      </c>
      <c r="H1314">
        <v>864</v>
      </c>
      <c r="I1314">
        <v>859</v>
      </c>
      <c r="J1314">
        <v>16</v>
      </c>
      <c r="K1314">
        <v>2</v>
      </c>
      <c r="L1314">
        <v>2</v>
      </c>
      <c r="M1314">
        <v>369</v>
      </c>
      <c r="N1314">
        <v>1</v>
      </c>
      <c r="O1314">
        <v>468</v>
      </c>
      <c r="P1314">
        <v>1</v>
      </c>
      <c r="U1314" t="str">
        <f t="shared" si="63"/>
        <v>22-440</v>
      </c>
      <c r="V1314" t="str">
        <f>IF(U1314="","",VLOOKUP(B1314,'08 County Sub Allocation'!A:B,2,FALSE))</f>
        <v>ANC</v>
      </c>
      <c r="X1314">
        <f t="shared" si="62"/>
        <v>22</v>
      </c>
      <c r="Y1314" t="str">
        <f t="shared" si="64"/>
        <v>ED</v>
      </c>
    </row>
    <row r="1315" spans="1:25" x14ac:dyDescent="0.3">
      <c r="A1315" t="str">
        <f>VLOOKUP(B1315,'VTD Check'!A:D,4,FALSE)</f>
        <v>22-445</v>
      </c>
      <c r="B1315" t="s">
        <v>306</v>
      </c>
      <c r="C1315">
        <v>22</v>
      </c>
      <c r="D1315">
        <v>1715</v>
      </c>
      <c r="E1315">
        <v>1176</v>
      </c>
      <c r="F1315" s="1">
        <v>0.68569999999999998</v>
      </c>
      <c r="G1315">
        <v>1715</v>
      </c>
      <c r="H1315">
        <v>600</v>
      </c>
      <c r="I1315">
        <v>598</v>
      </c>
      <c r="J1315">
        <v>9</v>
      </c>
      <c r="K1315">
        <v>0</v>
      </c>
      <c r="L1315">
        <v>10</v>
      </c>
      <c r="M1315">
        <v>250</v>
      </c>
      <c r="N1315">
        <v>4</v>
      </c>
      <c r="O1315">
        <v>324</v>
      </c>
      <c r="P1315">
        <v>1</v>
      </c>
      <c r="U1315" t="str">
        <f t="shared" si="63"/>
        <v>22-445</v>
      </c>
      <c r="V1315" t="str">
        <f>IF(U1315="","",VLOOKUP(B1315,'08 County Sub Allocation'!A:B,2,FALSE))</f>
        <v>ANC</v>
      </c>
      <c r="X1315">
        <f t="shared" si="62"/>
        <v>22</v>
      </c>
      <c r="Y1315" t="str">
        <f t="shared" si="64"/>
        <v>ED</v>
      </c>
    </row>
    <row r="1316" spans="1:25" x14ac:dyDescent="0.3">
      <c r="A1316" t="str">
        <f>VLOOKUP(B1316,'VTD Check'!A:D,4,FALSE)</f>
        <v>22-450</v>
      </c>
      <c r="B1316" t="s">
        <v>307</v>
      </c>
      <c r="C1316">
        <v>22</v>
      </c>
      <c r="D1316">
        <v>1098</v>
      </c>
      <c r="E1316">
        <v>985</v>
      </c>
      <c r="F1316" s="1">
        <v>0.89710000000000001</v>
      </c>
      <c r="G1316">
        <v>1098</v>
      </c>
      <c r="H1316">
        <v>495</v>
      </c>
      <c r="I1316">
        <v>490</v>
      </c>
      <c r="J1316">
        <v>8</v>
      </c>
      <c r="K1316">
        <v>1</v>
      </c>
      <c r="L1316">
        <v>4</v>
      </c>
      <c r="M1316">
        <v>191</v>
      </c>
      <c r="N1316">
        <v>2</v>
      </c>
      <c r="O1316">
        <v>282</v>
      </c>
      <c r="P1316">
        <v>2</v>
      </c>
      <c r="U1316" t="str">
        <f t="shared" si="63"/>
        <v>22-450</v>
      </c>
      <c r="V1316" t="str">
        <f>IF(U1316="","",VLOOKUP(B1316,'08 County Sub Allocation'!A:B,2,FALSE))</f>
        <v>ANC</v>
      </c>
      <c r="X1316">
        <f t="shared" si="62"/>
        <v>22</v>
      </c>
      <c r="Y1316" t="str">
        <f t="shared" si="64"/>
        <v>ED</v>
      </c>
    </row>
    <row r="1317" spans="1:25" x14ac:dyDescent="0.3">
      <c r="A1317" t="str">
        <f>VLOOKUP(B1317,'VTD Check'!A:D,4,FALSE)</f>
        <v>22-455</v>
      </c>
      <c r="B1317" t="s">
        <v>308</v>
      </c>
      <c r="C1317">
        <v>22</v>
      </c>
      <c r="D1317">
        <v>828</v>
      </c>
      <c r="E1317">
        <v>518</v>
      </c>
      <c r="F1317" s="1">
        <v>0.62560000000000004</v>
      </c>
      <c r="G1317">
        <v>828</v>
      </c>
      <c r="H1317">
        <v>260</v>
      </c>
      <c r="I1317">
        <v>260</v>
      </c>
      <c r="J1317">
        <v>2</v>
      </c>
      <c r="K1317">
        <v>1</v>
      </c>
      <c r="L1317">
        <v>1</v>
      </c>
      <c r="M1317">
        <v>111</v>
      </c>
      <c r="N1317">
        <v>1</v>
      </c>
      <c r="O1317">
        <v>144</v>
      </c>
      <c r="P1317">
        <v>0</v>
      </c>
      <c r="U1317" t="str">
        <f t="shared" si="63"/>
        <v>22-455</v>
      </c>
      <c r="V1317" t="str">
        <f>IF(U1317="","",VLOOKUP(B1317,'08 County Sub Allocation'!A:B,2,FALSE))</f>
        <v>ANC</v>
      </c>
      <c r="X1317">
        <f t="shared" si="62"/>
        <v>22</v>
      </c>
      <c r="Y1317" t="str">
        <f t="shared" si="64"/>
        <v>ED</v>
      </c>
    </row>
    <row r="1318" spans="1:25" x14ac:dyDescent="0.3">
      <c r="A1318" t="str">
        <f>VLOOKUP(B1318,'VTD Check'!A:D,4,FALSE)</f>
        <v>22-460</v>
      </c>
      <c r="B1318" t="s">
        <v>309</v>
      </c>
      <c r="C1318">
        <v>22</v>
      </c>
      <c r="D1318">
        <v>819</v>
      </c>
      <c r="E1318">
        <v>530</v>
      </c>
      <c r="F1318" s="1">
        <v>0.64710000000000001</v>
      </c>
      <c r="G1318">
        <v>819</v>
      </c>
      <c r="H1318">
        <v>265</v>
      </c>
      <c r="I1318">
        <v>264</v>
      </c>
      <c r="J1318">
        <v>10</v>
      </c>
      <c r="K1318">
        <v>0</v>
      </c>
      <c r="L1318">
        <v>2</v>
      </c>
      <c r="M1318">
        <v>147</v>
      </c>
      <c r="N1318">
        <v>3</v>
      </c>
      <c r="O1318">
        <v>100</v>
      </c>
      <c r="P1318">
        <v>2</v>
      </c>
      <c r="U1318" t="str">
        <f t="shared" si="63"/>
        <v>22-460</v>
      </c>
      <c r="V1318" t="str">
        <f>IF(U1318="","",VLOOKUP(B1318,'08 County Sub Allocation'!A:B,2,FALSE))</f>
        <v>ANC</v>
      </c>
      <c r="X1318">
        <f t="shared" si="62"/>
        <v>22</v>
      </c>
      <c r="Y1318" t="str">
        <f t="shared" si="64"/>
        <v>ED</v>
      </c>
    </row>
    <row r="1319" spans="1:25" x14ac:dyDescent="0.3">
      <c r="A1319" t="str">
        <f>VLOOKUP(B1319,'VTD Check'!A:D,4,FALSE)</f>
        <v>22-465</v>
      </c>
      <c r="B1319" t="s">
        <v>310</v>
      </c>
      <c r="C1319">
        <v>22</v>
      </c>
      <c r="D1319">
        <v>1784</v>
      </c>
      <c r="E1319">
        <v>1222</v>
      </c>
      <c r="F1319" s="1">
        <v>0.68500000000000005</v>
      </c>
      <c r="G1319">
        <v>1784</v>
      </c>
      <c r="H1319">
        <v>611</v>
      </c>
      <c r="I1319">
        <v>609</v>
      </c>
      <c r="J1319">
        <v>14</v>
      </c>
      <c r="K1319">
        <v>2</v>
      </c>
      <c r="L1319">
        <v>4</v>
      </c>
      <c r="M1319">
        <v>236</v>
      </c>
      <c r="N1319">
        <v>4</v>
      </c>
      <c r="O1319">
        <v>349</v>
      </c>
      <c r="P1319">
        <v>0</v>
      </c>
      <c r="U1319" t="str">
        <f t="shared" si="63"/>
        <v>22-465</v>
      </c>
      <c r="V1319" t="str">
        <f>IF(U1319="","",VLOOKUP(B1319,'08 County Sub Allocation'!A:B,2,FALSE))</f>
        <v>ANC</v>
      </c>
      <c r="X1319">
        <f t="shared" si="62"/>
        <v>22</v>
      </c>
      <c r="Y1319" t="str">
        <f t="shared" si="64"/>
        <v>ED</v>
      </c>
    </row>
    <row r="1320" spans="1:25" x14ac:dyDescent="0.3">
      <c r="A1320" t="e">
        <f>VLOOKUP(B1320,'VTD Check'!A:D,4,FALSE)</f>
        <v>#N/A</v>
      </c>
      <c r="B1320" t="s">
        <v>311</v>
      </c>
      <c r="C1320">
        <v>22</v>
      </c>
      <c r="U1320" t="str">
        <f t="shared" si="63"/>
        <v/>
      </c>
      <c r="V1320" t="str">
        <f>IF(U1320="","",VLOOKUP(B1320,'08 County Sub Allocation'!A:B,2,FALSE))</f>
        <v/>
      </c>
      <c r="X1320" t="str">
        <f t="shared" si="62"/>
        <v/>
      </c>
      <c r="Y1320" t="str">
        <f t="shared" si="64"/>
        <v/>
      </c>
    </row>
    <row r="1321" spans="1:25" x14ac:dyDescent="0.3">
      <c r="A1321" t="e">
        <f>VLOOKUP(B1321,'VTD Check'!A:D,4,FALSE)</f>
        <v>#N/A</v>
      </c>
      <c r="B1321" t="s">
        <v>24</v>
      </c>
      <c r="C1321">
        <v>22</v>
      </c>
      <c r="D1321">
        <v>0</v>
      </c>
      <c r="E1321">
        <v>2193</v>
      </c>
      <c r="F1321" t="s">
        <v>25</v>
      </c>
      <c r="G1321">
        <v>10769</v>
      </c>
      <c r="H1321">
        <v>1129</v>
      </c>
      <c r="I1321">
        <v>1121</v>
      </c>
      <c r="J1321">
        <v>20</v>
      </c>
      <c r="K1321">
        <v>9</v>
      </c>
      <c r="L1321">
        <v>1</v>
      </c>
      <c r="M1321">
        <v>554</v>
      </c>
      <c r="N1321">
        <v>2</v>
      </c>
      <c r="O1321">
        <v>530</v>
      </c>
      <c r="P1321">
        <v>5</v>
      </c>
      <c r="U1321" t="str">
        <f t="shared" si="63"/>
        <v>22-ABS</v>
      </c>
      <c r="V1321" t="e">
        <f>IF(U1321="","",VLOOKUP(B1321,'08 County Sub Allocation'!A:B,2,FALSE))</f>
        <v>#N/A</v>
      </c>
      <c r="X1321">
        <f t="shared" si="62"/>
        <v>22</v>
      </c>
      <c r="Y1321" t="str">
        <f t="shared" si="64"/>
        <v>ABS</v>
      </c>
    </row>
    <row r="1322" spans="1:25" x14ac:dyDescent="0.3">
      <c r="A1322" t="e">
        <f>VLOOKUP(B1322,'VTD Check'!A:D,4,FALSE)</f>
        <v>#N/A</v>
      </c>
      <c r="B1322" t="s">
        <v>26</v>
      </c>
      <c r="C1322">
        <v>22</v>
      </c>
      <c r="D1322">
        <v>0</v>
      </c>
      <c r="E1322">
        <v>0</v>
      </c>
      <c r="F1322" t="s">
        <v>25</v>
      </c>
      <c r="G1322">
        <v>10769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U1322" t="str">
        <f t="shared" si="63"/>
        <v/>
      </c>
      <c r="V1322" t="str">
        <f>IF(U1322="","",VLOOKUP(B1322,'08 County Sub Allocation'!A:B,2,FALSE))</f>
        <v/>
      </c>
      <c r="X1322" t="str">
        <f t="shared" si="62"/>
        <v/>
      </c>
      <c r="Y1322" t="str">
        <f t="shared" si="64"/>
        <v/>
      </c>
    </row>
    <row r="1323" spans="1:25" x14ac:dyDescent="0.3">
      <c r="A1323" t="e">
        <f>VLOOKUP(B1323,'VTD Check'!A:D,4,FALSE)</f>
        <v>#N/A</v>
      </c>
      <c r="B1323" t="s">
        <v>27</v>
      </c>
      <c r="C1323">
        <v>22</v>
      </c>
      <c r="D1323">
        <v>0</v>
      </c>
      <c r="E1323">
        <v>0</v>
      </c>
      <c r="F1323" t="s">
        <v>25</v>
      </c>
      <c r="G1323">
        <v>10769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U1323" t="str">
        <f t="shared" si="63"/>
        <v/>
      </c>
      <c r="V1323" t="str">
        <f>IF(U1323="","",VLOOKUP(B1323,'08 County Sub Allocation'!A:B,2,FALSE))</f>
        <v/>
      </c>
      <c r="X1323" t="str">
        <f t="shared" si="62"/>
        <v/>
      </c>
      <c r="Y1323" t="str">
        <f t="shared" si="64"/>
        <v/>
      </c>
    </row>
    <row r="1324" spans="1:25" x14ac:dyDescent="0.3">
      <c r="A1324" t="e">
        <f>VLOOKUP(B1324,'VTD Check'!A:D,4,FALSE)</f>
        <v>#N/A</v>
      </c>
      <c r="B1324" t="s">
        <v>28</v>
      </c>
      <c r="C1324">
        <v>22</v>
      </c>
      <c r="D1324">
        <v>0</v>
      </c>
      <c r="E1324">
        <v>352</v>
      </c>
      <c r="F1324" t="s">
        <v>25</v>
      </c>
      <c r="G1324">
        <v>10769</v>
      </c>
      <c r="H1324">
        <v>183</v>
      </c>
      <c r="I1324">
        <v>183</v>
      </c>
      <c r="J1324">
        <v>6</v>
      </c>
      <c r="K1324">
        <v>2</v>
      </c>
      <c r="L1324">
        <v>0</v>
      </c>
      <c r="M1324">
        <v>87</v>
      </c>
      <c r="N1324">
        <v>2</v>
      </c>
      <c r="O1324">
        <v>85</v>
      </c>
      <c r="P1324">
        <v>1</v>
      </c>
      <c r="U1324" t="str">
        <f t="shared" si="63"/>
        <v/>
      </c>
      <c r="V1324" t="str">
        <f>IF(U1324="","",VLOOKUP(B1324,'08 County Sub Allocation'!A:B,2,FALSE))</f>
        <v/>
      </c>
      <c r="X1324" t="str">
        <f t="shared" si="62"/>
        <v/>
      </c>
      <c r="Y1324" t="str">
        <f t="shared" si="64"/>
        <v/>
      </c>
    </row>
    <row r="1325" spans="1:25" x14ac:dyDescent="0.3">
      <c r="A1325" t="e">
        <f>VLOOKUP(B1325,'VTD Check'!A:D,4,FALSE)</f>
        <v>#N/A</v>
      </c>
      <c r="B1325" t="s">
        <v>29</v>
      </c>
      <c r="C1325">
        <v>22</v>
      </c>
      <c r="D1325">
        <v>0</v>
      </c>
      <c r="E1325">
        <v>0</v>
      </c>
      <c r="F1325" t="s">
        <v>25</v>
      </c>
      <c r="G1325">
        <v>10769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U1325" t="str">
        <f t="shared" si="63"/>
        <v/>
      </c>
      <c r="V1325" t="str">
        <f>IF(U1325="","",VLOOKUP(B1325,'08 County Sub Allocation'!A:B,2,FALSE))</f>
        <v/>
      </c>
      <c r="X1325" t="str">
        <f t="shared" si="62"/>
        <v/>
      </c>
      <c r="Y1325" t="str">
        <f t="shared" si="64"/>
        <v/>
      </c>
    </row>
    <row r="1326" spans="1:25" x14ac:dyDescent="0.3">
      <c r="A1326" t="e">
        <f>VLOOKUP(B1326,'VTD Check'!A:D,4,FALSE)</f>
        <v>#N/A</v>
      </c>
      <c r="B1326" t="s">
        <v>30</v>
      </c>
      <c r="C1326">
        <v>22</v>
      </c>
      <c r="D1326">
        <v>0</v>
      </c>
      <c r="E1326">
        <v>0</v>
      </c>
      <c r="F1326" t="s">
        <v>25</v>
      </c>
      <c r="G1326">
        <v>10769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U1326" t="str">
        <f t="shared" si="63"/>
        <v/>
      </c>
      <c r="V1326" t="str">
        <f>IF(U1326="","",VLOOKUP(B1326,'08 County Sub Allocation'!A:B,2,FALSE))</f>
        <v/>
      </c>
      <c r="X1326" t="str">
        <f t="shared" si="62"/>
        <v/>
      </c>
      <c r="Y1326" t="str">
        <f t="shared" si="64"/>
        <v/>
      </c>
    </row>
    <row r="1327" spans="1:25" x14ac:dyDescent="0.3">
      <c r="A1327" t="e">
        <f>VLOOKUP(B1327,'VTD Check'!A:D,4,FALSE)</f>
        <v>#N/A</v>
      </c>
      <c r="B1327" t="s">
        <v>31</v>
      </c>
      <c r="C1327">
        <v>22</v>
      </c>
      <c r="D1327">
        <v>0</v>
      </c>
      <c r="E1327">
        <v>0</v>
      </c>
      <c r="F1327" t="s">
        <v>25</v>
      </c>
      <c r="G1327">
        <v>10769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U1327" t="str">
        <f t="shared" si="63"/>
        <v/>
      </c>
      <c r="V1327" t="str">
        <f>IF(U1327="","",VLOOKUP(B1327,'08 County Sub Allocation'!A:B,2,FALSE))</f>
        <v/>
      </c>
      <c r="X1327" t="str">
        <f t="shared" si="62"/>
        <v/>
      </c>
      <c r="Y1327" t="str">
        <f t="shared" si="64"/>
        <v/>
      </c>
    </row>
    <row r="1328" spans="1:25" x14ac:dyDescent="0.3">
      <c r="A1328" t="e">
        <f>VLOOKUP(B1328,'VTD Check'!A:D,4,FALSE)</f>
        <v>#N/A</v>
      </c>
      <c r="B1328" t="s">
        <v>32</v>
      </c>
      <c r="C1328">
        <v>22</v>
      </c>
      <c r="D1328">
        <v>0</v>
      </c>
      <c r="E1328">
        <v>2545</v>
      </c>
      <c r="F1328" t="s">
        <v>25</v>
      </c>
      <c r="G1328">
        <v>0</v>
      </c>
      <c r="H1328">
        <v>1312</v>
      </c>
      <c r="I1328">
        <v>1304</v>
      </c>
      <c r="J1328">
        <v>26</v>
      </c>
      <c r="K1328">
        <v>11</v>
      </c>
      <c r="L1328">
        <v>1</v>
      </c>
      <c r="M1328">
        <v>641</v>
      </c>
      <c r="N1328">
        <v>4</v>
      </c>
      <c r="O1328">
        <v>615</v>
      </c>
      <c r="P1328">
        <v>6</v>
      </c>
      <c r="U1328" t="str">
        <f t="shared" si="63"/>
        <v/>
      </c>
      <c r="V1328" t="str">
        <f>IF(U1328="","",VLOOKUP(B1328,'08 County Sub Allocation'!A:B,2,FALSE))</f>
        <v/>
      </c>
      <c r="X1328" t="str">
        <f t="shared" si="62"/>
        <v/>
      </c>
      <c r="Y1328" t="str">
        <f t="shared" si="64"/>
        <v/>
      </c>
    </row>
    <row r="1329" spans="1:25" x14ac:dyDescent="0.3">
      <c r="A1329" t="e">
        <f>VLOOKUP(B1329,'VTD Check'!A:D,4,FALSE)</f>
        <v>#N/A</v>
      </c>
      <c r="B1329" t="s">
        <v>312</v>
      </c>
      <c r="C1329">
        <v>22</v>
      </c>
      <c r="U1329" t="str">
        <f t="shared" si="63"/>
        <v/>
      </c>
      <c r="V1329" t="str">
        <f>IF(U1329="","",VLOOKUP(B1329,'08 County Sub Allocation'!A:B,2,FALSE))</f>
        <v/>
      </c>
      <c r="X1329" t="str">
        <f t="shared" si="62"/>
        <v/>
      </c>
      <c r="Y1329" t="str">
        <f t="shared" si="64"/>
        <v/>
      </c>
    </row>
    <row r="1330" spans="1:25" x14ac:dyDescent="0.3">
      <c r="A1330" t="e">
        <f>VLOOKUP(B1330,'VTD Check'!A:D,4,FALSE)</f>
        <v>#N/A</v>
      </c>
      <c r="B1330" t="s">
        <v>24</v>
      </c>
      <c r="C1330">
        <v>22</v>
      </c>
      <c r="D1330">
        <v>0</v>
      </c>
      <c r="E1330">
        <v>212</v>
      </c>
      <c r="F1330" t="s">
        <v>25</v>
      </c>
      <c r="G1330">
        <v>10769</v>
      </c>
      <c r="H1330">
        <v>106</v>
      </c>
      <c r="I1330">
        <v>102</v>
      </c>
      <c r="J1330">
        <v>0</v>
      </c>
      <c r="K1330">
        <v>0</v>
      </c>
      <c r="L1330">
        <v>2</v>
      </c>
      <c r="M1330">
        <v>52</v>
      </c>
      <c r="N1330">
        <v>0</v>
      </c>
      <c r="O1330">
        <v>48</v>
      </c>
      <c r="P1330">
        <v>0</v>
      </c>
      <c r="U1330" t="str">
        <f t="shared" si="63"/>
        <v>22-QUE</v>
      </c>
      <c r="V1330" t="e">
        <f>IF(U1330="","",VLOOKUP(B1330,'08 County Sub Allocation'!A:B,2,FALSE))</f>
        <v>#N/A</v>
      </c>
      <c r="X1330">
        <f t="shared" si="62"/>
        <v>22</v>
      </c>
      <c r="Y1330" t="str">
        <f t="shared" si="64"/>
        <v>QUE</v>
      </c>
    </row>
    <row r="1331" spans="1:25" x14ac:dyDescent="0.3">
      <c r="A1331" t="e">
        <f>VLOOKUP(B1331,'VTD Check'!A:D,4,FALSE)</f>
        <v>#N/A</v>
      </c>
      <c r="B1331" t="s">
        <v>26</v>
      </c>
      <c r="C1331">
        <v>22</v>
      </c>
      <c r="D1331">
        <v>0</v>
      </c>
      <c r="E1331">
        <v>0</v>
      </c>
      <c r="F1331" t="s">
        <v>25</v>
      </c>
      <c r="G1331">
        <v>10769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U1331" t="str">
        <f t="shared" si="63"/>
        <v/>
      </c>
      <c r="V1331" t="str">
        <f>IF(U1331="","",VLOOKUP(B1331,'08 County Sub Allocation'!A:B,2,FALSE))</f>
        <v/>
      </c>
      <c r="X1331" t="str">
        <f t="shared" si="62"/>
        <v/>
      </c>
      <c r="Y1331" t="str">
        <f t="shared" si="64"/>
        <v/>
      </c>
    </row>
    <row r="1332" spans="1:25" x14ac:dyDescent="0.3">
      <c r="A1332" t="e">
        <f>VLOOKUP(B1332,'VTD Check'!A:D,4,FALSE)</f>
        <v>#N/A</v>
      </c>
      <c r="B1332" t="s">
        <v>27</v>
      </c>
      <c r="C1332">
        <v>22</v>
      </c>
      <c r="D1332">
        <v>0</v>
      </c>
      <c r="E1332">
        <v>0</v>
      </c>
      <c r="F1332" t="s">
        <v>25</v>
      </c>
      <c r="G1332">
        <v>10769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U1332" t="str">
        <f t="shared" si="63"/>
        <v/>
      </c>
      <c r="V1332" t="str">
        <f>IF(U1332="","",VLOOKUP(B1332,'08 County Sub Allocation'!A:B,2,FALSE))</f>
        <v/>
      </c>
      <c r="X1332" t="str">
        <f t="shared" si="62"/>
        <v/>
      </c>
      <c r="Y1332" t="str">
        <f t="shared" si="64"/>
        <v/>
      </c>
    </row>
    <row r="1333" spans="1:25" x14ac:dyDescent="0.3">
      <c r="A1333" t="e">
        <f>VLOOKUP(B1333,'VTD Check'!A:D,4,FALSE)</f>
        <v>#N/A</v>
      </c>
      <c r="B1333" t="s">
        <v>28</v>
      </c>
      <c r="C1333">
        <v>22</v>
      </c>
      <c r="D1333">
        <v>0</v>
      </c>
      <c r="E1333">
        <v>692</v>
      </c>
      <c r="F1333" t="s">
        <v>25</v>
      </c>
      <c r="G1333">
        <v>10769</v>
      </c>
      <c r="H1333">
        <v>372</v>
      </c>
      <c r="I1333">
        <v>369</v>
      </c>
      <c r="J1333">
        <v>10</v>
      </c>
      <c r="K1333">
        <v>2</v>
      </c>
      <c r="L1333">
        <v>2</v>
      </c>
      <c r="M1333">
        <v>159</v>
      </c>
      <c r="N1333">
        <v>1</v>
      </c>
      <c r="O1333">
        <v>193</v>
      </c>
      <c r="P1333">
        <v>2</v>
      </c>
      <c r="U1333" t="str">
        <f t="shared" si="63"/>
        <v/>
      </c>
      <c r="V1333" t="str">
        <f>IF(U1333="","",VLOOKUP(B1333,'08 County Sub Allocation'!A:B,2,FALSE))</f>
        <v/>
      </c>
      <c r="X1333" t="str">
        <f t="shared" si="62"/>
        <v/>
      </c>
      <c r="Y1333" t="str">
        <f t="shared" si="64"/>
        <v/>
      </c>
    </row>
    <row r="1334" spans="1:25" x14ac:dyDescent="0.3">
      <c r="A1334" t="e">
        <f>VLOOKUP(B1334,'VTD Check'!A:D,4,FALSE)</f>
        <v>#N/A</v>
      </c>
      <c r="B1334" t="s">
        <v>29</v>
      </c>
      <c r="C1334">
        <v>22</v>
      </c>
      <c r="D1334">
        <v>0</v>
      </c>
      <c r="E1334">
        <v>0</v>
      </c>
      <c r="F1334" t="s">
        <v>25</v>
      </c>
      <c r="G1334">
        <v>10769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U1334" t="str">
        <f t="shared" si="63"/>
        <v/>
      </c>
      <c r="V1334" t="str">
        <f>IF(U1334="","",VLOOKUP(B1334,'08 County Sub Allocation'!A:B,2,FALSE))</f>
        <v/>
      </c>
      <c r="X1334" t="str">
        <f t="shared" si="62"/>
        <v/>
      </c>
      <c r="Y1334" t="str">
        <f t="shared" si="64"/>
        <v/>
      </c>
    </row>
    <row r="1335" spans="1:25" x14ac:dyDescent="0.3">
      <c r="A1335" t="e">
        <f>VLOOKUP(B1335,'VTD Check'!A:D,4,FALSE)</f>
        <v>#N/A</v>
      </c>
      <c r="B1335" t="s">
        <v>30</v>
      </c>
      <c r="C1335">
        <v>22</v>
      </c>
      <c r="D1335">
        <v>0</v>
      </c>
      <c r="E1335">
        <v>0</v>
      </c>
      <c r="F1335" t="s">
        <v>25</v>
      </c>
      <c r="G1335">
        <v>10769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U1335" t="str">
        <f t="shared" si="63"/>
        <v/>
      </c>
      <c r="V1335" t="str">
        <f>IF(U1335="","",VLOOKUP(B1335,'08 County Sub Allocation'!A:B,2,FALSE))</f>
        <v/>
      </c>
      <c r="X1335" t="str">
        <f t="shared" si="62"/>
        <v/>
      </c>
      <c r="Y1335" t="str">
        <f t="shared" si="64"/>
        <v/>
      </c>
    </row>
    <row r="1336" spans="1:25" x14ac:dyDescent="0.3">
      <c r="A1336" t="e">
        <f>VLOOKUP(B1336,'VTD Check'!A:D,4,FALSE)</f>
        <v>#N/A</v>
      </c>
      <c r="B1336" t="s">
        <v>31</v>
      </c>
      <c r="C1336">
        <v>22</v>
      </c>
      <c r="D1336">
        <v>0</v>
      </c>
      <c r="E1336">
        <v>0</v>
      </c>
      <c r="F1336" t="s">
        <v>25</v>
      </c>
      <c r="G1336">
        <v>10769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U1336" t="str">
        <f t="shared" si="63"/>
        <v/>
      </c>
      <c r="V1336" t="str">
        <f>IF(U1336="","",VLOOKUP(B1336,'08 County Sub Allocation'!A:B,2,FALSE))</f>
        <v/>
      </c>
      <c r="X1336" t="str">
        <f t="shared" si="62"/>
        <v/>
      </c>
      <c r="Y1336" t="str">
        <f t="shared" si="64"/>
        <v/>
      </c>
    </row>
    <row r="1337" spans="1:25" x14ac:dyDescent="0.3">
      <c r="A1337" t="e">
        <f>VLOOKUP(B1337,'VTD Check'!A:D,4,FALSE)</f>
        <v>#N/A</v>
      </c>
      <c r="B1337" t="s">
        <v>32</v>
      </c>
      <c r="C1337">
        <v>22</v>
      </c>
      <c r="D1337">
        <v>0</v>
      </c>
      <c r="E1337">
        <v>904</v>
      </c>
      <c r="F1337" t="s">
        <v>25</v>
      </c>
      <c r="G1337">
        <v>0</v>
      </c>
      <c r="H1337">
        <v>478</v>
      </c>
      <c r="I1337">
        <v>471</v>
      </c>
      <c r="J1337">
        <v>10</v>
      </c>
      <c r="K1337">
        <v>2</v>
      </c>
      <c r="L1337">
        <v>4</v>
      </c>
      <c r="M1337">
        <v>211</v>
      </c>
      <c r="N1337">
        <v>1</v>
      </c>
      <c r="O1337">
        <v>241</v>
      </c>
      <c r="P1337">
        <v>2</v>
      </c>
      <c r="U1337" t="str">
        <f t="shared" si="63"/>
        <v/>
      </c>
      <c r="V1337" t="str">
        <f>IF(U1337="","",VLOOKUP(B1337,'08 County Sub Allocation'!A:B,2,FALSE))</f>
        <v/>
      </c>
      <c r="X1337" t="str">
        <f t="shared" si="62"/>
        <v/>
      </c>
      <c r="Y1337" t="str">
        <f t="shared" si="64"/>
        <v/>
      </c>
    </row>
    <row r="1338" spans="1:25" x14ac:dyDescent="0.3">
      <c r="A1338" t="e">
        <f>VLOOKUP(B1338,'VTD Check'!A:D,4,FALSE)</f>
        <v>#N/A</v>
      </c>
      <c r="B1338" t="s">
        <v>223</v>
      </c>
      <c r="C1338">
        <v>22</v>
      </c>
      <c r="U1338" t="str">
        <f t="shared" si="63"/>
        <v/>
      </c>
      <c r="V1338" t="str">
        <f>IF(U1338="","",VLOOKUP(B1338,'08 County Sub Allocation'!A:B,2,FALSE))</f>
        <v/>
      </c>
      <c r="X1338" t="str">
        <f t="shared" si="62"/>
        <v/>
      </c>
      <c r="Y1338" t="str">
        <f t="shared" si="64"/>
        <v/>
      </c>
    </row>
    <row r="1339" spans="1:25" x14ac:dyDescent="0.3">
      <c r="A1339" t="e">
        <f>VLOOKUP(B1339,'VTD Check'!A:D,4,FALSE)</f>
        <v>#N/A</v>
      </c>
      <c r="B1339" t="s">
        <v>24</v>
      </c>
      <c r="C1339">
        <v>22</v>
      </c>
      <c r="D1339">
        <v>0</v>
      </c>
      <c r="E1339">
        <v>11589</v>
      </c>
      <c r="F1339" t="s">
        <v>25</v>
      </c>
      <c r="G1339">
        <v>243639</v>
      </c>
      <c r="H1339">
        <v>5889</v>
      </c>
      <c r="I1339">
        <v>5870</v>
      </c>
      <c r="J1339">
        <v>78</v>
      </c>
      <c r="K1339">
        <v>7</v>
      </c>
      <c r="L1339">
        <v>19</v>
      </c>
      <c r="M1339">
        <v>2254</v>
      </c>
      <c r="N1339">
        <v>32</v>
      </c>
      <c r="O1339">
        <v>3467</v>
      </c>
      <c r="P1339">
        <v>13</v>
      </c>
      <c r="U1339" t="str">
        <f t="shared" si="63"/>
        <v/>
      </c>
      <c r="V1339" t="str">
        <f>IF(U1339="","",VLOOKUP(B1339,'08 County Sub Allocation'!A:B,2,FALSE))</f>
        <v/>
      </c>
      <c r="X1339" t="str">
        <f t="shared" si="62"/>
        <v/>
      </c>
      <c r="Y1339" t="str">
        <f t="shared" si="64"/>
        <v/>
      </c>
    </row>
    <row r="1340" spans="1:25" x14ac:dyDescent="0.3">
      <c r="A1340" t="e">
        <f>VLOOKUP(B1340,'VTD Check'!A:D,4,FALSE)</f>
        <v>#N/A</v>
      </c>
      <c r="B1340" t="s">
        <v>26</v>
      </c>
      <c r="C1340">
        <v>22</v>
      </c>
      <c r="D1340">
        <v>0</v>
      </c>
      <c r="E1340">
        <v>0</v>
      </c>
      <c r="F1340" t="s">
        <v>25</v>
      </c>
      <c r="G1340">
        <v>243639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U1340" t="str">
        <f t="shared" si="63"/>
        <v/>
      </c>
      <c r="V1340" t="str">
        <f>IF(U1340="","",VLOOKUP(B1340,'08 County Sub Allocation'!A:B,2,FALSE))</f>
        <v/>
      </c>
      <c r="X1340" t="str">
        <f t="shared" si="62"/>
        <v/>
      </c>
      <c r="Y1340" t="str">
        <f t="shared" si="64"/>
        <v/>
      </c>
    </row>
    <row r="1341" spans="1:25" x14ac:dyDescent="0.3">
      <c r="A1341" t="e">
        <f>VLOOKUP(B1341,'VTD Check'!A:D,4,FALSE)</f>
        <v>#N/A</v>
      </c>
      <c r="B1341" t="s">
        <v>27</v>
      </c>
      <c r="C1341">
        <v>22</v>
      </c>
      <c r="D1341">
        <v>0</v>
      </c>
      <c r="E1341">
        <v>0</v>
      </c>
      <c r="F1341" t="s">
        <v>25</v>
      </c>
      <c r="G1341">
        <v>243639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U1341" t="str">
        <f t="shared" si="63"/>
        <v/>
      </c>
      <c r="V1341" t="str">
        <f>IF(U1341="","",VLOOKUP(B1341,'08 County Sub Allocation'!A:B,2,FALSE))</f>
        <v/>
      </c>
      <c r="X1341" t="str">
        <f t="shared" si="62"/>
        <v/>
      </c>
      <c r="Y1341" t="str">
        <f t="shared" si="64"/>
        <v/>
      </c>
    </row>
    <row r="1342" spans="1:25" x14ac:dyDescent="0.3">
      <c r="A1342" t="e">
        <f>VLOOKUP(B1342,'VTD Check'!A:D,4,FALSE)</f>
        <v>#N/A</v>
      </c>
      <c r="B1342" t="s">
        <v>28</v>
      </c>
      <c r="C1342">
        <v>22</v>
      </c>
      <c r="D1342">
        <v>0</v>
      </c>
      <c r="E1342">
        <v>0</v>
      </c>
      <c r="F1342" t="s">
        <v>25</v>
      </c>
      <c r="G1342">
        <v>243639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U1342" t="str">
        <f t="shared" si="63"/>
        <v/>
      </c>
      <c r="V1342" t="str">
        <f>IF(U1342="","",VLOOKUP(B1342,'08 County Sub Allocation'!A:B,2,FALSE))</f>
        <v/>
      </c>
      <c r="X1342" t="str">
        <f t="shared" si="62"/>
        <v/>
      </c>
      <c r="Y1342" t="str">
        <f t="shared" si="64"/>
        <v/>
      </c>
    </row>
    <row r="1343" spans="1:25" x14ac:dyDescent="0.3">
      <c r="A1343" t="e">
        <f>VLOOKUP(B1343,'VTD Check'!A:D,4,FALSE)</f>
        <v>#N/A</v>
      </c>
      <c r="B1343" t="s">
        <v>29</v>
      </c>
      <c r="C1343">
        <v>22</v>
      </c>
      <c r="D1343">
        <v>0</v>
      </c>
      <c r="E1343">
        <v>0</v>
      </c>
      <c r="F1343" t="s">
        <v>25</v>
      </c>
      <c r="G1343">
        <v>243639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U1343" t="str">
        <f t="shared" si="63"/>
        <v/>
      </c>
      <c r="V1343" t="str">
        <f>IF(U1343="","",VLOOKUP(B1343,'08 County Sub Allocation'!A:B,2,FALSE))</f>
        <v/>
      </c>
      <c r="X1343" t="str">
        <f t="shared" si="62"/>
        <v/>
      </c>
      <c r="Y1343" t="str">
        <f t="shared" si="64"/>
        <v/>
      </c>
    </row>
    <row r="1344" spans="1:25" x14ac:dyDescent="0.3">
      <c r="A1344" t="e">
        <f>VLOOKUP(B1344,'VTD Check'!A:D,4,FALSE)</f>
        <v>#N/A</v>
      </c>
      <c r="B1344" t="s">
        <v>30</v>
      </c>
      <c r="C1344">
        <v>22</v>
      </c>
      <c r="D1344">
        <v>0</v>
      </c>
      <c r="E1344">
        <v>0</v>
      </c>
      <c r="F1344" t="s">
        <v>25</v>
      </c>
      <c r="G1344">
        <v>243639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U1344" t="str">
        <f t="shared" si="63"/>
        <v/>
      </c>
      <c r="V1344" t="str">
        <f>IF(U1344="","",VLOOKUP(B1344,'08 County Sub Allocation'!A:B,2,FALSE))</f>
        <v/>
      </c>
      <c r="X1344" t="str">
        <f t="shared" si="62"/>
        <v/>
      </c>
      <c r="Y1344" t="str">
        <f t="shared" si="64"/>
        <v/>
      </c>
    </row>
    <row r="1345" spans="1:25" x14ac:dyDescent="0.3">
      <c r="A1345" t="e">
        <f>VLOOKUP(B1345,'VTD Check'!A:D,4,FALSE)</f>
        <v>#N/A</v>
      </c>
      <c r="B1345" t="s">
        <v>31</v>
      </c>
      <c r="C1345">
        <v>22</v>
      </c>
      <c r="D1345">
        <v>0</v>
      </c>
      <c r="E1345">
        <v>0</v>
      </c>
      <c r="F1345" t="s">
        <v>25</v>
      </c>
      <c r="G1345">
        <v>243639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U1345" t="str">
        <f t="shared" si="63"/>
        <v/>
      </c>
      <c r="V1345" t="str">
        <f>IF(U1345="","",VLOOKUP(B1345,'08 County Sub Allocation'!A:B,2,FALSE))</f>
        <v/>
      </c>
      <c r="X1345" t="str">
        <f t="shared" si="62"/>
        <v/>
      </c>
      <c r="Y1345" t="str">
        <f t="shared" si="64"/>
        <v/>
      </c>
    </row>
    <row r="1346" spans="1:25" x14ac:dyDescent="0.3">
      <c r="A1346" t="e">
        <f>VLOOKUP(B1346,'VTD Check'!A:D,4,FALSE)</f>
        <v>#N/A</v>
      </c>
      <c r="B1346" t="s">
        <v>32</v>
      </c>
      <c r="C1346">
        <v>22</v>
      </c>
      <c r="D1346">
        <v>0</v>
      </c>
      <c r="E1346">
        <v>11589</v>
      </c>
      <c r="F1346" t="s">
        <v>25</v>
      </c>
      <c r="G1346">
        <v>0</v>
      </c>
      <c r="H1346">
        <v>5889</v>
      </c>
      <c r="I1346">
        <v>5870</v>
      </c>
      <c r="J1346">
        <v>78</v>
      </c>
      <c r="K1346">
        <v>7</v>
      </c>
      <c r="L1346">
        <v>19</v>
      </c>
      <c r="M1346">
        <v>2254</v>
      </c>
      <c r="N1346">
        <v>32</v>
      </c>
      <c r="O1346">
        <v>3467</v>
      </c>
      <c r="P1346">
        <v>13</v>
      </c>
      <c r="U1346" t="str">
        <f t="shared" si="63"/>
        <v/>
      </c>
      <c r="V1346" t="str">
        <f>IF(U1346="","",VLOOKUP(B1346,'08 County Sub Allocation'!A:B,2,FALSE))</f>
        <v/>
      </c>
      <c r="X1346" t="str">
        <f t="shared" si="62"/>
        <v/>
      </c>
      <c r="Y1346" t="str">
        <f t="shared" si="64"/>
        <v/>
      </c>
    </row>
    <row r="1347" spans="1:25" x14ac:dyDescent="0.3">
      <c r="A1347" t="e">
        <f>VLOOKUP(B1347,'VTD Check'!A:D,4,FALSE)</f>
        <v>#N/A</v>
      </c>
      <c r="B1347" t="s">
        <v>286</v>
      </c>
      <c r="C1347">
        <v>22</v>
      </c>
      <c r="U1347" t="str">
        <f t="shared" si="63"/>
        <v/>
      </c>
      <c r="V1347" t="str">
        <f>IF(U1347="","",VLOOKUP(B1347,'08 County Sub Allocation'!A:B,2,FALSE))</f>
        <v/>
      </c>
      <c r="X1347" t="str">
        <f t="shared" ref="X1347:X1410" si="65">IF(U1347="","",IF(ISNUMBER(LEFT(U1347,2)/1),LEFT(U1347,2)/1,X1346))</f>
        <v/>
      </c>
      <c r="Y1347" t="str">
        <f t="shared" si="64"/>
        <v/>
      </c>
    </row>
    <row r="1348" spans="1:25" x14ac:dyDescent="0.3">
      <c r="A1348" t="e">
        <f>VLOOKUP(B1348,'VTD Check'!A:D,4,FALSE)</f>
        <v>#N/A</v>
      </c>
      <c r="B1348" t="s">
        <v>24</v>
      </c>
      <c r="C1348">
        <v>22</v>
      </c>
      <c r="D1348">
        <v>0</v>
      </c>
      <c r="E1348">
        <v>0</v>
      </c>
      <c r="F1348" t="s">
        <v>25</v>
      </c>
      <c r="G1348">
        <v>56655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U1348" t="str">
        <f t="shared" si="63"/>
        <v/>
      </c>
      <c r="V1348" t="str">
        <f>IF(U1348="","",VLOOKUP(B1348,'08 County Sub Allocation'!A:B,2,FALSE))</f>
        <v/>
      </c>
      <c r="X1348" t="str">
        <f t="shared" si="65"/>
        <v/>
      </c>
      <c r="Y1348" t="str">
        <f t="shared" si="64"/>
        <v/>
      </c>
    </row>
    <row r="1349" spans="1:25" x14ac:dyDescent="0.3">
      <c r="A1349" t="e">
        <f>VLOOKUP(B1349,'VTD Check'!A:D,4,FALSE)</f>
        <v>#N/A</v>
      </c>
      <c r="B1349" t="s">
        <v>26</v>
      </c>
      <c r="C1349">
        <v>22</v>
      </c>
      <c r="D1349">
        <v>0</v>
      </c>
      <c r="E1349">
        <v>223</v>
      </c>
      <c r="F1349" t="s">
        <v>25</v>
      </c>
      <c r="G1349">
        <v>56655</v>
      </c>
      <c r="H1349">
        <v>223</v>
      </c>
      <c r="I1349">
        <v>220</v>
      </c>
      <c r="J1349">
        <v>3</v>
      </c>
      <c r="K1349">
        <v>1</v>
      </c>
      <c r="L1349">
        <v>4</v>
      </c>
      <c r="M1349">
        <v>83</v>
      </c>
      <c r="N1349">
        <v>1</v>
      </c>
      <c r="O1349">
        <v>127</v>
      </c>
      <c r="P1349">
        <v>1</v>
      </c>
      <c r="U1349" t="str">
        <f t="shared" si="63"/>
        <v/>
      </c>
      <c r="V1349" t="str">
        <f>IF(U1349="","",VLOOKUP(B1349,'08 County Sub Allocation'!A:B,2,FALSE))</f>
        <v/>
      </c>
      <c r="X1349" t="str">
        <f t="shared" si="65"/>
        <v/>
      </c>
      <c r="Y1349" t="str">
        <f t="shared" si="64"/>
        <v/>
      </c>
    </row>
    <row r="1350" spans="1:25" x14ac:dyDescent="0.3">
      <c r="A1350" t="e">
        <f>VLOOKUP(B1350,'VTD Check'!A:D,4,FALSE)</f>
        <v>#N/A</v>
      </c>
      <c r="B1350" t="s">
        <v>27</v>
      </c>
      <c r="C1350">
        <v>22</v>
      </c>
      <c r="D1350">
        <v>0</v>
      </c>
      <c r="E1350">
        <v>0</v>
      </c>
      <c r="F1350" t="s">
        <v>25</v>
      </c>
      <c r="G1350">
        <v>56655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U1350" t="str">
        <f t="shared" si="63"/>
        <v/>
      </c>
      <c r="V1350" t="str">
        <f>IF(U1350="","",VLOOKUP(B1350,'08 County Sub Allocation'!A:B,2,FALSE))</f>
        <v/>
      </c>
      <c r="X1350" t="str">
        <f t="shared" si="65"/>
        <v/>
      </c>
      <c r="Y1350" t="str">
        <f t="shared" si="64"/>
        <v/>
      </c>
    </row>
    <row r="1351" spans="1:25" x14ac:dyDescent="0.3">
      <c r="A1351" t="e">
        <f>VLOOKUP(B1351,'VTD Check'!A:D,4,FALSE)</f>
        <v>#N/A</v>
      </c>
      <c r="B1351" t="s">
        <v>28</v>
      </c>
      <c r="C1351">
        <v>22</v>
      </c>
      <c r="D1351">
        <v>0</v>
      </c>
      <c r="E1351">
        <v>0</v>
      </c>
      <c r="F1351" t="s">
        <v>25</v>
      </c>
      <c r="G1351">
        <v>56655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U1351" t="str">
        <f t="shared" si="63"/>
        <v/>
      </c>
      <c r="V1351" t="str">
        <f>IF(U1351="","",VLOOKUP(B1351,'08 County Sub Allocation'!A:B,2,FALSE))</f>
        <v/>
      </c>
      <c r="X1351" t="str">
        <f t="shared" si="65"/>
        <v/>
      </c>
      <c r="Y1351" t="str">
        <f t="shared" si="64"/>
        <v/>
      </c>
    </row>
    <row r="1352" spans="1:25" x14ac:dyDescent="0.3">
      <c r="A1352" t="e">
        <f>VLOOKUP(B1352,'VTD Check'!A:D,4,FALSE)</f>
        <v>#N/A</v>
      </c>
      <c r="B1352" t="s">
        <v>29</v>
      </c>
      <c r="C1352">
        <v>22</v>
      </c>
      <c r="D1352">
        <v>0</v>
      </c>
      <c r="E1352">
        <v>0</v>
      </c>
      <c r="F1352" t="s">
        <v>25</v>
      </c>
      <c r="G1352">
        <v>56655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U1352" t="str">
        <f t="shared" si="63"/>
        <v/>
      </c>
      <c r="V1352" t="str">
        <f>IF(U1352="","",VLOOKUP(B1352,'08 County Sub Allocation'!A:B,2,FALSE))</f>
        <v/>
      </c>
      <c r="X1352" t="str">
        <f t="shared" si="65"/>
        <v/>
      </c>
      <c r="Y1352" t="str">
        <f t="shared" si="64"/>
        <v/>
      </c>
    </row>
    <row r="1353" spans="1:25" x14ac:dyDescent="0.3">
      <c r="A1353" t="e">
        <f>VLOOKUP(B1353,'VTD Check'!A:D,4,FALSE)</f>
        <v>#N/A</v>
      </c>
      <c r="B1353" t="s">
        <v>30</v>
      </c>
      <c r="C1353">
        <v>22</v>
      </c>
      <c r="D1353">
        <v>0</v>
      </c>
      <c r="E1353">
        <v>554</v>
      </c>
      <c r="F1353" t="s">
        <v>25</v>
      </c>
      <c r="G1353">
        <v>56655</v>
      </c>
      <c r="H1353">
        <v>554</v>
      </c>
      <c r="I1353">
        <v>550</v>
      </c>
      <c r="J1353">
        <v>8</v>
      </c>
      <c r="K1353">
        <v>5</v>
      </c>
      <c r="L1353">
        <v>1</v>
      </c>
      <c r="M1353">
        <v>203</v>
      </c>
      <c r="N1353">
        <v>0</v>
      </c>
      <c r="O1353">
        <v>333</v>
      </c>
      <c r="P1353">
        <v>0</v>
      </c>
      <c r="U1353" t="str">
        <f t="shared" si="63"/>
        <v/>
      </c>
      <c r="V1353" t="str">
        <f>IF(U1353="","",VLOOKUP(B1353,'08 County Sub Allocation'!A:B,2,FALSE))</f>
        <v/>
      </c>
      <c r="X1353" t="str">
        <f t="shared" si="65"/>
        <v/>
      </c>
      <c r="Y1353" t="str">
        <f t="shared" si="64"/>
        <v/>
      </c>
    </row>
    <row r="1354" spans="1:25" x14ac:dyDescent="0.3">
      <c r="A1354" t="e">
        <f>VLOOKUP(B1354,'VTD Check'!A:D,4,FALSE)</f>
        <v>#N/A</v>
      </c>
      <c r="B1354" t="s">
        <v>31</v>
      </c>
      <c r="C1354">
        <v>22</v>
      </c>
      <c r="D1354">
        <v>0</v>
      </c>
      <c r="E1354">
        <v>0</v>
      </c>
      <c r="F1354" t="s">
        <v>25</v>
      </c>
      <c r="G1354">
        <v>56655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U1354" t="str">
        <f t="shared" si="63"/>
        <v/>
      </c>
      <c r="V1354" t="str">
        <f>IF(U1354="","",VLOOKUP(B1354,'08 County Sub Allocation'!A:B,2,FALSE))</f>
        <v/>
      </c>
      <c r="X1354" t="str">
        <f t="shared" si="65"/>
        <v/>
      </c>
      <c r="Y1354" t="str">
        <f t="shared" si="64"/>
        <v/>
      </c>
    </row>
    <row r="1355" spans="1:25" x14ac:dyDescent="0.3">
      <c r="A1355" t="e">
        <f>VLOOKUP(B1355,'VTD Check'!A:D,4,FALSE)</f>
        <v>#N/A</v>
      </c>
      <c r="B1355" t="s">
        <v>32</v>
      </c>
      <c r="C1355">
        <v>22</v>
      </c>
      <c r="D1355">
        <v>0</v>
      </c>
      <c r="E1355">
        <v>777</v>
      </c>
      <c r="F1355" t="s">
        <v>25</v>
      </c>
      <c r="G1355">
        <v>0</v>
      </c>
      <c r="H1355">
        <v>777</v>
      </c>
      <c r="I1355">
        <v>770</v>
      </c>
      <c r="J1355">
        <v>11</v>
      </c>
      <c r="K1355">
        <v>6</v>
      </c>
      <c r="L1355">
        <v>5</v>
      </c>
      <c r="M1355">
        <v>286</v>
      </c>
      <c r="N1355">
        <v>1</v>
      </c>
      <c r="O1355">
        <v>460</v>
      </c>
      <c r="P1355">
        <v>1</v>
      </c>
      <c r="U1355" t="str">
        <f t="shared" ref="U1355:U1418" si="66">IF(ISNUMBER(LEFT(A1355,2)/1),A1355,IF(RIGHT(B1354,8)="Absentee",REPT("0",2-LEN(C1355))&amp;C1355&amp;"-ABS",IF(RIGHT(B1354,8)="Question",REPT("0",2-LEN(C1355))&amp;C1355&amp;"-QUE","")))</f>
        <v/>
      </c>
      <c r="V1355" t="str">
        <f>IF(U1355="","",VLOOKUP(B1355,'08 County Sub Allocation'!A:B,2,FALSE))</f>
        <v/>
      </c>
      <c r="X1355" t="str">
        <f t="shared" si="65"/>
        <v/>
      </c>
      <c r="Y1355" t="str">
        <f t="shared" si="64"/>
        <v/>
      </c>
    </row>
    <row r="1356" spans="1:25" x14ac:dyDescent="0.3">
      <c r="A1356" t="e">
        <f>VLOOKUP(B1356,'VTD Check'!A:D,4,FALSE)</f>
        <v>#N/A</v>
      </c>
      <c r="B1356" t="s">
        <v>302</v>
      </c>
      <c r="C1356">
        <v>22</v>
      </c>
      <c r="U1356" t="str">
        <f t="shared" si="66"/>
        <v/>
      </c>
      <c r="V1356" t="str">
        <f>IF(U1356="","",VLOOKUP(B1356,'08 County Sub Allocation'!A:B,2,FALSE))</f>
        <v/>
      </c>
      <c r="X1356" t="str">
        <f t="shared" si="65"/>
        <v/>
      </c>
      <c r="Y1356" t="str">
        <f t="shared" si="64"/>
        <v/>
      </c>
    </row>
    <row r="1357" spans="1:25" x14ac:dyDescent="0.3">
      <c r="A1357" t="e">
        <f>VLOOKUP(B1357,'VTD Check'!A:D,4,FALSE)</f>
        <v>#N/A</v>
      </c>
      <c r="B1357" t="s">
        <v>24</v>
      </c>
      <c r="C1357">
        <v>22</v>
      </c>
      <c r="D1357">
        <v>0</v>
      </c>
      <c r="E1357">
        <v>0</v>
      </c>
      <c r="F1357" t="s">
        <v>25</v>
      </c>
      <c r="G1357">
        <v>22865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U1357" t="str">
        <f t="shared" si="66"/>
        <v/>
      </c>
      <c r="V1357" t="str">
        <f>IF(U1357="","",VLOOKUP(B1357,'08 County Sub Allocation'!A:B,2,FALSE))</f>
        <v/>
      </c>
      <c r="X1357" t="str">
        <f t="shared" si="65"/>
        <v/>
      </c>
      <c r="Y1357" t="str">
        <f t="shared" ref="Y1357:Y1420" si="67">IF(U1357="","",IF(RIGHT(B1357,5)="Total","TOT",IF(ISNUMBER(LEFT(A1357,2)/1),"ED",IF(RIGHT(U1357,3)="ABS","ABS",IF(RIGHT(U1357,3)="QUE","QUE","")))))</f>
        <v/>
      </c>
    </row>
    <row r="1358" spans="1:25" x14ac:dyDescent="0.3">
      <c r="A1358" t="e">
        <f>VLOOKUP(B1358,'VTD Check'!A:D,4,FALSE)</f>
        <v>#N/A</v>
      </c>
      <c r="B1358" t="s">
        <v>26</v>
      </c>
      <c r="C1358">
        <v>22</v>
      </c>
      <c r="D1358">
        <v>0</v>
      </c>
      <c r="E1358">
        <v>0</v>
      </c>
      <c r="F1358" t="s">
        <v>25</v>
      </c>
      <c r="G1358">
        <v>22865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U1358" t="str">
        <f t="shared" si="66"/>
        <v/>
      </c>
      <c r="V1358" t="str">
        <f>IF(U1358="","",VLOOKUP(B1358,'08 County Sub Allocation'!A:B,2,FALSE))</f>
        <v/>
      </c>
      <c r="X1358" t="str">
        <f t="shared" si="65"/>
        <v/>
      </c>
      <c r="Y1358" t="str">
        <f t="shared" si="67"/>
        <v/>
      </c>
    </row>
    <row r="1359" spans="1:25" x14ac:dyDescent="0.3">
      <c r="A1359" t="e">
        <f>VLOOKUP(B1359,'VTD Check'!A:D,4,FALSE)</f>
        <v>#N/A</v>
      </c>
      <c r="B1359" t="s">
        <v>27</v>
      </c>
      <c r="C1359">
        <v>22</v>
      </c>
      <c r="D1359">
        <v>0</v>
      </c>
      <c r="E1359">
        <v>0</v>
      </c>
      <c r="F1359" t="s">
        <v>25</v>
      </c>
      <c r="G1359">
        <v>22865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U1359" t="str">
        <f t="shared" si="66"/>
        <v/>
      </c>
      <c r="V1359" t="str">
        <f>IF(U1359="","",VLOOKUP(B1359,'08 County Sub Allocation'!A:B,2,FALSE))</f>
        <v/>
      </c>
      <c r="X1359" t="str">
        <f t="shared" si="65"/>
        <v/>
      </c>
      <c r="Y1359" t="str">
        <f t="shared" si="67"/>
        <v/>
      </c>
    </row>
    <row r="1360" spans="1:25" x14ac:dyDescent="0.3">
      <c r="A1360" t="e">
        <f>VLOOKUP(B1360,'VTD Check'!A:D,4,FALSE)</f>
        <v>#N/A</v>
      </c>
      <c r="B1360" t="s">
        <v>28</v>
      </c>
      <c r="C1360">
        <v>22</v>
      </c>
      <c r="D1360">
        <v>0</v>
      </c>
      <c r="E1360">
        <v>0</v>
      </c>
      <c r="F1360" t="s">
        <v>25</v>
      </c>
      <c r="G1360">
        <v>22865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U1360" t="str">
        <f t="shared" si="66"/>
        <v/>
      </c>
      <c r="V1360" t="str">
        <f>IF(U1360="","",VLOOKUP(B1360,'08 County Sub Allocation'!A:B,2,FALSE))</f>
        <v/>
      </c>
      <c r="X1360" t="str">
        <f t="shared" si="65"/>
        <v/>
      </c>
      <c r="Y1360" t="str">
        <f t="shared" si="67"/>
        <v/>
      </c>
    </row>
    <row r="1361" spans="1:25" x14ac:dyDescent="0.3">
      <c r="A1361" t="e">
        <f>VLOOKUP(B1361,'VTD Check'!A:D,4,FALSE)</f>
        <v>#N/A</v>
      </c>
      <c r="B1361" t="s">
        <v>29</v>
      </c>
      <c r="C1361">
        <v>22</v>
      </c>
      <c r="D1361">
        <v>0</v>
      </c>
      <c r="E1361">
        <v>173</v>
      </c>
      <c r="F1361" t="s">
        <v>25</v>
      </c>
      <c r="G1361">
        <v>22865</v>
      </c>
      <c r="H1361">
        <v>87</v>
      </c>
      <c r="I1361">
        <v>87</v>
      </c>
      <c r="J1361">
        <v>0</v>
      </c>
      <c r="K1361">
        <v>1</v>
      </c>
      <c r="L1361">
        <v>0</v>
      </c>
      <c r="M1361">
        <v>31</v>
      </c>
      <c r="N1361">
        <v>0</v>
      </c>
      <c r="O1361">
        <v>55</v>
      </c>
      <c r="P1361">
        <v>0</v>
      </c>
      <c r="U1361" t="str">
        <f t="shared" si="66"/>
        <v/>
      </c>
      <c r="V1361" t="str">
        <f>IF(U1361="","",VLOOKUP(B1361,'08 County Sub Allocation'!A:B,2,FALSE))</f>
        <v/>
      </c>
      <c r="X1361" t="str">
        <f t="shared" si="65"/>
        <v/>
      </c>
      <c r="Y1361" t="str">
        <f t="shared" si="67"/>
        <v/>
      </c>
    </row>
    <row r="1362" spans="1:25" x14ac:dyDescent="0.3">
      <c r="A1362" t="e">
        <f>VLOOKUP(B1362,'VTD Check'!A:D,4,FALSE)</f>
        <v>#N/A</v>
      </c>
      <c r="B1362" t="s">
        <v>30</v>
      </c>
      <c r="C1362">
        <v>22</v>
      </c>
      <c r="D1362">
        <v>0</v>
      </c>
      <c r="E1362">
        <v>0</v>
      </c>
      <c r="F1362" t="s">
        <v>25</v>
      </c>
      <c r="G1362">
        <v>22865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U1362" t="str">
        <f t="shared" si="66"/>
        <v/>
      </c>
      <c r="V1362" t="str">
        <f>IF(U1362="","",VLOOKUP(B1362,'08 County Sub Allocation'!A:B,2,FALSE))</f>
        <v/>
      </c>
      <c r="X1362" t="str">
        <f t="shared" si="65"/>
        <v/>
      </c>
      <c r="Y1362" t="str">
        <f t="shared" si="67"/>
        <v/>
      </c>
    </row>
    <row r="1363" spans="1:25" x14ac:dyDescent="0.3">
      <c r="A1363" t="e">
        <f>VLOOKUP(B1363,'VTD Check'!A:D,4,FALSE)</f>
        <v>#N/A</v>
      </c>
      <c r="B1363" t="s">
        <v>31</v>
      </c>
      <c r="C1363">
        <v>22</v>
      </c>
      <c r="D1363">
        <v>0</v>
      </c>
      <c r="E1363">
        <v>0</v>
      </c>
      <c r="F1363" t="s">
        <v>25</v>
      </c>
      <c r="G1363">
        <v>22865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U1363" t="str">
        <f t="shared" si="66"/>
        <v/>
      </c>
      <c r="V1363" t="str">
        <f>IF(U1363="","",VLOOKUP(B1363,'08 County Sub Allocation'!A:B,2,FALSE))</f>
        <v/>
      </c>
      <c r="X1363" t="str">
        <f t="shared" si="65"/>
        <v/>
      </c>
      <c r="Y1363" t="str">
        <f t="shared" si="67"/>
        <v/>
      </c>
    </row>
    <row r="1364" spans="1:25" x14ac:dyDescent="0.3">
      <c r="A1364" t="e">
        <f>VLOOKUP(B1364,'VTD Check'!A:D,4,FALSE)</f>
        <v>#N/A</v>
      </c>
      <c r="B1364" t="s">
        <v>32</v>
      </c>
      <c r="C1364">
        <v>22</v>
      </c>
      <c r="D1364">
        <v>0</v>
      </c>
      <c r="E1364">
        <v>173</v>
      </c>
      <c r="F1364" t="s">
        <v>25</v>
      </c>
      <c r="G1364">
        <v>0</v>
      </c>
      <c r="H1364">
        <v>87</v>
      </c>
      <c r="I1364">
        <v>87</v>
      </c>
      <c r="J1364">
        <v>0</v>
      </c>
      <c r="K1364">
        <v>1</v>
      </c>
      <c r="L1364">
        <v>0</v>
      </c>
      <c r="M1364">
        <v>31</v>
      </c>
      <c r="N1364">
        <v>0</v>
      </c>
      <c r="O1364">
        <v>55</v>
      </c>
      <c r="P1364">
        <v>0</v>
      </c>
      <c r="U1364" t="str">
        <f t="shared" si="66"/>
        <v/>
      </c>
      <c r="V1364" t="str">
        <f>IF(U1364="","",VLOOKUP(B1364,'08 County Sub Allocation'!A:B,2,FALSE))</f>
        <v/>
      </c>
      <c r="X1364" t="str">
        <f t="shared" si="65"/>
        <v/>
      </c>
      <c r="Y1364" t="str">
        <f t="shared" si="67"/>
        <v/>
      </c>
    </row>
    <row r="1365" spans="1:25" x14ac:dyDescent="0.3">
      <c r="A1365" t="e">
        <f>VLOOKUP(B1365,'VTD Check'!A:D,4,FALSE)</f>
        <v>#N/A</v>
      </c>
      <c r="B1365" t="s">
        <v>32</v>
      </c>
      <c r="C1365">
        <v>22</v>
      </c>
      <c r="U1365" t="str">
        <f t="shared" si="66"/>
        <v/>
      </c>
      <c r="V1365" t="str">
        <f>IF(U1365="","",VLOOKUP(B1365,'08 County Sub Allocation'!A:B,2,FALSE))</f>
        <v/>
      </c>
      <c r="X1365" t="str">
        <f t="shared" si="65"/>
        <v/>
      </c>
      <c r="Y1365" t="str">
        <f t="shared" si="67"/>
        <v/>
      </c>
    </row>
    <row r="1366" spans="1:25" x14ac:dyDescent="0.3">
      <c r="A1366" t="e">
        <f>VLOOKUP(B1366,'VTD Check'!A:D,4,FALSE)</f>
        <v>#N/A</v>
      </c>
      <c r="B1366" t="s">
        <v>37</v>
      </c>
      <c r="C1366">
        <v>22</v>
      </c>
      <c r="D1366">
        <v>10769</v>
      </c>
      <c r="E1366">
        <v>9094</v>
      </c>
      <c r="F1366" s="1">
        <v>0.84450000000000003</v>
      </c>
      <c r="G1366">
        <v>10769</v>
      </c>
      <c r="H1366">
        <v>4563</v>
      </c>
      <c r="I1366">
        <v>4533</v>
      </c>
      <c r="J1366">
        <v>93</v>
      </c>
      <c r="K1366">
        <v>8</v>
      </c>
      <c r="L1366">
        <v>28</v>
      </c>
      <c r="M1366">
        <v>2003</v>
      </c>
      <c r="N1366">
        <v>23</v>
      </c>
      <c r="O1366">
        <v>2369</v>
      </c>
      <c r="P1366">
        <v>9</v>
      </c>
      <c r="U1366" t="str">
        <f t="shared" si="66"/>
        <v/>
      </c>
      <c r="V1366" t="str">
        <f>IF(U1366="","",VLOOKUP(B1366,'08 County Sub Allocation'!A:B,2,FALSE))</f>
        <v/>
      </c>
      <c r="X1366" t="str">
        <f t="shared" si="65"/>
        <v/>
      </c>
      <c r="Y1366" t="str">
        <f t="shared" si="67"/>
        <v/>
      </c>
    </row>
    <row r="1367" spans="1:25" x14ac:dyDescent="0.3">
      <c r="A1367" t="e">
        <f>VLOOKUP(B1367,'VTD Check'!A:D,4,FALSE)</f>
        <v>#N/A</v>
      </c>
      <c r="B1367" t="s">
        <v>24</v>
      </c>
      <c r="C1367">
        <v>22</v>
      </c>
      <c r="D1367">
        <v>10769</v>
      </c>
      <c r="E1367">
        <v>13994</v>
      </c>
      <c r="F1367" s="1">
        <v>1.2995000000000001</v>
      </c>
      <c r="G1367">
        <v>344697</v>
      </c>
      <c r="H1367">
        <v>7124</v>
      </c>
      <c r="I1367">
        <v>7093</v>
      </c>
      <c r="J1367">
        <v>98</v>
      </c>
      <c r="K1367">
        <v>16</v>
      </c>
      <c r="L1367">
        <v>22</v>
      </c>
      <c r="M1367">
        <v>2860</v>
      </c>
      <c r="N1367">
        <v>34</v>
      </c>
      <c r="O1367">
        <v>4045</v>
      </c>
      <c r="P1367">
        <v>18</v>
      </c>
      <c r="U1367" t="str">
        <f t="shared" si="66"/>
        <v/>
      </c>
      <c r="V1367" t="str">
        <f>IF(U1367="","",VLOOKUP(B1367,'08 County Sub Allocation'!A:B,2,FALSE))</f>
        <v/>
      </c>
      <c r="X1367" t="str">
        <f t="shared" si="65"/>
        <v/>
      </c>
      <c r="Y1367" t="str">
        <f t="shared" si="67"/>
        <v/>
      </c>
    </row>
    <row r="1368" spans="1:25" x14ac:dyDescent="0.3">
      <c r="A1368" t="e">
        <f>VLOOKUP(B1368,'VTD Check'!A:D,4,FALSE)</f>
        <v>#N/A</v>
      </c>
      <c r="B1368" t="s">
        <v>26</v>
      </c>
      <c r="C1368">
        <v>22</v>
      </c>
      <c r="D1368">
        <v>10769</v>
      </c>
      <c r="E1368">
        <v>223</v>
      </c>
      <c r="F1368" s="1">
        <v>2.07E-2</v>
      </c>
      <c r="G1368">
        <v>344697</v>
      </c>
      <c r="H1368">
        <v>223</v>
      </c>
      <c r="I1368">
        <v>220</v>
      </c>
      <c r="J1368">
        <v>3</v>
      </c>
      <c r="K1368">
        <v>1</v>
      </c>
      <c r="L1368">
        <v>4</v>
      </c>
      <c r="M1368">
        <v>83</v>
      </c>
      <c r="N1368">
        <v>1</v>
      </c>
      <c r="O1368">
        <v>127</v>
      </c>
      <c r="P1368">
        <v>1</v>
      </c>
      <c r="U1368" t="str">
        <f t="shared" si="66"/>
        <v/>
      </c>
      <c r="V1368" t="str">
        <f>IF(U1368="","",VLOOKUP(B1368,'08 County Sub Allocation'!A:B,2,FALSE))</f>
        <v/>
      </c>
      <c r="X1368" t="str">
        <f t="shared" si="65"/>
        <v/>
      </c>
      <c r="Y1368" t="str">
        <f t="shared" si="67"/>
        <v/>
      </c>
    </row>
    <row r="1369" spans="1:25" x14ac:dyDescent="0.3">
      <c r="A1369" t="e">
        <f>VLOOKUP(B1369,'VTD Check'!A:D,4,FALSE)</f>
        <v>#N/A</v>
      </c>
      <c r="B1369" t="s">
        <v>27</v>
      </c>
      <c r="C1369">
        <v>22</v>
      </c>
      <c r="D1369">
        <v>10769</v>
      </c>
      <c r="E1369">
        <v>0</v>
      </c>
      <c r="F1369" s="1">
        <v>0</v>
      </c>
      <c r="G1369">
        <v>344697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U1369" t="str">
        <f t="shared" si="66"/>
        <v/>
      </c>
      <c r="V1369" t="str">
        <f>IF(U1369="","",VLOOKUP(B1369,'08 County Sub Allocation'!A:B,2,FALSE))</f>
        <v/>
      </c>
      <c r="X1369" t="str">
        <f t="shared" si="65"/>
        <v/>
      </c>
      <c r="Y1369" t="str">
        <f t="shared" si="67"/>
        <v/>
      </c>
    </row>
    <row r="1370" spans="1:25" x14ac:dyDescent="0.3">
      <c r="A1370" t="e">
        <f>VLOOKUP(B1370,'VTD Check'!A:D,4,FALSE)</f>
        <v>#N/A</v>
      </c>
      <c r="B1370" t="s">
        <v>28</v>
      </c>
      <c r="C1370">
        <v>22</v>
      </c>
      <c r="D1370">
        <v>10769</v>
      </c>
      <c r="E1370">
        <v>1044</v>
      </c>
      <c r="F1370" s="1">
        <v>9.69E-2</v>
      </c>
      <c r="G1370">
        <v>344697</v>
      </c>
      <c r="H1370">
        <v>555</v>
      </c>
      <c r="I1370">
        <v>552</v>
      </c>
      <c r="J1370">
        <v>16</v>
      </c>
      <c r="K1370">
        <v>4</v>
      </c>
      <c r="L1370">
        <v>2</v>
      </c>
      <c r="M1370">
        <v>246</v>
      </c>
      <c r="N1370">
        <v>3</v>
      </c>
      <c r="O1370">
        <v>278</v>
      </c>
      <c r="P1370">
        <v>3</v>
      </c>
      <c r="U1370" t="str">
        <f t="shared" si="66"/>
        <v/>
      </c>
      <c r="V1370" t="str">
        <f>IF(U1370="","",VLOOKUP(B1370,'08 County Sub Allocation'!A:B,2,FALSE))</f>
        <v/>
      </c>
      <c r="X1370" t="str">
        <f t="shared" si="65"/>
        <v/>
      </c>
      <c r="Y1370" t="str">
        <f t="shared" si="67"/>
        <v/>
      </c>
    </row>
    <row r="1371" spans="1:25" x14ac:dyDescent="0.3">
      <c r="A1371" t="e">
        <f>VLOOKUP(B1371,'VTD Check'!A:D,4,FALSE)</f>
        <v>#N/A</v>
      </c>
      <c r="B1371" t="s">
        <v>29</v>
      </c>
      <c r="C1371">
        <v>22</v>
      </c>
      <c r="D1371">
        <v>10769</v>
      </c>
      <c r="E1371">
        <v>173</v>
      </c>
      <c r="F1371" s="1">
        <v>1.61E-2</v>
      </c>
      <c r="G1371">
        <v>344697</v>
      </c>
      <c r="H1371">
        <v>87</v>
      </c>
      <c r="I1371">
        <v>87</v>
      </c>
      <c r="J1371">
        <v>0</v>
      </c>
      <c r="K1371">
        <v>1</v>
      </c>
      <c r="L1371">
        <v>0</v>
      </c>
      <c r="M1371">
        <v>31</v>
      </c>
      <c r="N1371">
        <v>0</v>
      </c>
      <c r="O1371">
        <v>55</v>
      </c>
      <c r="P1371">
        <v>0</v>
      </c>
      <c r="U1371" t="str">
        <f t="shared" si="66"/>
        <v/>
      </c>
      <c r="V1371" t="str">
        <f>IF(U1371="","",VLOOKUP(B1371,'08 County Sub Allocation'!A:B,2,FALSE))</f>
        <v/>
      </c>
      <c r="X1371" t="str">
        <f t="shared" si="65"/>
        <v/>
      </c>
      <c r="Y1371" t="str">
        <f t="shared" si="67"/>
        <v/>
      </c>
    </row>
    <row r="1372" spans="1:25" x14ac:dyDescent="0.3">
      <c r="A1372" t="e">
        <f>VLOOKUP(B1372,'VTD Check'!A:D,4,FALSE)</f>
        <v>#N/A</v>
      </c>
      <c r="B1372" t="s">
        <v>30</v>
      </c>
      <c r="C1372">
        <v>22</v>
      </c>
      <c r="D1372">
        <v>10769</v>
      </c>
      <c r="E1372">
        <v>554</v>
      </c>
      <c r="F1372" s="1">
        <v>5.1400000000000001E-2</v>
      </c>
      <c r="G1372">
        <v>344697</v>
      </c>
      <c r="H1372">
        <v>554</v>
      </c>
      <c r="I1372">
        <v>550</v>
      </c>
      <c r="J1372">
        <v>8</v>
      </c>
      <c r="K1372">
        <v>5</v>
      </c>
      <c r="L1372">
        <v>1</v>
      </c>
      <c r="M1372">
        <v>203</v>
      </c>
      <c r="N1372">
        <v>0</v>
      </c>
      <c r="O1372">
        <v>333</v>
      </c>
      <c r="P1372">
        <v>0</v>
      </c>
      <c r="U1372" t="str">
        <f t="shared" si="66"/>
        <v/>
      </c>
      <c r="V1372" t="str">
        <f>IF(U1372="","",VLOOKUP(B1372,'08 County Sub Allocation'!A:B,2,FALSE))</f>
        <v/>
      </c>
      <c r="X1372" t="str">
        <f t="shared" si="65"/>
        <v/>
      </c>
      <c r="Y1372" t="str">
        <f t="shared" si="67"/>
        <v/>
      </c>
    </row>
    <row r="1373" spans="1:25" x14ac:dyDescent="0.3">
      <c r="A1373" t="e">
        <f>VLOOKUP(B1373,'VTD Check'!A:D,4,FALSE)</f>
        <v>#N/A</v>
      </c>
      <c r="B1373" t="s">
        <v>31</v>
      </c>
      <c r="C1373">
        <v>22</v>
      </c>
      <c r="D1373">
        <v>10769</v>
      </c>
      <c r="E1373">
        <v>0</v>
      </c>
      <c r="F1373" s="1">
        <v>0</v>
      </c>
      <c r="G1373">
        <v>344697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U1373" t="str">
        <f t="shared" si="66"/>
        <v/>
      </c>
      <c r="V1373" t="str">
        <f>IF(U1373="","",VLOOKUP(B1373,'08 County Sub Allocation'!A:B,2,FALSE))</f>
        <v/>
      </c>
      <c r="X1373" t="str">
        <f t="shared" si="65"/>
        <v/>
      </c>
      <c r="Y1373" t="str">
        <f t="shared" si="67"/>
        <v/>
      </c>
    </row>
    <row r="1374" spans="1:25" x14ac:dyDescent="0.3">
      <c r="A1374" t="e">
        <f>VLOOKUP(B1374,'VTD Check'!A:D,4,FALSE)</f>
        <v>#N/A</v>
      </c>
      <c r="B1374" t="s">
        <v>32</v>
      </c>
      <c r="C1374">
        <v>22</v>
      </c>
      <c r="D1374">
        <v>10769</v>
      </c>
      <c r="E1374">
        <v>25082</v>
      </c>
      <c r="F1374" s="1">
        <v>2.3290999999999999</v>
      </c>
      <c r="G1374">
        <v>10769</v>
      </c>
      <c r="H1374">
        <v>13106</v>
      </c>
      <c r="I1374">
        <v>13035</v>
      </c>
      <c r="J1374">
        <v>218</v>
      </c>
      <c r="K1374">
        <v>35</v>
      </c>
      <c r="L1374">
        <v>57</v>
      </c>
      <c r="M1374">
        <v>5426</v>
      </c>
      <c r="N1374">
        <v>61</v>
      </c>
      <c r="O1374">
        <v>7207</v>
      </c>
      <c r="P1374">
        <v>31</v>
      </c>
      <c r="U1374" t="str">
        <f t="shared" si="66"/>
        <v/>
      </c>
      <c r="V1374" t="str">
        <f>IF(U1374="","",VLOOKUP(B1374,'08 County Sub Allocation'!A:B,2,FALSE))</f>
        <v/>
      </c>
      <c r="X1374" t="str">
        <f t="shared" si="65"/>
        <v/>
      </c>
      <c r="Y1374" t="str">
        <f t="shared" si="67"/>
        <v/>
      </c>
    </row>
    <row r="1375" spans="1:25" x14ac:dyDescent="0.3">
      <c r="A1375" t="e">
        <f>VLOOKUP(B1375,'VTD Check'!A:D,4,FALSE)</f>
        <v>#N/A</v>
      </c>
      <c r="U1375" t="str">
        <f t="shared" si="66"/>
        <v/>
      </c>
      <c r="V1375" t="str">
        <f>IF(U1375="","",VLOOKUP(B1375,'08 County Sub Allocation'!A:B,2,FALSE))</f>
        <v/>
      </c>
      <c r="X1375" t="str">
        <f t="shared" si="65"/>
        <v/>
      </c>
      <c r="Y1375" t="str">
        <f t="shared" si="67"/>
        <v/>
      </c>
    </row>
    <row r="1376" spans="1:25" x14ac:dyDescent="0.3">
      <c r="A1376" t="str">
        <f>VLOOKUP(B1376,'VTD Check'!A:D,4,FALSE)</f>
        <v>23-500</v>
      </c>
      <c r="B1376" t="s">
        <v>313</v>
      </c>
      <c r="C1376">
        <v>23</v>
      </c>
      <c r="D1376">
        <v>957</v>
      </c>
      <c r="E1376">
        <v>762</v>
      </c>
      <c r="F1376" s="1">
        <v>0.79620000000000002</v>
      </c>
      <c r="G1376">
        <v>957</v>
      </c>
      <c r="H1376">
        <v>380</v>
      </c>
      <c r="I1376">
        <v>377</v>
      </c>
      <c r="J1376">
        <v>5</v>
      </c>
      <c r="K1376">
        <v>2</v>
      </c>
      <c r="L1376">
        <v>0</v>
      </c>
      <c r="M1376">
        <v>209</v>
      </c>
      <c r="N1376">
        <v>3</v>
      </c>
      <c r="O1376">
        <v>155</v>
      </c>
      <c r="P1376">
        <v>3</v>
      </c>
      <c r="U1376" t="str">
        <f t="shared" si="66"/>
        <v>23-500</v>
      </c>
      <c r="V1376" t="str">
        <f>IF(U1376="","",VLOOKUP(B1376,'08 County Sub Allocation'!A:B,2,FALSE))</f>
        <v>ANC</v>
      </c>
      <c r="X1376">
        <f t="shared" si="65"/>
        <v>23</v>
      </c>
      <c r="Y1376" t="str">
        <f t="shared" si="67"/>
        <v>ED</v>
      </c>
    </row>
    <row r="1377" spans="1:25" x14ac:dyDescent="0.3">
      <c r="A1377" t="str">
        <f>VLOOKUP(B1377,'VTD Check'!A:D,4,FALSE)</f>
        <v>23-505</v>
      </c>
      <c r="B1377" t="s">
        <v>314</v>
      </c>
      <c r="C1377">
        <v>23</v>
      </c>
      <c r="D1377">
        <v>830</v>
      </c>
      <c r="E1377">
        <v>450</v>
      </c>
      <c r="F1377" s="1">
        <v>0.54220000000000002</v>
      </c>
      <c r="G1377">
        <v>830</v>
      </c>
      <c r="H1377">
        <v>225</v>
      </c>
      <c r="I1377">
        <v>224</v>
      </c>
      <c r="J1377">
        <v>7</v>
      </c>
      <c r="K1377">
        <v>0</v>
      </c>
      <c r="L1377">
        <v>1</v>
      </c>
      <c r="M1377">
        <v>106</v>
      </c>
      <c r="N1377">
        <v>4</v>
      </c>
      <c r="O1377">
        <v>104</v>
      </c>
      <c r="P1377">
        <v>2</v>
      </c>
      <c r="U1377" t="str">
        <f t="shared" si="66"/>
        <v>23-505</v>
      </c>
      <c r="V1377" t="str">
        <f>IF(U1377="","",VLOOKUP(B1377,'08 County Sub Allocation'!A:B,2,FALSE))</f>
        <v>ANC</v>
      </c>
      <c r="X1377">
        <f t="shared" si="65"/>
        <v>23</v>
      </c>
      <c r="Y1377" t="str">
        <f t="shared" si="67"/>
        <v>ED</v>
      </c>
    </row>
    <row r="1378" spans="1:25" x14ac:dyDescent="0.3">
      <c r="A1378" t="str">
        <f>VLOOKUP(B1378,'VTD Check'!A:D,4,FALSE)</f>
        <v>23-510</v>
      </c>
      <c r="B1378" t="s">
        <v>315</v>
      </c>
      <c r="C1378">
        <v>23</v>
      </c>
      <c r="D1378">
        <v>966</v>
      </c>
      <c r="E1378">
        <v>981</v>
      </c>
      <c r="F1378" s="1">
        <v>1.0155000000000001</v>
      </c>
      <c r="G1378">
        <v>966</v>
      </c>
      <c r="H1378">
        <v>490</v>
      </c>
      <c r="I1378">
        <v>487</v>
      </c>
      <c r="J1378">
        <v>12</v>
      </c>
      <c r="K1378">
        <v>2</v>
      </c>
      <c r="L1378">
        <v>1</v>
      </c>
      <c r="M1378">
        <v>260</v>
      </c>
      <c r="N1378">
        <v>0</v>
      </c>
      <c r="O1378">
        <v>210</v>
      </c>
      <c r="P1378">
        <v>2</v>
      </c>
      <c r="U1378" t="str">
        <f t="shared" si="66"/>
        <v>23-510</v>
      </c>
      <c r="V1378" t="str">
        <f>IF(U1378="","",VLOOKUP(B1378,'08 County Sub Allocation'!A:B,2,FALSE))</f>
        <v>ANC</v>
      </c>
      <c r="X1378">
        <f t="shared" si="65"/>
        <v>23</v>
      </c>
      <c r="Y1378" t="str">
        <f t="shared" si="67"/>
        <v>ED</v>
      </c>
    </row>
    <row r="1379" spans="1:25" x14ac:dyDescent="0.3">
      <c r="A1379" t="str">
        <f>VLOOKUP(B1379,'VTD Check'!A:D,4,FALSE)</f>
        <v>23-515</v>
      </c>
      <c r="B1379" t="s">
        <v>316</v>
      </c>
      <c r="C1379">
        <v>23</v>
      </c>
      <c r="D1379">
        <v>1805</v>
      </c>
      <c r="E1379">
        <v>1228</v>
      </c>
      <c r="F1379" s="1">
        <v>0.68030000000000002</v>
      </c>
      <c r="G1379">
        <v>1805</v>
      </c>
      <c r="H1379">
        <v>615</v>
      </c>
      <c r="I1379">
        <v>604</v>
      </c>
      <c r="J1379">
        <v>10</v>
      </c>
      <c r="K1379">
        <v>2</v>
      </c>
      <c r="L1379">
        <v>1</v>
      </c>
      <c r="M1379">
        <v>331</v>
      </c>
      <c r="N1379">
        <v>8</v>
      </c>
      <c r="O1379">
        <v>249</v>
      </c>
      <c r="P1379">
        <v>3</v>
      </c>
      <c r="U1379" t="str">
        <f t="shared" si="66"/>
        <v>23-515</v>
      </c>
      <c r="V1379" t="str">
        <f>IF(U1379="","",VLOOKUP(B1379,'08 County Sub Allocation'!A:B,2,FALSE))</f>
        <v>ANC</v>
      </c>
      <c r="X1379">
        <f t="shared" si="65"/>
        <v>23</v>
      </c>
      <c r="Y1379" t="str">
        <f t="shared" si="67"/>
        <v>ED</v>
      </c>
    </row>
    <row r="1380" spans="1:25" x14ac:dyDescent="0.3">
      <c r="A1380" t="s">
        <v>1882</v>
      </c>
      <c r="B1380" t="s">
        <v>251</v>
      </c>
      <c r="C1380">
        <v>23</v>
      </c>
      <c r="D1380">
        <v>1867</v>
      </c>
      <c r="E1380">
        <v>1087</v>
      </c>
      <c r="F1380" s="1">
        <v>0.58220000000000005</v>
      </c>
      <c r="G1380">
        <v>1867</v>
      </c>
      <c r="H1380">
        <v>544</v>
      </c>
      <c r="I1380">
        <v>542</v>
      </c>
      <c r="J1380">
        <v>15</v>
      </c>
      <c r="K1380">
        <v>1</v>
      </c>
      <c r="L1380">
        <v>2</v>
      </c>
      <c r="M1380">
        <v>291</v>
      </c>
      <c r="N1380">
        <v>0</v>
      </c>
      <c r="O1380">
        <v>232</v>
      </c>
      <c r="P1380">
        <v>1</v>
      </c>
      <c r="U1380" t="str">
        <f t="shared" si="66"/>
        <v>23-520</v>
      </c>
      <c r="V1380" t="str">
        <f>IF(U1380="","",VLOOKUP(B1380,'08 County Sub Allocation'!A:B,2,FALSE))</f>
        <v>MS</v>
      </c>
      <c r="X1380">
        <f t="shared" si="65"/>
        <v>23</v>
      </c>
      <c r="Y1380" t="str">
        <f t="shared" si="67"/>
        <v>ED</v>
      </c>
    </row>
    <row r="1381" spans="1:25" x14ac:dyDescent="0.3">
      <c r="A1381" t="str">
        <f>VLOOKUP(B1381,'VTD Check'!A:D,4,FALSE)</f>
        <v>23-525</v>
      </c>
      <c r="B1381" t="s">
        <v>317</v>
      </c>
      <c r="C1381">
        <v>23</v>
      </c>
      <c r="D1381">
        <v>767</v>
      </c>
      <c r="E1381">
        <v>519</v>
      </c>
      <c r="F1381" s="1">
        <v>0.67669999999999997</v>
      </c>
      <c r="G1381">
        <v>767</v>
      </c>
      <c r="H1381">
        <v>260</v>
      </c>
      <c r="I1381">
        <v>260</v>
      </c>
      <c r="J1381">
        <v>4</v>
      </c>
      <c r="K1381">
        <v>0</v>
      </c>
      <c r="L1381">
        <v>3</v>
      </c>
      <c r="M1381">
        <v>122</v>
      </c>
      <c r="N1381">
        <v>2</v>
      </c>
      <c r="O1381">
        <v>129</v>
      </c>
      <c r="P1381">
        <v>0</v>
      </c>
      <c r="U1381" t="str">
        <f t="shared" si="66"/>
        <v>23-525</v>
      </c>
      <c r="V1381" t="str">
        <f>IF(U1381="","",VLOOKUP(B1381,'08 County Sub Allocation'!A:B,2,FALSE))</f>
        <v>ANC</v>
      </c>
      <c r="X1381">
        <f t="shared" si="65"/>
        <v>23</v>
      </c>
      <c r="Y1381" t="str">
        <f t="shared" si="67"/>
        <v>ED</v>
      </c>
    </row>
    <row r="1382" spans="1:25" x14ac:dyDescent="0.3">
      <c r="A1382" t="str">
        <f>VLOOKUP(B1382,'VTD Check'!A:D,4,FALSE)</f>
        <v>23-530</v>
      </c>
      <c r="B1382" t="s">
        <v>318</v>
      </c>
      <c r="C1382">
        <v>23</v>
      </c>
      <c r="D1382">
        <v>349</v>
      </c>
      <c r="E1382">
        <v>388</v>
      </c>
      <c r="F1382" s="1">
        <v>1.1116999999999999</v>
      </c>
      <c r="G1382">
        <v>349</v>
      </c>
      <c r="H1382">
        <v>195</v>
      </c>
      <c r="I1382">
        <v>192</v>
      </c>
      <c r="J1382">
        <v>5</v>
      </c>
      <c r="K1382">
        <v>0</v>
      </c>
      <c r="L1382">
        <v>0</v>
      </c>
      <c r="M1382">
        <v>101</v>
      </c>
      <c r="N1382">
        <v>0</v>
      </c>
      <c r="O1382">
        <v>86</v>
      </c>
      <c r="P1382">
        <v>0</v>
      </c>
      <c r="U1382" t="str">
        <f t="shared" si="66"/>
        <v>23-530</v>
      </c>
      <c r="V1382" t="str">
        <f>IF(U1382="","",VLOOKUP(B1382,'08 County Sub Allocation'!A:B,2,FALSE))</f>
        <v>ANC</v>
      </c>
      <c r="X1382">
        <f t="shared" si="65"/>
        <v>23</v>
      </c>
      <c r="Y1382" t="str">
        <f t="shared" si="67"/>
        <v>ED</v>
      </c>
    </row>
    <row r="1383" spans="1:25" x14ac:dyDescent="0.3">
      <c r="A1383" t="str">
        <f>VLOOKUP(B1383,'VTD Check'!A:D,4,FALSE)</f>
        <v>23-535</v>
      </c>
      <c r="B1383" t="s">
        <v>319</v>
      </c>
      <c r="C1383">
        <v>23</v>
      </c>
      <c r="D1383">
        <v>1839</v>
      </c>
      <c r="E1383">
        <v>1352</v>
      </c>
      <c r="F1383" s="1">
        <v>0.73519999999999996</v>
      </c>
      <c r="G1383">
        <v>1839</v>
      </c>
      <c r="H1383">
        <v>689</v>
      </c>
      <c r="I1383">
        <v>683</v>
      </c>
      <c r="J1383">
        <v>13</v>
      </c>
      <c r="K1383">
        <v>5</v>
      </c>
      <c r="L1383">
        <v>1</v>
      </c>
      <c r="M1383">
        <v>367</v>
      </c>
      <c r="N1383">
        <v>2</v>
      </c>
      <c r="O1383">
        <v>293</v>
      </c>
      <c r="P1383">
        <v>2</v>
      </c>
      <c r="U1383" t="str">
        <f t="shared" si="66"/>
        <v>23-535</v>
      </c>
      <c r="V1383" t="str">
        <f>IF(U1383="","",VLOOKUP(B1383,'08 County Sub Allocation'!A:B,2,FALSE))</f>
        <v>ANC</v>
      </c>
      <c r="X1383">
        <f t="shared" si="65"/>
        <v>23</v>
      </c>
      <c r="Y1383" t="str">
        <f t="shared" si="67"/>
        <v>ED</v>
      </c>
    </row>
    <row r="1384" spans="1:25" x14ac:dyDescent="0.3">
      <c r="A1384" t="str">
        <f>VLOOKUP(B1384,'VTD Check'!A:D,4,FALSE)</f>
        <v>23-540</v>
      </c>
      <c r="B1384" t="s">
        <v>320</v>
      </c>
      <c r="C1384">
        <v>23</v>
      </c>
      <c r="D1384">
        <v>2229</v>
      </c>
      <c r="E1384">
        <v>2317</v>
      </c>
      <c r="F1384" s="1">
        <v>1.0395000000000001</v>
      </c>
      <c r="G1384">
        <v>2229</v>
      </c>
      <c r="H1384">
        <v>1160</v>
      </c>
      <c r="I1384">
        <v>1155</v>
      </c>
      <c r="J1384">
        <v>26</v>
      </c>
      <c r="K1384">
        <v>2</v>
      </c>
      <c r="L1384">
        <v>0</v>
      </c>
      <c r="M1384">
        <v>574</v>
      </c>
      <c r="N1384">
        <v>3</v>
      </c>
      <c r="O1384">
        <v>550</v>
      </c>
      <c r="P1384">
        <v>0</v>
      </c>
      <c r="U1384" t="str">
        <f t="shared" si="66"/>
        <v>23-540</v>
      </c>
      <c r="V1384" t="str">
        <f>IF(U1384="","",VLOOKUP(B1384,'08 County Sub Allocation'!A:B,2,FALSE))</f>
        <v>ANC</v>
      </c>
      <c r="X1384">
        <f t="shared" si="65"/>
        <v>23</v>
      </c>
      <c r="Y1384" t="str">
        <f t="shared" si="67"/>
        <v>ED</v>
      </c>
    </row>
    <row r="1385" spans="1:25" x14ac:dyDescent="0.3">
      <c r="A1385" t="e">
        <f>VLOOKUP(B1385,'VTD Check'!A:D,4,FALSE)</f>
        <v>#N/A</v>
      </c>
      <c r="B1385" t="s">
        <v>321</v>
      </c>
      <c r="C1385">
        <v>23</v>
      </c>
      <c r="U1385" t="str">
        <f t="shared" si="66"/>
        <v/>
      </c>
      <c r="V1385" t="str">
        <f>IF(U1385="","",VLOOKUP(B1385,'08 County Sub Allocation'!A:B,2,FALSE))</f>
        <v/>
      </c>
      <c r="X1385" t="str">
        <f t="shared" si="65"/>
        <v/>
      </c>
      <c r="Y1385" t="str">
        <f t="shared" si="67"/>
        <v/>
      </c>
    </row>
    <row r="1386" spans="1:25" x14ac:dyDescent="0.3">
      <c r="A1386" t="e">
        <f>VLOOKUP(B1386,'VTD Check'!A:D,4,FALSE)</f>
        <v>#N/A</v>
      </c>
      <c r="B1386" t="s">
        <v>24</v>
      </c>
      <c r="C1386">
        <v>23</v>
      </c>
      <c r="D1386">
        <v>0</v>
      </c>
      <c r="E1386">
        <v>2729</v>
      </c>
      <c r="F1386" t="s">
        <v>25</v>
      </c>
      <c r="G1386">
        <v>11609</v>
      </c>
      <c r="H1386">
        <v>1410</v>
      </c>
      <c r="I1386">
        <v>1402</v>
      </c>
      <c r="J1386">
        <v>34</v>
      </c>
      <c r="K1386">
        <v>10</v>
      </c>
      <c r="L1386">
        <v>2</v>
      </c>
      <c r="M1386">
        <v>815</v>
      </c>
      <c r="N1386">
        <v>9</v>
      </c>
      <c r="O1386">
        <v>527</v>
      </c>
      <c r="P1386">
        <v>5</v>
      </c>
      <c r="U1386" t="str">
        <f t="shared" si="66"/>
        <v>23-ABS</v>
      </c>
      <c r="V1386" t="e">
        <f>IF(U1386="","",VLOOKUP(B1386,'08 County Sub Allocation'!A:B,2,FALSE))</f>
        <v>#N/A</v>
      </c>
      <c r="X1386">
        <f t="shared" si="65"/>
        <v>23</v>
      </c>
      <c r="Y1386" t="str">
        <f t="shared" si="67"/>
        <v>ABS</v>
      </c>
    </row>
    <row r="1387" spans="1:25" x14ac:dyDescent="0.3">
      <c r="A1387" t="e">
        <f>VLOOKUP(B1387,'VTD Check'!A:D,4,FALSE)</f>
        <v>#N/A</v>
      </c>
      <c r="B1387" t="s">
        <v>26</v>
      </c>
      <c r="C1387">
        <v>23</v>
      </c>
      <c r="D1387">
        <v>0</v>
      </c>
      <c r="E1387">
        <v>0</v>
      </c>
      <c r="F1387" t="s">
        <v>25</v>
      </c>
      <c r="G1387">
        <v>11609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U1387" t="str">
        <f t="shared" si="66"/>
        <v/>
      </c>
      <c r="V1387" t="str">
        <f>IF(U1387="","",VLOOKUP(B1387,'08 County Sub Allocation'!A:B,2,FALSE))</f>
        <v/>
      </c>
      <c r="X1387" t="str">
        <f t="shared" si="65"/>
        <v/>
      </c>
      <c r="Y1387" t="str">
        <f t="shared" si="67"/>
        <v/>
      </c>
    </row>
    <row r="1388" spans="1:25" x14ac:dyDescent="0.3">
      <c r="A1388" t="e">
        <f>VLOOKUP(B1388,'VTD Check'!A:D,4,FALSE)</f>
        <v>#N/A</v>
      </c>
      <c r="B1388" t="s">
        <v>27</v>
      </c>
      <c r="C1388">
        <v>23</v>
      </c>
      <c r="D1388">
        <v>0</v>
      </c>
      <c r="E1388">
        <v>0</v>
      </c>
      <c r="F1388" t="s">
        <v>25</v>
      </c>
      <c r="G1388">
        <v>11609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U1388" t="str">
        <f t="shared" si="66"/>
        <v/>
      </c>
      <c r="V1388" t="str">
        <f>IF(U1388="","",VLOOKUP(B1388,'08 County Sub Allocation'!A:B,2,FALSE))</f>
        <v/>
      </c>
      <c r="X1388" t="str">
        <f t="shared" si="65"/>
        <v/>
      </c>
      <c r="Y1388" t="str">
        <f t="shared" si="67"/>
        <v/>
      </c>
    </row>
    <row r="1389" spans="1:25" x14ac:dyDescent="0.3">
      <c r="A1389" t="e">
        <f>VLOOKUP(B1389,'VTD Check'!A:D,4,FALSE)</f>
        <v>#N/A</v>
      </c>
      <c r="B1389" t="s">
        <v>28</v>
      </c>
      <c r="C1389">
        <v>23</v>
      </c>
      <c r="D1389">
        <v>0</v>
      </c>
      <c r="E1389">
        <v>314</v>
      </c>
      <c r="F1389" t="s">
        <v>25</v>
      </c>
      <c r="G1389">
        <v>11609</v>
      </c>
      <c r="H1389">
        <v>167</v>
      </c>
      <c r="I1389">
        <v>165</v>
      </c>
      <c r="J1389">
        <v>4</v>
      </c>
      <c r="K1389">
        <v>0</v>
      </c>
      <c r="L1389">
        <v>0</v>
      </c>
      <c r="M1389">
        <v>94</v>
      </c>
      <c r="N1389">
        <v>0</v>
      </c>
      <c r="O1389">
        <v>67</v>
      </c>
      <c r="P1389">
        <v>0</v>
      </c>
      <c r="U1389" t="str">
        <f t="shared" si="66"/>
        <v/>
      </c>
      <c r="V1389" t="str">
        <f>IF(U1389="","",VLOOKUP(B1389,'08 County Sub Allocation'!A:B,2,FALSE))</f>
        <v/>
      </c>
      <c r="X1389" t="str">
        <f t="shared" si="65"/>
        <v/>
      </c>
      <c r="Y1389" t="str">
        <f t="shared" si="67"/>
        <v/>
      </c>
    </row>
    <row r="1390" spans="1:25" x14ac:dyDescent="0.3">
      <c r="A1390" t="e">
        <f>VLOOKUP(B1390,'VTD Check'!A:D,4,FALSE)</f>
        <v>#N/A</v>
      </c>
      <c r="B1390" t="s">
        <v>29</v>
      </c>
      <c r="C1390">
        <v>23</v>
      </c>
      <c r="D1390">
        <v>0</v>
      </c>
      <c r="E1390">
        <v>0</v>
      </c>
      <c r="F1390" t="s">
        <v>25</v>
      </c>
      <c r="G1390">
        <v>11609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U1390" t="str">
        <f t="shared" si="66"/>
        <v/>
      </c>
      <c r="V1390" t="str">
        <f>IF(U1390="","",VLOOKUP(B1390,'08 County Sub Allocation'!A:B,2,FALSE))</f>
        <v/>
      </c>
      <c r="X1390" t="str">
        <f t="shared" si="65"/>
        <v/>
      </c>
      <c r="Y1390" t="str">
        <f t="shared" si="67"/>
        <v/>
      </c>
    </row>
    <row r="1391" spans="1:25" x14ac:dyDescent="0.3">
      <c r="A1391" t="e">
        <f>VLOOKUP(B1391,'VTD Check'!A:D,4,FALSE)</f>
        <v>#N/A</v>
      </c>
      <c r="B1391" t="s">
        <v>30</v>
      </c>
      <c r="C1391">
        <v>23</v>
      </c>
      <c r="D1391">
        <v>0</v>
      </c>
      <c r="E1391">
        <v>0</v>
      </c>
      <c r="F1391" t="s">
        <v>25</v>
      </c>
      <c r="G1391">
        <v>11609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U1391" t="str">
        <f t="shared" si="66"/>
        <v/>
      </c>
      <c r="V1391" t="str">
        <f>IF(U1391="","",VLOOKUP(B1391,'08 County Sub Allocation'!A:B,2,FALSE))</f>
        <v/>
      </c>
      <c r="X1391" t="str">
        <f t="shared" si="65"/>
        <v/>
      </c>
      <c r="Y1391" t="str">
        <f t="shared" si="67"/>
        <v/>
      </c>
    </row>
    <row r="1392" spans="1:25" x14ac:dyDescent="0.3">
      <c r="A1392" t="e">
        <f>VLOOKUP(B1392,'VTD Check'!A:D,4,FALSE)</f>
        <v>#N/A</v>
      </c>
      <c r="B1392" t="s">
        <v>31</v>
      </c>
      <c r="C1392">
        <v>23</v>
      </c>
      <c r="D1392">
        <v>0</v>
      </c>
      <c r="E1392">
        <v>0</v>
      </c>
      <c r="F1392" t="s">
        <v>25</v>
      </c>
      <c r="G1392">
        <v>11609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U1392" t="str">
        <f t="shared" si="66"/>
        <v/>
      </c>
      <c r="V1392" t="str">
        <f>IF(U1392="","",VLOOKUP(B1392,'08 County Sub Allocation'!A:B,2,FALSE))</f>
        <v/>
      </c>
      <c r="X1392" t="str">
        <f t="shared" si="65"/>
        <v/>
      </c>
      <c r="Y1392" t="str">
        <f t="shared" si="67"/>
        <v/>
      </c>
    </row>
    <row r="1393" spans="1:25" x14ac:dyDescent="0.3">
      <c r="A1393" t="e">
        <f>VLOOKUP(B1393,'VTD Check'!A:D,4,FALSE)</f>
        <v>#N/A</v>
      </c>
      <c r="B1393" t="s">
        <v>32</v>
      </c>
      <c r="C1393">
        <v>23</v>
      </c>
      <c r="D1393">
        <v>0</v>
      </c>
      <c r="E1393">
        <v>3043</v>
      </c>
      <c r="F1393" t="s">
        <v>25</v>
      </c>
      <c r="G1393">
        <v>0</v>
      </c>
      <c r="H1393">
        <v>1577</v>
      </c>
      <c r="I1393">
        <v>1567</v>
      </c>
      <c r="J1393">
        <v>38</v>
      </c>
      <c r="K1393">
        <v>10</v>
      </c>
      <c r="L1393">
        <v>2</v>
      </c>
      <c r="M1393">
        <v>909</v>
      </c>
      <c r="N1393">
        <v>9</v>
      </c>
      <c r="O1393">
        <v>594</v>
      </c>
      <c r="P1393">
        <v>5</v>
      </c>
      <c r="U1393" t="str">
        <f t="shared" si="66"/>
        <v/>
      </c>
      <c r="V1393" t="str">
        <f>IF(U1393="","",VLOOKUP(B1393,'08 County Sub Allocation'!A:B,2,FALSE))</f>
        <v/>
      </c>
      <c r="X1393" t="str">
        <f t="shared" si="65"/>
        <v/>
      </c>
      <c r="Y1393" t="str">
        <f t="shared" si="67"/>
        <v/>
      </c>
    </row>
    <row r="1394" spans="1:25" x14ac:dyDescent="0.3">
      <c r="A1394" t="e">
        <f>VLOOKUP(B1394,'VTD Check'!A:D,4,FALSE)</f>
        <v>#N/A</v>
      </c>
      <c r="B1394" t="s">
        <v>322</v>
      </c>
      <c r="C1394">
        <v>23</v>
      </c>
      <c r="U1394" t="str">
        <f t="shared" si="66"/>
        <v/>
      </c>
      <c r="V1394" t="str">
        <f>IF(U1394="","",VLOOKUP(B1394,'08 County Sub Allocation'!A:B,2,FALSE))</f>
        <v/>
      </c>
      <c r="X1394" t="str">
        <f t="shared" si="65"/>
        <v/>
      </c>
      <c r="Y1394" t="str">
        <f t="shared" si="67"/>
        <v/>
      </c>
    </row>
    <row r="1395" spans="1:25" x14ac:dyDescent="0.3">
      <c r="A1395" t="e">
        <f>VLOOKUP(B1395,'VTD Check'!A:D,4,FALSE)</f>
        <v>#N/A</v>
      </c>
      <c r="B1395" t="s">
        <v>24</v>
      </c>
      <c r="C1395">
        <v>23</v>
      </c>
      <c r="D1395">
        <v>0</v>
      </c>
      <c r="E1395">
        <v>148</v>
      </c>
      <c r="F1395" t="s">
        <v>25</v>
      </c>
      <c r="G1395">
        <v>11609</v>
      </c>
      <c r="H1395">
        <v>74</v>
      </c>
      <c r="I1395">
        <v>72</v>
      </c>
      <c r="J1395">
        <v>3</v>
      </c>
      <c r="K1395">
        <v>0</v>
      </c>
      <c r="L1395">
        <v>1</v>
      </c>
      <c r="M1395">
        <v>36</v>
      </c>
      <c r="N1395">
        <v>0</v>
      </c>
      <c r="O1395">
        <v>32</v>
      </c>
      <c r="P1395">
        <v>0</v>
      </c>
      <c r="U1395" t="str">
        <f t="shared" si="66"/>
        <v>23-QUE</v>
      </c>
      <c r="V1395" t="e">
        <f>IF(U1395="","",VLOOKUP(B1395,'08 County Sub Allocation'!A:B,2,FALSE))</f>
        <v>#N/A</v>
      </c>
      <c r="X1395">
        <f t="shared" si="65"/>
        <v>23</v>
      </c>
      <c r="Y1395" t="str">
        <f t="shared" si="67"/>
        <v>QUE</v>
      </c>
    </row>
    <row r="1396" spans="1:25" x14ac:dyDescent="0.3">
      <c r="A1396" t="e">
        <f>VLOOKUP(B1396,'VTD Check'!A:D,4,FALSE)</f>
        <v>#N/A</v>
      </c>
      <c r="B1396" t="s">
        <v>26</v>
      </c>
      <c r="C1396">
        <v>23</v>
      </c>
      <c r="D1396">
        <v>0</v>
      </c>
      <c r="E1396">
        <v>0</v>
      </c>
      <c r="F1396" t="s">
        <v>25</v>
      </c>
      <c r="G1396">
        <v>11609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U1396" t="str">
        <f t="shared" si="66"/>
        <v/>
      </c>
      <c r="V1396" t="str">
        <f>IF(U1396="","",VLOOKUP(B1396,'08 County Sub Allocation'!A:B,2,FALSE))</f>
        <v/>
      </c>
      <c r="X1396" t="str">
        <f t="shared" si="65"/>
        <v/>
      </c>
      <c r="Y1396" t="str">
        <f t="shared" si="67"/>
        <v/>
      </c>
    </row>
    <row r="1397" spans="1:25" x14ac:dyDescent="0.3">
      <c r="A1397" t="e">
        <f>VLOOKUP(B1397,'VTD Check'!A:D,4,FALSE)</f>
        <v>#N/A</v>
      </c>
      <c r="B1397" t="s">
        <v>27</v>
      </c>
      <c r="C1397">
        <v>23</v>
      </c>
      <c r="D1397">
        <v>0</v>
      </c>
      <c r="E1397">
        <v>0</v>
      </c>
      <c r="F1397" t="s">
        <v>25</v>
      </c>
      <c r="G1397">
        <v>11609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U1397" t="str">
        <f t="shared" si="66"/>
        <v/>
      </c>
      <c r="V1397" t="str">
        <f>IF(U1397="","",VLOOKUP(B1397,'08 County Sub Allocation'!A:B,2,FALSE))</f>
        <v/>
      </c>
      <c r="X1397" t="str">
        <f t="shared" si="65"/>
        <v/>
      </c>
      <c r="Y1397" t="str">
        <f t="shared" si="67"/>
        <v/>
      </c>
    </row>
    <row r="1398" spans="1:25" x14ac:dyDescent="0.3">
      <c r="A1398" t="e">
        <f>VLOOKUP(B1398,'VTD Check'!A:D,4,FALSE)</f>
        <v>#N/A</v>
      </c>
      <c r="B1398" t="s">
        <v>28</v>
      </c>
      <c r="C1398">
        <v>23</v>
      </c>
      <c r="D1398">
        <v>0</v>
      </c>
      <c r="E1398">
        <v>591</v>
      </c>
      <c r="F1398" t="s">
        <v>25</v>
      </c>
      <c r="G1398">
        <v>11609</v>
      </c>
      <c r="H1398">
        <v>318</v>
      </c>
      <c r="I1398">
        <v>314</v>
      </c>
      <c r="J1398">
        <v>8</v>
      </c>
      <c r="K1398">
        <v>0</v>
      </c>
      <c r="L1398">
        <v>5</v>
      </c>
      <c r="M1398">
        <v>143</v>
      </c>
      <c r="N1398">
        <v>1</v>
      </c>
      <c r="O1398">
        <v>155</v>
      </c>
      <c r="P1398">
        <v>2</v>
      </c>
      <c r="U1398" t="str">
        <f t="shared" si="66"/>
        <v/>
      </c>
      <c r="V1398" t="str">
        <f>IF(U1398="","",VLOOKUP(B1398,'08 County Sub Allocation'!A:B,2,FALSE))</f>
        <v/>
      </c>
      <c r="X1398" t="str">
        <f t="shared" si="65"/>
        <v/>
      </c>
      <c r="Y1398" t="str">
        <f t="shared" si="67"/>
        <v/>
      </c>
    </row>
    <row r="1399" spans="1:25" x14ac:dyDescent="0.3">
      <c r="A1399" t="e">
        <f>VLOOKUP(B1399,'VTD Check'!A:D,4,FALSE)</f>
        <v>#N/A</v>
      </c>
      <c r="B1399" t="s">
        <v>29</v>
      </c>
      <c r="C1399">
        <v>23</v>
      </c>
      <c r="D1399">
        <v>0</v>
      </c>
      <c r="E1399">
        <v>0</v>
      </c>
      <c r="F1399" t="s">
        <v>25</v>
      </c>
      <c r="G1399">
        <v>11609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U1399" t="str">
        <f t="shared" si="66"/>
        <v/>
      </c>
      <c r="V1399" t="str">
        <f>IF(U1399="","",VLOOKUP(B1399,'08 County Sub Allocation'!A:B,2,FALSE))</f>
        <v/>
      </c>
      <c r="X1399" t="str">
        <f t="shared" si="65"/>
        <v/>
      </c>
      <c r="Y1399" t="str">
        <f t="shared" si="67"/>
        <v/>
      </c>
    </row>
    <row r="1400" spans="1:25" x14ac:dyDescent="0.3">
      <c r="A1400" t="e">
        <f>VLOOKUP(B1400,'VTD Check'!A:D,4,FALSE)</f>
        <v>#N/A</v>
      </c>
      <c r="B1400" t="s">
        <v>30</v>
      </c>
      <c r="C1400">
        <v>23</v>
      </c>
      <c r="D1400">
        <v>0</v>
      </c>
      <c r="E1400">
        <v>0</v>
      </c>
      <c r="F1400" t="s">
        <v>25</v>
      </c>
      <c r="G1400">
        <v>11609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U1400" t="str">
        <f t="shared" si="66"/>
        <v/>
      </c>
      <c r="V1400" t="str">
        <f>IF(U1400="","",VLOOKUP(B1400,'08 County Sub Allocation'!A:B,2,FALSE))</f>
        <v/>
      </c>
      <c r="X1400" t="str">
        <f t="shared" si="65"/>
        <v/>
      </c>
      <c r="Y1400" t="str">
        <f t="shared" si="67"/>
        <v/>
      </c>
    </row>
    <row r="1401" spans="1:25" x14ac:dyDescent="0.3">
      <c r="A1401" t="e">
        <f>VLOOKUP(B1401,'VTD Check'!A:D,4,FALSE)</f>
        <v>#N/A</v>
      </c>
      <c r="B1401" t="s">
        <v>31</v>
      </c>
      <c r="C1401">
        <v>23</v>
      </c>
      <c r="D1401">
        <v>0</v>
      </c>
      <c r="E1401">
        <v>0</v>
      </c>
      <c r="F1401" t="s">
        <v>25</v>
      </c>
      <c r="G1401">
        <v>11609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U1401" t="str">
        <f t="shared" si="66"/>
        <v/>
      </c>
      <c r="V1401" t="str">
        <f>IF(U1401="","",VLOOKUP(B1401,'08 County Sub Allocation'!A:B,2,FALSE))</f>
        <v/>
      </c>
      <c r="X1401" t="str">
        <f t="shared" si="65"/>
        <v/>
      </c>
      <c r="Y1401" t="str">
        <f t="shared" si="67"/>
        <v/>
      </c>
    </row>
    <row r="1402" spans="1:25" x14ac:dyDescent="0.3">
      <c r="A1402" t="e">
        <f>VLOOKUP(B1402,'VTD Check'!A:D,4,FALSE)</f>
        <v>#N/A</v>
      </c>
      <c r="B1402" t="s">
        <v>32</v>
      </c>
      <c r="C1402">
        <v>23</v>
      </c>
      <c r="D1402">
        <v>0</v>
      </c>
      <c r="E1402">
        <v>739</v>
      </c>
      <c r="F1402" t="s">
        <v>25</v>
      </c>
      <c r="G1402">
        <v>0</v>
      </c>
      <c r="H1402">
        <v>392</v>
      </c>
      <c r="I1402">
        <v>386</v>
      </c>
      <c r="J1402">
        <v>11</v>
      </c>
      <c r="K1402">
        <v>0</v>
      </c>
      <c r="L1402">
        <v>6</v>
      </c>
      <c r="M1402">
        <v>179</v>
      </c>
      <c r="N1402">
        <v>1</v>
      </c>
      <c r="O1402">
        <v>187</v>
      </c>
      <c r="P1402">
        <v>2</v>
      </c>
      <c r="U1402" t="str">
        <f t="shared" si="66"/>
        <v/>
      </c>
      <c r="V1402" t="str">
        <f>IF(U1402="","",VLOOKUP(B1402,'08 County Sub Allocation'!A:B,2,FALSE))</f>
        <v/>
      </c>
      <c r="X1402" t="str">
        <f t="shared" si="65"/>
        <v/>
      </c>
      <c r="Y1402" t="str">
        <f t="shared" si="67"/>
        <v/>
      </c>
    </row>
    <row r="1403" spans="1:25" x14ac:dyDescent="0.3">
      <c r="A1403" t="e">
        <f>VLOOKUP(B1403,'VTD Check'!A:D,4,FALSE)</f>
        <v>#N/A</v>
      </c>
      <c r="B1403" t="s">
        <v>223</v>
      </c>
      <c r="C1403">
        <v>23</v>
      </c>
      <c r="U1403" t="str">
        <f t="shared" si="66"/>
        <v/>
      </c>
      <c r="V1403" t="str">
        <f>IF(U1403="","",VLOOKUP(B1403,'08 County Sub Allocation'!A:B,2,FALSE))</f>
        <v/>
      </c>
      <c r="X1403" t="str">
        <f t="shared" si="65"/>
        <v/>
      </c>
      <c r="Y1403" t="str">
        <f t="shared" si="67"/>
        <v/>
      </c>
    </row>
    <row r="1404" spans="1:25" x14ac:dyDescent="0.3">
      <c r="A1404" t="e">
        <f>VLOOKUP(B1404,'VTD Check'!A:D,4,FALSE)</f>
        <v>#N/A</v>
      </c>
      <c r="B1404" t="s">
        <v>24</v>
      </c>
      <c r="C1404">
        <v>23</v>
      </c>
      <c r="D1404">
        <v>0</v>
      </c>
      <c r="E1404">
        <v>11589</v>
      </c>
      <c r="F1404" t="s">
        <v>25</v>
      </c>
      <c r="G1404">
        <v>243639</v>
      </c>
      <c r="H1404">
        <v>5889</v>
      </c>
      <c r="I1404">
        <v>5870</v>
      </c>
      <c r="J1404">
        <v>78</v>
      </c>
      <c r="K1404">
        <v>7</v>
      </c>
      <c r="L1404">
        <v>19</v>
      </c>
      <c r="M1404">
        <v>2254</v>
      </c>
      <c r="N1404">
        <v>32</v>
      </c>
      <c r="O1404">
        <v>3467</v>
      </c>
      <c r="P1404">
        <v>13</v>
      </c>
      <c r="U1404" t="str">
        <f t="shared" si="66"/>
        <v/>
      </c>
      <c r="V1404" t="str">
        <f>IF(U1404="","",VLOOKUP(B1404,'08 County Sub Allocation'!A:B,2,FALSE))</f>
        <v/>
      </c>
      <c r="X1404" t="str">
        <f t="shared" si="65"/>
        <v/>
      </c>
      <c r="Y1404" t="str">
        <f t="shared" si="67"/>
        <v/>
      </c>
    </row>
    <row r="1405" spans="1:25" x14ac:dyDescent="0.3">
      <c r="A1405" t="e">
        <f>VLOOKUP(B1405,'VTD Check'!A:D,4,FALSE)</f>
        <v>#N/A</v>
      </c>
      <c r="B1405" t="s">
        <v>26</v>
      </c>
      <c r="C1405">
        <v>23</v>
      </c>
      <c r="D1405">
        <v>0</v>
      </c>
      <c r="E1405">
        <v>0</v>
      </c>
      <c r="F1405" t="s">
        <v>25</v>
      </c>
      <c r="G1405">
        <v>243639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U1405" t="str">
        <f t="shared" si="66"/>
        <v/>
      </c>
      <c r="V1405" t="str">
        <f>IF(U1405="","",VLOOKUP(B1405,'08 County Sub Allocation'!A:B,2,FALSE))</f>
        <v/>
      </c>
      <c r="X1405" t="str">
        <f t="shared" si="65"/>
        <v/>
      </c>
      <c r="Y1405" t="str">
        <f t="shared" si="67"/>
        <v/>
      </c>
    </row>
    <row r="1406" spans="1:25" x14ac:dyDescent="0.3">
      <c r="A1406" t="e">
        <f>VLOOKUP(B1406,'VTD Check'!A:D,4,FALSE)</f>
        <v>#N/A</v>
      </c>
      <c r="B1406" t="s">
        <v>27</v>
      </c>
      <c r="C1406">
        <v>23</v>
      </c>
      <c r="D1406">
        <v>0</v>
      </c>
      <c r="E1406">
        <v>0</v>
      </c>
      <c r="F1406" t="s">
        <v>25</v>
      </c>
      <c r="G1406">
        <v>243639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U1406" t="str">
        <f t="shared" si="66"/>
        <v/>
      </c>
      <c r="V1406" t="str">
        <f>IF(U1406="","",VLOOKUP(B1406,'08 County Sub Allocation'!A:B,2,FALSE))</f>
        <v/>
      </c>
      <c r="X1406" t="str">
        <f t="shared" si="65"/>
        <v/>
      </c>
      <c r="Y1406" t="str">
        <f t="shared" si="67"/>
        <v/>
      </c>
    </row>
    <row r="1407" spans="1:25" x14ac:dyDescent="0.3">
      <c r="A1407" t="e">
        <f>VLOOKUP(B1407,'VTD Check'!A:D,4,FALSE)</f>
        <v>#N/A</v>
      </c>
      <c r="B1407" t="s">
        <v>28</v>
      </c>
      <c r="C1407">
        <v>23</v>
      </c>
      <c r="D1407">
        <v>0</v>
      </c>
      <c r="E1407">
        <v>0</v>
      </c>
      <c r="F1407" t="s">
        <v>25</v>
      </c>
      <c r="G1407">
        <v>243639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U1407" t="str">
        <f t="shared" si="66"/>
        <v/>
      </c>
      <c r="V1407" t="str">
        <f>IF(U1407="","",VLOOKUP(B1407,'08 County Sub Allocation'!A:B,2,FALSE))</f>
        <v/>
      </c>
      <c r="X1407" t="str">
        <f t="shared" si="65"/>
        <v/>
      </c>
      <c r="Y1407" t="str">
        <f t="shared" si="67"/>
        <v/>
      </c>
    </row>
    <row r="1408" spans="1:25" x14ac:dyDescent="0.3">
      <c r="A1408" t="e">
        <f>VLOOKUP(B1408,'VTD Check'!A:D,4,FALSE)</f>
        <v>#N/A</v>
      </c>
      <c r="B1408" t="s">
        <v>29</v>
      </c>
      <c r="C1408">
        <v>23</v>
      </c>
      <c r="D1408">
        <v>0</v>
      </c>
      <c r="E1408">
        <v>0</v>
      </c>
      <c r="F1408" t="s">
        <v>25</v>
      </c>
      <c r="G1408">
        <v>243639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U1408" t="str">
        <f t="shared" si="66"/>
        <v/>
      </c>
      <c r="V1408" t="str">
        <f>IF(U1408="","",VLOOKUP(B1408,'08 County Sub Allocation'!A:B,2,FALSE))</f>
        <v/>
      </c>
      <c r="X1408" t="str">
        <f t="shared" si="65"/>
        <v/>
      </c>
      <c r="Y1408" t="str">
        <f t="shared" si="67"/>
        <v/>
      </c>
    </row>
    <row r="1409" spans="1:25" x14ac:dyDescent="0.3">
      <c r="A1409" t="e">
        <f>VLOOKUP(B1409,'VTD Check'!A:D,4,FALSE)</f>
        <v>#N/A</v>
      </c>
      <c r="B1409" t="s">
        <v>30</v>
      </c>
      <c r="C1409">
        <v>23</v>
      </c>
      <c r="D1409">
        <v>0</v>
      </c>
      <c r="E1409">
        <v>0</v>
      </c>
      <c r="F1409" t="s">
        <v>25</v>
      </c>
      <c r="G1409">
        <v>243639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U1409" t="str">
        <f t="shared" si="66"/>
        <v/>
      </c>
      <c r="V1409" t="str">
        <f>IF(U1409="","",VLOOKUP(B1409,'08 County Sub Allocation'!A:B,2,FALSE))</f>
        <v/>
      </c>
      <c r="X1409" t="str">
        <f t="shared" si="65"/>
        <v/>
      </c>
      <c r="Y1409" t="str">
        <f t="shared" si="67"/>
        <v/>
      </c>
    </row>
    <row r="1410" spans="1:25" x14ac:dyDescent="0.3">
      <c r="A1410" t="e">
        <f>VLOOKUP(B1410,'VTD Check'!A:D,4,FALSE)</f>
        <v>#N/A</v>
      </c>
      <c r="B1410" t="s">
        <v>31</v>
      </c>
      <c r="C1410">
        <v>23</v>
      </c>
      <c r="D1410">
        <v>0</v>
      </c>
      <c r="E1410">
        <v>0</v>
      </c>
      <c r="F1410" t="s">
        <v>25</v>
      </c>
      <c r="G1410">
        <v>243639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U1410" t="str">
        <f t="shared" si="66"/>
        <v/>
      </c>
      <c r="V1410" t="str">
        <f>IF(U1410="","",VLOOKUP(B1410,'08 County Sub Allocation'!A:B,2,FALSE))</f>
        <v/>
      </c>
      <c r="X1410" t="str">
        <f t="shared" si="65"/>
        <v/>
      </c>
      <c r="Y1410" t="str">
        <f t="shared" si="67"/>
        <v/>
      </c>
    </row>
    <row r="1411" spans="1:25" x14ac:dyDescent="0.3">
      <c r="A1411" t="e">
        <f>VLOOKUP(B1411,'VTD Check'!A:D,4,FALSE)</f>
        <v>#N/A</v>
      </c>
      <c r="B1411" t="s">
        <v>32</v>
      </c>
      <c r="C1411">
        <v>23</v>
      </c>
      <c r="D1411">
        <v>0</v>
      </c>
      <c r="E1411">
        <v>11589</v>
      </c>
      <c r="F1411" t="s">
        <v>25</v>
      </c>
      <c r="G1411">
        <v>0</v>
      </c>
      <c r="H1411">
        <v>5889</v>
      </c>
      <c r="I1411">
        <v>5870</v>
      </c>
      <c r="J1411">
        <v>78</v>
      </c>
      <c r="K1411">
        <v>7</v>
      </c>
      <c r="L1411">
        <v>19</v>
      </c>
      <c r="M1411">
        <v>2254</v>
      </c>
      <c r="N1411">
        <v>32</v>
      </c>
      <c r="O1411">
        <v>3467</v>
      </c>
      <c r="P1411">
        <v>13</v>
      </c>
      <c r="U1411" t="str">
        <f t="shared" si="66"/>
        <v/>
      </c>
      <c r="V1411" t="str">
        <f>IF(U1411="","",VLOOKUP(B1411,'08 County Sub Allocation'!A:B,2,FALSE))</f>
        <v/>
      </c>
      <c r="X1411" t="str">
        <f t="shared" ref="X1411:X1474" si="68">IF(U1411="","",IF(ISNUMBER(LEFT(U1411,2)/1),LEFT(U1411,2)/1,X1410))</f>
        <v/>
      </c>
      <c r="Y1411" t="str">
        <f t="shared" si="67"/>
        <v/>
      </c>
    </row>
    <row r="1412" spans="1:25" x14ac:dyDescent="0.3">
      <c r="A1412" t="e">
        <f>VLOOKUP(B1412,'VTD Check'!A:D,4,FALSE)</f>
        <v>#N/A</v>
      </c>
      <c r="B1412" t="s">
        <v>323</v>
      </c>
      <c r="C1412">
        <v>23</v>
      </c>
      <c r="U1412" t="str">
        <f t="shared" si="66"/>
        <v/>
      </c>
      <c r="V1412" t="str">
        <f>IF(U1412="","",VLOOKUP(B1412,'08 County Sub Allocation'!A:B,2,FALSE))</f>
        <v/>
      </c>
      <c r="X1412" t="str">
        <f t="shared" si="68"/>
        <v/>
      </c>
      <c r="Y1412" t="str">
        <f t="shared" si="67"/>
        <v/>
      </c>
    </row>
    <row r="1413" spans="1:25" x14ac:dyDescent="0.3">
      <c r="A1413" t="e">
        <f>VLOOKUP(B1413,'VTD Check'!A:D,4,FALSE)</f>
        <v>#N/A</v>
      </c>
      <c r="B1413" t="s">
        <v>24</v>
      </c>
      <c r="C1413">
        <v>23</v>
      </c>
      <c r="D1413">
        <v>0</v>
      </c>
      <c r="E1413">
        <v>0</v>
      </c>
      <c r="F1413" t="s">
        <v>25</v>
      </c>
      <c r="G1413">
        <v>58182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U1413" t="str">
        <f t="shared" si="66"/>
        <v/>
      </c>
      <c r="V1413" t="str">
        <f>IF(U1413="","",VLOOKUP(B1413,'08 County Sub Allocation'!A:B,2,FALSE))</f>
        <v/>
      </c>
      <c r="X1413" t="str">
        <f t="shared" si="68"/>
        <v/>
      </c>
      <c r="Y1413" t="str">
        <f t="shared" si="67"/>
        <v/>
      </c>
    </row>
    <row r="1414" spans="1:25" x14ac:dyDescent="0.3">
      <c r="A1414" t="e">
        <f>VLOOKUP(B1414,'VTD Check'!A:D,4,FALSE)</f>
        <v>#N/A</v>
      </c>
      <c r="B1414" t="s">
        <v>26</v>
      </c>
      <c r="C1414">
        <v>23</v>
      </c>
      <c r="D1414">
        <v>0</v>
      </c>
      <c r="E1414">
        <v>193</v>
      </c>
      <c r="F1414" t="s">
        <v>25</v>
      </c>
      <c r="G1414">
        <v>58182</v>
      </c>
      <c r="H1414">
        <v>193</v>
      </c>
      <c r="I1414">
        <v>192</v>
      </c>
      <c r="J1414">
        <v>6</v>
      </c>
      <c r="K1414">
        <v>3</v>
      </c>
      <c r="L1414">
        <v>2</v>
      </c>
      <c r="M1414">
        <v>78</v>
      </c>
      <c r="N1414">
        <v>0</v>
      </c>
      <c r="O1414">
        <v>102</v>
      </c>
      <c r="P1414">
        <v>1</v>
      </c>
      <c r="U1414" t="str">
        <f t="shared" si="66"/>
        <v/>
      </c>
      <c r="V1414" t="str">
        <f>IF(U1414="","",VLOOKUP(B1414,'08 County Sub Allocation'!A:B,2,FALSE))</f>
        <v/>
      </c>
      <c r="X1414" t="str">
        <f t="shared" si="68"/>
        <v/>
      </c>
      <c r="Y1414" t="str">
        <f t="shared" si="67"/>
        <v/>
      </c>
    </row>
    <row r="1415" spans="1:25" x14ac:dyDescent="0.3">
      <c r="A1415" t="e">
        <f>VLOOKUP(B1415,'VTD Check'!A:D,4,FALSE)</f>
        <v>#N/A</v>
      </c>
      <c r="B1415" t="s">
        <v>27</v>
      </c>
      <c r="C1415">
        <v>23</v>
      </c>
      <c r="D1415">
        <v>0</v>
      </c>
      <c r="E1415">
        <v>0</v>
      </c>
      <c r="F1415" t="s">
        <v>25</v>
      </c>
      <c r="G1415">
        <v>58182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U1415" t="str">
        <f t="shared" si="66"/>
        <v/>
      </c>
      <c r="V1415" t="str">
        <f>IF(U1415="","",VLOOKUP(B1415,'08 County Sub Allocation'!A:B,2,FALSE))</f>
        <v/>
      </c>
      <c r="X1415" t="str">
        <f t="shared" si="68"/>
        <v/>
      </c>
      <c r="Y1415" t="str">
        <f t="shared" si="67"/>
        <v/>
      </c>
    </row>
    <row r="1416" spans="1:25" x14ac:dyDescent="0.3">
      <c r="A1416" t="e">
        <f>VLOOKUP(B1416,'VTD Check'!A:D,4,FALSE)</f>
        <v>#N/A</v>
      </c>
      <c r="B1416" t="s">
        <v>28</v>
      </c>
      <c r="C1416">
        <v>23</v>
      </c>
      <c r="D1416">
        <v>0</v>
      </c>
      <c r="E1416">
        <v>0</v>
      </c>
      <c r="F1416" t="s">
        <v>25</v>
      </c>
      <c r="G1416">
        <v>58182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U1416" t="str">
        <f t="shared" si="66"/>
        <v/>
      </c>
      <c r="V1416" t="str">
        <f>IF(U1416="","",VLOOKUP(B1416,'08 County Sub Allocation'!A:B,2,FALSE))</f>
        <v/>
      </c>
      <c r="X1416" t="str">
        <f t="shared" si="68"/>
        <v/>
      </c>
      <c r="Y1416" t="str">
        <f t="shared" si="67"/>
        <v/>
      </c>
    </row>
    <row r="1417" spans="1:25" x14ac:dyDescent="0.3">
      <c r="A1417" t="e">
        <f>VLOOKUP(B1417,'VTD Check'!A:D,4,FALSE)</f>
        <v>#N/A</v>
      </c>
      <c r="B1417" t="s">
        <v>29</v>
      </c>
      <c r="C1417">
        <v>23</v>
      </c>
      <c r="D1417">
        <v>0</v>
      </c>
      <c r="E1417">
        <v>0</v>
      </c>
      <c r="F1417" t="s">
        <v>25</v>
      </c>
      <c r="G1417">
        <v>58182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U1417" t="str">
        <f t="shared" si="66"/>
        <v/>
      </c>
      <c r="V1417" t="str">
        <f>IF(U1417="","",VLOOKUP(B1417,'08 County Sub Allocation'!A:B,2,FALSE))</f>
        <v/>
      </c>
      <c r="X1417" t="str">
        <f t="shared" si="68"/>
        <v/>
      </c>
      <c r="Y1417" t="str">
        <f t="shared" si="67"/>
        <v/>
      </c>
    </row>
    <row r="1418" spans="1:25" x14ac:dyDescent="0.3">
      <c r="A1418" t="e">
        <f>VLOOKUP(B1418,'VTD Check'!A:D,4,FALSE)</f>
        <v>#N/A</v>
      </c>
      <c r="B1418" t="s">
        <v>30</v>
      </c>
      <c r="C1418">
        <v>23</v>
      </c>
      <c r="D1418">
        <v>0</v>
      </c>
      <c r="E1418">
        <v>453</v>
      </c>
      <c r="F1418" t="s">
        <v>25</v>
      </c>
      <c r="G1418">
        <v>58182</v>
      </c>
      <c r="H1418">
        <v>454</v>
      </c>
      <c r="I1418">
        <v>446</v>
      </c>
      <c r="J1418">
        <v>8</v>
      </c>
      <c r="K1418">
        <v>4</v>
      </c>
      <c r="L1418">
        <v>3</v>
      </c>
      <c r="M1418">
        <v>210</v>
      </c>
      <c r="N1418">
        <v>2</v>
      </c>
      <c r="O1418">
        <v>218</v>
      </c>
      <c r="P1418">
        <v>1</v>
      </c>
      <c r="U1418" t="str">
        <f t="shared" si="66"/>
        <v/>
      </c>
      <c r="V1418" t="str">
        <f>IF(U1418="","",VLOOKUP(B1418,'08 County Sub Allocation'!A:B,2,FALSE))</f>
        <v/>
      </c>
      <c r="X1418" t="str">
        <f t="shared" si="68"/>
        <v/>
      </c>
      <c r="Y1418" t="str">
        <f t="shared" si="67"/>
        <v/>
      </c>
    </row>
    <row r="1419" spans="1:25" x14ac:dyDescent="0.3">
      <c r="A1419" t="e">
        <f>VLOOKUP(B1419,'VTD Check'!A:D,4,FALSE)</f>
        <v>#N/A</v>
      </c>
      <c r="B1419" t="s">
        <v>31</v>
      </c>
      <c r="C1419">
        <v>23</v>
      </c>
      <c r="D1419">
        <v>0</v>
      </c>
      <c r="E1419">
        <v>0</v>
      </c>
      <c r="F1419" t="s">
        <v>25</v>
      </c>
      <c r="G1419">
        <v>58182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U1419" t="str">
        <f t="shared" ref="U1419:U1482" si="69">IF(ISNUMBER(LEFT(A1419,2)/1),A1419,IF(RIGHT(B1418,8)="Absentee",REPT("0",2-LEN(C1419))&amp;C1419&amp;"-ABS",IF(RIGHT(B1418,8)="Question",REPT("0",2-LEN(C1419))&amp;C1419&amp;"-QUE","")))</f>
        <v/>
      </c>
      <c r="V1419" t="str">
        <f>IF(U1419="","",VLOOKUP(B1419,'08 County Sub Allocation'!A:B,2,FALSE))</f>
        <v/>
      </c>
      <c r="X1419" t="str">
        <f t="shared" si="68"/>
        <v/>
      </c>
      <c r="Y1419" t="str">
        <f t="shared" si="67"/>
        <v/>
      </c>
    </row>
    <row r="1420" spans="1:25" x14ac:dyDescent="0.3">
      <c r="A1420" t="e">
        <f>VLOOKUP(B1420,'VTD Check'!A:D,4,FALSE)</f>
        <v>#N/A</v>
      </c>
      <c r="B1420" t="s">
        <v>32</v>
      </c>
      <c r="C1420">
        <v>23</v>
      </c>
      <c r="D1420">
        <v>0</v>
      </c>
      <c r="E1420">
        <v>646</v>
      </c>
      <c r="F1420" t="s">
        <v>25</v>
      </c>
      <c r="G1420">
        <v>0</v>
      </c>
      <c r="H1420">
        <v>647</v>
      </c>
      <c r="I1420">
        <v>638</v>
      </c>
      <c r="J1420">
        <v>14</v>
      </c>
      <c r="K1420">
        <v>7</v>
      </c>
      <c r="L1420">
        <v>5</v>
      </c>
      <c r="M1420">
        <v>288</v>
      </c>
      <c r="N1420">
        <v>2</v>
      </c>
      <c r="O1420">
        <v>320</v>
      </c>
      <c r="P1420">
        <v>2</v>
      </c>
      <c r="U1420" t="str">
        <f t="shared" si="69"/>
        <v/>
      </c>
      <c r="V1420" t="str">
        <f>IF(U1420="","",VLOOKUP(B1420,'08 County Sub Allocation'!A:B,2,FALSE))</f>
        <v/>
      </c>
      <c r="X1420" t="str">
        <f t="shared" si="68"/>
        <v/>
      </c>
      <c r="Y1420" t="str">
        <f t="shared" si="67"/>
        <v/>
      </c>
    </row>
    <row r="1421" spans="1:25" x14ac:dyDescent="0.3">
      <c r="A1421" t="e">
        <f>VLOOKUP(B1421,'VTD Check'!A:D,4,FALSE)</f>
        <v>#N/A</v>
      </c>
      <c r="B1421" t="s">
        <v>32</v>
      </c>
      <c r="C1421">
        <v>23</v>
      </c>
      <c r="U1421" t="str">
        <f t="shared" si="69"/>
        <v/>
      </c>
      <c r="V1421" t="str">
        <f>IF(U1421="","",VLOOKUP(B1421,'08 County Sub Allocation'!A:B,2,FALSE))</f>
        <v/>
      </c>
      <c r="X1421" t="str">
        <f t="shared" si="68"/>
        <v/>
      </c>
      <c r="Y1421" t="str">
        <f t="shared" ref="Y1421:Y1484" si="70">IF(U1421="","",IF(RIGHT(B1421,5)="Total","TOT",IF(ISNUMBER(LEFT(A1421,2)/1),"ED",IF(RIGHT(U1421,3)="ABS","ABS",IF(RIGHT(U1421,3)="QUE","QUE","")))))</f>
        <v/>
      </c>
    </row>
    <row r="1422" spans="1:25" x14ac:dyDescent="0.3">
      <c r="A1422" t="e">
        <f>VLOOKUP(B1422,'VTD Check'!A:D,4,FALSE)</f>
        <v>#N/A</v>
      </c>
      <c r="B1422" t="s">
        <v>37</v>
      </c>
      <c r="C1422">
        <v>23</v>
      </c>
      <c r="D1422">
        <v>11609</v>
      </c>
      <c r="E1422">
        <v>9084</v>
      </c>
      <c r="F1422" s="1">
        <v>0.78249999999999997</v>
      </c>
      <c r="G1422">
        <v>11609</v>
      </c>
      <c r="H1422">
        <v>4558</v>
      </c>
      <c r="I1422">
        <v>4524</v>
      </c>
      <c r="J1422">
        <v>97</v>
      </c>
      <c r="K1422">
        <v>14</v>
      </c>
      <c r="L1422">
        <v>9</v>
      </c>
      <c r="M1422">
        <v>2361</v>
      </c>
      <c r="N1422">
        <v>22</v>
      </c>
      <c r="O1422">
        <v>2008</v>
      </c>
      <c r="P1422">
        <v>13</v>
      </c>
      <c r="U1422" t="str">
        <f t="shared" si="69"/>
        <v/>
      </c>
      <c r="V1422" t="str">
        <f>IF(U1422="","",VLOOKUP(B1422,'08 County Sub Allocation'!A:B,2,FALSE))</f>
        <v/>
      </c>
      <c r="X1422" t="str">
        <f t="shared" si="68"/>
        <v/>
      </c>
      <c r="Y1422" t="str">
        <f t="shared" si="70"/>
        <v/>
      </c>
    </row>
    <row r="1423" spans="1:25" x14ac:dyDescent="0.3">
      <c r="A1423" t="e">
        <f>VLOOKUP(B1423,'VTD Check'!A:D,4,FALSE)</f>
        <v>#N/A</v>
      </c>
      <c r="B1423" t="s">
        <v>24</v>
      </c>
      <c r="C1423">
        <v>23</v>
      </c>
      <c r="D1423">
        <v>11609</v>
      </c>
      <c r="E1423">
        <v>14466</v>
      </c>
      <c r="F1423" s="1">
        <v>1.2461</v>
      </c>
      <c r="G1423">
        <v>325039</v>
      </c>
      <c r="H1423">
        <v>7373</v>
      </c>
      <c r="I1423">
        <v>7344</v>
      </c>
      <c r="J1423">
        <v>115</v>
      </c>
      <c r="K1423">
        <v>17</v>
      </c>
      <c r="L1423">
        <v>22</v>
      </c>
      <c r="M1423">
        <v>3105</v>
      </c>
      <c r="N1423">
        <v>41</v>
      </c>
      <c r="O1423">
        <v>4026</v>
      </c>
      <c r="P1423">
        <v>18</v>
      </c>
      <c r="U1423" t="str">
        <f t="shared" si="69"/>
        <v/>
      </c>
      <c r="V1423" t="str">
        <f>IF(U1423="","",VLOOKUP(B1423,'08 County Sub Allocation'!A:B,2,FALSE))</f>
        <v/>
      </c>
      <c r="X1423" t="str">
        <f t="shared" si="68"/>
        <v/>
      </c>
      <c r="Y1423" t="str">
        <f t="shared" si="70"/>
        <v/>
      </c>
    </row>
    <row r="1424" spans="1:25" x14ac:dyDescent="0.3">
      <c r="A1424" t="e">
        <f>VLOOKUP(B1424,'VTD Check'!A:D,4,FALSE)</f>
        <v>#N/A</v>
      </c>
      <c r="B1424" t="s">
        <v>26</v>
      </c>
      <c r="C1424">
        <v>23</v>
      </c>
      <c r="D1424">
        <v>11609</v>
      </c>
      <c r="E1424">
        <v>193</v>
      </c>
      <c r="F1424" s="1">
        <v>1.66E-2</v>
      </c>
      <c r="G1424">
        <v>325039</v>
      </c>
      <c r="H1424">
        <v>193</v>
      </c>
      <c r="I1424">
        <v>192</v>
      </c>
      <c r="J1424">
        <v>6</v>
      </c>
      <c r="K1424">
        <v>3</v>
      </c>
      <c r="L1424">
        <v>2</v>
      </c>
      <c r="M1424">
        <v>78</v>
      </c>
      <c r="N1424">
        <v>0</v>
      </c>
      <c r="O1424">
        <v>102</v>
      </c>
      <c r="P1424">
        <v>1</v>
      </c>
      <c r="U1424" t="str">
        <f t="shared" si="69"/>
        <v/>
      </c>
      <c r="V1424" t="str">
        <f>IF(U1424="","",VLOOKUP(B1424,'08 County Sub Allocation'!A:B,2,FALSE))</f>
        <v/>
      </c>
      <c r="X1424" t="str">
        <f t="shared" si="68"/>
        <v/>
      </c>
      <c r="Y1424" t="str">
        <f t="shared" si="70"/>
        <v/>
      </c>
    </row>
    <row r="1425" spans="1:25" x14ac:dyDescent="0.3">
      <c r="A1425" t="e">
        <f>VLOOKUP(B1425,'VTD Check'!A:D,4,FALSE)</f>
        <v>#N/A</v>
      </c>
      <c r="B1425" t="s">
        <v>27</v>
      </c>
      <c r="C1425">
        <v>23</v>
      </c>
      <c r="D1425">
        <v>11609</v>
      </c>
      <c r="E1425">
        <v>0</v>
      </c>
      <c r="F1425" s="1">
        <v>0</v>
      </c>
      <c r="G1425">
        <v>325039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U1425" t="str">
        <f t="shared" si="69"/>
        <v/>
      </c>
      <c r="V1425" t="str">
        <f>IF(U1425="","",VLOOKUP(B1425,'08 County Sub Allocation'!A:B,2,FALSE))</f>
        <v/>
      </c>
      <c r="X1425" t="str">
        <f t="shared" si="68"/>
        <v/>
      </c>
      <c r="Y1425" t="str">
        <f t="shared" si="70"/>
        <v/>
      </c>
    </row>
    <row r="1426" spans="1:25" x14ac:dyDescent="0.3">
      <c r="A1426" t="e">
        <f>VLOOKUP(B1426,'VTD Check'!A:D,4,FALSE)</f>
        <v>#N/A</v>
      </c>
      <c r="B1426" t="s">
        <v>28</v>
      </c>
      <c r="C1426">
        <v>23</v>
      </c>
      <c r="D1426">
        <v>11609</v>
      </c>
      <c r="E1426">
        <v>905</v>
      </c>
      <c r="F1426" s="1">
        <v>7.8E-2</v>
      </c>
      <c r="G1426">
        <v>325039</v>
      </c>
      <c r="H1426">
        <v>485</v>
      </c>
      <c r="I1426">
        <v>479</v>
      </c>
      <c r="J1426">
        <v>12</v>
      </c>
      <c r="K1426">
        <v>0</v>
      </c>
      <c r="L1426">
        <v>5</v>
      </c>
      <c r="M1426">
        <v>237</v>
      </c>
      <c r="N1426">
        <v>1</v>
      </c>
      <c r="O1426">
        <v>222</v>
      </c>
      <c r="P1426">
        <v>2</v>
      </c>
      <c r="U1426" t="str">
        <f t="shared" si="69"/>
        <v/>
      </c>
      <c r="V1426" t="str">
        <f>IF(U1426="","",VLOOKUP(B1426,'08 County Sub Allocation'!A:B,2,FALSE))</f>
        <v/>
      </c>
      <c r="X1426" t="str">
        <f t="shared" si="68"/>
        <v/>
      </c>
      <c r="Y1426" t="str">
        <f t="shared" si="70"/>
        <v/>
      </c>
    </row>
    <row r="1427" spans="1:25" x14ac:dyDescent="0.3">
      <c r="A1427" t="e">
        <f>VLOOKUP(B1427,'VTD Check'!A:D,4,FALSE)</f>
        <v>#N/A</v>
      </c>
      <c r="B1427" t="s">
        <v>29</v>
      </c>
      <c r="C1427">
        <v>23</v>
      </c>
      <c r="D1427">
        <v>11609</v>
      </c>
      <c r="E1427">
        <v>0</v>
      </c>
      <c r="F1427" s="1">
        <v>0</v>
      </c>
      <c r="G1427">
        <v>325039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U1427" t="str">
        <f t="shared" si="69"/>
        <v/>
      </c>
      <c r="V1427" t="str">
        <f>IF(U1427="","",VLOOKUP(B1427,'08 County Sub Allocation'!A:B,2,FALSE))</f>
        <v/>
      </c>
      <c r="X1427" t="str">
        <f t="shared" si="68"/>
        <v/>
      </c>
      <c r="Y1427" t="str">
        <f t="shared" si="70"/>
        <v/>
      </c>
    </row>
    <row r="1428" spans="1:25" x14ac:dyDescent="0.3">
      <c r="A1428" t="e">
        <f>VLOOKUP(B1428,'VTD Check'!A:D,4,FALSE)</f>
        <v>#N/A</v>
      </c>
      <c r="B1428" t="s">
        <v>30</v>
      </c>
      <c r="C1428">
        <v>23</v>
      </c>
      <c r="D1428">
        <v>11609</v>
      </c>
      <c r="E1428">
        <v>453</v>
      </c>
      <c r="F1428" s="1">
        <v>3.9E-2</v>
      </c>
      <c r="G1428">
        <v>325039</v>
      </c>
      <c r="H1428">
        <v>454</v>
      </c>
      <c r="I1428">
        <v>446</v>
      </c>
      <c r="J1428">
        <v>8</v>
      </c>
      <c r="K1428">
        <v>4</v>
      </c>
      <c r="L1428">
        <v>3</v>
      </c>
      <c r="M1428">
        <v>210</v>
      </c>
      <c r="N1428">
        <v>2</v>
      </c>
      <c r="O1428">
        <v>218</v>
      </c>
      <c r="P1428">
        <v>1</v>
      </c>
      <c r="U1428" t="str">
        <f t="shared" si="69"/>
        <v/>
      </c>
      <c r="V1428" t="str">
        <f>IF(U1428="","",VLOOKUP(B1428,'08 County Sub Allocation'!A:B,2,FALSE))</f>
        <v/>
      </c>
      <c r="X1428" t="str">
        <f t="shared" si="68"/>
        <v/>
      </c>
      <c r="Y1428" t="str">
        <f t="shared" si="70"/>
        <v/>
      </c>
    </row>
    <row r="1429" spans="1:25" x14ac:dyDescent="0.3">
      <c r="A1429" t="e">
        <f>VLOOKUP(B1429,'VTD Check'!A:D,4,FALSE)</f>
        <v>#N/A</v>
      </c>
      <c r="B1429" t="s">
        <v>31</v>
      </c>
      <c r="C1429">
        <v>23</v>
      </c>
      <c r="D1429">
        <v>11609</v>
      </c>
      <c r="E1429">
        <v>0</v>
      </c>
      <c r="F1429" s="1">
        <v>0</v>
      </c>
      <c r="G1429">
        <v>325039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U1429" t="str">
        <f t="shared" si="69"/>
        <v/>
      </c>
      <c r="V1429" t="str">
        <f>IF(U1429="","",VLOOKUP(B1429,'08 County Sub Allocation'!A:B,2,FALSE))</f>
        <v/>
      </c>
      <c r="X1429" t="str">
        <f t="shared" si="68"/>
        <v/>
      </c>
      <c r="Y1429" t="str">
        <f t="shared" si="70"/>
        <v/>
      </c>
    </row>
    <row r="1430" spans="1:25" x14ac:dyDescent="0.3">
      <c r="A1430" t="e">
        <f>VLOOKUP(B1430,'VTD Check'!A:D,4,FALSE)</f>
        <v>#N/A</v>
      </c>
      <c r="B1430" t="s">
        <v>32</v>
      </c>
      <c r="C1430">
        <v>23</v>
      </c>
      <c r="D1430">
        <v>11609</v>
      </c>
      <c r="E1430">
        <v>25101</v>
      </c>
      <c r="F1430" s="1">
        <v>2.1621999999999999</v>
      </c>
      <c r="G1430">
        <v>11609</v>
      </c>
      <c r="H1430">
        <v>13063</v>
      </c>
      <c r="I1430">
        <v>12985</v>
      </c>
      <c r="J1430">
        <v>238</v>
      </c>
      <c r="K1430">
        <v>38</v>
      </c>
      <c r="L1430">
        <v>41</v>
      </c>
      <c r="M1430">
        <v>5991</v>
      </c>
      <c r="N1430">
        <v>66</v>
      </c>
      <c r="O1430">
        <v>6576</v>
      </c>
      <c r="P1430">
        <v>35</v>
      </c>
      <c r="U1430" t="str">
        <f t="shared" si="69"/>
        <v/>
      </c>
      <c r="V1430" t="str">
        <f>IF(U1430="","",VLOOKUP(B1430,'08 County Sub Allocation'!A:B,2,FALSE))</f>
        <v/>
      </c>
      <c r="X1430" t="str">
        <f t="shared" si="68"/>
        <v/>
      </c>
      <c r="Y1430" t="str">
        <f t="shared" si="70"/>
        <v/>
      </c>
    </row>
    <row r="1431" spans="1:25" x14ac:dyDescent="0.3">
      <c r="A1431" t="e">
        <f>VLOOKUP(B1431,'VTD Check'!A:D,4,FALSE)</f>
        <v>#N/A</v>
      </c>
      <c r="U1431" t="str">
        <f t="shared" si="69"/>
        <v/>
      </c>
      <c r="V1431" t="str">
        <f>IF(U1431="","",VLOOKUP(B1431,'08 County Sub Allocation'!A:B,2,FALSE))</f>
        <v/>
      </c>
      <c r="X1431" t="str">
        <f t="shared" si="68"/>
        <v/>
      </c>
      <c r="Y1431" t="str">
        <f t="shared" si="70"/>
        <v/>
      </c>
    </row>
    <row r="1432" spans="1:25" x14ac:dyDescent="0.3">
      <c r="A1432" t="str">
        <f>VLOOKUP(B1432,'VTD Check'!A:D,4,FALSE)</f>
        <v>24-545</v>
      </c>
      <c r="B1432" t="s">
        <v>324</v>
      </c>
      <c r="C1432">
        <v>24</v>
      </c>
      <c r="D1432">
        <v>612</v>
      </c>
      <c r="E1432">
        <v>386</v>
      </c>
      <c r="F1432" s="1">
        <v>0.63070000000000004</v>
      </c>
      <c r="G1432">
        <v>612</v>
      </c>
      <c r="H1432">
        <v>193</v>
      </c>
      <c r="I1432">
        <v>192</v>
      </c>
      <c r="J1432">
        <v>4</v>
      </c>
      <c r="K1432">
        <v>0</v>
      </c>
      <c r="L1432">
        <v>0</v>
      </c>
      <c r="M1432">
        <v>71</v>
      </c>
      <c r="N1432">
        <v>0</v>
      </c>
      <c r="O1432">
        <v>117</v>
      </c>
      <c r="P1432">
        <v>0</v>
      </c>
      <c r="U1432" t="str">
        <f t="shared" si="69"/>
        <v>24-545</v>
      </c>
      <c r="V1432" t="str">
        <f>IF(U1432="","",VLOOKUP(B1432,'08 County Sub Allocation'!A:B,2,FALSE))</f>
        <v>ANC</v>
      </c>
      <c r="X1432">
        <f t="shared" si="68"/>
        <v>24</v>
      </c>
      <c r="Y1432" t="str">
        <f t="shared" si="70"/>
        <v>ED</v>
      </c>
    </row>
    <row r="1433" spans="1:25" x14ac:dyDescent="0.3">
      <c r="A1433" t="str">
        <f>VLOOKUP(B1433,'VTD Check'!A:D,4,FALSE)</f>
        <v>24-550</v>
      </c>
      <c r="B1433" t="s">
        <v>325</v>
      </c>
      <c r="C1433">
        <v>24</v>
      </c>
      <c r="D1433">
        <v>2377</v>
      </c>
      <c r="E1433">
        <v>1612</v>
      </c>
      <c r="F1433" s="1">
        <v>0.67820000000000003</v>
      </c>
      <c r="G1433">
        <v>2377</v>
      </c>
      <c r="H1433">
        <v>806</v>
      </c>
      <c r="I1433">
        <v>800</v>
      </c>
      <c r="J1433">
        <v>10</v>
      </c>
      <c r="K1433">
        <v>4</v>
      </c>
      <c r="L1433">
        <v>6</v>
      </c>
      <c r="M1433">
        <v>320</v>
      </c>
      <c r="N1433">
        <v>3</v>
      </c>
      <c r="O1433">
        <v>456</v>
      </c>
      <c r="P1433">
        <v>1</v>
      </c>
      <c r="U1433" t="str">
        <f t="shared" si="69"/>
        <v>24-550</v>
      </c>
      <c r="V1433" t="str">
        <f>IF(U1433="","",VLOOKUP(B1433,'08 County Sub Allocation'!A:B,2,FALSE))</f>
        <v>ANC</v>
      </c>
      <c r="X1433">
        <f t="shared" si="68"/>
        <v>24</v>
      </c>
      <c r="Y1433" t="str">
        <f t="shared" si="70"/>
        <v>ED</v>
      </c>
    </row>
    <row r="1434" spans="1:25" x14ac:dyDescent="0.3">
      <c r="A1434" t="str">
        <f>VLOOKUP(B1434,'VTD Check'!A:D,4,FALSE)</f>
        <v>24-555</v>
      </c>
      <c r="B1434" t="s">
        <v>326</v>
      </c>
      <c r="C1434">
        <v>24</v>
      </c>
      <c r="D1434">
        <v>1318</v>
      </c>
      <c r="E1434">
        <v>953</v>
      </c>
      <c r="F1434" s="1">
        <v>0.72309999999999997</v>
      </c>
      <c r="G1434">
        <v>1318</v>
      </c>
      <c r="H1434">
        <v>477</v>
      </c>
      <c r="I1434">
        <v>477</v>
      </c>
      <c r="J1434">
        <v>11</v>
      </c>
      <c r="K1434">
        <v>0</v>
      </c>
      <c r="L1434">
        <v>0</v>
      </c>
      <c r="M1434">
        <v>187</v>
      </c>
      <c r="N1434">
        <v>3</v>
      </c>
      <c r="O1434">
        <v>274</v>
      </c>
      <c r="P1434">
        <v>2</v>
      </c>
      <c r="U1434" t="str">
        <f t="shared" si="69"/>
        <v>24-555</v>
      </c>
      <c r="V1434" t="str">
        <f>IF(U1434="","",VLOOKUP(B1434,'08 County Sub Allocation'!A:B,2,FALSE))</f>
        <v>ANC</v>
      </c>
      <c r="X1434">
        <f t="shared" si="68"/>
        <v>24</v>
      </c>
      <c r="Y1434" t="str">
        <f t="shared" si="70"/>
        <v>ED</v>
      </c>
    </row>
    <row r="1435" spans="1:25" x14ac:dyDescent="0.3">
      <c r="A1435" t="str">
        <f>VLOOKUP(B1435,'VTD Check'!A:D,4,FALSE)</f>
        <v>24-560</v>
      </c>
      <c r="B1435" t="s">
        <v>327</v>
      </c>
      <c r="C1435">
        <v>24</v>
      </c>
      <c r="D1435">
        <v>1571</v>
      </c>
      <c r="E1435">
        <v>1642</v>
      </c>
      <c r="F1435" s="1">
        <v>1.0451999999999999</v>
      </c>
      <c r="G1435">
        <v>1571</v>
      </c>
      <c r="H1435">
        <v>819</v>
      </c>
      <c r="I1435">
        <v>813</v>
      </c>
      <c r="J1435">
        <v>13</v>
      </c>
      <c r="K1435">
        <v>1</v>
      </c>
      <c r="L1435">
        <v>4</v>
      </c>
      <c r="M1435">
        <v>340</v>
      </c>
      <c r="N1435">
        <v>1</v>
      </c>
      <c r="O1435">
        <v>454</v>
      </c>
      <c r="P1435">
        <v>0</v>
      </c>
      <c r="U1435" t="str">
        <f t="shared" si="69"/>
        <v>24-560</v>
      </c>
      <c r="V1435" t="str">
        <f>IF(U1435="","",VLOOKUP(B1435,'08 County Sub Allocation'!A:B,2,FALSE))</f>
        <v>ANC</v>
      </c>
      <c r="X1435">
        <f t="shared" si="68"/>
        <v>24</v>
      </c>
      <c r="Y1435" t="str">
        <f t="shared" si="70"/>
        <v>ED</v>
      </c>
    </row>
    <row r="1436" spans="1:25" x14ac:dyDescent="0.3">
      <c r="A1436" t="str">
        <f>VLOOKUP(B1436,'VTD Check'!A:D,4,FALSE)</f>
        <v>24-565</v>
      </c>
      <c r="B1436" t="s">
        <v>328</v>
      </c>
      <c r="C1436">
        <v>24</v>
      </c>
      <c r="D1436">
        <v>1473</v>
      </c>
      <c r="E1436">
        <v>1458</v>
      </c>
      <c r="F1436" s="1">
        <v>0.98980000000000001</v>
      </c>
      <c r="G1436">
        <v>1473</v>
      </c>
      <c r="H1436">
        <v>729</v>
      </c>
      <c r="I1436">
        <v>724</v>
      </c>
      <c r="J1436">
        <v>10</v>
      </c>
      <c r="K1436">
        <v>1</v>
      </c>
      <c r="L1436">
        <v>1</v>
      </c>
      <c r="M1436">
        <v>283</v>
      </c>
      <c r="N1436">
        <v>6</v>
      </c>
      <c r="O1436">
        <v>418</v>
      </c>
      <c r="P1436">
        <v>5</v>
      </c>
      <c r="U1436" t="str">
        <f t="shared" si="69"/>
        <v>24-565</v>
      </c>
      <c r="V1436" t="str">
        <f>IF(U1436="","",VLOOKUP(B1436,'08 County Sub Allocation'!A:B,2,FALSE))</f>
        <v>ANC</v>
      </c>
      <c r="X1436">
        <f t="shared" si="68"/>
        <v>24</v>
      </c>
      <c r="Y1436" t="str">
        <f t="shared" si="70"/>
        <v>ED</v>
      </c>
    </row>
    <row r="1437" spans="1:25" x14ac:dyDescent="0.3">
      <c r="A1437" t="str">
        <f>VLOOKUP(B1437,'VTD Check'!A:D,4,FALSE)</f>
        <v>24-570</v>
      </c>
      <c r="B1437" t="s">
        <v>329</v>
      </c>
      <c r="C1437">
        <v>24</v>
      </c>
      <c r="D1437">
        <v>1532</v>
      </c>
      <c r="E1437">
        <v>1336</v>
      </c>
      <c r="F1437" s="1">
        <v>0.87209999999999999</v>
      </c>
      <c r="G1437">
        <v>1532</v>
      </c>
      <c r="H1437">
        <v>666</v>
      </c>
      <c r="I1437">
        <v>662</v>
      </c>
      <c r="J1437">
        <v>6</v>
      </c>
      <c r="K1437">
        <v>2</v>
      </c>
      <c r="L1437">
        <v>2</v>
      </c>
      <c r="M1437">
        <v>223</v>
      </c>
      <c r="N1437">
        <v>6</v>
      </c>
      <c r="O1437">
        <v>422</v>
      </c>
      <c r="P1437">
        <v>1</v>
      </c>
      <c r="U1437" t="str">
        <f t="shared" si="69"/>
        <v>24-570</v>
      </c>
      <c r="V1437" t="str">
        <f>IF(U1437="","",VLOOKUP(B1437,'08 County Sub Allocation'!A:B,2,FALSE))</f>
        <v>ANC</v>
      </c>
      <c r="X1437">
        <f t="shared" si="68"/>
        <v>24</v>
      </c>
      <c r="Y1437" t="str">
        <f t="shared" si="70"/>
        <v>ED</v>
      </c>
    </row>
    <row r="1438" spans="1:25" x14ac:dyDescent="0.3">
      <c r="A1438" t="str">
        <f>VLOOKUP(B1438,'VTD Check'!A:D,4,FALSE)</f>
        <v>24-575</v>
      </c>
      <c r="B1438" t="s">
        <v>330</v>
      </c>
      <c r="C1438">
        <v>24</v>
      </c>
      <c r="D1438">
        <v>2922</v>
      </c>
      <c r="E1438">
        <v>2409</v>
      </c>
      <c r="F1438" s="1">
        <v>0.82440000000000002</v>
      </c>
      <c r="G1438">
        <v>2922</v>
      </c>
      <c r="H1438">
        <v>1222</v>
      </c>
      <c r="I1438">
        <v>1216</v>
      </c>
      <c r="J1438">
        <v>24</v>
      </c>
      <c r="K1438">
        <v>4</v>
      </c>
      <c r="L1438">
        <v>9</v>
      </c>
      <c r="M1438">
        <v>462</v>
      </c>
      <c r="N1438">
        <v>8</v>
      </c>
      <c r="O1438">
        <v>706</v>
      </c>
      <c r="P1438">
        <v>3</v>
      </c>
      <c r="U1438" t="str">
        <f t="shared" si="69"/>
        <v>24-575</v>
      </c>
      <c r="V1438" t="str">
        <f>IF(U1438="","",VLOOKUP(B1438,'08 County Sub Allocation'!A:B,2,FALSE))</f>
        <v>ANC</v>
      </c>
      <c r="X1438">
        <f t="shared" si="68"/>
        <v>24</v>
      </c>
      <c r="Y1438" t="str">
        <f t="shared" si="70"/>
        <v>ED</v>
      </c>
    </row>
    <row r="1439" spans="1:25" x14ac:dyDescent="0.3">
      <c r="A1439" t="e">
        <f>VLOOKUP(B1439,'VTD Check'!A:D,4,FALSE)</f>
        <v>#N/A</v>
      </c>
      <c r="B1439" t="s">
        <v>331</v>
      </c>
      <c r="C1439">
        <v>24</v>
      </c>
      <c r="U1439" t="str">
        <f t="shared" si="69"/>
        <v/>
      </c>
      <c r="V1439" t="str">
        <f>IF(U1439="","",VLOOKUP(B1439,'08 County Sub Allocation'!A:B,2,FALSE))</f>
        <v/>
      </c>
      <c r="X1439" t="str">
        <f t="shared" si="68"/>
        <v/>
      </c>
      <c r="Y1439" t="str">
        <f t="shared" si="70"/>
        <v/>
      </c>
    </row>
    <row r="1440" spans="1:25" x14ac:dyDescent="0.3">
      <c r="A1440" t="e">
        <f>VLOOKUP(B1440,'VTD Check'!A:D,4,FALSE)</f>
        <v>#N/A</v>
      </c>
      <c r="B1440" t="s">
        <v>24</v>
      </c>
      <c r="C1440">
        <v>24</v>
      </c>
      <c r="D1440">
        <v>0</v>
      </c>
      <c r="E1440">
        <v>2116</v>
      </c>
      <c r="F1440" t="s">
        <v>25</v>
      </c>
      <c r="G1440">
        <v>11805</v>
      </c>
      <c r="H1440">
        <v>1112</v>
      </c>
      <c r="I1440">
        <v>1103</v>
      </c>
      <c r="J1440">
        <v>22</v>
      </c>
      <c r="K1440">
        <v>3</v>
      </c>
      <c r="L1440">
        <v>4</v>
      </c>
      <c r="M1440">
        <v>498</v>
      </c>
      <c r="N1440">
        <v>9</v>
      </c>
      <c r="O1440">
        <v>565</v>
      </c>
      <c r="P1440">
        <v>2</v>
      </c>
      <c r="U1440" t="str">
        <f t="shared" si="69"/>
        <v>24-ABS</v>
      </c>
      <c r="V1440" t="e">
        <f>IF(U1440="","",VLOOKUP(B1440,'08 County Sub Allocation'!A:B,2,FALSE))</f>
        <v>#N/A</v>
      </c>
      <c r="X1440">
        <f t="shared" si="68"/>
        <v>24</v>
      </c>
      <c r="Y1440" t="str">
        <f t="shared" si="70"/>
        <v>ABS</v>
      </c>
    </row>
    <row r="1441" spans="1:25" x14ac:dyDescent="0.3">
      <c r="A1441" t="e">
        <f>VLOOKUP(B1441,'VTD Check'!A:D,4,FALSE)</f>
        <v>#N/A</v>
      </c>
      <c r="B1441" t="s">
        <v>26</v>
      </c>
      <c r="C1441">
        <v>24</v>
      </c>
      <c r="D1441">
        <v>0</v>
      </c>
      <c r="E1441">
        <v>0</v>
      </c>
      <c r="F1441" t="s">
        <v>25</v>
      </c>
      <c r="G1441">
        <v>11805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U1441" t="str">
        <f t="shared" si="69"/>
        <v/>
      </c>
      <c r="V1441" t="str">
        <f>IF(U1441="","",VLOOKUP(B1441,'08 County Sub Allocation'!A:B,2,FALSE))</f>
        <v/>
      </c>
      <c r="X1441" t="str">
        <f t="shared" si="68"/>
        <v/>
      </c>
      <c r="Y1441" t="str">
        <f t="shared" si="70"/>
        <v/>
      </c>
    </row>
    <row r="1442" spans="1:25" x14ac:dyDescent="0.3">
      <c r="A1442" t="e">
        <f>VLOOKUP(B1442,'VTD Check'!A:D,4,FALSE)</f>
        <v>#N/A</v>
      </c>
      <c r="B1442" t="s">
        <v>27</v>
      </c>
      <c r="C1442">
        <v>24</v>
      </c>
      <c r="D1442">
        <v>0</v>
      </c>
      <c r="E1442">
        <v>0</v>
      </c>
      <c r="F1442" t="s">
        <v>25</v>
      </c>
      <c r="G1442">
        <v>11805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U1442" t="str">
        <f t="shared" si="69"/>
        <v/>
      </c>
      <c r="V1442" t="str">
        <f>IF(U1442="","",VLOOKUP(B1442,'08 County Sub Allocation'!A:B,2,FALSE))</f>
        <v/>
      </c>
      <c r="X1442" t="str">
        <f t="shared" si="68"/>
        <v/>
      </c>
      <c r="Y1442" t="str">
        <f t="shared" si="70"/>
        <v/>
      </c>
    </row>
    <row r="1443" spans="1:25" x14ac:dyDescent="0.3">
      <c r="A1443" t="e">
        <f>VLOOKUP(B1443,'VTD Check'!A:D,4,FALSE)</f>
        <v>#N/A</v>
      </c>
      <c r="B1443" t="s">
        <v>28</v>
      </c>
      <c r="C1443">
        <v>24</v>
      </c>
      <c r="D1443">
        <v>0</v>
      </c>
      <c r="E1443">
        <v>400</v>
      </c>
      <c r="F1443" t="s">
        <v>25</v>
      </c>
      <c r="G1443">
        <v>11805</v>
      </c>
      <c r="H1443">
        <v>212</v>
      </c>
      <c r="I1443">
        <v>211</v>
      </c>
      <c r="J1443">
        <v>2</v>
      </c>
      <c r="K1443">
        <v>0</v>
      </c>
      <c r="L1443">
        <v>2</v>
      </c>
      <c r="M1443">
        <v>101</v>
      </c>
      <c r="N1443">
        <v>0</v>
      </c>
      <c r="O1443">
        <v>105</v>
      </c>
      <c r="P1443">
        <v>1</v>
      </c>
      <c r="U1443" t="str">
        <f t="shared" si="69"/>
        <v/>
      </c>
      <c r="V1443" t="str">
        <f>IF(U1443="","",VLOOKUP(B1443,'08 County Sub Allocation'!A:B,2,FALSE))</f>
        <v/>
      </c>
      <c r="X1443" t="str">
        <f t="shared" si="68"/>
        <v/>
      </c>
      <c r="Y1443" t="str">
        <f t="shared" si="70"/>
        <v/>
      </c>
    </row>
    <row r="1444" spans="1:25" x14ac:dyDescent="0.3">
      <c r="A1444" t="e">
        <f>VLOOKUP(B1444,'VTD Check'!A:D,4,FALSE)</f>
        <v>#N/A</v>
      </c>
      <c r="B1444" t="s">
        <v>29</v>
      </c>
      <c r="C1444">
        <v>24</v>
      </c>
      <c r="D1444">
        <v>0</v>
      </c>
      <c r="E1444">
        <v>0</v>
      </c>
      <c r="F1444" t="s">
        <v>25</v>
      </c>
      <c r="G1444">
        <v>11805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U1444" t="str">
        <f t="shared" si="69"/>
        <v/>
      </c>
      <c r="V1444" t="str">
        <f>IF(U1444="","",VLOOKUP(B1444,'08 County Sub Allocation'!A:B,2,FALSE))</f>
        <v/>
      </c>
      <c r="X1444" t="str">
        <f t="shared" si="68"/>
        <v/>
      </c>
      <c r="Y1444" t="str">
        <f t="shared" si="70"/>
        <v/>
      </c>
    </row>
    <row r="1445" spans="1:25" x14ac:dyDescent="0.3">
      <c r="A1445" t="e">
        <f>VLOOKUP(B1445,'VTD Check'!A:D,4,FALSE)</f>
        <v>#N/A</v>
      </c>
      <c r="B1445" t="s">
        <v>30</v>
      </c>
      <c r="C1445">
        <v>24</v>
      </c>
      <c r="D1445">
        <v>0</v>
      </c>
      <c r="E1445">
        <v>0</v>
      </c>
      <c r="F1445" t="s">
        <v>25</v>
      </c>
      <c r="G1445">
        <v>11805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U1445" t="str">
        <f t="shared" si="69"/>
        <v/>
      </c>
      <c r="V1445" t="str">
        <f>IF(U1445="","",VLOOKUP(B1445,'08 County Sub Allocation'!A:B,2,FALSE))</f>
        <v/>
      </c>
      <c r="X1445" t="str">
        <f t="shared" si="68"/>
        <v/>
      </c>
      <c r="Y1445" t="str">
        <f t="shared" si="70"/>
        <v/>
      </c>
    </row>
    <row r="1446" spans="1:25" x14ac:dyDescent="0.3">
      <c r="A1446" t="e">
        <f>VLOOKUP(B1446,'VTD Check'!A:D,4,FALSE)</f>
        <v>#N/A</v>
      </c>
      <c r="B1446" t="s">
        <v>31</v>
      </c>
      <c r="C1446">
        <v>24</v>
      </c>
      <c r="D1446">
        <v>0</v>
      </c>
      <c r="E1446">
        <v>0</v>
      </c>
      <c r="F1446" t="s">
        <v>25</v>
      </c>
      <c r="G1446">
        <v>11805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U1446" t="str">
        <f t="shared" si="69"/>
        <v/>
      </c>
      <c r="V1446" t="str">
        <f>IF(U1446="","",VLOOKUP(B1446,'08 County Sub Allocation'!A:B,2,FALSE))</f>
        <v/>
      </c>
      <c r="X1446" t="str">
        <f t="shared" si="68"/>
        <v/>
      </c>
      <c r="Y1446" t="str">
        <f t="shared" si="70"/>
        <v/>
      </c>
    </row>
    <row r="1447" spans="1:25" x14ac:dyDescent="0.3">
      <c r="A1447" t="e">
        <f>VLOOKUP(B1447,'VTD Check'!A:D,4,FALSE)</f>
        <v>#N/A</v>
      </c>
      <c r="B1447" t="s">
        <v>32</v>
      </c>
      <c r="C1447">
        <v>24</v>
      </c>
      <c r="D1447">
        <v>0</v>
      </c>
      <c r="E1447">
        <v>2516</v>
      </c>
      <c r="F1447" t="s">
        <v>25</v>
      </c>
      <c r="G1447">
        <v>0</v>
      </c>
      <c r="H1447">
        <v>1324</v>
      </c>
      <c r="I1447">
        <v>1314</v>
      </c>
      <c r="J1447">
        <v>24</v>
      </c>
      <c r="K1447">
        <v>3</v>
      </c>
      <c r="L1447">
        <v>6</v>
      </c>
      <c r="M1447">
        <v>599</v>
      </c>
      <c r="N1447">
        <v>9</v>
      </c>
      <c r="O1447">
        <v>670</v>
      </c>
      <c r="P1447">
        <v>3</v>
      </c>
      <c r="U1447" t="str">
        <f t="shared" si="69"/>
        <v/>
      </c>
      <c r="V1447" t="str">
        <f>IF(U1447="","",VLOOKUP(B1447,'08 County Sub Allocation'!A:B,2,FALSE))</f>
        <v/>
      </c>
      <c r="X1447" t="str">
        <f t="shared" si="68"/>
        <v/>
      </c>
      <c r="Y1447" t="str">
        <f t="shared" si="70"/>
        <v/>
      </c>
    </row>
    <row r="1448" spans="1:25" x14ac:dyDescent="0.3">
      <c r="A1448" t="e">
        <f>VLOOKUP(B1448,'VTD Check'!A:D,4,FALSE)</f>
        <v>#N/A</v>
      </c>
      <c r="B1448" t="s">
        <v>332</v>
      </c>
      <c r="C1448">
        <v>24</v>
      </c>
      <c r="U1448" t="str">
        <f t="shared" si="69"/>
        <v/>
      </c>
      <c r="V1448" t="str">
        <f>IF(U1448="","",VLOOKUP(B1448,'08 County Sub Allocation'!A:B,2,FALSE))</f>
        <v/>
      </c>
      <c r="X1448" t="str">
        <f t="shared" si="68"/>
        <v/>
      </c>
      <c r="Y1448" t="str">
        <f t="shared" si="70"/>
        <v/>
      </c>
    </row>
    <row r="1449" spans="1:25" x14ac:dyDescent="0.3">
      <c r="A1449" t="e">
        <f>VLOOKUP(B1449,'VTD Check'!A:D,4,FALSE)</f>
        <v>#N/A</v>
      </c>
      <c r="B1449" t="s">
        <v>24</v>
      </c>
      <c r="C1449">
        <v>24</v>
      </c>
      <c r="D1449">
        <v>0</v>
      </c>
      <c r="E1449">
        <v>160</v>
      </c>
      <c r="F1449" t="s">
        <v>25</v>
      </c>
      <c r="G1449">
        <v>11805</v>
      </c>
      <c r="H1449">
        <v>80</v>
      </c>
      <c r="I1449">
        <v>79</v>
      </c>
      <c r="J1449">
        <v>3</v>
      </c>
      <c r="K1449">
        <v>0</v>
      </c>
      <c r="L1449">
        <v>1</v>
      </c>
      <c r="M1449">
        <v>28</v>
      </c>
      <c r="N1449">
        <v>0</v>
      </c>
      <c r="O1449">
        <v>47</v>
      </c>
      <c r="P1449">
        <v>0</v>
      </c>
      <c r="U1449" t="str">
        <f t="shared" si="69"/>
        <v>24-QUE</v>
      </c>
      <c r="V1449" t="e">
        <f>IF(U1449="","",VLOOKUP(B1449,'08 County Sub Allocation'!A:B,2,FALSE))</f>
        <v>#N/A</v>
      </c>
      <c r="X1449">
        <f t="shared" si="68"/>
        <v>24</v>
      </c>
      <c r="Y1449" t="str">
        <f t="shared" si="70"/>
        <v>QUE</v>
      </c>
    </row>
    <row r="1450" spans="1:25" x14ac:dyDescent="0.3">
      <c r="A1450" t="e">
        <f>VLOOKUP(B1450,'VTD Check'!A:D,4,FALSE)</f>
        <v>#N/A</v>
      </c>
      <c r="B1450" t="s">
        <v>26</v>
      </c>
      <c r="C1450">
        <v>24</v>
      </c>
      <c r="D1450">
        <v>0</v>
      </c>
      <c r="E1450">
        <v>0</v>
      </c>
      <c r="F1450" t="s">
        <v>25</v>
      </c>
      <c r="G1450">
        <v>11805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U1450" t="str">
        <f t="shared" si="69"/>
        <v/>
      </c>
      <c r="V1450" t="str">
        <f>IF(U1450="","",VLOOKUP(B1450,'08 County Sub Allocation'!A:B,2,FALSE))</f>
        <v/>
      </c>
      <c r="X1450" t="str">
        <f t="shared" si="68"/>
        <v/>
      </c>
      <c r="Y1450" t="str">
        <f t="shared" si="70"/>
        <v/>
      </c>
    </row>
    <row r="1451" spans="1:25" x14ac:dyDescent="0.3">
      <c r="A1451" t="e">
        <f>VLOOKUP(B1451,'VTD Check'!A:D,4,FALSE)</f>
        <v>#N/A</v>
      </c>
      <c r="B1451" t="s">
        <v>27</v>
      </c>
      <c r="C1451">
        <v>24</v>
      </c>
      <c r="D1451">
        <v>0</v>
      </c>
      <c r="E1451">
        <v>0</v>
      </c>
      <c r="F1451" t="s">
        <v>25</v>
      </c>
      <c r="G1451">
        <v>11805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U1451" t="str">
        <f t="shared" si="69"/>
        <v/>
      </c>
      <c r="V1451" t="str">
        <f>IF(U1451="","",VLOOKUP(B1451,'08 County Sub Allocation'!A:B,2,FALSE))</f>
        <v/>
      </c>
      <c r="X1451" t="str">
        <f t="shared" si="68"/>
        <v/>
      </c>
      <c r="Y1451" t="str">
        <f t="shared" si="70"/>
        <v/>
      </c>
    </row>
    <row r="1452" spans="1:25" x14ac:dyDescent="0.3">
      <c r="A1452" t="e">
        <f>VLOOKUP(B1452,'VTD Check'!A:D,4,FALSE)</f>
        <v>#N/A</v>
      </c>
      <c r="B1452" t="s">
        <v>28</v>
      </c>
      <c r="C1452">
        <v>24</v>
      </c>
      <c r="D1452">
        <v>0</v>
      </c>
      <c r="E1452">
        <v>887</v>
      </c>
      <c r="F1452" t="s">
        <v>25</v>
      </c>
      <c r="G1452">
        <v>11805</v>
      </c>
      <c r="H1452">
        <v>471</v>
      </c>
      <c r="I1452">
        <v>466</v>
      </c>
      <c r="J1452">
        <v>10</v>
      </c>
      <c r="K1452">
        <v>0</v>
      </c>
      <c r="L1452">
        <v>4</v>
      </c>
      <c r="M1452">
        <v>171</v>
      </c>
      <c r="N1452">
        <v>6</v>
      </c>
      <c r="O1452">
        <v>271</v>
      </c>
      <c r="P1452">
        <v>4</v>
      </c>
      <c r="U1452" t="str">
        <f t="shared" si="69"/>
        <v/>
      </c>
      <c r="V1452" t="str">
        <f>IF(U1452="","",VLOOKUP(B1452,'08 County Sub Allocation'!A:B,2,FALSE))</f>
        <v/>
      </c>
      <c r="X1452" t="str">
        <f t="shared" si="68"/>
        <v/>
      </c>
      <c r="Y1452" t="str">
        <f t="shared" si="70"/>
        <v/>
      </c>
    </row>
    <row r="1453" spans="1:25" x14ac:dyDescent="0.3">
      <c r="A1453" t="e">
        <f>VLOOKUP(B1453,'VTD Check'!A:D,4,FALSE)</f>
        <v>#N/A</v>
      </c>
      <c r="B1453" t="s">
        <v>29</v>
      </c>
      <c r="C1453">
        <v>24</v>
      </c>
      <c r="D1453">
        <v>0</v>
      </c>
      <c r="E1453">
        <v>0</v>
      </c>
      <c r="F1453" t="s">
        <v>25</v>
      </c>
      <c r="G1453">
        <v>11805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U1453" t="str">
        <f t="shared" si="69"/>
        <v/>
      </c>
      <c r="V1453" t="str">
        <f>IF(U1453="","",VLOOKUP(B1453,'08 County Sub Allocation'!A:B,2,FALSE))</f>
        <v/>
      </c>
      <c r="X1453" t="str">
        <f t="shared" si="68"/>
        <v/>
      </c>
      <c r="Y1453" t="str">
        <f t="shared" si="70"/>
        <v/>
      </c>
    </row>
    <row r="1454" spans="1:25" x14ac:dyDescent="0.3">
      <c r="A1454" t="e">
        <f>VLOOKUP(B1454,'VTD Check'!A:D,4,FALSE)</f>
        <v>#N/A</v>
      </c>
      <c r="B1454" t="s">
        <v>30</v>
      </c>
      <c r="C1454">
        <v>24</v>
      </c>
      <c r="D1454">
        <v>0</v>
      </c>
      <c r="E1454">
        <v>0</v>
      </c>
      <c r="F1454" t="s">
        <v>25</v>
      </c>
      <c r="G1454">
        <v>11805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U1454" t="str">
        <f t="shared" si="69"/>
        <v/>
      </c>
      <c r="V1454" t="str">
        <f>IF(U1454="","",VLOOKUP(B1454,'08 County Sub Allocation'!A:B,2,FALSE))</f>
        <v/>
      </c>
      <c r="X1454" t="str">
        <f t="shared" si="68"/>
        <v/>
      </c>
      <c r="Y1454" t="str">
        <f t="shared" si="70"/>
        <v/>
      </c>
    </row>
    <row r="1455" spans="1:25" x14ac:dyDescent="0.3">
      <c r="A1455" t="e">
        <f>VLOOKUP(B1455,'VTD Check'!A:D,4,FALSE)</f>
        <v>#N/A</v>
      </c>
      <c r="B1455" t="s">
        <v>31</v>
      </c>
      <c r="C1455">
        <v>24</v>
      </c>
      <c r="D1455">
        <v>0</v>
      </c>
      <c r="E1455">
        <v>0</v>
      </c>
      <c r="F1455" t="s">
        <v>25</v>
      </c>
      <c r="G1455">
        <v>11805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U1455" t="str">
        <f t="shared" si="69"/>
        <v/>
      </c>
      <c r="V1455" t="str">
        <f>IF(U1455="","",VLOOKUP(B1455,'08 County Sub Allocation'!A:B,2,FALSE))</f>
        <v/>
      </c>
      <c r="X1455" t="str">
        <f t="shared" si="68"/>
        <v/>
      </c>
      <c r="Y1455" t="str">
        <f t="shared" si="70"/>
        <v/>
      </c>
    </row>
    <row r="1456" spans="1:25" x14ac:dyDescent="0.3">
      <c r="A1456" t="e">
        <f>VLOOKUP(B1456,'VTD Check'!A:D,4,FALSE)</f>
        <v>#N/A</v>
      </c>
      <c r="B1456" t="s">
        <v>32</v>
      </c>
      <c r="C1456">
        <v>24</v>
      </c>
      <c r="D1456">
        <v>0</v>
      </c>
      <c r="E1456">
        <v>1047</v>
      </c>
      <c r="F1456" t="s">
        <v>25</v>
      </c>
      <c r="G1456">
        <v>0</v>
      </c>
      <c r="H1456">
        <v>551</v>
      </c>
      <c r="I1456">
        <v>545</v>
      </c>
      <c r="J1456">
        <v>13</v>
      </c>
      <c r="K1456">
        <v>0</v>
      </c>
      <c r="L1456">
        <v>5</v>
      </c>
      <c r="M1456">
        <v>199</v>
      </c>
      <c r="N1456">
        <v>6</v>
      </c>
      <c r="O1456">
        <v>318</v>
      </c>
      <c r="P1456">
        <v>4</v>
      </c>
      <c r="U1456" t="str">
        <f t="shared" si="69"/>
        <v/>
      </c>
      <c r="V1456" t="str">
        <f>IF(U1456="","",VLOOKUP(B1456,'08 County Sub Allocation'!A:B,2,FALSE))</f>
        <v/>
      </c>
      <c r="X1456" t="str">
        <f t="shared" si="68"/>
        <v/>
      </c>
      <c r="Y1456" t="str">
        <f t="shared" si="70"/>
        <v/>
      </c>
    </row>
    <row r="1457" spans="1:25" x14ac:dyDescent="0.3">
      <c r="A1457" t="e">
        <f>VLOOKUP(B1457,'VTD Check'!A:D,4,FALSE)</f>
        <v>#N/A</v>
      </c>
      <c r="B1457" t="s">
        <v>223</v>
      </c>
      <c r="C1457">
        <v>24</v>
      </c>
      <c r="U1457" t="str">
        <f t="shared" si="69"/>
        <v/>
      </c>
      <c r="V1457" t="str">
        <f>IF(U1457="","",VLOOKUP(B1457,'08 County Sub Allocation'!A:B,2,FALSE))</f>
        <v/>
      </c>
      <c r="X1457" t="str">
        <f t="shared" si="68"/>
        <v/>
      </c>
      <c r="Y1457" t="str">
        <f t="shared" si="70"/>
        <v/>
      </c>
    </row>
    <row r="1458" spans="1:25" x14ac:dyDescent="0.3">
      <c r="A1458" t="e">
        <f>VLOOKUP(B1458,'VTD Check'!A:D,4,FALSE)</f>
        <v>#N/A</v>
      </c>
      <c r="B1458" t="s">
        <v>24</v>
      </c>
      <c r="C1458">
        <v>24</v>
      </c>
      <c r="D1458">
        <v>0</v>
      </c>
      <c r="E1458">
        <v>11589</v>
      </c>
      <c r="F1458" t="s">
        <v>25</v>
      </c>
      <c r="G1458">
        <v>243639</v>
      </c>
      <c r="H1458">
        <v>5889</v>
      </c>
      <c r="I1458">
        <v>5870</v>
      </c>
      <c r="J1458">
        <v>78</v>
      </c>
      <c r="K1458">
        <v>7</v>
      </c>
      <c r="L1458">
        <v>19</v>
      </c>
      <c r="M1458">
        <v>2254</v>
      </c>
      <c r="N1458">
        <v>32</v>
      </c>
      <c r="O1458">
        <v>3467</v>
      </c>
      <c r="P1458">
        <v>13</v>
      </c>
      <c r="U1458" t="str">
        <f t="shared" si="69"/>
        <v/>
      </c>
      <c r="V1458" t="str">
        <f>IF(U1458="","",VLOOKUP(B1458,'08 County Sub Allocation'!A:B,2,FALSE))</f>
        <v/>
      </c>
      <c r="X1458" t="str">
        <f t="shared" si="68"/>
        <v/>
      </c>
      <c r="Y1458" t="str">
        <f t="shared" si="70"/>
        <v/>
      </c>
    </row>
    <row r="1459" spans="1:25" x14ac:dyDescent="0.3">
      <c r="A1459" t="e">
        <f>VLOOKUP(B1459,'VTD Check'!A:D,4,FALSE)</f>
        <v>#N/A</v>
      </c>
      <c r="B1459" t="s">
        <v>26</v>
      </c>
      <c r="C1459">
        <v>24</v>
      </c>
      <c r="D1459">
        <v>0</v>
      </c>
      <c r="E1459">
        <v>0</v>
      </c>
      <c r="F1459" t="s">
        <v>25</v>
      </c>
      <c r="G1459">
        <v>243639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U1459" t="str">
        <f t="shared" si="69"/>
        <v/>
      </c>
      <c r="V1459" t="str">
        <f>IF(U1459="","",VLOOKUP(B1459,'08 County Sub Allocation'!A:B,2,FALSE))</f>
        <v/>
      </c>
      <c r="X1459" t="str">
        <f t="shared" si="68"/>
        <v/>
      </c>
      <c r="Y1459" t="str">
        <f t="shared" si="70"/>
        <v/>
      </c>
    </row>
    <row r="1460" spans="1:25" x14ac:dyDescent="0.3">
      <c r="A1460" t="e">
        <f>VLOOKUP(B1460,'VTD Check'!A:D,4,FALSE)</f>
        <v>#N/A</v>
      </c>
      <c r="B1460" t="s">
        <v>27</v>
      </c>
      <c r="C1460">
        <v>24</v>
      </c>
      <c r="D1460">
        <v>0</v>
      </c>
      <c r="E1460">
        <v>0</v>
      </c>
      <c r="F1460" t="s">
        <v>25</v>
      </c>
      <c r="G1460">
        <v>243639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U1460" t="str">
        <f t="shared" si="69"/>
        <v/>
      </c>
      <c r="V1460" t="str">
        <f>IF(U1460="","",VLOOKUP(B1460,'08 County Sub Allocation'!A:B,2,FALSE))</f>
        <v/>
      </c>
      <c r="X1460" t="str">
        <f t="shared" si="68"/>
        <v/>
      </c>
      <c r="Y1460" t="str">
        <f t="shared" si="70"/>
        <v/>
      </c>
    </row>
    <row r="1461" spans="1:25" x14ac:dyDescent="0.3">
      <c r="A1461" t="e">
        <f>VLOOKUP(B1461,'VTD Check'!A:D,4,FALSE)</f>
        <v>#N/A</v>
      </c>
      <c r="B1461" t="s">
        <v>28</v>
      </c>
      <c r="C1461">
        <v>24</v>
      </c>
      <c r="D1461">
        <v>0</v>
      </c>
      <c r="E1461">
        <v>0</v>
      </c>
      <c r="F1461" t="s">
        <v>25</v>
      </c>
      <c r="G1461">
        <v>243639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U1461" t="str">
        <f t="shared" si="69"/>
        <v/>
      </c>
      <c r="V1461" t="str">
        <f>IF(U1461="","",VLOOKUP(B1461,'08 County Sub Allocation'!A:B,2,FALSE))</f>
        <v/>
      </c>
      <c r="X1461" t="str">
        <f t="shared" si="68"/>
        <v/>
      </c>
      <c r="Y1461" t="str">
        <f t="shared" si="70"/>
        <v/>
      </c>
    </row>
    <row r="1462" spans="1:25" x14ac:dyDescent="0.3">
      <c r="A1462" t="e">
        <f>VLOOKUP(B1462,'VTD Check'!A:D,4,FALSE)</f>
        <v>#N/A</v>
      </c>
      <c r="B1462" t="s">
        <v>29</v>
      </c>
      <c r="C1462">
        <v>24</v>
      </c>
      <c r="D1462">
        <v>0</v>
      </c>
      <c r="E1462">
        <v>0</v>
      </c>
      <c r="F1462" t="s">
        <v>25</v>
      </c>
      <c r="G1462">
        <v>243639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U1462" t="str">
        <f t="shared" si="69"/>
        <v/>
      </c>
      <c r="V1462" t="str">
        <f>IF(U1462="","",VLOOKUP(B1462,'08 County Sub Allocation'!A:B,2,FALSE))</f>
        <v/>
      </c>
      <c r="X1462" t="str">
        <f t="shared" si="68"/>
        <v/>
      </c>
      <c r="Y1462" t="str">
        <f t="shared" si="70"/>
        <v/>
      </c>
    </row>
    <row r="1463" spans="1:25" x14ac:dyDescent="0.3">
      <c r="A1463" t="e">
        <f>VLOOKUP(B1463,'VTD Check'!A:D,4,FALSE)</f>
        <v>#N/A</v>
      </c>
      <c r="B1463" t="s">
        <v>30</v>
      </c>
      <c r="C1463">
        <v>24</v>
      </c>
      <c r="D1463">
        <v>0</v>
      </c>
      <c r="E1463">
        <v>0</v>
      </c>
      <c r="F1463" t="s">
        <v>25</v>
      </c>
      <c r="G1463">
        <v>243639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U1463" t="str">
        <f t="shared" si="69"/>
        <v/>
      </c>
      <c r="V1463" t="str">
        <f>IF(U1463="","",VLOOKUP(B1463,'08 County Sub Allocation'!A:B,2,FALSE))</f>
        <v/>
      </c>
      <c r="X1463" t="str">
        <f t="shared" si="68"/>
        <v/>
      </c>
      <c r="Y1463" t="str">
        <f t="shared" si="70"/>
        <v/>
      </c>
    </row>
    <row r="1464" spans="1:25" x14ac:dyDescent="0.3">
      <c r="A1464" t="e">
        <f>VLOOKUP(B1464,'VTD Check'!A:D,4,FALSE)</f>
        <v>#N/A</v>
      </c>
      <c r="B1464" t="s">
        <v>31</v>
      </c>
      <c r="C1464">
        <v>24</v>
      </c>
      <c r="D1464">
        <v>0</v>
      </c>
      <c r="E1464">
        <v>0</v>
      </c>
      <c r="F1464" t="s">
        <v>25</v>
      </c>
      <c r="G1464">
        <v>243639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U1464" t="str">
        <f t="shared" si="69"/>
        <v/>
      </c>
      <c r="V1464" t="str">
        <f>IF(U1464="","",VLOOKUP(B1464,'08 County Sub Allocation'!A:B,2,FALSE))</f>
        <v/>
      </c>
      <c r="X1464" t="str">
        <f t="shared" si="68"/>
        <v/>
      </c>
      <c r="Y1464" t="str">
        <f t="shared" si="70"/>
        <v/>
      </c>
    </row>
    <row r="1465" spans="1:25" x14ac:dyDescent="0.3">
      <c r="A1465" t="e">
        <f>VLOOKUP(B1465,'VTD Check'!A:D,4,FALSE)</f>
        <v>#N/A</v>
      </c>
      <c r="B1465" t="s">
        <v>32</v>
      </c>
      <c r="C1465">
        <v>24</v>
      </c>
      <c r="D1465">
        <v>0</v>
      </c>
      <c r="E1465">
        <v>11589</v>
      </c>
      <c r="F1465" t="s">
        <v>25</v>
      </c>
      <c r="G1465">
        <v>0</v>
      </c>
      <c r="H1465">
        <v>5889</v>
      </c>
      <c r="I1465">
        <v>5870</v>
      </c>
      <c r="J1465">
        <v>78</v>
      </c>
      <c r="K1465">
        <v>7</v>
      </c>
      <c r="L1465">
        <v>19</v>
      </c>
      <c r="M1465">
        <v>2254</v>
      </c>
      <c r="N1465">
        <v>32</v>
      </c>
      <c r="O1465">
        <v>3467</v>
      </c>
      <c r="P1465">
        <v>13</v>
      </c>
      <c r="U1465" t="str">
        <f t="shared" si="69"/>
        <v/>
      </c>
      <c r="V1465" t="str">
        <f>IF(U1465="","",VLOOKUP(B1465,'08 County Sub Allocation'!A:B,2,FALSE))</f>
        <v/>
      </c>
      <c r="X1465" t="str">
        <f t="shared" si="68"/>
        <v/>
      </c>
      <c r="Y1465" t="str">
        <f t="shared" si="70"/>
        <v/>
      </c>
    </row>
    <row r="1466" spans="1:25" x14ac:dyDescent="0.3">
      <c r="A1466" t="e">
        <f>VLOOKUP(B1466,'VTD Check'!A:D,4,FALSE)</f>
        <v>#N/A</v>
      </c>
      <c r="B1466" t="s">
        <v>323</v>
      </c>
      <c r="C1466">
        <v>24</v>
      </c>
      <c r="U1466" t="str">
        <f t="shared" si="69"/>
        <v/>
      </c>
      <c r="V1466" t="str">
        <f>IF(U1466="","",VLOOKUP(B1466,'08 County Sub Allocation'!A:B,2,FALSE))</f>
        <v/>
      </c>
      <c r="X1466" t="str">
        <f t="shared" si="68"/>
        <v/>
      </c>
      <c r="Y1466" t="str">
        <f t="shared" si="70"/>
        <v/>
      </c>
    </row>
    <row r="1467" spans="1:25" x14ac:dyDescent="0.3">
      <c r="A1467" t="e">
        <f>VLOOKUP(B1467,'VTD Check'!A:D,4,FALSE)</f>
        <v>#N/A</v>
      </c>
      <c r="B1467" t="s">
        <v>24</v>
      </c>
      <c r="C1467">
        <v>24</v>
      </c>
      <c r="D1467">
        <v>0</v>
      </c>
      <c r="E1467">
        <v>0</v>
      </c>
      <c r="F1467" t="s">
        <v>25</v>
      </c>
      <c r="G1467">
        <v>58182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U1467" t="str">
        <f t="shared" si="69"/>
        <v/>
      </c>
      <c r="V1467" t="str">
        <f>IF(U1467="","",VLOOKUP(B1467,'08 County Sub Allocation'!A:B,2,FALSE))</f>
        <v/>
      </c>
      <c r="X1467" t="str">
        <f t="shared" si="68"/>
        <v/>
      </c>
      <c r="Y1467" t="str">
        <f t="shared" si="70"/>
        <v/>
      </c>
    </row>
    <row r="1468" spans="1:25" x14ac:dyDescent="0.3">
      <c r="A1468" t="e">
        <f>VLOOKUP(B1468,'VTD Check'!A:D,4,FALSE)</f>
        <v>#N/A</v>
      </c>
      <c r="B1468" t="s">
        <v>26</v>
      </c>
      <c r="C1468">
        <v>24</v>
      </c>
      <c r="D1468">
        <v>0</v>
      </c>
      <c r="E1468">
        <v>193</v>
      </c>
      <c r="F1468" t="s">
        <v>25</v>
      </c>
      <c r="G1468">
        <v>58182</v>
      </c>
      <c r="H1468">
        <v>193</v>
      </c>
      <c r="I1468">
        <v>192</v>
      </c>
      <c r="J1468">
        <v>6</v>
      </c>
      <c r="K1468">
        <v>3</v>
      </c>
      <c r="L1468">
        <v>2</v>
      </c>
      <c r="M1468">
        <v>78</v>
      </c>
      <c r="N1468">
        <v>0</v>
      </c>
      <c r="O1468">
        <v>102</v>
      </c>
      <c r="P1468">
        <v>1</v>
      </c>
      <c r="U1468" t="str">
        <f t="shared" si="69"/>
        <v/>
      </c>
      <c r="V1468" t="str">
        <f>IF(U1468="","",VLOOKUP(B1468,'08 County Sub Allocation'!A:B,2,FALSE))</f>
        <v/>
      </c>
      <c r="X1468" t="str">
        <f t="shared" si="68"/>
        <v/>
      </c>
      <c r="Y1468" t="str">
        <f t="shared" si="70"/>
        <v/>
      </c>
    </row>
    <row r="1469" spans="1:25" x14ac:dyDescent="0.3">
      <c r="A1469" t="e">
        <f>VLOOKUP(B1469,'VTD Check'!A:D,4,FALSE)</f>
        <v>#N/A</v>
      </c>
      <c r="B1469" t="s">
        <v>27</v>
      </c>
      <c r="C1469">
        <v>24</v>
      </c>
      <c r="D1469">
        <v>0</v>
      </c>
      <c r="E1469">
        <v>0</v>
      </c>
      <c r="F1469" t="s">
        <v>25</v>
      </c>
      <c r="G1469">
        <v>58182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U1469" t="str">
        <f t="shared" si="69"/>
        <v/>
      </c>
      <c r="V1469" t="str">
        <f>IF(U1469="","",VLOOKUP(B1469,'08 County Sub Allocation'!A:B,2,FALSE))</f>
        <v/>
      </c>
      <c r="X1469" t="str">
        <f t="shared" si="68"/>
        <v/>
      </c>
      <c r="Y1469" t="str">
        <f t="shared" si="70"/>
        <v/>
      </c>
    </row>
    <row r="1470" spans="1:25" x14ac:dyDescent="0.3">
      <c r="A1470" t="e">
        <f>VLOOKUP(B1470,'VTD Check'!A:D,4,FALSE)</f>
        <v>#N/A</v>
      </c>
      <c r="B1470" t="s">
        <v>28</v>
      </c>
      <c r="C1470">
        <v>24</v>
      </c>
      <c r="D1470">
        <v>0</v>
      </c>
      <c r="E1470">
        <v>0</v>
      </c>
      <c r="F1470" t="s">
        <v>25</v>
      </c>
      <c r="G1470">
        <v>58182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U1470" t="str">
        <f t="shared" si="69"/>
        <v/>
      </c>
      <c r="V1470" t="str">
        <f>IF(U1470="","",VLOOKUP(B1470,'08 County Sub Allocation'!A:B,2,FALSE))</f>
        <v/>
      </c>
      <c r="X1470" t="str">
        <f t="shared" si="68"/>
        <v/>
      </c>
      <c r="Y1470" t="str">
        <f t="shared" si="70"/>
        <v/>
      </c>
    </row>
    <row r="1471" spans="1:25" x14ac:dyDescent="0.3">
      <c r="A1471" t="e">
        <f>VLOOKUP(B1471,'VTD Check'!A:D,4,FALSE)</f>
        <v>#N/A</v>
      </c>
      <c r="B1471" t="s">
        <v>29</v>
      </c>
      <c r="C1471">
        <v>24</v>
      </c>
      <c r="D1471">
        <v>0</v>
      </c>
      <c r="E1471">
        <v>0</v>
      </c>
      <c r="F1471" t="s">
        <v>25</v>
      </c>
      <c r="G1471">
        <v>58182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U1471" t="str">
        <f t="shared" si="69"/>
        <v/>
      </c>
      <c r="V1471" t="str">
        <f>IF(U1471="","",VLOOKUP(B1471,'08 County Sub Allocation'!A:B,2,FALSE))</f>
        <v/>
      </c>
      <c r="X1471" t="str">
        <f t="shared" si="68"/>
        <v/>
      </c>
      <c r="Y1471" t="str">
        <f t="shared" si="70"/>
        <v/>
      </c>
    </row>
    <row r="1472" spans="1:25" x14ac:dyDescent="0.3">
      <c r="A1472" t="e">
        <f>VLOOKUP(B1472,'VTD Check'!A:D,4,FALSE)</f>
        <v>#N/A</v>
      </c>
      <c r="B1472" t="s">
        <v>30</v>
      </c>
      <c r="C1472">
        <v>24</v>
      </c>
      <c r="D1472">
        <v>0</v>
      </c>
      <c r="E1472">
        <v>453</v>
      </c>
      <c r="F1472" t="s">
        <v>25</v>
      </c>
      <c r="G1472">
        <v>58182</v>
      </c>
      <c r="H1472">
        <v>454</v>
      </c>
      <c r="I1472">
        <v>446</v>
      </c>
      <c r="J1472">
        <v>8</v>
      </c>
      <c r="K1472">
        <v>4</v>
      </c>
      <c r="L1472">
        <v>3</v>
      </c>
      <c r="M1472">
        <v>210</v>
      </c>
      <c r="N1472">
        <v>2</v>
      </c>
      <c r="O1472">
        <v>218</v>
      </c>
      <c r="P1472">
        <v>1</v>
      </c>
      <c r="U1472" t="str">
        <f t="shared" si="69"/>
        <v/>
      </c>
      <c r="V1472" t="str">
        <f>IF(U1472="","",VLOOKUP(B1472,'08 County Sub Allocation'!A:B,2,FALSE))</f>
        <v/>
      </c>
      <c r="X1472" t="str">
        <f t="shared" si="68"/>
        <v/>
      </c>
      <c r="Y1472" t="str">
        <f t="shared" si="70"/>
        <v/>
      </c>
    </row>
    <row r="1473" spans="1:25" x14ac:dyDescent="0.3">
      <c r="A1473" t="e">
        <f>VLOOKUP(B1473,'VTD Check'!A:D,4,FALSE)</f>
        <v>#N/A</v>
      </c>
      <c r="B1473" t="s">
        <v>31</v>
      </c>
      <c r="C1473">
        <v>24</v>
      </c>
      <c r="D1473">
        <v>0</v>
      </c>
      <c r="E1473">
        <v>0</v>
      </c>
      <c r="F1473" t="s">
        <v>25</v>
      </c>
      <c r="G1473">
        <v>58182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U1473" t="str">
        <f t="shared" si="69"/>
        <v/>
      </c>
      <c r="V1473" t="str">
        <f>IF(U1473="","",VLOOKUP(B1473,'08 County Sub Allocation'!A:B,2,FALSE))</f>
        <v/>
      </c>
      <c r="X1473" t="str">
        <f t="shared" si="68"/>
        <v/>
      </c>
      <c r="Y1473" t="str">
        <f t="shared" si="70"/>
        <v/>
      </c>
    </row>
    <row r="1474" spans="1:25" x14ac:dyDescent="0.3">
      <c r="A1474" t="e">
        <f>VLOOKUP(B1474,'VTD Check'!A:D,4,FALSE)</f>
        <v>#N/A</v>
      </c>
      <c r="B1474" t="s">
        <v>32</v>
      </c>
      <c r="C1474">
        <v>24</v>
      </c>
      <c r="D1474">
        <v>0</v>
      </c>
      <c r="E1474">
        <v>646</v>
      </c>
      <c r="F1474" t="s">
        <v>25</v>
      </c>
      <c r="G1474">
        <v>0</v>
      </c>
      <c r="H1474">
        <v>647</v>
      </c>
      <c r="I1474">
        <v>638</v>
      </c>
      <c r="J1474">
        <v>14</v>
      </c>
      <c r="K1474">
        <v>7</v>
      </c>
      <c r="L1474">
        <v>5</v>
      </c>
      <c r="M1474">
        <v>288</v>
      </c>
      <c r="N1474">
        <v>2</v>
      </c>
      <c r="O1474">
        <v>320</v>
      </c>
      <c r="P1474">
        <v>2</v>
      </c>
      <c r="U1474" t="str">
        <f t="shared" si="69"/>
        <v/>
      </c>
      <c r="V1474" t="str">
        <f>IF(U1474="","",VLOOKUP(B1474,'08 County Sub Allocation'!A:B,2,FALSE))</f>
        <v/>
      </c>
      <c r="X1474" t="str">
        <f t="shared" si="68"/>
        <v/>
      </c>
      <c r="Y1474" t="str">
        <f t="shared" si="70"/>
        <v/>
      </c>
    </row>
    <row r="1475" spans="1:25" x14ac:dyDescent="0.3">
      <c r="A1475" t="e">
        <f>VLOOKUP(B1475,'VTD Check'!A:D,4,FALSE)</f>
        <v>#N/A</v>
      </c>
      <c r="B1475" t="s">
        <v>32</v>
      </c>
      <c r="C1475">
        <v>24</v>
      </c>
      <c r="U1475" t="str">
        <f t="shared" si="69"/>
        <v/>
      </c>
      <c r="V1475" t="str">
        <f>IF(U1475="","",VLOOKUP(B1475,'08 County Sub Allocation'!A:B,2,FALSE))</f>
        <v/>
      </c>
      <c r="X1475" t="str">
        <f t="shared" ref="X1475:X1538" si="71">IF(U1475="","",IF(ISNUMBER(LEFT(U1475,2)/1),LEFT(U1475,2)/1,X1474))</f>
        <v/>
      </c>
      <c r="Y1475" t="str">
        <f t="shared" si="70"/>
        <v/>
      </c>
    </row>
    <row r="1476" spans="1:25" x14ac:dyDescent="0.3">
      <c r="A1476" t="e">
        <f>VLOOKUP(B1476,'VTD Check'!A:D,4,FALSE)</f>
        <v>#N/A</v>
      </c>
      <c r="B1476" t="s">
        <v>37</v>
      </c>
      <c r="C1476">
        <v>24</v>
      </c>
      <c r="D1476">
        <v>11805</v>
      </c>
      <c r="E1476">
        <v>9796</v>
      </c>
      <c r="F1476" s="1">
        <v>0.82979999999999998</v>
      </c>
      <c r="G1476">
        <v>11805</v>
      </c>
      <c r="H1476">
        <v>4912</v>
      </c>
      <c r="I1476">
        <v>4884</v>
      </c>
      <c r="J1476">
        <v>78</v>
      </c>
      <c r="K1476">
        <v>12</v>
      </c>
      <c r="L1476">
        <v>22</v>
      </c>
      <c r="M1476">
        <v>1886</v>
      </c>
      <c r="N1476">
        <v>27</v>
      </c>
      <c r="O1476">
        <v>2847</v>
      </c>
      <c r="P1476">
        <v>12</v>
      </c>
      <c r="U1476" t="str">
        <f t="shared" si="69"/>
        <v/>
      </c>
      <c r="V1476" t="str">
        <f>IF(U1476="","",VLOOKUP(B1476,'08 County Sub Allocation'!A:B,2,FALSE))</f>
        <v/>
      </c>
      <c r="X1476" t="str">
        <f t="shared" si="71"/>
        <v/>
      </c>
      <c r="Y1476" t="str">
        <f t="shared" si="70"/>
        <v/>
      </c>
    </row>
    <row r="1477" spans="1:25" x14ac:dyDescent="0.3">
      <c r="A1477" t="e">
        <f>VLOOKUP(B1477,'VTD Check'!A:D,4,FALSE)</f>
        <v>#N/A</v>
      </c>
      <c r="B1477" t="s">
        <v>24</v>
      </c>
      <c r="C1477">
        <v>24</v>
      </c>
      <c r="D1477">
        <v>11805</v>
      </c>
      <c r="E1477">
        <v>13865</v>
      </c>
      <c r="F1477" s="1">
        <v>1.1745000000000001</v>
      </c>
      <c r="G1477">
        <v>325431</v>
      </c>
      <c r="H1477">
        <v>7081</v>
      </c>
      <c r="I1477">
        <v>7052</v>
      </c>
      <c r="J1477">
        <v>103</v>
      </c>
      <c r="K1477">
        <v>10</v>
      </c>
      <c r="L1477">
        <v>24</v>
      </c>
      <c r="M1477">
        <v>2780</v>
      </c>
      <c r="N1477">
        <v>41</v>
      </c>
      <c r="O1477">
        <v>4079</v>
      </c>
      <c r="P1477">
        <v>15</v>
      </c>
      <c r="U1477" t="str">
        <f t="shared" si="69"/>
        <v/>
      </c>
      <c r="V1477" t="str">
        <f>IF(U1477="","",VLOOKUP(B1477,'08 County Sub Allocation'!A:B,2,FALSE))</f>
        <v/>
      </c>
      <c r="X1477" t="str">
        <f t="shared" si="71"/>
        <v/>
      </c>
      <c r="Y1477" t="str">
        <f t="shared" si="70"/>
        <v/>
      </c>
    </row>
    <row r="1478" spans="1:25" x14ac:dyDescent="0.3">
      <c r="A1478" t="e">
        <f>VLOOKUP(B1478,'VTD Check'!A:D,4,FALSE)</f>
        <v>#N/A</v>
      </c>
      <c r="B1478" t="s">
        <v>26</v>
      </c>
      <c r="C1478">
        <v>24</v>
      </c>
      <c r="D1478">
        <v>11805</v>
      </c>
      <c r="E1478">
        <v>193</v>
      </c>
      <c r="F1478" s="1">
        <v>1.6299999999999999E-2</v>
      </c>
      <c r="G1478">
        <v>325431</v>
      </c>
      <c r="H1478">
        <v>193</v>
      </c>
      <c r="I1478">
        <v>192</v>
      </c>
      <c r="J1478">
        <v>6</v>
      </c>
      <c r="K1478">
        <v>3</v>
      </c>
      <c r="L1478">
        <v>2</v>
      </c>
      <c r="M1478">
        <v>78</v>
      </c>
      <c r="N1478">
        <v>0</v>
      </c>
      <c r="O1478">
        <v>102</v>
      </c>
      <c r="P1478">
        <v>1</v>
      </c>
      <c r="U1478" t="str">
        <f t="shared" si="69"/>
        <v/>
      </c>
      <c r="V1478" t="str">
        <f>IF(U1478="","",VLOOKUP(B1478,'08 County Sub Allocation'!A:B,2,FALSE))</f>
        <v/>
      </c>
      <c r="X1478" t="str">
        <f t="shared" si="71"/>
        <v/>
      </c>
      <c r="Y1478" t="str">
        <f t="shared" si="70"/>
        <v/>
      </c>
    </row>
    <row r="1479" spans="1:25" x14ac:dyDescent="0.3">
      <c r="A1479" t="e">
        <f>VLOOKUP(B1479,'VTD Check'!A:D,4,FALSE)</f>
        <v>#N/A</v>
      </c>
      <c r="B1479" t="s">
        <v>27</v>
      </c>
      <c r="C1479">
        <v>24</v>
      </c>
      <c r="D1479">
        <v>11805</v>
      </c>
      <c r="E1479">
        <v>0</v>
      </c>
      <c r="F1479" s="1">
        <v>0</v>
      </c>
      <c r="G1479">
        <v>325431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U1479" t="str">
        <f t="shared" si="69"/>
        <v/>
      </c>
      <c r="V1479" t="str">
        <f>IF(U1479="","",VLOOKUP(B1479,'08 County Sub Allocation'!A:B,2,FALSE))</f>
        <v/>
      </c>
      <c r="X1479" t="str">
        <f t="shared" si="71"/>
        <v/>
      </c>
      <c r="Y1479" t="str">
        <f t="shared" si="70"/>
        <v/>
      </c>
    </row>
    <row r="1480" spans="1:25" x14ac:dyDescent="0.3">
      <c r="A1480" t="e">
        <f>VLOOKUP(B1480,'VTD Check'!A:D,4,FALSE)</f>
        <v>#N/A</v>
      </c>
      <c r="B1480" t="s">
        <v>28</v>
      </c>
      <c r="C1480">
        <v>24</v>
      </c>
      <c r="D1480">
        <v>11805</v>
      </c>
      <c r="E1480">
        <v>1287</v>
      </c>
      <c r="F1480" s="1">
        <v>0.109</v>
      </c>
      <c r="G1480">
        <v>325431</v>
      </c>
      <c r="H1480">
        <v>683</v>
      </c>
      <c r="I1480">
        <v>677</v>
      </c>
      <c r="J1480">
        <v>12</v>
      </c>
      <c r="K1480">
        <v>0</v>
      </c>
      <c r="L1480">
        <v>6</v>
      </c>
      <c r="M1480">
        <v>272</v>
      </c>
      <c r="N1480">
        <v>6</v>
      </c>
      <c r="O1480">
        <v>376</v>
      </c>
      <c r="P1480">
        <v>5</v>
      </c>
      <c r="U1480" t="str">
        <f t="shared" si="69"/>
        <v/>
      </c>
      <c r="V1480" t="str">
        <f>IF(U1480="","",VLOOKUP(B1480,'08 County Sub Allocation'!A:B,2,FALSE))</f>
        <v/>
      </c>
      <c r="X1480" t="str">
        <f t="shared" si="71"/>
        <v/>
      </c>
      <c r="Y1480" t="str">
        <f t="shared" si="70"/>
        <v/>
      </c>
    </row>
    <row r="1481" spans="1:25" x14ac:dyDescent="0.3">
      <c r="A1481" t="e">
        <f>VLOOKUP(B1481,'VTD Check'!A:D,4,FALSE)</f>
        <v>#N/A</v>
      </c>
      <c r="B1481" t="s">
        <v>29</v>
      </c>
      <c r="C1481">
        <v>24</v>
      </c>
      <c r="D1481">
        <v>11805</v>
      </c>
      <c r="E1481">
        <v>0</v>
      </c>
      <c r="F1481" s="1">
        <v>0</v>
      </c>
      <c r="G1481">
        <v>325431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U1481" t="str">
        <f t="shared" si="69"/>
        <v/>
      </c>
      <c r="V1481" t="str">
        <f>IF(U1481="","",VLOOKUP(B1481,'08 County Sub Allocation'!A:B,2,FALSE))</f>
        <v/>
      </c>
      <c r="X1481" t="str">
        <f t="shared" si="71"/>
        <v/>
      </c>
      <c r="Y1481" t="str">
        <f t="shared" si="70"/>
        <v/>
      </c>
    </row>
    <row r="1482" spans="1:25" x14ac:dyDescent="0.3">
      <c r="A1482" t="e">
        <f>VLOOKUP(B1482,'VTD Check'!A:D,4,FALSE)</f>
        <v>#N/A</v>
      </c>
      <c r="B1482" t="s">
        <v>30</v>
      </c>
      <c r="C1482">
        <v>24</v>
      </c>
      <c r="D1482">
        <v>11805</v>
      </c>
      <c r="E1482">
        <v>453</v>
      </c>
      <c r="F1482" s="1">
        <v>3.8399999999999997E-2</v>
      </c>
      <c r="G1482">
        <v>325431</v>
      </c>
      <c r="H1482">
        <v>454</v>
      </c>
      <c r="I1482">
        <v>446</v>
      </c>
      <c r="J1482">
        <v>8</v>
      </c>
      <c r="K1482">
        <v>4</v>
      </c>
      <c r="L1482">
        <v>3</v>
      </c>
      <c r="M1482">
        <v>210</v>
      </c>
      <c r="N1482">
        <v>2</v>
      </c>
      <c r="O1482">
        <v>218</v>
      </c>
      <c r="P1482">
        <v>1</v>
      </c>
      <c r="U1482" t="str">
        <f t="shared" si="69"/>
        <v/>
      </c>
      <c r="V1482" t="str">
        <f>IF(U1482="","",VLOOKUP(B1482,'08 County Sub Allocation'!A:B,2,FALSE))</f>
        <v/>
      </c>
      <c r="X1482" t="str">
        <f t="shared" si="71"/>
        <v/>
      </c>
      <c r="Y1482" t="str">
        <f t="shared" si="70"/>
        <v/>
      </c>
    </row>
    <row r="1483" spans="1:25" x14ac:dyDescent="0.3">
      <c r="A1483" t="e">
        <f>VLOOKUP(B1483,'VTD Check'!A:D,4,FALSE)</f>
        <v>#N/A</v>
      </c>
      <c r="B1483" t="s">
        <v>31</v>
      </c>
      <c r="C1483">
        <v>24</v>
      </c>
      <c r="D1483">
        <v>11805</v>
      </c>
      <c r="E1483">
        <v>0</v>
      </c>
      <c r="F1483" s="1">
        <v>0</v>
      </c>
      <c r="G1483">
        <v>325431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U1483" t="str">
        <f t="shared" ref="U1483:U1546" si="72">IF(ISNUMBER(LEFT(A1483,2)/1),A1483,IF(RIGHT(B1482,8)="Absentee",REPT("0",2-LEN(C1483))&amp;C1483&amp;"-ABS",IF(RIGHT(B1482,8)="Question",REPT("0",2-LEN(C1483))&amp;C1483&amp;"-QUE","")))</f>
        <v/>
      </c>
      <c r="V1483" t="str">
        <f>IF(U1483="","",VLOOKUP(B1483,'08 County Sub Allocation'!A:B,2,FALSE))</f>
        <v/>
      </c>
      <c r="X1483" t="str">
        <f t="shared" si="71"/>
        <v/>
      </c>
      <c r="Y1483" t="str">
        <f t="shared" si="70"/>
        <v/>
      </c>
    </row>
    <row r="1484" spans="1:25" x14ac:dyDescent="0.3">
      <c r="A1484" t="e">
        <f>VLOOKUP(B1484,'VTD Check'!A:D,4,FALSE)</f>
        <v>#N/A</v>
      </c>
      <c r="B1484" t="s">
        <v>32</v>
      </c>
      <c r="C1484">
        <v>24</v>
      </c>
      <c r="D1484">
        <v>11805</v>
      </c>
      <c r="E1484">
        <v>25594</v>
      </c>
      <c r="F1484" s="1">
        <v>2.1680999999999999</v>
      </c>
      <c r="G1484">
        <v>11805</v>
      </c>
      <c r="H1484">
        <v>13323</v>
      </c>
      <c r="I1484">
        <v>13251</v>
      </c>
      <c r="J1484">
        <v>207</v>
      </c>
      <c r="K1484">
        <v>29</v>
      </c>
      <c r="L1484">
        <v>57</v>
      </c>
      <c r="M1484">
        <v>5226</v>
      </c>
      <c r="N1484">
        <v>76</v>
      </c>
      <c r="O1484">
        <v>7622</v>
      </c>
      <c r="P1484">
        <v>34</v>
      </c>
      <c r="U1484" t="str">
        <f t="shared" si="72"/>
        <v/>
      </c>
      <c r="V1484" t="str">
        <f>IF(U1484="","",VLOOKUP(B1484,'08 County Sub Allocation'!A:B,2,FALSE))</f>
        <v/>
      </c>
      <c r="X1484" t="str">
        <f t="shared" si="71"/>
        <v/>
      </c>
      <c r="Y1484" t="str">
        <f t="shared" si="70"/>
        <v/>
      </c>
    </row>
    <row r="1485" spans="1:25" x14ac:dyDescent="0.3">
      <c r="A1485" t="e">
        <f>VLOOKUP(B1485,'VTD Check'!A:D,4,FALSE)</f>
        <v>#N/A</v>
      </c>
      <c r="U1485" t="str">
        <f t="shared" si="72"/>
        <v/>
      </c>
      <c r="V1485" t="str">
        <f>IF(U1485="","",VLOOKUP(B1485,'08 County Sub Allocation'!A:B,2,FALSE))</f>
        <v/>
      </c>
      <c r="X1485" t="str">
        <f t="shared" si="71"/>
        <v/>
      </c>
      <c r="Y1485" t="str">
        <f t="shared" ref="Y1485:Y1548" si="73">IF(U1485="","",IF(RIGHT(B1485,5)="Total","TOT",IF(ISNUMBER(LEFT(A1485,2)/1),"ED",IF(RIGHT(U1485,3)="ABS","ABS",IF(RIGHT(U1485,3)="QUE","QUE","")))))</f>
        <v/>
      </c>
    </row>
    <row r="1486" spans="1:25" x14ac:dyDescent="0.3">
      <c r="A1486" t="str">
        <f>VLOOKUP(B1486,'VTD Check'!A:D,4,FALSE)</f>
        <v>25-600</v>
      </c>
      <c r="B1486" t="s">
        <v>333</v>
      </c>
      <c r="C1486">
        <v>25</v>
      </c>
      <c r="D1486">
        <v>556</v>
      </c>
      <c r="E1486">
        <v>473</v>
      </c>
      <c r="F1486" s="1">
        <v>0.85070000000000001</v>
      </c>
      <c r="G1486">
        <v>556</v>
      </c>
      <c r="H1486">
        <v>237</v>
      </c>
      <c r="I1486">
        <v>233</v>
      </c>
      <c r="J1486">
        <v>3</v>
      </c>
      <c r="K1486">
        <v>2</v>
      </c>
      <c r="L1486">
        <v>0</v>
      </c>
      <c r="M1486">
        <v>77</v>
      </c>
      <c r="N1486">
        <v>1</v>
      </c>
      <c r="O1486">
        <v>150</v>
      </c>
      <c r="P1486">
        <v>0</v>
      </c>
      <c r="U1486" t="str">
        <f t="shared" si="72"/>
        <v>25-600</v>
      </c>
      <c r="V1486" t="str">
        <f>IF(U1486="","",VLOOKUP(B1486,'08 County Sub Allocation'!A:B,2,FALSE))</f>
        <v>ANC</v>
      </c>
      <c r="X1486">
        <f t="shared" si="71"/>
        <v>25</v>
      </c>
      <c r="Y1486" t="str">
        <f t="shared" si="73"/>
        <v>ED</v>
      </c>
    </row>
    <row r="1487" spans="1:25" x14ac:dyDescent="0.3">
      <c r="A1487" t="str">
        <f>VLOOKUP(B1487,'VTD Check'!A:D,4,FALSE)</f>
        <v>25-605</v>
      </c>
      <c r="B1487" t="s">
        <v>334</v>
      </c>
      <c r="C1487">
        <v>25</v>
      </c>
      <c r="D1487">
        <v>643</v>
      </c>
      <c r="E1487">
        <v>753</v>
      </c>
      <c r="F1487" s="1">
        <v>1.1711</v>
      </c>
      <c r="G1487">
        <v>643</v>
      </c>
      <c r="H1487">
        <v>377</v>
      </c>
      <c r="I1487">
        <v>376</v>
      </c>
      <c r="J1487">
        <v>7</v>
      </c>
      <c r="K1487">
        <v>2</v>
      </c>
      <c r="L1487">
        <v>1</v>
      </c>
      <c r="M1487">
        <v>128</v>
      </c>
      <c r="N1487">
        <v>1</v>
      </c>
      <c r="O1487">
        <v>235</v>
      </c>
      <c r="P1487">
        <v>2</v>
      </c>
      <c r="U1487" t="str">
        <f t="shared" si="72"/>
        <v>25-605</v>
      </c>
      <c r="V1487" t="str">
        <f>IF(U1487="","",VLOOKUP(B1487,'08 County Sub Allocation'!A:B,2,FALSE))</f>
        <v>ANC</v>
      </c>
      <c r="X1487">
        <f t="shared" si="71"/>
        <v>25</v>
      </c>
      <c r="Y1487" t="str">
        <f t="shared" si="73"/>
        <v>ED</v>
      </c>
    </row>
    <row r="1488" spans="1:25" x14ac:dyDescent="0.3">
      <c r="A1488" t="str">
        <f>VLOOKUP(B1488,'VTD Check'!A:D,4,FALSE)</f>
        <v>25-610</v>
      </c>
      <c r="B1488" t="s">
        <v>335</v>
      </c>
      <c r="C1488">
        <v>25</v>
      </c>
      <c r="D1488">
        <v>1520</v>
      </c>
      <c r="E1488">
        <v>1349</v>
      </c>
      <c r="F1488" s="1">
        <v>0.88749999999999996</v>
      </c>
      <c r="G1488">
        <v>1520</v>
      </c>
      <c r="H1488">
        <v>676</v>
      </c>
      <c r="I1488">
        <v>674</v>
      </c>
      <c r="J1488">
        <v>18</v>
      </c>
      <c r="K1488">
        <v>4</v>
      </c>
      <c r="L1488">
        <v>2</v>
      </c>
      <c r="M1488">
        <v>266</v>
      </c>
      <c r="N1488">
        <v>6</v>
      </c>
      <c r="O1488">
        <v>378</v>
      </c>
      <c r="P1488">
        <v>0</v>
      </c>
      <c r="U1488" t="str">
        <f t="shared" si="72"/>
        <v>25-610</v>
      </c>
      <c r="V1488" t="str">
        <f>IF(U1488="","",VLOOKUP(B1488,'08 County Sub Allocation'!A:B,2,FALSE))</f>
        <v>ANC</v>
      </c>
      <c r="X1488">
        <f t="shared" si="71"/>
        <v>25</v>
      </c>
      <c r="Y1488" t="str">
        <f t="shared" si="73"/>
        <v>ED</v>
      </c>
    </row>
    <row r="1489" spans="1:25" x14ac:dyDescent="0.3">
      <c r="A1489" t="str">
        <f>VLOOKUP(B1489,'VTD Check'!A:D,4,FALSE)</f>
        <v>25-615</v>
      </c>
      <c r="B1489" t="s">
        <v>336</v>
      </c>
      <c r="C1489">
        <v>25</v>
      </c>
      <c r="D1489">
        <v>1779</v>
      </c>
      <c r="E1489">
        <v>1464</v>
      </c>
      <c r="F1489" s="1">
        <v>0.82289999999999996</v>
      </c>
      <c r="G1489">
        <v>1779</v>
      </c>
      <c r="H1489">
        <v>732</v>
      </c>
      <c r="I1489">
        <v>727</v>
      </c>
      <c r="J1489">
        <v>20</v>
      </c>
      <c r="K1489">
        <v>2</v>
      </c>
      <c r="L1489">
        <v>2</v>
      </c>
      <c r="M1489">
        <v>385</v>
      </c>
      <c r="N1489">
        <v>1</v>
      </c>
      <c r="O1489">
        <v>315</v>
      </c>
      <c r="P1489">
        <v>2</v>
      </c>
      <c r="U1489" t="str">
        <f t="shared" si="72"/>
        <v>25-615</v>
      </c>
      <c r="V1489" t="str">
        <f>IF(U1489="","",VLOOKUP(B1489,'08 County Sub Allocation'!A:B,2,FALSE))</f>
        <v>ANC</v>
      </c>
      <c r="X1489">
        <f t="shared" si="71"/>
        <v>25</v>
      </c>
      <c r="Y1489" t="str">
        <f t="shared" si="73"/>
        <v>ED</v>
      </c>
    </row>
    <row r="1490" spans="1:25" x14ac:dyDescent="0.3">
      <c r="A1490" t="str">
        <f>VLOOKUP(B1490,'VTD Check'!A:D,4,FALSE)</f>
        <v>25-620</v>
      </c>
      <c r="B1490" t="s">
        <v>337</v>
      </c>
      <c r="C1490">
        <v>25</v>
      </c>
      <c r="D1490">
        <v>1723</v>
      </c>
      <c r="E1490">
        <v>1057</v>
      </c>
      <c r="F1490" s="1">
        <v>0.61350000000000005</v>
      </c>
      <c r="G1490">
        <v>1723</v>
      </c>
      <c r="H1490">
        <v>529</v>
      </c>
      <c r="I1490">
        <v>525</v>
      </c>
      <c r="J1490">
        <v>17</v>
      </c>
      <c r="K1490">
        <v>2</v>
      </c>
      <c r="L1490">
        <v>7</v>
      </c>
      <c r="M1490">
        <v>226</v>
      </c>
      <c r="N1490">
        <v>7</v>
      </c>
      <c r="O1490">
        <v>261</v>
      </c>
      <c r="P1490">
        <v>5</v>
      </c>
      <c r="U1490" t="str">
        <f t="shared" si="72"/>
        <v>25-620</v>
      </c>
      <c r="V1490" t="str">
        <f>IF(U1490="","",VLOOKUP(B1490,'08 County Sub Allocation'!A:B,2,FALSE))</f>
        <v>ANC</v>
      </c>
      <c r="X1490">
        <f t="shared" si="71"/>
        <v>25</v>
      </c>
      <c r="Y1490" t="str">
        <f t="shared" si="73"/>
        <v>ED</v>
      </c>
    </row>
    <row r="1491" spans="1:25" x14ac:dyDescent="0.3">
      <c r="A1491" t="str">
        <f>VLOOKUP(B1491,'VTD Check'!A:D,4,FALSE)</f>
        <v>25-625</v>
      </c>
      <c r="B1491" t="s">
        <v>338</v>
      </c>
      <c r="C1491">
        <v>25</v>
      </c>
      <c r="D1491">
        <v>1174</v>
      </c>
      <c r="E1491">
        <v>679</v>
      </c>
      <c r="F1491" s="1">
        <v>0.57840000000000003</v>
      </c>
      <c r="G1491">
        <v>1174</v>
      </c>
      <c r="H1491">
        <v>340</v>
      </c>
      <c r="I1491">
        <v>336</v>
      </c>
      <c r="J1491">
        <v>9</v>
      </c>
      <c r="K1491">
        <v>0</v>
      </c>
      <c r="L1491">
        <v>5</v>
      </c>
      <c r="M1491">
        <v>144</v>
      </c>
      <c r="N1491">
        <v>1</v>
      </c>
      <c r="O1491">
        <v>175</v>
      </c>
      <c r="P1491">
        <v>2</v>
      </c>
      <c r="U1491" t="str">
        <f t="shared" si="72"/>
        <v>25-625</v>
      </c>
      <c r="V1491" t="str">
        <f>IF(U1491="","",VLOOKUP(B1491,'08 County Sub Allocation'!A:B,2,FALSE))</f>
        <v>ANC</v>
      </c>
      <c r="X1491">
        <f t="shared" si="71"/>
        <v>25</v>
      </c>
      <c r="Y1491" t="str">
        <f t="shared" si="73"/>
        <v>ED</v>
      </c>
    </row>
    <row r="1492" spans="1:25" x14ac:dyDescent="0.3">
      <c r="A1492" t="str">
        <f>VLOOKUP(B1492,'VTD Check'!A:D,4,FALSE)</f>
        <v>25-630</v>
      </c>
      <c r="B1492" t="s">
        <v>339</v>
      </c>
      <c r="C1492">
        <v>25</v>
      </c>
      <c r="D1492">
        <v>715</v>
      </c>
      <c r="E1492">
        <v>742</v>
      </c>
      <c r="F1492" s="1">
        <v>1.0378000000000001</v>
      </c>
      <c r="G1492">
        <v>715</v>
      </c>
      <c r="H1492">
        <v>371</v>
      </c>
      <c r="I1492">
        <v>367</v>
      </c>
      <c r="J1492">
        <v>9</v>
      </c>
      <c r="K1492">
        <v>4</v>
      </c>
      <c r="L1492">
        <v>0</v>
      </c>
      <c r="M1492">
        <v>205</v>
      </c>
      <c r="N1492">
        <v>2</v>
      </c>
      <c r="O1492">
        <v>146</v>
      </c>
      <c r="P1492">
        <v>1</v>
      </c>
      <c r="U1492" t="str">
        <f t="shared" si="72"/>
        <v>25-630</v>
      </c>
      <c r="V1492" t="str">
        <f>IF(U1492="","",VLOOKUP(B1492,'08 County Sub Allocation'!A:B,2,FALSE))</f>
        <v>ANC</v>
      </c>
      <c r="X1492">
        <f t="shared" si="71"/>
        <v>25</v>
      </c>
      <c r="Y1492" t="str">
        <f t="shared" si="73"/>
        <v>ED</v>
      </c>
    </row>
    <row r="1493" spans="1:25" x14ac:dyDescent="0.3">
      <c r="A1493" t="str">
        <f>VLOOKUP(B1493,'VTD Check'!A:D,4,FALSE)</f>
        <v>25-635</v>
      </c>
      <c r="B1493" t="s">
        <v>340</v>
      </c>
      <c r="C1493">
        <v>25</v>
      </c>
      <c r="D1493">
        <v>1541</v>
      </c>
      <c r="E1493">
        <v>1404</v>
      </c>
      <c r="F1493" s="1">
        <v>0.91110000000000002</v>
      </c>
      <c r="G1493">
        <v>1541</v>
      </c>
      <c r="H1493">
        <v>704</v>
      </c>
      <c r="I1493">
        <v>700</v>
      </c>
      <c r="J1493">
        <v>16</v>
      </c>
      <c r="K1493">
        <v>2</v>
      </c>
      <c r="L1493">
        <v>1</v>
      </c>
      <c r="M1493">
        <v>300</v>
      </c>
      <c r="N1493">
        <v>5</v>
      </c>
      <c r="O1493">
        <v>374</v>
      </c>
      <c r="P1493">
        <v>2</v>
      </c>
      <c r="U1493" t="str">
        <f t="shared" si="72"/>
        <v>25-635</v>
      </c>
      <c r="V1493" t="str">
        <f>IF(U1493="","",VLOOKUP(B1493,'08 County Sub Allocation'!A:B,2,FALSE))</f>
        <v>ANC</v>
      </c>
      <c r="X1493">
        <f t="shared" si="71"/>
        <v>25</v>
      </c>
      <c r="Y1493" t="str">
        <f t="shared" si="73"/>
        <v>ED</v>
      </c>
    </row>
    <row r="1494" spans="1:25" x14ac:dyDescent="0.3">
      <c r="A1494" t="str">
        <f>VLOOKUP(B1494,'VTD Check'!A:D,4,FALSE)</f>
        <v>25-640</v>
      </c>
      <c r="B1494" t="s">
        <v>341</v>
      </c>
      <c r="C1494">
        <v>25</v>
      </c>
      <c r="D1494">
        <v>1425</v>
      </c>
      <c r="E1494">
        <v>1092</v>
      </c>
      <c r="F1494" s="1">
        <v>0.76629999999999998</v>
      </c>
      <c r="G1494">
        <v>1425</v>
      </c>
      <c r="H1494">
        <v>550</v>
      </c>
      <c r="I1494">
        <v>547</v>
      </c>
      <c r="J1494">
        <v>9</v>
      </c>
      <c r="K1494">
        <v>5</v>
      </c>
      <c r="L1494">
        <v>2</v>
      </c>
      <c r="M1494">
        <v>234</v>
      </c>
      <c r="N1494">
        <v>5</v>
      </c>
      <c r="O1494">
        <v>289</v>
      </c>
      <c r="P1494">
        <v>3</v>
      </c>
      <c r="U1494" t="str">
        <f t="shared" si="72"/>
        <v>25-640</v>
      </c>
      <c r="V1494" t="str">
        <f>IF(U1494="","",VLOOKUP(B1494,'08 County Sub Allocation'!A:B,2,FALSE))</f>
        <v>ANC</v>
      </c>
      <c r="X1494">
        <f t="shared" si="71"/>
        <v>25</v>
      </c>
      <c r="Y1494" t="str">
        <f t="shared" si="73"/>
        <v>ED</v>
      </c>
    </row>
    <row r="1495" spans="1:25" x14ac:dyDescent="0.3">
      <c r="A1495" t="e">
        <f>VLOOKUP(B1495,'VTD Check'!A:D,4,FALSE)</f>
        <v>#N/A</v>
      </c>
      <c r="B1495" t="s">
        <v>342</v>
      </c>
      <c r="C1495">
        <v>25</v>
      </c>
      <c r="U1495" t="str">
        <f t="shared" si="72"/>
        <v/>
      </c>
      <c r="V1495" t="str">
        <f>IF(U1495="","",VLOOKUP(B1495,'08 County Sub Allocation'!A:B,2,FALSE))</f>
        <v/>
      </c>
      <c r="X1495" t="str">
        <f t="shared" si="71"/>
        <v/>
      </c>
      <c r="Y1495" t="str">
        <f t="shared" si="73"/>
        <v/>
      </c>
    </row>
    <row r="1496" spans="1:25" x14ac:dyDescent="0.3">
      <c r="A1496" t="e">
        <f>VLOOKUP(B1496,'VTD Check'!A:D,4,FALSE)</f>
        <v>#N/A</v>
      </c>
      <c r="B1496" t="s">
        <v>24</v>
      </c>
      <c r="C1496">
        <v>25</v>
      </c>
      <c r="D1496">
        <v>0</v>
      </c>
      <c r="E1496">
        <v>2059</v>
      </c>
      <c r="F1496" t="s">
        <v>25</v>
      </c>
      <c r="G1496">
        <v>11076</v>
      </c>
      <c r="H1496">
        <v>1071</v>
      </c>
      <c r="I1496">
        <v>1063</v>
      </c>
      <c r="J1496">
        <v>21</v>
      </c>
      <c r="K1496">
        <v>6</v>
      </c>
      <c r="L1496">
        <v>3</v>
      </c>
      <c r="M1496">
        <v>577</v>
      </c>
      <c r="N1496">
        <v>7</v>
      </c>
      <c r="O1496">
        <v>447</v>
      </c>
      <c r="P1496">
        <v>2</v>
      </c>
      <c r="U1496" t="str">
        <f t="shared" si="72"/>
        <v>25-ABS</v>
      </c>
      <c r="V1496" t="e">
        <f>IF(U1496="","",VLOOKUP(B1496,'08 County Sub Allocation'!A:B,2,FALSE))</f>
        <v>#N/A</v>
      </c>
      <c r="X1496">
        <f t="shared" si="71"/>
        <v>25</v>
      </c>
      <c r="Y1496" t="str">
        <f t="shared" si="73"/>
        <v>ABS</v>
      </c>
    </row>
    <row r="1497" spans="1:25" x14ac:dyDescent="0.3">
      <c r="A1497" t="e">
        <f>VLOOKUP(B1497,'VTD Check'!A:D,4,FALSE)</f>
        <v>#N/A</v>
      </c>
      <c r="B1497" t="s">
        <v>26</v>
      </c>
      <c r="C1497">
        <v>25</v>
      </c>
      <c r="D1497">
        <v>0</v>
      </c>
      <c r="E1497">
        <v>0</v>
      </c>
      <c r="F1497" t="s">
        <v>25</v>
      </c>
      <c r="G1497">
        <v>11076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U1497" t="str">
        <f t="shared" si="72"/>
        <v/>
      </c>
      <c r="V1497" t="str">
        <f>IF(U1497="","",VLOOKUP(B1497,'08 County Sub Allocation'!A:B,2,FALSE))</f>
        <v/>
      </c>
      <c r="X1497" t="str">
        <f t="shared" si="71"/>
        <v/>
      </c>
      <c r="Y1497" t="str">
        <f t="shared" si="73"/>
        <v/>
      </c>
    </row>
    <row r="1498" spans="1:25" x14ac:dyDescent="0.3">
      <c r="A1498" t="e">
        <f>VLOOKUP(B1498,'VTD Check'!A:D,4,FALSE)</f>
        <v>#N/A</v>
      </c>
      <c r="B1498" t="s">
        <v>27</v>
      </c>
      <c r="C1498">
        <v>25</v>
      </c>
      <c r="D1498">
        <v>0</v>
      </c>
      <c r="E1498">
        <v>0</v>
      </c>
      <c r="F1498" t="s">
        <v>25</v>
      </c>
      <c r="G1498">
        <v>11076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U1498" t="str">
        <f t="shared" si="72"/>
        <v/>
      </c>
      <c r="V1498" t="str">
        <f>IF(U1498="","",VLOOKUP(B1498,'08 County Sub Allocation'!A:B,2,FALSE))</f>
        <v/>
      </c>
      <c r="X1498" t="str">
        <f t="shared" si="71"/>
        <v/>
      </c>
      <c r="Y1498" t="str">
        <f t="shared" si="73"/>
        <v/>
      </c>
    </row>
    <row r="1499" spans="1:25" x14ac:dyDescent="0.3">
      <c r="A1499" t="e">
        <f>VLOOKUP(B1499,'VTD Check'!A:D,4,FALSE)</f>
        <v>#N/A</v>
      </c>
      <c r="B1499" t="s">
        <v>28</v>
      </c>
      <c r="C1499">
        <v>25</v>
      </c>
      <c r="D1499">
        <v>0</v>
      </c>
      <c r="E1499">
        <v>317</v>
      </c>
      <c r="F1499" t="s">
        <v>25</v>
      </c>
      <c r="G1499">
        <v>11076</v>
      </c>
      <c r="H1499">
        <v>174</v>
      </c>
      <c r="I1499">
        <v>173</v>
      </c>
      <c r="J1499">
        <v>4</v>
      </c>
      <c r="K1499">
        <v>3</v>
      </c>
      <c r="L1499">
        <v>0</v>
      </c>
      <c r="M1499">
        <v>81</v>
      </c>
      <c r="N1499">
        <v>2</v>
      </c>
      <c r="O1499">
        <v>82</v>
      </c>
      <c r="P1499">
        <v>1</v>
      </c>
      <c r="U1499" t="str">
        <f t="shared" si="72"/>
        <v/>
      </c>
      <c r="V1499" t="str">
        <f>IF(U1499="","",VLOOKUP(B1499,'08 County Sub Allocation'!A:B,2,FALSE))</f>
        <v/>
      </c>
      <c r="X1499" t="str">
        <f t="shared" si="71"/>
        <v/>
      </c>
      <c r="Y1499" t="str">
        <f t="shared" si="73"/>
        <v/>
      </c>
    </row>
    <row r="1500" spans="1:25" x14ac:dyDescent="0.3">
      <c r="A1500" t="e">
        <f>VLOOKUP(B1500,'VTD Check'!A:D,4,FALSE)</f>
        <v>#N/A</v>
      </c>
      <c r="B1500" t="s">
        <v>29</v>
      </c>
      <c r="C1500">
        <v>25</v>
      </c>
      <c r="D1500">
        <v>0</v>
      </c>
      <c r="E1500">
        <v>0</v>
      </c>
      <c r="F1500" t="s">
        <v>25</v>
      </c>
      <c r="G1500">
        <v>11076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U1500" t="str">
        <f t="shared" si="72"/>
        <v/>
      </c>
      <c r="V1500" t="str">
        <f>IF(U1500="","",VLOOKUP(B1500,'08 County Sub Allocation'!A:B,2,FALSE))</f>
        <v/>
      </c>
      <c r="X1500" t="str">
        <f t="shared" si="71"/>
        <v/>
      </c>
      <c r="Y1500" t="str">
        <f t="shared" si="73"/>
        <v/>
      </c>
    </row>
    <row r="1501" spans="1:25" x14ac:dyDescent="0.3">
      <c r="A1501" t="e">
        <f>VLOOKUP(B1501,'VTD Check'!A:D,4,FALSE)</f>
        <v>#N/A</v>
      </c>
      <c r="B1501" t="s">
        <v>30</v>
      </c>
      <c r="C1501">
        <v>25</v>
      </c>
      <c r="D1501">
        <v>0</v>
      </c>
      <c r="E1501">
        <v>0</v>
      </c>
      <c r="F1501" t="s">
        <v>25</v>
      </c>
      <c r="G1501">
        <v>11076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U1501" t="str">
        <f t="shared" si="72"/>
        <v/>
      </c>
      <c r="V1501" t="str">
        <f>IF(U1501="","",VLOOKUP(B1501,'08 County Sub Allocation'!A:B,2,FALSE))</f>
        <v/>
      </c>
      <c r="X1501" t="str">
        <f t="shared" si="71"/>
        <v/>
      </c>
      <c r="Y1501" t="str">
        <f t="shared" si="73"/>
        <v/>
      </c>
    </row>
    <row r="1502" spans="1:25" x14ac:dyDescent="0.3">
      <c r="A1502" t="e">
        <f>VLOOKUP(B1502,'VTD Check'!A:D,4,FALSE)</f>
        <v>#N/A</v>
      </c>
      <c r="B1502" t="s">
        <v>31</v>
      </c>
      <c r="C1502">
        <v>25</v>
      </c>
      <c r="D1502">
        <v>0</v>
      </c>
      <c r="E1502">
        <v>0</v>
      </c>
      <c r="F1502" t="s">
        <v>25</v>
      </c>
      <c r="G1502">
        <v>11076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U1502" t="str">
        <f t="shared" si="72"/>
        <v/>
      </c>
      <c r="V1502" t="str">
        <f>IF(U1502="","",VLOOKUP(B1502,'08 County Sub Allocation'!A:B,2,FALSE))</f>
        <v/>
      </c>
      <c r="X1502" t="str">
        <f t="shared" si="71"/>
        <v/>
      </c>
      <c r="Y1502" t="str">
        <f t="shared" si="73"/>
        <v/>
      </c>
    </row>
    <row r="1503" spans="1:25" x14ac:dyDescent="0.3">
      <c r="A1503" t="e">
        <f>VLOOKUP(B1503,'VTD Check'!A:D,4,FALSE)</f>
        <v>#N/A</v>
      </c>
      <c r="B1503" t="s">
        <v>32</v>
      </c>
      <c r="C1503">
        <v>25</v>
      </c>
      <c r="D1503">
        <v>0</v>
      </c>
      <c r="E1503">
        <v>2376</v>
      </c>
      <c r="F1503" t="s">
        <v>25</v>
      </c>
      <c r="G1503">
        <v>0</v>
      </c>
      <c r="H1503">
        <v>1245</v>
      </c>
      <c r="I1503">
        <v>1236</v>
      </c>
      <c r="J1503">
        <v>25</v>
      </c>
      <c r="K1503">
        <v>9</v>
      </c>
      <c r="L1503">
        <v>3</v>
      </c>
      <c r="M1503">
        <v>658</v>
      </c>
      <c r="N1503">
        <v>9</v>
      </c>
      <c r="O1503">
        <v>529</v>
      </c>
      <c r="P1503">
        <v>3</v>
      </c>
      <c r="U1503" t="str">
        <f t="shared" si="72"/>
        <v/>
      </c>
      <c r="V1503" t="str">
        <f>IF(U1503="","",VLOOKUP(B1503,'08 County Sub Allocation'!A:B,2,FALSE))</f>
        <v/>
      </c>
      <c r="X1503" t="str">
        <f t="shared" si="71"/>
        <v/>
      </c>
      <c r="Y1503" t="str">
        <f t="shared" si="73"/>
        <v/>
      </c>
    </row>
    <row r="1504" spans="1:25" x14ac:dyDescent="0.3">
      <c r="A1504" t="e">
        <f>VLOOKUP(B1504,'VTD Check'!A:D,4,FALSE)</f>
        <v>#N/A</v>
      </c>
      <c r="B1504" t="s">
        <v>343</v>
      </c>
      <c r="C1504">
        <v>25</v>
      </c>
      <c r="U1504" t="str">
        <f t="shared" si="72"/>
        <v/>
      </c>
      <c r="V1504" t="str">
        <f>IF(U1504="","",VLOOKUP(B1504,'08 County Sub Allocation'!A:B,2,FALSE))</f>
        <v/>
      </c>
      <c r="X1504" t="str">
        <f t="shared" si="71"/>
        <v/>
      </c>
      <c r="Y1504" t="str">
        <f t="shared" si="73"/>
        <v/>
      </c>
    </row>
    <row r="1505" spans="1:25" x14ac:dyDescent="0.3">
      <c r="A1505" t="e">
        <f>VLOOKUP(B1505,'VTD Check'!A:D,4,FALSE)</f>
        <v>#N/A</v>
      </c>
      <c r="B1505" t="s">
        <v>24</v>
      </c>
      <c r="C1505">
        <v>25</v>
      </c>
      <c r="D1505">
        <v>0</v>
      </c>
      <c r="E1505">
        <v>190</v>
      </c>
      <c r="F1505" t="s">
        <v>25</v>
      </c>
      <c r="G1505">
        <v>11076</v>
      </c>
      <c r="H1505">
        <v>95</v>
      </c>
      <c r="I1505">
        <v>92</v>
      </c>
      <c r="J1505">
        <v>8</v>
      </c>
      <c r="K1505">
        <v>1</v>
      </c>
      <c r="L1505">
        <v>1</v>
      </c>
      <c r="M1505">
        <v>41</v>
      </c>
      <c r="N1505">
        <v>1</v>
      </c>
      <c r="O1505">
        <v>40</v>
      </c>
      <c r="P1505">
        <v>0</v>
      </c>
      <c r="U1505" t="str">
        <f t="shared" si="72"/>
        <v>25-QUE</v>
      </c>
      <c r="V1505" t="e">
        <f>IF(U1505="","",VLOOKUP(B1505,'08 County Sub Allocation'!A:B,2,FALSE))</f>
        <v>#N/A</v>
      </c>
      <c r="X1505">
        <f t="shared" si="71"/>
        <v>25</v>
      </c>
      <c r="Y1505" t="str">
        <f t="shared" si="73"/>
        <v>QUE</v>
      </c>
    </row>
    <row r="1506" spans="1:25" x14ac:dyDescent="0.3">
      <c r="A1506" t="e">
        <f>VLOOKUP(B1506,'VTD Check'!A:D,4,FALSE)</f>
        <v>#N/A</v>
      </c>
      <c r="B1506" t="s">
        <v>26</v>
      </c>
      <c r="C1506">
        <v>25</v>
      </c>
      <c r="D1506">
        <v>0</v>
      </c>
      <c r="E1506">
        <v>0</v>
      </c>
      <c r="F1506" t="s">
        <v>25</v>
      </c>
      <c r="G1506">
        <v>11076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U1506" t="str">
        <f t="shared" si="72"/>
        <v/>
      </c>
      <c r="V1506" t="str">
        <f>IF(U1506="","",VLOOKUP(B1506,'08 County Sub Allocation'!A:B,2,FALSE))</f>
        <v/>
      </c>
      <c r="X1506" t="str">
        <f t="shared" si="71"/>
        <v/>
      </c>
      <c r="Y1506" t="str">
        <f t="shared" si="73"/>
        <v/>
      </c>
    </row>
    <row r="1507" spans="1:25" x14ac:dyDescent="0.3">
      <c r="A1507" t="e">
        <f>VLOOKUP(B1507,'VTD Check'!A:D,4,FALSE)</f>
        <v>#N/A</v>
      </c>
      <c r="B1507" t="s">
        <v>27</v>
      </c>
      <c r="C1507">
        <v>25</v>
      </c>
      <c r="D1507">
        <v>0</v>
      </c>
      <c r="E1507">
        <v>0</v>
      </c>
      <c r="F1507" t="s">
        <v>25</v>
      </c>
      <c r="G1507">
        <v>11076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U1507" t="str">
        <f t="shared" si="72"/>
        <v/>
      </c>
      <c r="V1507" t="str">
        <f>IF(U1507="","",VLOOKUP(B1507,'08 County Sub Allocation'!A:B,2,FALSE))</f>
        <v/>
      </c>
      <c r="X1507" t="str">
        <f t="shared" si="71"/>
        <v/>
      </c>
      <c r="Y1507" t="str">
        <f t="shared" si="73"/>
        <v/>
      </c>
    </row>
    <row r="1508" spans="1:25" x14ac:dyDescent="0.3">
      <c r="A1508" t="e">
        <f>VLOOKUP(B1508,'VTD Check'!A:D,4,FALSE)</f>
        <v>#N/A</v>
      </c>
      <c r="B1508" t="s">
        <v>28</v>
      </c>
      <c r="C1508">
        <v>25</v>
      </c>
      <c r="D1508">
        <v>0</v>
      </c>
      <c r="E1508">
        <v>681</v>
      </c>
      <c r="F1508" t="s">
        <v>25</v>
      </c>
      <c r="G1508">
        <v>11076</v>
      </c>
      <c r="H1508">
        <v>366</v>
      </c>
      <c r="I1508">
        <v>355</v>
      </c>
      <c r="J1508">
        <v>6</v>
      </c>
      <c r="K1508">
        <v>1</v>
      </c>
      <c r="L1508">
        <v>0</v>
      </c>
      <c r="M1508">
        <v>173</v>
      </c>
      <c r="N1508">
        <v>3</v>
      </c>
      <c r="O1508">
        <v>170</v>
      </c>
      <c r="P1508">
        <v>2</v>
      </c>
      <c r="U1508" t="str">
        <f t="shared" si="72"/>
        <v/>
      </c>
      <c r="V1508" t="str">
        <f>IF(U1508="","",VLOOKUP(B1508,'08 County Sub Allocation'!A:B,2,FALSE))</f>
        <v/>
      </c>
      <c r="X1508" t="str">
        <f t="shared" si="71"/>
        <v/>
      </c>
      <c r="Y1508" t="str">
        <f t="shared" si="73"/>
        <v/>
      </c>
    </row>
    <row r="1509" spans="1:25" x14ac:dyDescent="0.3">
      <c r="A1509" t="e">
        <f>VLOOKUP(B1509,'VTD Check'!A:D,4,FALSE)</f>
        <v>#N/A</v>
      </c>
      <c r="B1509" t="s">
        <v>29</v>
      </c>
      <c r="C1509">
        <v>25</v>
      </c>
      <c r="D1509">
        <v>0</v>
      </c>
      <c r="E1509">
        <v>0</v>
      </c>
      <c r="F1509" t="s">
        <v>25</v>
      </c>
      <c r="G1509">
        <v>11076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U1509" t="str">
        <f t="shared" si="72"/>
        <v/>
      </c>
      <c r="V1509" t="str">
        <f>IF(U1509="","",VLOOKUP(B1509,'08 County Sub Allocation'!A:B,2,FALSE))</f>
        <v/>
      </c>
      <c r="X1509" t="str">
        <f t="shared" si="71"/>
        <v/>
      </c>
      <c r="Y1509" t="str">
        <f t="shared" si="73"/>
        <v/>
      </c>
    </row>
    <row r="1510" spans="1:25" x14ac:dyDescent="0.3">
      <c r="A1510" t="e">
        <f>VLOOKUP(B1510,'VTD Check'!A:D,4,FALSE)</f>
        <v>#N/A</v>
      </c>
      <c r="B1510" t="s">
        <v>30</v>
      </c>
      <c r="C1510">
        <v>25</v>
      </c>
      <c r="D1510">
        <v>0</v>
      </c>
      <c r="E1510">
        <v>0</v>
      </c>
      <c r="F1510" t="s">
        <v>25</v>
      </c>
      <c r="G1510">
        <v>11076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U1510" t="str">
        <f t="shared" si="72"/>
        <v/>
      </c>
      <c r="V1510" t="str">
        <f>IF(U1510="","",VLOOKUP(B1510,'08 County Sub Allocation'!A:B,2,FALSE))</f>
        <v/>
      </c>
      <c r="X1510" t="str">
        <f t="shared" si="71"/>
        <v/>
      </c>
      <c r="Y1510" t="str">
        <f t="shared" si="73"/>
        <v/>
      </c>
    </row>
    <row r="1511" spans="1:25" x14ac:dyDescent="0.3">
      <c r="A1511" t="e">
        <f>VLOOKUP(B1511,'VTD Check'!A:D,4,FALSE)</f>
        <v>#N/A</v>
      </c>
      <c r="B1511" t="s">
        <v>31</v>
      </c>
      <c r="C1511">
        <v>25</v>
      </c>
      <c r="D1511">
        <v>0</v>
      </c>
      <c r="E1511">
        <v>0</v>
      </c>
      <c r="F1511" t="s">
        <v>25</v>
      </c>
      <c r="G1511">
        <v>11076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U1511" t="str">
        <f t="shared" si="72"/>
        <v/>
      </c>
      <c r="V1511" t="str">
        <f>IF(U1511="","",VLOOKUP(B1511,'08 County Sub Allocation'!A:B,2,FALSE))</f>
        <v/>
      </c>
      <c r="X1511" t="str">
        <f t="shared" si="71"/>
        <v/>
      </c>
      <c r="Y1511" t="str">
        <f t="shared" si="73"/>
        <v/>
      </c>
    </row>
    <row r="1512" spans="1:25" x14ac:dyDescent="0.3">
      <c r="A1512" t="e">
        <f>VLOOKUP(B1512,'VTD Check'!A:D,4,FALSE)</f>
        <v>#N/A</v>
      </c>
      <c r="B1512" t="s">
        <v>32</v>
      </c>
      <c r="C1512">
        <v>25</v>
      </c>
      <c r="D1512">
        <v>0</v>
      </c>
      <c r="E1512">
        <v>871</v>
      </c>
      <c r="F1512" t="s">
        <v>25</v>
      </c>
      <c r="G1512">
        <v>0</v>
      </c>
      <c r="H1512">
        <v>461</v>
      </c>
      <c r="I1512">
        <v>447</v>
      </c>
      <c r="J1512">
        <v>14</v>
      </c>
      <c r="K1512">
        <v>2</v>
      </c>
      <c r="L1512">
        <v>1</v>
      </c>
      <c r="M1512">
        <v>214</v>
      </c>
      <c r="N1512">
        <v>4</v>
      </c>
      <c r="O1512">
        <v>210</v>
      </c>
      <c r="P1512">
        <v>2</v>
      </c>
      <c r="U1512" t="str">
        <f t="shared" si="72"/>
        <v/>
      </c>
      <c r="V1512" t="str">
        <f>IF(U1512="","",VLOOKUP(B1512,'08 County Sub Allocation'!A:B,2,FALSE))</f>
        <v/>
      </c>
      <c r="X1512" t="str">
        <f t="shared" si="71"/>
        <v/>
      </c>
      <c r="Y1512" t="str">
        <f t="shared" si="73"/>
        <v/>
      </c>
    </row>
    <row r="1513" spans="1:25" x14ac:dyDescent="0.3">
      <c r="A1513" t="e">
        <f>VLOOKUP(B1513,'VTD Check'!A:D,4,FALSE)</f>
        <v>#N/A</v>
      </c>
      <c r="B1513" t="s">
        <v>223</v>
      </c>
      <c r="C1513">
        <v>25</v>
      </c>
      <c r="U1513" t="str">
        <f t="shared" si="72"/>
        <v/>
      </c>
      <c r="V1513" t="str">
        <f>IF(U1513="","",VLOOKUP(B1513,'08 County Sub Allocation'!A:B,2,FALSE))</f>
        <v/>
      </c>
      <c r="X1513" t="str">
        <f t="shared" si="71"/>
        <v/>
      </c>
      <c r="Y1513" t="str">
        <f t="shared" si="73"/>
        <v/>
      </c>
    </row>
    <row r="1514" spans="1:25" x14ac:dyDescent="0.3">
      <c r="A1514" t="e">
        <f>VLOOKUP(B1514,'VTD Check'!A:D,4,FALSE)</f>
        <v>#N/A</v>
      </c>
      <c r="B1514" t="s">
        <v>24</v>
      </c>
      <c r="C1514">
        <v>25</v>
      </c>
      <c r="D1514">
        <v>0</v>
      </c>
      <c r="E1514">
        <v>11589</v>
      </c>
      <c r="F1514" t="s">
        <v>25</v>
      </c>
      <c r="G1514">
        <v>243639</v>
      </c>
      <c r="H1514">
        <v>5889</v>
      </c>
      <c r="I1514">
        <v>5870</v>
      </c>
      <c r="J1514">
        <v>78</v>
      </c>
      <c r="K1514">
        <v>7</v>
      </c>
      <c r="L1514">
        <v>19</v>
      </c>
      <c r="M1514">
        <v>2254</v>
      </c>
      <c r="N1514">
        <v>32</v>
      </c>
      <c r="O1514">
        <v>3467</v>
      </c>
      <c r="P1514">
        <v>13</v>
      </c>
      <c r="U1514" t="str">
        <f t="shared" si="72"/>
        <v/>
      </c>
      <c r="V1514" t="str">
        <f>IF(U1514="","",VLOOKUP(B1514,'08 County Sub Allocation'!A:B,2,FALSE))</f>
        <v/>
      </c>
      <c r="X1514" t="str">
        <f t="shared" si="71"/>
        <v/>
      </c>
      <c r="Y1514" t="str">
        <f t="shared" si="73"/>
        <v/>
      </c>
    </row>
    <row r="1515" spans="1:25" x14ac:dyDescent="0.3">
      <c r="A1515" t="e">
        <f>VLOOKUP(B1515,'VTD Check'!A:D,4,FALSE)</f>
        <v>#N/A</v>
      </c>
      <c r="B1515" t="s">
        <v>26</v>
      </c>
      <c r="C1515">
        <v>25</v>
      </c>
      <c r="D1515">
        <v>0</v>
      </c>
      <c r="E1515">
        <v>0</v>
      </c>
      <c r="F1515" t="s">
        <v>25</v>
      </c>
      <c r="G1515">
        <v>243639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U1515" t="str">
        <f t="shared" si="72"/>
        <v/>
      </c>
      <c r="V1515" t="str">
        <f>IF(U1515="","",VLOOKUP(B1515,'08 County Sub Allocation'!A:B,2,FALSE))</f>
        <v/>
      </c>
      <c r="X1515" t="str">
        <f t="shared" si="71"/>
        <v/>
      </c>
      <c r="Y1515" t="str">
        <f t="shared" si="73"/>
        <v/>
      </c>
    </row>
    <row r="1516" spans="1:25" x14ac:dyDescent="0.3">
      <c r="A1516" t="e">
        <f>VLOOKUP(B1516,'VTD Check'!A:D,4,FALSE)</f>
        <v>#N/A</v>
      </c>
      <c r="B1516" t="s">
        <v>27</v>
      </c>
      <c r="C1516">
        <v>25</v>
      </c>
      <c r="D1516">
        <v>0</v>
      </c>
      <c r="E1516">
        <v>0</v>
      </c>
      <c r="F1516" t="s">
        <v>25</v>
      </c>
      <c r="G1516">
        <v>243639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U1516" t="str">
        <f t="shared" si="72"/>
        <v/>
      </c>
      <c r="V1516" t="str">
        <f>IF(U1516="","",VLOOKUP(B1516,'08 County Sub Allocation'!A:B,2,FALSE))</f>
        <v/>
      </c>
      <c r="X1516" t="str">
        <f t="shared" si="71"/>
        <v/>
      </c>
      <c r="Y1516" t="str">
        <f t="shared" si="73"/>
        <v/>
      </c>
    </row>
    <row r="1517" spans="1:25" x14ac:dyDescent="0.3">
      <c r="A1517" t="e">
        <f>VLOOKUP(B1517,'VTD Check'!A:D,4,FALSE)</f>
        <v>#N/A</v>
      </c>
      <c r="B1517" t="s">
        <v>28</v>
      </c>
      <c r="C1517">
        <v>25</v>
      </c>
      <c r="D1517">
        <v>0</v>
      </c>
      <c r="E1517">
        <v>0</v>
      </c>
      <c r="F1517" t="s">
        <v>25</v>
      </c>
      <c r="G1517">
        <v>243639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U1517" t="str">
        <f t="shared" si="72"/>
        <v/>
      </c>
      <c r="V1517" t="str">
        <f>IF(U1517="","",VLOOKUP(B1517,'08 County Sub Allocation'!A:B,2,FALSE))</f>
        <v/>
      </c>
      <c r="X1517" t="str">
        <f t="shared" si="71"/>
        <v/>
      </c>
      <c r="Y1517" t="str">
        <f t="shared" si="73"/>
        <v/>
      </c>
    </row>
    <row r="1518" spans="1:25" x14ac:dyDescent="0.3">
      <c r="A1518" t="e">
        <f>VLOOKUP(B1518,'VTD Check'!A:D,4,FALSE)</f>
        <v>#N/A</v>
      </c>
      <c r="B1518" t="s">
        <v>29</v>
      </c>
      <c r="C1518">
        <v>25</v>
      </c>
      <c r="D1518">
        <v>0</v>
      </c>
      <c r="E1518">
        <v>0</v>
      </c>
      <c r="F1518" t="s">
        <v>25</v>
      </c>
      <c r="G1518">
        <v>243639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U1518" t="str">
        <f t="shared" si="72"/>
        <v/>
      </c>
      <c r="V1518" t="str">
        <f>IF(U1518="","",VLOOKUP(B1518,'08 County Sub Allocation'!A:B,2,FALSE))</f>
        <v/>
      </c>
      <c r="X1518" t="str">
        <f t="shared" si="71"/>
        <v/>
      </c>
      <c r="Y1518" t="str">
        <f t="shared" si="73"/>
        <v/>
      </c>
    </row>
    <row r="1519" spans="1:25" x14ac:dyDescent="0.3">
      <c r="A1519" t="e">
        <f>VLOOKUP(B1519,'VTD Check'!A:D,4,FALSE)</f>
        <v>#N/A</v>
      </c>
      <c r="B1519" t="s">
        <v>30</v>
      </c>
      <c r="C1519">
        <v>25</v>
      </c>
      <c r="D1519">
        <v>0</v>
      </c>
      <c r="E1519">
        <v>0</v>
      </c>
      <c r="F1519" t="s">
        <v>25</v>
      </c>
      <c r="G1519">
        <v>243639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U1519" t="str">
        <f t="shared" si="72"/>
        <v/>
      </c>
      <c r="V1519" t="str">
        <f>IF(U1519="","",VLOOKUP(B1519,'08 County Sub Allocation'!A:B,2,FALSE))</f>
        <v/>
      </c>
      <c r="X1519" t="str">
        <f t="shared" si="71"/>
        <v/>
      </c>
      <c r="Y1519" t="str">
        <f t="shared" si="73"/>
        <v/>
      </c>
    </row>
    <row r="1520" spans="1:25" x14ac:dyDescent="0.3">
      <c r="A1520" t="e">
        <f>VLOOKUP(B1520,'VTD Check'!A:D,4,FALSE)</f>
        <v>#N/A</v>
      </c>
      <c r="B1520" t="s">
        <v>31</v>
      </c>
      <c r="C1520">
        <v>25</v>
      </c>
      <c r="D1520">
        <v>0</v>
      </c>
      <c r="E1520">
        <v>0</v>
      </c>
      <c r="F1520" t="s">
        <v>25</v>
      </c>
      <c r="G1520">
        <v>243639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U1520" t="str">
        <f t="shared" si="72"/>
        <v/>
      </c>
      <c r="V1520" t="str">
        <f>IF(U1520="","",VLOOKUP(B1520,'08 County Sub Allocation'!A:B,2,FALSE))</f>
        <v/>
      </c>
      <c r="X1520" t="str">
        <f t="shared" si="71"/>
        <v/>
      </c>
      <c r="Y1520" t="str">
        <f t="shared" si="73"/>
        <v/>
      </c>
    </row>
    <row r="1521" spans="1:25" x14ac:dyDescent="0.3">
      <c r="A1521" t="e">
        <f>VLOOKUP(B1521,'VTD Check'!A:D,4,FALSE)</f>
        <v>#N/A</v>
      </c>
      <c r="B1521" t="s">
        <v>32</v>
      </c>
      <c r="C1521">
        <v>25</v>
      </c>
      <c r="D1521">
        <v>0</v>
      </c>
      <c r="E1521">
        <v>11589</v>
      </c>
      <c r="F1521" t="s">
        <v>25</v>
      </c>
      <c r="G1521">
        <v>0</v>
      </c>
      <c r="H1521">
        <v>5889</v>
      </c>
      <c r="I1521">
        <v>5870</v>
      </c>
      <c r="J1521">
        <v>78</v>
      </c>
      <c r="K1521">
        <v>7</v>
      </c>
      <c r="L1521">
        <v>19</v>
      </c>
      <c r="M1521">
        <v>2254</v>
      </c>
      <c r="N1521">
        <v>32</v>
      </c>
      <c r="O1521">
        <v>3467</v>
      </c>
      <c r="P1521">
        <v>13</v>
      </c>
      <c r="U1521" t="str">
        <f t="shared" si="72"/>
        <v/>
      </c>
      <c r="V1521" t="str">
        <f>IF(U1521="","",VLOOKUP(B1521,'08 County Sub Allocation'!A:B,2,FALSE))</f>
        <v/>
      </c>
      <c r="X1521" t="str">
        <f t="shared" si="71"/>
        <v/>
      </c>
      <c r="Y1521" t="str">
        <f t="shared" si="73"/>
        <v/>
      </c>
    </row>
    <row r="1522" spans="1:25" x14ac:dyDescent="0.3">
      <c r="A1522" t="e">
        <f>VLOOKUP(B1522,'VTD Check'!A:D,4,FALSE)</f>
        <v>#N/A</v>
      </c>
      <c r="B1522" t="s">
        <v>323</v>
      </c>
      <c r="C1522">
        <v>25</v>
      </c>
      <c r="U1522" t="str">
        <f t="shared" si="72"/>
        <v/>
      </c>
      <c r="V1522" t="str">
        <f>IF(U1522="","",VLOOKUP(B1522,'08 County Sub Allocation'!A:B,2,FALSE))</f>
        <v/>
      </c>
      <c r="X1522" t="str">
        <f t="shared" si="71"/>
        <v/>
      </c>
      <c r="Y1522" t="str">
        <f t="shared" si="73"/>
        <v/>
      </c>
    </row>
    <row r="1523" spans="1:25" x14ac:dyDescent="0.3">
      <c r="A1523" t="e">
        <f>VLOOKUP(B1523,'VTD Check'!A:D,4,FALSE)</f>
        <v>#N/A</v>
      </c>
      <c r="B1523" t="s">
        <v>24</v>
      </c>
      <c r="C1523">
        <v>25</v>
      </c>
      <c r="D1523">
        <v>0</v>
      </c>
      <c r="E1523">
        <v>0</v>
      </c>
      <c r="F1523" t="s">
        <v>25</v>
      </c>
      <c r="G1523">
        <v>58182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U1523" t="str">
        <f t="shared" si="72"/>
        <v/>
      </c>
      <c r="V1523" t="str">
        <f>IF(U1523="","",VLOOKUP(B1523,'08 County Sub Allocation'!A:B,2,FALSE))</f>
        <v/>
      </c>
      <c r="X1523" t="str">
        <f t="shared" si="71"/>
        <v/>
      </c>
      <c r="Y1523" t="str">
        <f t="shared" si="73"/>
        <v/>
      </c>
    </row>
    <row r="1524" spans="1:25" x14ac:dyDescent="0.3">
      <c r="A1524" t="e">
        <f>VLOOKUP(B1524,'VTD Check'!A:D,4,FALSE)</f>
        <v>#N/A</v>
      </c>
      <c r="B1524" t="s">
        <v>26</v>
      </c>
      <c r="C1524">
        <v>25</v>
      </c>
      <c r="D1524">
        <v>0</v>
      </c>
      <c r="E1524">
        <v>193</v>
      </c>
      <c r="F1524" t="s">
        <v>25</v>
      </c>
      <c r="G1524">
        <v>58182</v>
      </c>
      <c r="H1524">
        <v>193</v>
      </c>
      <c r="I1524">
        <v>192</v>
      </c>
      <c r="J1524">
        <v>6</v>
      </c>
      <c r="K1524">
        <v>3</v>
      </c>
      <c r="L1524">
        <v>2</v>
      </c>
      <c r="M1524">
        <v>78</v>
      </c>
      <c r="N1524">
        <v>0</v>
      </c>
      <c r="O1524">
        <v>102</v>
      </c>
      <c r="P1524">
        <v>1</v>
      </c>
      <c r="U1524" t="str">
        <f t="shared" si="72"/>
        <v/>
      </c>
      <c r="V1524" t="str">
        <f>IF(U1524="","",VLOOKUP(B1524,'08 County Sub Allocation'!A:B,2,FALSE))</f>
        <v/>
      </c>
      <c r="X1524" t="str">
        <f t="shared" si="71"/>
        <v/>
      </c>
      <c r="Y1524" t="str">
        <f t="shared" si="73"/>
        <v/>
      </c>
    </row>
    <row r="1525" spans="1:25" x14ac:dyDescent="0.3">
      <c r="A1525" t="e">
        <f>VLOOKUP(B1525,'VTD Check'!A:D,4,FALSE)</f>
        <v>#N/A</v>
      </c>
      <c r="B1525" t="s">
        <v>27</v>
      </c>
      <c r="C1525">
        <v>25</v>
      </c>
      <c r="D1525">
        <v>0</v>
      </c>
      <c r="E1525">
        <v>0</v>
      </c>
      <c r="F1525" t="s">
        <v>25</v>
      </c>
      <c r="G1525">
        <v>58182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U1525" t="str">
        <f t="shared" si="72"/>
        <v/>
      </c>
      <c r="V1525" t="str">
        <f>IF(U1525="","",VLOOKUP(B1525,'08 County Sub Allocation'!A:B,2,FALSE))</f>
        <v/>
      </c>
      <c r="X1525" t="str">
        <f t="shared" si="71"/>
        <v/>
      </c>
      <c r="Y1525" t="str">
        <f t="shared" si="73"/>
        <v/>
      </c>
    </row>
    <row r="1526" spans="1:25" x14ac:dyDescent="0.3">
      <c r="A1526" t="e">
        <f>VLOOKUP(B1526,'VTD Check'!A:D,4,FALSE)</f>
        <v>#N/A</v>
      </c>
      <c r="B1526" t="s">
        <v>28</v>
      </c>
      <c r="C1526">
        <v>25</v>
      </c>
      <c r="D1526">
        <v>0</v>
      </c>
      <c r="E1526">
        <v>0</v>
      </c>
      <c r="F1526" t="s">
        <v>25</v>
      </c>
      <c r="G1526">
        <v>58182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U1526" t="str">
        <f t="shared" si="72"/>
        <v/>
      </c>
      <c r="V1526" t="str">
        <f>IF(U1526="","",VLOOKUP(B1526,'08 County Sub Allocation'!A:B,2,FALSE))</f>
        <v/>
      </c>
      <c r="X1526" t="str">
        <f t="shared" si="71"/>
        <v/>
      </c>
      <c r="Y1526" t="str">
        <f t="shared" si="73"/>
        <v/>
      </c>
    </row>
    <row r="1527" spans="1:25" x14ac:dyDescent="0.3">
      <c r="A1527" t="e">
        <f>VLOOKUP(B1527,'VTD Check'!A:D,4,FALSE)</f>
        <v>#N/A</v>
      </c>
      <c r="B1527" t="s">
        <v>29</v>
      </c>
      <c r="C1527">
        <v>25</v>
      </c>
      <c r="D1527">
        <v>0</v>
      </c>
      <c r="E1527">
        <v>0</v>
      </c>
      <c r="F1527" t="s">
        <v>25</v>
      </c>
      <c r="G1527">
        <v>58182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U1527" t="str">
        <f t="shared" si="72"/>
        <v/>
      </c>
      <c r="V1527" t="str">
        <f>IF(U1527="","",VLOOKUP(B1527,'08 County Sub Allocation'!A:B,2,FALSE))</f>
        <v/>
      </c>
      <c r="X1527" t="str">
        <f t="shared" si="71"/>
        <v/>
      </c>
      <c r="Y1527" t="str">
        <f t="shared" si="73"/>
        <v/>
      </c>
    </row>
    <row r="1528" spans="1:25" x14ac:dyDescent="0.3">
      <c r="A1528" t="e">
        <f>VLOOKUP(B1528,'VTD Check'!A:D,4,FALSE)</f>
        <v>#N/A</v>
      </c>
      <c r="B1528" t="s">
        <v>30</v>
      </c>
      <c r="C1528">
        <v>25</v>
      </c>
      <c r="D1528">
        <v>0</v>
      </c>
      <c r="E1528">
        <v>453</v>
      </c>
      <c r="F1528" t="s">
        <v>25</v>
      </c>
      <c r="G1528">
        <v>58182</v>
      </c>
      <c r="H1528">
        <v>454</v>
      </c>
      <c r="I1528">
        <v>446</v>
      </c>
      <c r="J1528">
        <v>8</v>
      </c>
      <c r="K1528">
        <v>4</v>
      </c>
      <c r="L1528">
        <v>3</v>
      </c>
      <c r="M1528">
        <v>210</v>
      </c>
      <c r="N1528">
        <v>2</v>
      </c>
      <c r="O1528">
        <v>218</v>
      </c>
      <c r="P1528">
        <v>1</v>
      </c>
      <c r="U1528" t="str">
        <f t="shared" si="72"/>
        <v/>
      </c>
      <c r="V1528" t="str">
        <f>IF(U1528="","",VLOOKUP(B1528,'08 County Sub Allocation'!A:B,2,FALSE))</f>
        <v/>
      </c>
      <c r="X1528" t="str">
        <f t="shared" si="71"/>
        <v/>
      </c>
      <c r="Y1528" t="str">
        <f t="shared" si="73"/>
        <v/>
      </c>
    </row>
    <row r="1529" spans="1:25" x14ac:dyDescent="0.3">
      <c r="A1529" t="e">
        <f>VLOOKUP(B1529,'VTD Check'!A:D,4,FALSE)</f>
        <v>#N/A</v>
      </c>
      <c r="B1529" t="s">
        <v>31</v>
      </c>
      <c r="C1529">
        <v>25</v>
      </c>
      <c r="D1529">
        <v>0</v>
      </c>
      <c r="E1529">
        <v>0</v>
      </c>
      <c r="F1529" t="s">
        <v>25</v>
      </c>
      <c r="G1529">
        <v>58182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U1529" t="str">
        <f t="shared" si="72"/>
        <v/>
      </c>
      <c r="V1529" t="str">
        <f>IF(U1529="","",VLOOKUP(B1529,'08 County Sub Allocation'!A:B,2,FALSE))</f>
        <v/>
      </c>
      <c r="X1529" t="str">
        <f t="shared" si="71"/>
        <v/>
      </c>
      <c r="Y1529" t="str">
        <f t="shared" si="73"/>
        <v/>
      </c>
    </row>
    <row r="1530" spans="1:25" x14ac:dyDescent="0.3">
      <c r="A1530" t="e">
        <f>VLOOKUP(B1530,'VTD Check'!A:D,4,FALSE)</f>
        <v>#N/A</v>
      </c>
      <c r="B1530" t="s">
        <v>32</v>
      </c>
      <c r="C1530">
        <v>25</v>
      </c>
      <c r="D1530">
        <v>0</v>
      </c>
      <c r="E1530">
        <v>646</v>
      </c>
      <c r="F1530" t="s">
        <v>25</v>
      </c>
      <c r="G1530">
        <v>0</v>
      </c>
      <c r="H1530">
        <v>647</v>
      </c>
      <c r="I1530">
        <v>638</v>
      </c>
      <c r="J1530">
        <v>14</v>
      </c>
      <c r="K1530">
        <v>7</v>
      </c>
      <c r="L1530">
        <v>5</v>
      </c>
      <c r="M1530">
        <v>288</v>
      </c>
      <c r="N1530">
        <v>2</v>
      </c>
      <c r="O1530">
        <v>320</v>
      </c>
      <c r="P1530">
        <v>2</v>
      </c>
      <c r="U1530" t="str">
        <f t="shared" si="72"/>
        <v/>
      </c>
      <c r="V1530" t="str">
        <f>IF(U1530="","",VLOOKUP(B1530,'08 County Sub Allocation'!A:B,2,FALSE))</f>
        <v/>
      </c>
      <c r="X1530" t="str">
        <f t="shared" si="71"/>
        <v/>
      </c>
      <c r="Y1530" t="str">
        <f t="shared" si="73"/>
        <v/>
      </c>
    </row>
    <row r="1531" spans="1:25" x14ac:dyDescent="0.3">
      <c r="A1531" t="e">
        <f>VLOOKUP(B1531,'VTD Check'!A:D,4,FALSE)</f>
        <v>#N/A</v>
      </c>
      <c r="B1531" t="s">
        <v>344</v>
      </c>
      <c r="C1531">
        <v>25</v>
      </c>
      <c r="U1531" t="str">
        <f t="shared" si="72"/>
        <v/>
      </c>
      <c r="V1531" t="str">
        <f>IF(U1531="","",VLOOKUP(B1531,'08 County Sub Allocation'!A:B,2,FALSE))</f>
        <v/>
      </c>
      <c r="X1531" t="str">
        <f t="shared" si="71"/>
        <v/>
      </c>
      <c r="Y1531" t="str">
        <f t="shared" si="73"/>
        <v/>
      </c>
    </row>
    <row r="1532" spans="1:25" x14ac:dyDescent="0.3">
      <c r="A1532" t="e">
        <f>VLOOKUP(B1532,'VTD Check'!A:D,4,FALSE)</f>
        <v>#N/A</v>
      </c>
      <c r="B1532" t="s">
        <v>24</v>
      </c>
      <c r="C1532">
        <v>25</v>
      </c>
      <c r="D1532">
        <v>0</v>
      </c>
      <c r="E1532">
        <v>0</v>
      </c>
      <c r="F1532" t="s">
        <v>25</v>
      </c>
      <c r="G1532">
        <v>23203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U1532" t="str">
        <f t="shared" si="72"/>
        <v/>
      </c>
      <c r="V1532" t="str">
        <f>IF(U1532="","",VLOOKUP(B1532,'08 County Sub Allocation'!A:B,2,FALSE))</f>
        <v/>
      </c>
      <c r="X1532" t="str">
        <f t="shared" si="71"/>
        <v/>
      </c>
      <c r="Y1532" t="str">
        <f t="shared" si="73"/>
        <v/>
      </c>
    </row>
    <row r="1533" spans="1:25" x14ac:dyDescent="0.3">
      <c r="A1533" t="e">
        <f>VLOOKUP(B1533,'VTD Check'!A:D,4,FALSE)</f>
        <v>#N/A</v>
      </c>
      <c r="B1533" t="s">
        <v>26</v>
      </c>
      <c r="C1533">
        <v>25</v>
      </c>
      <c r="D1533">
        <v>0</v>
      </c>
      <c r="E1533">
        <v>0</v>
      </c>
      <c r="F1533" t="s">
        <v>25</v>
      </c>
      <c r="G1533">
        <v>23203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U1533" t="str">
        <f t="shared" si="72"/>
        <v/>
      </c>
      <c r="V1533" t="str">
        <f>IF(U1533="","",VLOOKUP(B1533,'08 County Sub Allocation'!A:B,2,FALSE))</f>
        <v/>
      </c>
      <c r="X1533" t="str">
        <f t="shared" si="71"/>
        <v/>
      </c>
      <c r="Y1533" t="str">
        <f t="shared" si="73"/>
        <v/>
      </c>
    </row>
    <row r="1534" spans="1:25" x14ac:dyDescent="0.3">
      <c r="A1534" t="e">
        <f>VLOOKUP(B1534,'VTD Check'!A:D,4,FALSE)</f>
        <v>#N/A</v>
      </c>
      <c r="B1534" t="s">
        <v>27</v>
      </c>
      <c r="C1534">
        <v>25</v>
      </c>
      <c r="D1534">
        <v>0</v>
      </c>
      <c r="E1534">
        <v>0</v>
      </c>
      <c r="F1534" t="s">
        <v>25</v>
      </c>
      <c r="G1534">
        <v>23203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U1534" t="str">
        <f t="shared" si="72"/>
        <v/>
      </c>
      <c r="V1534" t="str">
        <f>IF(U1534="","",VLOOKUP(B1534,'08 County Sub Allocation'!A:B,2,FALSE))</f>
        <v/>
      </c>
      <c r="X1534" t="str">
        <f t="shared" si="71"/>
        <v/>
      </c>
      <c r="Y1534" t="str">
        <f t="shared" si="73"/>
        <v/>
      </c>
    </row>
    <row r="1535" spans="1:25" x14ac:dyDescent="0.3">
      <c r="A1535" t="e">
        <f>VLOOKUP(B1535,'VTD Check'!A:D,4,FALSE)</f>
        <v>#N/A</v>
      </c>
      <c r="B1535" t="s">
        <v>28</v>
      </c>
      <c r="C1535">
        <v>25</v>
      </c>
      <c r="D1535">
        <v>0</v>
      </c>
      <c r="E1535">
        <v>0</v>
      </c>
      <c r="F1535" t="s">
        <v>25</v>
      </c>
      <c r="G1535">
        <v>23203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U1535" t="str">
        <f t="shared" si="72"/>
        <v/>
      </c>
      <c r="V1535" t="str">
        <f>IF(U1535="","",VLOOKUP(B1535,'08 County Sub Allocation'!A:B,2,FALSE))</f>
        <v/>
      </c>
      <c r="X1535" t="str">
        <f t="shared" si="71"/>
        <v/>
      </c>
      <c r="Y1535" t="str">
        <f t="shared" si="73"/>
        <v/>
      </c>
    </row>
    <row r="1536" spans="1:25" x14ac:dyDescent="0.3">
      <c r="A1536" t="e">
        <f>VLOOKUP(B1536,'VTD Check'!A:D,4,FALSE)</f>
        <v>#N/A</v>
      </c>
      <c r="B1536" t="s">
        <v>29</v>
      </c>
      <c r="C1536">
        <v>25</v>
      </c>
      <c r="D1536">
        <v>0</v>
      </c>
      <c r="E1536">
        <v>205</v>
      </c>
      <c r="F1536" t="s">
        <v>25</v>
      </c>
      <c r="G1536">
        <v>23203</v>
      </c>
      <c r="H1536">
        <v>103</v>
      </c>
      <c r="I1536">
        <v>102</v>
      </c>
      <c r="J1536">
        <v>1</v>
      </c>
      <c r="K1536">
        <v>1</v>
      </c>
      <c r="L1536">
        <v>1</v>
      </c>
      <c r="M1536">
        <v>56</v>
      </c>
      <c r="N1536">
        <v>0</v>
      </c>
      <c r="O1536">
        <v>43</v>
      </c>
      <c r="P1536">
        <v>0</v>
      </c>
      <c r="U1536" t="str">
        <f t="shared" si="72"/>
        <v/>
      </c>
      <c r="V1536" t="str">
        <f>IF(U1536="","",VLOOKUP(B1536,'08 County Sub Allocation'!A:B,2,FALSE))</f>
        <v/>
      </c>
      <c r="X1536" t="str">
        <f t="shared" si="71"/>
        <v/>
      </c>
      <c r="Y1536" t="str">
        <f t="shared" si="73"/>
        <v/>
      </c>
    </row>
    <row r="1537" spans="1:25" x14ac:dyDescent="0.3">
      <c r="A1537" t="e">
        <f>VLOOKUP(B1537,'VTD Check'!A:D,4,FALSE)</f>
        <v>#N/A</v>
      </c>
      <c r="B1537" t="s">
        <v>30</v>
      </c>
      <c r="C1537">
        <v>25</v>
      </c>
      <c r="D1537">
        <v>0</v>
      </c>
      <c r="E1537">
        <v>0</v>
      </c>
      <c r="F1537" t="s">
        <v>25</v>
      </c>
      <c r="G1537">
        <v>23203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U1537" t="str">
        <f t="shared" si="72"/>
        <v/>
      </c>
      <c r="V1537" t="str">
        <f>IF(U1537="","",VLOOKUP(B1537,'08 County Sub Allocation'!A:B,2,FALSE))</f>
        <v/>
      </c>
      <c r="X1537" t="str">
        <f t="shared" si="71"/>
        <v/>
      </c>
      <c r="Y1537" t="str">
        <f t="shared" si="73"/>
        <v/>
      </c>
    </row>
    <row r="1538" spans="1:25" x14ac:dyDescent="0.3">
      <c r="A1538" t="e">
        <f>VLOOKUP(B1538,'VTD Check'!A:D,4,FALSE)</f>
        <v>#N/A</v>
      </c>
      <c r="B1538" t="s">
        <v>31</v>
      </c>
      <c r="C1538">
        <v>25</v>
      </c>
      <c r="D1538">
        <v>0</v>
      </c>
      <c r="E1538">
        <v>0</v>
      </c>
      <c r="F1538" t="s">
        <v>25</v>
      </c>
      <c r="G1538">
        <v>23203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U1538" t="str">
        <f t="shared" si="72"/>
        <v/>
      </c>
      <c r="V1538" t="str">
        <f>IF(U1538="","",VLOOKUP(B1538,'08 County Sub Allocation'!A:B,2,FALSE))</f>
        <v/>
      </c>
      <c r="X1538" t="str">
        <f t="shared" si="71"/>
        <v/>
      </c>
      <c r="Y1538" t="str">
        <f t="shared" si="73"/>
        <v/>
      </c>
    </row>
    <row r="1539" spans="1:25" x14ac:dyDescent="0.3">
      <c r="A1539" t="e">
        <f>VLOOKUP(B1539,'VTD Check'!A:D,4,FALSE)</f>
        <v>#N/A</v>
      </c>
      <c r="B1539" t="s">
        <v>32</v>
      </c>
      <c r="C1539">
        <v>25</v>
      </c>
      <c r="D1539">
        <v>0</v>
      </c>
      <c r="E1539">
        <v>205</v>
      </c>
      <c r="F1539" t="s">
        <v>25</v>
      </c>
      <c r="G1539">
        <v>0</v>
      </c>
      <c r="H1539">
        <v>103</v>
      </c>
      <c r="I1539">
        <v>102</v>
      </c>
      <c r="J1539">
        <v>1</v>
      </c>
      <c r="K1539">
        <v>1</v>
      </c>
      <c r="L1539">
        <v>1</v>
      </c>
      <c r="M1539">
        <v>56</v>
      </c>
      <c r="N1539">
        <v>0</v>
      </c>
      <c r="O1539">
        <v>43</v>
      </c>
      <c r="P1539">
        <v>0</v>
      </c>
      <c r="U1539" t="str">
        <f t="shared" si="72"/>
        <v/>
      </c>
      <c r="V1539" t="str">
        <f>IF(U1539="","",VLOOKUP(B1539,'08 County Sub Allocation'!A:B,2,FALSE))</f>
        <v/>
      </c>
      <c r="X1539" t="str">
        <f t="shared" ref="X1539:X1602" si="74">IF(U1539="","",IF(ISNUMBER(LEFT(U1539,2)/1),LEFT(U1539,2)/1,X1538))</f>
        <v/>
      </c>
      <c r="Y1539" t="str">
        <f t="shared" si="73"/>
        <v/>
      </c>
    </row>
    <row r="1540" spans="1:25" x14ac:dyDescent="0.3">
      <c r="A1540" t="e">
        <f>VLOOKUP(B1540,'VTD Check'!A:D,4,FALSE)</f>
        <v>#N/A</v>
      </c>
      <c r="B1540" t="s">
        <v>32</v>
      </c>
      <c r="C1540">
        <v>25</v>
      </c>
      <c r="U1540" t="str">
        <f t="shared" si="72"/>
        <v/>
      </c>
      <c r="V1540" t="str">
        <f>IF(U1540="","",VLOOKUP(B1540,'08 County Sub Allocation'!A:B,2,FALSE))</f>
        <v/>
      </c>
      <c r="X1540" t="str">
        <f t="shared" si="74"/>
        <v/>
      </c>
      <c r="Y1540" t="str">
        <f t="shared" si="73"/>
        <v/>
      </c>
    </row>
    <row r="1541" spans="1:25" x14ac:dyDescent="0.3">
      <c r="A1541" t="e">
        <f>VLOOKUP(B1541,'VTD Check'!A:D,4,FALSE)</f>
        <v>#N/A</v>
      </c>
      <c r="B1541" t="s">
        <v>37</v>
      </c>
      <c r="C1541">
        <v>25</v>
      </c>
      <c r="D1541">
        <v>11076</v>
      </c>
      <c r="E1541">
        <v>9013</v>
      </c>
      <c r="F1541" s="1">
        <v>0.81369999999999998</v>
      </c>
      <c r="G1541">
        <v>11076</v>
      </c>
      <c r="H1541">
        <v>4516</v>
      </c>
      <c r="I1541">
        <v>4485</v>
      </c>
      <c r="J1541">
        <v>108</v>
      </c>
      <c r="K1541">
        <v>23</v>
      </c>
      <c r="L1541">
        <v>20</v>
      </c>
      <c r="M1541">
        <v>1965</v>
      </c>
      <c r="N1541">
        <v>29</v>
      </c>
      <c r="O1541">
        <v>2323</v>
      </c>
      <c r="P1541">
        <v>17</v>
      </c>
      <c r="U1541" t="str">
        <f t="shared" si="72"/>
        <v/>
      </c>
      <c r="V1541" t="str">
        <f>IF(U1541="","",VLOOKUP(B1541,'08 County Sub Allocation'!A:B,2,FALSE))</f>
        <v/>
      </c>
      <c r="X1541" t="str">
        <f t="shared" si="74"/>
        <v/>
      </c>
      <c r="Y1541" t="str">
        <f t="shared" si="73"/>
        <v/>
      </c>
    </row>
    <row r="1542" spans="1:25" x14ac:dyDescent="0.3">
      <c r="A1542" t="e">
        <f>VLOOKUP(B1542,'VTD Check'!A:D,4,FALSE)</f>
        <v>#N/A</v>
      </c>
      <c r="B1542" t="s">
        <v>24</v>
      </c>
      <c r="C1542">
        <v>25</v>
      </c>
      <c r="D1542">
        <v>11076</v>
      </c>
      <c r="E1542">
        <v>13838</v>
      </c>
      <c r="F1542" s="1">
        <v>1.2494000000000001</v>
      </c>
      <c r="G1542">
        <v>347176</v>
      </c>
      <c r="H1542">
        <v>7055</v>
      </c>
      <c r="I1542">
        <v>7025</v>
      </c>
      <c r="J1542">
        <v>107</v>
      </c>
      <c r="K1542">
        <v>14</v>
      </c>
      <c r="L1542">
        <v>23</v>
      </c>
      <c r="M1542">
        <v>2872</v>
      </c>
      <c r="N1542">
        <v>40</v>
      </c>
      <c r="O1542">
        <v>3954</v>
      </c>
      <c r="P1542">
        <v>15</v>
      </c>
      <c r="U1542" t="str">
        <f t="shared" si="72"/>
        <v/>
      </c>
      <c r="V1542" t="str">
        <f>IF(U1542="","",VLOOKUP(B1542,'08 County Sub Allocation'!A:B,2,FALSE))</f>
        <v/>
      </c>
      <c r="X1542" t="str">
        <f t="shared" si="74"/>
        <v/>
      </c>
      <c r="Y1542" t="str">
        <f t="shared" si="73"/>
        <v/>
      </c>
    </row>
    <row r="1543" spans="1:25" x14ac:dyDescent="0.3">
      <c r="A1543" t="e">
        <f>VLOOKUP(B1543,'VTD Check'!A:D,4,FALSE)</f>
        <v>#N/A</v>
      </c>
      <c r="B1543" t="s">
        <v>26</v>
      </c>
      <c r="C1543">
        <v>25</v>
      </c>
      <c r="D1543">
        <v>11076</v>
      </c>
      <c r="E1543">
        <v>193</v>
      </c>
      <c r="F1543" s="1">
        <v>1.7399999999999999E-2</v>
      </c>
      <c r="G1543">
        <v>347176</v>
      </c>
      <c r="H1543">
        <v>193</v>
      </c>
      <c r="I1543">
        <v>192</v>
      </c>
      <c r="J1543">
        <v>6</v>
      </c>
      <c r="K1543">
        <v>3</v>
      </c>
      <c r="L1543">
        <v>2</v>
      </c>
      <c r="M1543">
        <v>78</v>
      </c>
      <c r="N1543">
        <v>0</v>
      </c>
      <c r="O1543">
        <v>102</v>
      </c>
      <c r="P1543">
        <v>1</v>
      </c>
      <c r="U1543" t="str">
        <f t="shared" si="72"/>
        <v/>
      </c>
      <c r="V1543" t="str">
        <f>IF(U1543="","",VLOOKUP(B1543,'08 County Sub Allocation'!A:B,2,FALSE))</f>
        <v/>
      </c>
      <c r="X1543" t="str">
        <f t="shared" si="74"/>
        <v/>
      </c>
      <c r="Y1543" t="str">
        <f t="shared" si="73"/>
        <v/>
      </c>
    </row>
    <row r="1544" spans="1:25" x14ac:dyDescent="0.3">
      <c r="A1544" t="e">
        <f>VLOOKUP(B1544,'VTD Check'!A:D,4,FALSE)</f>
        <v>#N/A</v>
      </c>
      <c r="B1544" t="s">
        <v>27</v>
      </c>
      <c r="C1544">
        <v>25</v>
      </c>
      <c r="D1544">
        <v>11076</v>
      </c>
      <c r="E1544">
        <v>0</v>
      </c>
      <c r="F1544" s="1">
        <v>0</v>
      </c>
      <c r="G1544">
        <v>347176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U1544" t="str">
        <f t="shared" si="72"/>
        <v/>
      </c>
      <c r="V1544" t="str">
        <f>IF(U1544="","",VLOOKUP(B1544,'08 County Sub Allocation'!A:B,2,FALSE))</f>
        <v/>
      </c>
      <c r="X1544" t="str">
        <f t="shared" si="74"/>
        <v/>
      </c>
      <c r="Y1544" t="str">
        <f t="shared" si="73"/>
        <v/>
      </c>
    </row>
    <row r="1545" spans="1:25" x14ac:dyDescent="0.3">
      <c r="A1545" t="e">
        <f>VLOOKUP(B1545,'VTD Check'!A:D,4,FALSE)</f>
        <v>#N/A</v>
      </c>
      <c r="B1545" t="s">
        <v>28</v>
      </c>
      <c r="C1545">
        <v>25</v>
      </c>
      <c r="D1545">
        <v>11076</v>
      </c>
      <c r="E1545">
        <v>998</v>
      </c>
      <c r="F1545" s="1">
        <v>9.01E-2</v>
      </c>
      <c r="G1545">
        <v>347176</v>
      </c>
      <c r="H1545">
        <v>540</v>
      </c>
      <c r="I1545">
        <v>528</v>
      </c>
      <c r="J1545">
        <v>10</v>
      </c>
      <c r="K1545">
        <v>4</v>
      </c>
      <c r="L1545">
        <v>0</v>
      </c>
      <c r="M1545">
        <v>254</v>
      </c>
      <c r="N1545">
        <v>5</v>
      </c>
      <c r="O1545">
        <v>252</v>
      </c>
      <c r="P1545">
        <v>3</v>
      </c>
      <c r="U1545" t="str">
        <f t="shared" si="72"/>
        <v/>
      </c>
      <c r="V1545" t="str">
        <f>IF(U1545="","",VLOOKUP(B1545,'08 County Sub Allocation'!A:B,2,FALSE))</f>
        <v/>
      </c>
      <c r="X1545" t="str">
        <f t="shared" si="74"/>
        <v/>
      </c>
      <c r="Y1545" t="str">
        <f t="shared" si="73"/>
        <v/>
      </c>
    </row>
    <row r="1546" spans="1:25" x14ac:dyDescent="0.3">
      <c r="A1546" t="e">
        <f>VLOOKUP(B1546,'VTD Check'!A:D,4,FALSE)</f>
        <v>#N/A</v>
      </c>
      <c r="B1546" t="s">
        <v>29</v>
      </c>
      <c r="C1546">
        <v>25</v>
      </c>
      <c r="D1546">
        <v>11076</v>
      </c>
      <c r="E1546">
        <v>205</v>
      </c>
      <c r="F1546" s="1">
        <v>1.8499999999999999E-2</v>
      </c>
      <c r="G1546">
        <v>347176</v>
      </c>
      <c r="H1546">
        <v>103</v>
      </c>
      <c r="I1546">
        <v>102</v>
      </c>
      <c r="J1546">
        <v>1</v>
      </c>
      <c r="K1546">
        <v>1</v>
      </c>
      <c r="L1546">
        <v>1</v>
      </c>
      <c r="M1546">
        <v>56</v>
      </c>
      <c r="N1546">
        <v>0</v>
      </c>
      <c r="O1546">
        <v>43</v>
      </c>
      <c r="P1546">
        <v>0</v>
      </c>
      <c r="U1546" t="str">
        <f t="shared" si="72"/>
        <v/>
      </c>
      <c r="V1546" t="str">
        <f>IF(U1546="","",VLOOKUP(B1546,'08 County Sub Allocation'!A:B,2,FALSE))</f>
        <v/>
      </c>
      <c r="X1546" t="str">
        <f t="shared" si="74"/>
        <v/>
      </c>
      <c r="Y1546" t="str">
        <f t="shared" si="73"/>
        <v/>
      </c>
    </row>
    <row r="1547" spans="1:25" x14ac:dyDescent="0.3">
      <c r="A1547" t="e">
        <f>VLOOKUP(B1547,'VTD Check'!A:D,4,FALSE)</f>
        <v>#N/A</v>
      </c>
      <c r="B1547" t="s">
        <v>30</v>
      </c>
      <c r="C1547">
        <v>25</v>
      </c>
      <c r="D1547">
        <v>11076</v>
      </c>
      <c r="E1547">
        <v>453</v>
      </c>
      <c r="F1547" s="1">
        <v>4.0899999999999999E-2</v>
      </c>
      <c r="G1547">
        <v>347176</v>
      </c>
      <c r="H1547">
        <v>454</v>
      </c>
      <c r="I1547">
        <v>446</v>
      </c>
      <c r="J1547">
        <v>8</v>
      </c>
      <c r="K1547">
        <v>4</v>
      </c>
      <c r="L1547">
        <v>3</v>
      </c>
      <c r="M1547">
        <v>210</v>
      </c>
      <c r="N1547">
        <v>2</v>
      </c>
      <c r="O1547">
        <v>218</v>
      </c>
      <c r="P1547">
        <v>1</v>
      </c>
      <c r="U1547" t="str">
        <f t="shared" ref="U1547:U1610" si="75">IF(ISNUMBER(LEFT(A1547,2)/1),A1547,IF(RIGHT(B1546,8)="Absentee",REPT("0",2-LEN(C1547))&amp;C1547&amp;"-ABS",IF(RIGHT(B1546,8)="Question",REPT("0",2-LEN(C1547))&amp;C1547&amp;"-QUE","")))</f>
        <v/>
      </c>
      <c r="V1547" t="str">
        <f>IF(U1547="","",VLOOKUP(B1547,'08 County Sub Allocation'!A:B,2,FALSE))</f>
        <v/>
      </c>
      <c r="X1547" t="str">
        <f t="shared" si="74"/>
        <v/>
      </c>
      <c r="Y1547" t="str">
        <f t="shared" si="73"/>
        <v/>
      </c>
    </row>
    <row r="1548" spans="1:25" x14ac:dyDescent="0.3">
      <c r="A1548" t="e">
        <f>VLOOKUP(B1548,'VTD Check'!A:D,4,FALSE)</f>
        <v>#N/A</v>
      </c>
      <c r="B1548" t="s">
        <v>31</v>
      </c>
      <c r="C1548">
        <v>25</v>
      </c>
      <c r="D1548">
        <v>11076</v>
      </c>
      <c r="E1548">
        <v>0</v>
      </c>
      <c r="F1548" s="1">
        <v>0</v>
      </c>
      <c r="G1548">
        <v>347176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U1548" t="str">
        <f t="shared" si="75"/>
        <v/>
      </c>
      <c r="V1548" t="str">
        <f>IF(U1548="","",VLOOKUP(B1548,'08 County Sub Allocation'!A:B,2,FALSE))</f>
        <v/>
      </c>
      <c r="X1548" t="str">
        <f t="shared" si="74"/>
        <v/>
      </c>
      <c r="Y1548" t="str">
        <f t="shared" si="73"/>
        <v/>
      </c>
    </row>
    <row r="1549" spans="1:25" x14ac:dyDescent="0.3">
      <c r="A1549" t="e">
        <f>VLOOKUP(B1549,'VTD Check'!A:D,4,FALSE)</f>
        <v>#N/A</v>
      </c>
      <c r="B1549" t="s">
        <v>32</v>
      </c>
      <c r="C1549">
        <v>25</v>
      </c>
      <c r="D1549">
        <v>11076</v>
      </c>
      <c r="E1549">
        <v>24700</v>
      </c>
      <c r="F1549" s="1">
        <v>2.23</v>
      </c>
      <c r="G1549">
        <v>11076</v>
      </c>
      <c r="H1549">
        <v>12861</v>
      </c>
      <c r="I1549">
        <v>12778</v>
      </c>
      <c r="J1549">
        <v>240</v>
      </c>
      <c r="K1549">
        <v>49</v>
      </c>
      <c r="L1549">
        <v>49</v>
      </c>
      <c r="M1549">
        <v>5435</v>
      </c>
      <c r="N1549">
        <v>76</v>
      </c>
      <c r="O1549">
        <v>6892</v>
      </c>
      <c r="P1549">
        <v>37</v>
      </c>
      <c r="U1549" t="str">
        <f t="shared" si="75"/>
        <v/>
      </c>
      <c r="V1549" t="str">
        <f>IF(U1549="","",VLOOKUP(B1549,'08 County Sub Allocation'!A:B,2,FALSE))</f>
        <v/>
      </c>
      <c r="X1549" t="str">
        <f t="shared" si="74"/>
        <v/>
      </c>
      <c r="Y1549" t="str">
        <f t="shared" ref="Y1549:Y1612" si="76">IF(U1549="","",IF(RIGHT(B1549,5)="Total","TOT",IF(ISNUMBER(LEFT(A1549,2)/1),"ED",IF(RIGHT(U1549,3)="ABS","ABS",IF(RIGHT(U1549,3)="QUE","QUE","")))))</f>
        <v/>
      </c>
    </row>
    <row r="1550" spans="1:25" x14ac:dyDescent="0.3">
      <c r="A1550" t="e">
        <f>VLOOKUP(B1550,'VTD Check'!A:D,4,FALSE)</f>
        <v>#N/A</v>
      </c>
      <c r="U1550" t="str">
        <f t="shared" si="75"/>
        <v/>
      </c>
      <c r="V1550" t="str">
        <f>IF(U1550="","",VLOOKUP(B1550,'08 County Sub Allocation'!A:B,2,FALSE))</f>
        <v/>
      </c>
      <c r="X1550" t="str">
        <f t="shared" si="74"/>
        <v/>
      </c>
      <c r="Y1550" t="str">
        <f t="shared" si="76"/>
        <v/>
      </c>
    </row>
    <row r="1551" spans="1:25" x14ac:dyDescent="0.3">
      <c r="A1551" t="str">
        <f>VLOOKUP(B1551,'VTD Check'!A:D,4,FALSE)</f>
        <v>26-645</v>
      </c>
      <c r="B1551" t="s">
        <v>345</v>
      </c>
      <c r="C1551">
        <v>26</v>
      </c>
      <c r="D1551">
        <v>1683</v>
      </c>
      <c r="E1551">
        <v>2019</v>
      </c>
      <c r="F1551" s="1">
        <v>1.1996</v>
      </c>
      <c r="G1551">
        <v>1683</v>
      </c>
      <c r="H1551">
        <v>1010</v>
      </c>
      <c r="I1551">
        <v>1005</v>
      </c>
      <c r="J1551">
        <v>13</v>
      </c>
      <c r="K1551">
        <v>3</v>
      </c>
      <c r="L1551">
        <v>3</v>
      </c>
      <c r="M1551">
        <v>490</v>
      </c>
      <c r="N1551">
        <v>10</v>
      </c>
      <c r="O1551">
        <v>483</v>
      </c>
      <c r="P1551">
        <v>3</v>
      </c>
      <c r="U1551" t="str">
        <f t="shared" si="75"/>
        <v>26-645</v>
      </c>
      <c r="V1551" t="str">
        <f>IF(U1551="","",VLOOKUP(B1551,'08 County Sub Allocation'!A:B,2,FALSE))</f>
        <v>ANC</v>
      </c>
      <c r="X1551">
        <f t="shared" si="74"/>
        <v>26</v>
      </c>
      <c r="Y1551" t="str">
        <f t="shared" si="76"/>
        <v>ED</v>
      </c>
    </row>
    <row r="1552" spans="1:25" x14ac:dyDescent="0.3">
      <c r="A1552" t="str">
        <f>VLOOKUP(B1552,'VTD Check'!A:D,4,FALSE)</f>
        <v>26-650</v>
      </c>
      <c r="B1552" t="s">
        <v>346</v>
      </c>
      <c r="C1552">
        <v>26</v>
      </c>
      <c r="D1552">
        <v>1079</v>
      </c>
      <c r="E1552">
        <v>1305</v>
      </c>
      <c r="F1552" s="1">
        <v>1.2095</v>
      </c>
      <c r="G1552">
        <v>1079</v>
      </c>
      <c r="H1552">
        <v>658</v>
      </c>
      <c r="I1552">
        <v>653</v>
      </c>
      <c r="J1552">
        <v>9</v>
      </c>
      <c r="K1552">
        <v>1</v>
      </c>
      <c r="L1552">
        <v>0</v>
      </c>
      <c r="M1552">
        <v>337</v>
      </c>
      <c r="N1552">
        <v>5</v>
      </c>
      <c r="O1552">
        <v>300</v>
      </c>
      <c r="P1552">
        <v>1</v>
      </c>
      <c r="U1552" t="str">
        <f t="shared" si="75"/>
        <v>26-650</v>
      </c>
      <c r="V1552" t="str">
        <f>IF(U1552="","",VLOOKUP(B1552,'08 County Sub Allocation'!A:B,2,FALSE))</f>
        <v>ANC</v>
      </c>
      <c r="X1552">
        <f t="shared" si="74"/>
        <v>26</v>
      </c>
      <c r="Y1552" t="str">
        <f t="shared" si="76"/>
        <v>ED</v>
      </c>
    </row>
    <row r="1553" spans="1:25" x14ac:dyDescent="0.3">
      <c r="A1553" t="str">
        <f>VLOOKUP(B1553,'VTD Check'!A:D,4,FALSE)</f>
        <v>26-655</v>
      </c>
      <c r="B1553" t="s">
        <v>347</v>
      </c>
      <c r="C1553">
        <v>26</v>
      </c>
      <c r="D1553">
        <v>1649</v>
      </c>
      <c r="E1553">
        <v>1727</v>
      </c>
      <c r="F1553" s="1">
        <v>1.0472999999999999</v>
      </c>
      <c r="G1553">
        <v>1649</v>
      </c>
      <c r="H1553">
        <v>866</v>
      </c>
      <c r="I1553">
        <v>859</v>
      </c>
      <c r="J1553">
        <v>11</v>
      </c>
      <c r="K1553">
        <v>0</v>
      </c>
      <c r="L1553">
        <v>3</v>
      </c>
      <c r="M1553">
        <v>394</v>
      </c>
      <c r="N1553">
        <v>5</v>
      </c>
      <c r="O1553">
        <v>446</v>
      </c>
      <c r="P1553">
        <v>0</v>
      </c>
      <c r="U1553" t="str">
        <f t="shared" si="75"/>
        <v>26-655</v>
      </c>
      <c r="V1553" t="str">
        <f>IF(U1553="","",VLOOKUP(B1553,'08 County Sub Allocation'!A:B,2,FALSE))</f>
        <v>ANC</v>
      </c>
      <c r="X1553">
        <f t="shared" si="74"/>
        <v>26</v>
      </c>
      <c r="Y1553" t="str">
        <f t="shared" si="76"/>
        <v>ED</v>
      </c>
    </row>
    <row r="1554" spans="1:25" x14ac:dyDescent="0.3">
      <c r="A1554" t="str">
        <f>VLOOKUP(B1554,'VTD Check'!A:D,4,FALSE)</f>
        <v>26-660</v>
      </c>
      <c r="B1554" t="s">
        <v>348</v>
      </c>
      <c r="C1554">
        <v>26</v>
      </c>
      <c r="D1554">
        <v>1614</v>
      </c>
      <c r="E1554">
        <v>1268</v>
      </c>
      <c r="F1554" s="1">
        <v>0.78559999999999997</v>
      </c>
      <c r="G1554">
        <v>1614</v>
      </c>
      <c r="H1554">
        <v>636</v>
      </c>
      <c r="I1554">
        <v>631</v>
      </c>
      <c r="J1554">
        <v>7</v>
      </c>
      <c r="K1554">
        <v>1</v>
      </c>
      <c r="L1554">
        <v>2</v>
      </c>
      <c r="M1554">
        <v>234</v>
      </c>
      <c r="N1554">
        <v>1</v>
      </c>
      <c r="O1554">
        <v>385</v>
      </c>
      <c r="P1554">
        <v>1</v>
      </c>
      <c r="U1554" t="str">
        <f t="shared" si="75"/>
        <v>26-660</v>
      </c>
      <c r="V1554" t="str">
        <f>IF(U1554="","",VLOOKUP(B1554,'08 County Sub Allocation'!A:B,2,FALSE))</f>
        <v>ANC</v>
      </c>
      <c r="X1554">
        <f t="shared" si="74"/>
        <v>26</v>
      </c>
      <c r="Y1554" t="str">
        <f t="shared" si="76"/>
        <v>ED</v>
      </c>
    </row>
    <row r="1555" spans="1:25" x14ac:dyDescent="0.3">
      <c r="A1555" t="str">
        <f>VLOOKUP(B1555,'VTD Check'!A:D,4,FALSE)</f>
        <v>26-665</v>
      </c>
      <c r="B1555" t="s">
        <v>349</v>
      </c>
      <c r="C1555">
        <v>26</v>
      </c>
      <c r="D1555">
        <v>1963</v>
      </c>
      <c r="E1555">
        <v>1894</v>
      </c>
      <c r="F1555" s="1">
        <v>0.96479999999999999</v>
      </c>
      <c r="G1555">
        <v>1963</v>
      </c>
      <c r="H1555">
        <v>948</v>
      </c>
      <c r="I1555">
        <v>945</v>
      </c>
      <c r="J1555">
        <v>12</v>
      </c>
      <c r="K1555">
        <v>1</v>
      </c>
      <c r="L1555">
        <v>2</v>
      </c>
      <c r="M1555">
        <v>420</v>
      </c>
      <c r="N1555">
        <v>7</v>
      </c>
      <c r="O1555">
        <v>501</v>
      </c>
      <c r="P1555">
        <v>2</v>
      </c>
      <c r="U1555" t="str">
        <f t="shared" si="75"/>
        <v>26-665</v>
      </c>
      <c r="V1555" t="str">
        <f>IF(U1555="","",VLOOKUP(B1555,'08 County Sub Allocation'!A:B,2,FALSE))</f>
        <v>ANC</v>
      </c>
      <c r="X1555">
        <f t="shared" si="74"/>
        <v>26</v>
      </c>
      <c r="Y1555" t="str">
        <f t="shared" si="76"/>
        <v>ED</v>
      </c>
    </row>
    <row r="1556" spans="1:25" x14ac:dyDescent="0.3">
      <c r="A1556" t="str">
        <f>VLOOKUP(B1556,'VTD Check'!A:D,4,FALSE)</f>
        <v>26-670</v>
      </c>
      <c r="B1556" t="s">
        <v>350</v>
      </c>
      <c r="C1556">
        <v>26</v>
      </c>
      <c r="D1556">
        <v>1277</v>
      </c>
      <c r="E1556">
        <v>1072</v>
      </c>
      <c r="F1556" s="1">
        <v>0.83950000000000002</v>
      </c>
      <c r="G1556">
        <v>1277</v>
      </c>
      <c r="H1556">
        <v>539</v>
      </c>
      <c r="I1556">
        <v>531</v>
      </c>
      <c r="J1556">
        <v>10</v>
      </c>
      <c r="K1556">
        <v>4</v>
      </c>
      <c r="L1556">
        <v>7</v>
      </c>
      <c r="M1556">
        <v>248</v>
      </c>
      <c r="N1556">
        <v>2</v>
      </c>
      <c r="O1556">
        <v>257</v>
      </c>
      <c r="P1556">
        <v>3</v>
      </c>
      <c r="U1556" t="str">
        <f t="shared" si="75"/>
        <v>26-670</v>
      </c>
      <c r="V1556" t="str">
        <f>IF(U1556="","",VLOOKUP(B1556,'08 County Sub Allocation'!A:B,2,FALSE))</f>
        <v>ANC</v>
      </c>
      <c r="X1556">
        <f t="shared" si="74"/>
        <v>26</v>
      </c>
      <c r="Y1556" t="str">
        <f t="shared" si="76"/>
        <v>ED</v>
      </c>
    </row>
    <row r="1557" spans="1:25" x14ac:dyDescent="0.3">
      <c r="A1557" t="str">
        <f>VLOOKUP(B1557,'VTD Check'!A:D,4,FALSE)</f>
        <v>26-675</v>
      </c>
      <c r="B1557" t="s">
        <v>351</v>
      </c>
      <c r="C1557">
        <v>26</v>
      </c>
      <c r="D1557">
        <v>761</v>
      </c>
      <c r="E1557">
        <v>598</v>
      </c>
      <c r="F1557" s="1">
        <v>0.78580000000000005</v>
      </c>
      <c r="G1557">
        <v>761</v>
      </c>
      <c r="H1557">
        <v>299</v>
      </c>
      <c r="I1557">
        <v>298</v>
      </c>
      <c r="J1557">
        <v>12</v>
      </c>
      <c r="K1557">
        <v>4</v>
      </c>
      <c r="L1557">
        <v>0</v>
      </c>
      <c r="M1557">
        <v>142</v>
      </c>
      <c r="N1557">
        <v>1</v>
      </c>
      <c r="O1557">
        <v>138</v>
      </c>
      <c r="P1557">
        <v>1</v>
      </c>
      <c r="U1557" t="str">
        <f t="shared" si="75"/>
        <v>26-675</v>
      </c>
      <c r="V1557" t="str">
        <f>IF(U1557="","",VLOOKUP(B1557,'08 County Sub Allocation'!A:B,2,FALSE))</f>
        <v>ANC</v>
      </c>
      <c r="X1557">
        <f t="shared" si="74"/>
        <v>26</v>
      </c>
      <c r="Y1557" t="str">
        <f t="shared" si="76"/>
        <v>ED</v>
      </c>
    </row>
    <row r="1558" spans="1:25" x14ac:dyDescent="0.3">
      <c r="A1558" t="str">
        <f>VLOOKUP(B1558,'VTD Check'!A:D,4,FALSE)</f>
        <v>26-680</v>
      </c>
      <c r="B1558" t="s">
        <v>352</v>
      </c>
      <c r="C1558">
        <v>26</v>
      </c>
      <c r="D1558">
        <v>916</v>
      </c>
      <c r="E1558">
        <v>843</v>
      </c>
      <c r="F1558" s="1">
        <v>0.92030000000000001</v>
      </c>
      <c r="G1558">
        <v>916</v>
      </c>
      <c r="H1558">
        <v>427</v>
      </c>
      <c r="I1558">
        <v>424</v>
      </c>
      <c r="J1558">
        <v>9</v>
      </c>
      <c r="K1558">
        <v>1</v>
      </c>
      <c r="L1558">
        <v>1</v>
      </c>
      <c r="M1558">
        <v>178</v>
      </c>
      <c r="N1558">
        <v>2</v>
      </c>
      <c r="O1558">
        <v>233</v>
      </c>
      <c r="P1558">
        <v>0</v>
      </c>
      <c r="U1558" t="str">
        <f t="shared" si="75"/>
        <v>26-680</v>
      </c>
      <c r="V1558" t="str">
        <f>IF(U1558="","",VLOOKUP(B1558,'08 County Sub Allocation'!A:B,2,FALSE))</f>
        <v>ANC</v>
      </c>
      <c r="X1558">
        <f t="shared" si="74"/>
        <v>26</v>
      </c>
      <c r="Y1558" t="str">
        <f t="shared" si="76"/>
        <v>ED</v>
      </c>
    </row>
    <row r="1559" spans="1:25" x14ac:dyDescent="0.3">
      <c r="A1559" t="str">
        <f>VLOOKUP(B1559,'VTD Check'!A:D,4,FALSE)</f>
        <v>26-685</v>
      </c>
      <c r="B1559" t="s">
        <v>353</v>
      </c>
      <c r="C1559">
        <v>26</v>
      </c>
      <c r="D1559">
        <v>1185</v>
      </c>
      <c r="E1559">
        <v>1356</v>
      </c>
      <c r="F1559" s="1">
        <v>1.1443000000000001</v>
      </c>
      <c r="G1559">
        <v>1185</v>
      </c>
      <c r="H1559">
        <v>678</v>
      </c>
      <c r="I1559">
        <v>677</v>
      </c>
      <c r="J1559">
        <v>11</v>
      </c>
      <c r="K1559">
        <v>3</v>
      </c>
      <c r="L1559">
        <v>0</v>
      </c>
      <c r="M1559">
        <v>421</v>
      </c>
      <c r="N1559">
        <v>4</v>
      </c>
      <c r="O1559">
        <v>238</v>
      </c>
      <c r="P1559">
        <v>0</v>
      </c>
      <c r="U1559" t="str">
        <f t="shared" si="75"/>
        <v>26-685</v>
      </c>
      <c r="V1559" t="str">
        <f>IF(U1559="","",VLOOKUP(B1559,'08 County Sub Allocation'!A:B,2,FALSE))</f>
        <v>ANC</v>
      </c>
      <c r="X1559">
        <f t="shared" si="74"/>
        <v>26</v>
      </c>
      <c r="Y1559" t="str">
        <f t="shared" si="76"/>
        <v>ED</v>
      </c>
    </row>
    <row r="1560" spans="1:25" x14ac:dyDescent="0.3">
      <c r="A1560" t="e">
        <f>VLOOKUP(B1560,'VTD Check'!A:D,4,FALSE)</f>
        <v>#N/A</v>
      </c>
      <c r="B1560" t="s">
        <v>354</v>
      </c>
      <c r="C1560">
        <v>26</v>
      </c>
      <c r="U1560" t="str">
        <f t="shared" si="75"/>
        <v/>
      </c>
      <c r="V1560" t="str">
        <f>IF(U1560="","",VLOOKUP(B1560,'08 County Sub Allocation'!A:B,2,FALSE))</f>
        <v/>
      </c>
      <c r="X1560" t="str">
        <f t="shared" si="74"/>
        <v/>
      </c>
      <c r="Y1560" t="str">
        <f t="shared" si="76"/>
        <v/>
      </c>
    </row>
    <row r="1561" spans="1:25" x14ac:dyDescent="0.3">
      <c r="A1561" t="e">
        <f>VLOOKUP(B1561,'VTD Check'!A:D,4,FALSE)</f>
        <v>#N/A</v>
      </c>
      <c r="B1561" t="s">
        <v>24</v>
      </c>
      <c r="C1561">
        <v>26</v>
      </c>
      <c r="D1561">
        <v>0</v>
      </c>
      <c r="E1561">
        <v>2868</v>
      </c>
      <c r="F1561" t="s">
        <v>25</v>
      </c>
      <c r="G1561">
        <v>12127</v>
      </c>
      <c r="H1561">
        <v>1500</v>
      </c>
      <c r="I1561">
        <v>1494</v>
      </c>
      <c r="J1561">
        <v>28</v>
      </c>
      <c r="K1561">
        <v>4</v>
      </c>
      <c r="L1561">
        <v>8</v>
      </c>
      <c r="M1561">
        <v>778</v>
      </c>
      <c r="N1561">
        <v>10</v>
      </c>
      <c r="O1561">
        <v>663</v>
      </c>
      <c r="P1561">
        <v>3</v>
      </c>
      <c r="U1561" t="str">
        <f t="shared" si="75"/>
        <v>26-ABS</v>
      </c>
      <c r="V1561" t="e">
        <f>IF(U1561="","",VLOOKUP(B1561,'08 County Sub Allocation'!A:B,2,FALSE))</f>
        <v>#N/A</v>
      </c>
      <c r="X1561">
        <f t="shared" si="74"/>
        <v>26</v>
      </c>
      <c r="Y1561" t="str">
        <f t="shared" si="76"/>
        <v>ABS</v>
      </c>
    </row>
    <row r="1562" spans="1:25" x14ac:dyDescent="0.3">
      <c r="A1562" t="e">
        <f>VLOOKUP(B1562,'VTD Check'!A:D,4,FALSE)</f>
        <v>#N/A</v>
      </c>
      <c r="B1562" t="s">
        <v>26</v>
      </c>
      <c r="C1562">
        <v>26</v>
      </c>
      <c r="D1562">
        <v>0</v>
      </c>
      <c r="E1562">
        <v>0</v>
      </c>
      <c r="F1562" t="s">
        <v>25</v>
      </c>
      <c r="G1562">
        <v>12127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U1562" t="str">
        <f t="shared" si="75"/>
        <v/>
      </c>
      <c r="V1562" t="str">
        <f>IF(U1562="","",VLOOKUP(B1562,'08 County Sub Allocation'!A:B,2,FALSE))</f>
        <v/>
      </c>
      <c r="X1562" t="str">
        <f t="shared" si="74"/>
        <v/>
      </c>
      <c r="Y1562" t="str">
        <f t="shared" si="76"/>
        <v/>
      </c>
    </row>
    <row r="1563" spans="1:25" x14ac:dyDescent="0.3">
      <c r="A1563" t="e">
        <f>VLOOKUP(B1563,'VTD Check'!A:D,4,FALSE)</f>
        <v>#N/A</v>
      </c>
      <c r="B1563" t="s">
        <v>27</v>
      </c>
      <c r="C1563">
        <v>26</v>
      </c>
      <c r="D1563">
        <v>0</v>
      </c>
      <c r="E1563">
        <v>0</v>
      </c>
      <c r="F1563" t="s">
        <v>25</v>
      </c>
      <c r="G1563">
        <v>12127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U1563" t="str">
        <f t="shared" si="75"/>
        <v/>
      </c>
      <c r="V1563" t="str">
        <f>IF(U1563="","",VLOOKUP(B1563,'08 County Sub Allocation'!A:B,2,FALSE))</f>
        <v/>
      </c>
      <c r="X1563" t="str">
        <f t="shared" si="74"/>
        <v/>
      </c>
      <c r="Y1563" t="str">
        <f t="shared" si="76"/>
        <v/>
      </c>
    </row>
    <row r="1564" spans="1:25" x14ac:dyDescent="0.3">
      <c r="A1564" t="e">
        <f>VLOOKUP(B1564,'VTD Check'!A:D,4,FALSE)</f>
        <v>#N/A</v>
      </c>
      <c r="B1564" t="s">
        <v>28</v>
      </c>
      <c r="C1564">
        <v>26</v>
      </c>
      <c r="D1564">
        <v>0</v>
      </c>
      <c r="E1564">
        <v>214</v>
      </c>
      <c r="F1564" t="s">
        <v>25</v>
      </c>
      <c r="G1564">
        <v>12127</v>
      </c>
      <c r="H1564">
        <v>119</v>
      </c>
      <c r="I1564">
        <v>118</v>
      </c>
      <c r="J1564">
        <v>1</v>
      </c>
      <c r="K1564">
        <v>1</v>
      </c>
      <c r="L1564">
        <v>1</v>
      </c>
      <c r="M1564">
        <v>52</v>
      </c>
      <c r="N1564">
        <v>0</v>
      </c>
      <c r="O1564">
        <v>62</v>
      </c>
      <c r="P1564">
        <v>1</v>
      </c>
      <c r="U1564" t="str">
        <f t="shared" si="75"/>
        <v/>
      </c>
      <c r="V1564" t="str">
        <f>IF(U1564="","",VLOOKUP(B1564,'08 County Sub Allocation'!A:B,2,FALSE))</f>
        <v/>
      </c>
      <c r="X1564" t="str">
        <f t="shared" si="74"/>
        <v/>
      </c>
      <c r="Y1564" t="str">
        <f t="shared" si="76"/>
        <v/>
      </c>
    </row>
    <row r="1565" spans="1:25" x14ac:dyDescent="0.3">
      <c r="A1565" t="e">
        <f>VLOOKUP(B1565,'VTD Check'!A:D,4,FALSE)</f>
        <v>#N/A</v>
      </c>
      <c r="B1565" t="s">
        <v>29</v>
      </c>
      <c r="C1565">
        <v>26</v>
      </c>
      <c r="D1565">
        <v>0</v>
      </c>
      <c r="E1565">
        <v>0</v>
      </c>
      <c r="F1565" t="s">
        <v>25</v>
      </c>
      <c r="G1565">
        <v>12127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U1565" t="str">
        <f t="shared" si="75"/>
        <v/>
      </c>
      <c r="V1565" t="str">
        <f>IF(U1565="","",VLOOKUP(B1565,'08 County Sub Allocation'!A:B,2,FALSE))</f>
        <v/>
      </c>
      <c r="X1565" t="str">
        <f t="shared" si="74"/>
        <v/>
      </c>
      <c r="Y1565" t="str">
        <f t="shared" si="76"/>
        <v/>
      </c>
    </row>
    <row r="1566" spans="1:25" x14ac:dyDescent="0.3">
      <c r="A1566" t="e">
        <f>VLOOKUP(B1566,'VTD Check'!A:D,4,FALSE)</f>
        <v>#N/A</v>
      </c>
      <c r="B1566" t="s">
        <v>30</v>
      </c>
      <c r="C1566">
        <v>26</v>
      </c>
      <c r="D1566">
        <v>0</v>
      </c>
      <c r="E1566">
        <v>0</v>
      </c>
      <c r="F1566" t="s">
        <v>25</v>
      </c>
      <c r="G1566">
        <v>12127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U1566" t="str">
        <f t="shared" si="75"/>
        <v/>
      </c>
      <c r="V1566" t="str">
        <f>IF(U1566="","",VLOOKUP(B1566,'08 County Sub Allocation'!A:B,2,FALSE))</f>
        <v/>
      </c>
      <c r="X1566" t="str">
        <f t="shared" si="74"/>
        <v/>
      </c>
      <c r="Y1566" t="str">
        <f t="shared" si="76"/>
        <v/>
      </c>
    </row>
    <row r="1567" spans="1:25" x14ac:dyDescent="0.3">
      <c r="A1567" t="e">
        <f>VLOOKUP(B1567,'VTD Check'!A:D,4,FALSE)</f>
        <v>#N/A</v>
      </c>
      <c r="B1567" t="s">
        <v>31</v>
      </c>
      <c r="C1567">
        <v>26</v>
      </c>
      <c r="D1567">
        <v>0</v>
      </c>
      <c r="E1567">
        <v>0</v>
      </c>
      <c r="F1567" t="s">
        <v>25</v>
      </c>
      <c r="G1567">
        <v>12127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U1567" t="str">
        <f t="shared" si="75"/>
        <v/>
      </c>
      <c r="V1567" t="str">
        <f>IF(U1567="","",VLOOKUP(B1567,'08 County Sub Allocation'!A:B,2,FALSE))</f>
        <v/>
      </c>
      <c r="X1567" t="str">
        <f t="shared" si="74"/>
        <v/>
      </c>
      <c r="Y1567" t="str">
        <f t="shared" si="76"/>
        <v/>
      </c>
    </row>
    <row r="1568" spans="1:25" x14ac:dyDescent="0.3">
      <c r="A1568" t="e">
        <f>VLOOKUP(B1568,'VTD Check'!A:D,4,FALSE)</f>
        <v>#N/A</v>
      </c>
      <c r="B1568" t="s">
        <v>32</v>
      </c>
      <c r="C1568">
        <v>26</v>
      </c>
      <c r="D1568">
        <v>0</v>
      </c>
      <c r="E1568">
        <v>3082</v>
      </c>
      <c r="F1568" t="s">
        <v>25</v>
      </c>
      <c r="G1568">
        <v>0</v>
      </c>
      <c r="H1568">
        <v>1619</v>
      </c>
      <c r="I1568">
        <v>1612</v>
      </c>
      <c r="J1568">
        <v>29</v>
      </c>
      <c r="K1568">
        <v>5</v>
      </c>
      <c r="L1568">
        <v>9</v>
      </c>
      <c r="M1568">
        <v>830</v>
      </c>
      <c r="N1568">
        <v>10</v>
      </c>
      <c r="O1568">
        <v>725</v>
      </c>
      <c r="P1568">
        <v>4</v>
      </c>
      <c r="U1568" t="str">
        <f t="shared" si="75"/>
        <v/>
      </c>
      <c r="V1568" t="str">
        <f>IF(U1568="","",VLOOKUP(B1568,'08 County Sub Allocation'!A:B,2,FALSE))</f>
        <v/>
      </c>
      <c r="X1568" t="str">
        <f t="shared" si="74"/>
        <v/>
      </c>
      <c r="Y1568" t="str">
        <f t="shared" si="76"/>
        <v/>
      </c>
    </row>
    <row r="1569" spans="1:25" x14ac:dyDescent="0.3">
      <c r="A1569" t="e">
        <f>VLOOKUP(B1569,'VTD Check'!A:D,4,FALSE)</f>
        <v>#N/A</v>
      </c>
      <c r="B1569" t="s">
        <v>355</v>
      </c>
      <c r="C1569">
        <v>26</v>
      </c>
      <c r="U1569" t="str">
        <f t="shared" si="75"/>
        <v/>
      </c>
      <c r="V1569" t="str">
        <f>IF(U1569="","",VLOOKUP(B1569,'08 County Sub Allocation'!A:B,2,FALSE))</f>
        <v/>
      </c>
      <c r="X1569" t="str">
        <f t="shared" si="74"/>
        <v/>
      </c>
      <c r="Y1569" t="str">
        <f t="shared" si="76"/>
        <v/>
      </c>
    </row>
    <row r="1570" spans="1:25" x14ac:dyDescent="0.3">
      <c r="A1570" t="e">
        <f>VLOOKUP(B1570,'VTD Check'!A:D,4,FALSE)</f>
        <v>#N/A</v>
      </c>
      <c r="B1570" t="s">
        <v>24</v>
      </c>
      <c r="C1570">
        <v>26</v>
      </c>
      <c r="D1570">
        <v>0</v>
      </c>
      <c r="E1570">
        <v>268</v>
      </c>
      <c r="F1570" t="s">
        <v>25</v>
      </c>
      <c r="G1570">
        <v>12127</v>
      </c>
      <c r="H1570">
        <v>135</v>
      </c>
      <c r="I1570">
        <v>133</v>
      </c>
      <c r="J1570">
        <v>1</v>
      </c>
      <c r="K1570">
        <v>0</v>
      </c>
      <c r="L1570">
        <v>0</v>
      </c>
      <c r="M1570">
        <v>57</v>
      </c>
      <c r="N1570">
        <v>1</v>
      </c>
      <c r="O1570">
        <v>74</v>
      </c>
      <c r="P1570">
        <v>0</v>
      </c>
      <c r="U1570" t="str">
        <f t="shared" si="75"/>
        <v>26-QUE</v>
      </c>
      <c r="V1570" t="e">
        <f>IF(U1570="","",VLOOKUP(B1570,'08 County Sub Allocation'!A:B,2,FALSE))</f>
        <v>#N/A</v>
      </c>
      <c r="X1570">
        <f t="shared" si="74"/>
        <v>26</v>
      </c>
      <c r="Y1570" t="str">
        <f t="shared" si="76"/>
        <v>QUE</v>
      </c>
    </row>
    <row r="1571" spans="1:25" x14ac:dyDescent="0.3">
      <c r="A1571" t="e">
        <f>VLOOKUP(B1571,'VTD Check'!A:D,4,FALSE)</f>
        <v>#N/A</v>
      </c>
      <c r="B1571" t="s">
        <v>26</v>
      </c>
      <c r="C1571">
        <v>26</v>
      </c>
      <c r="D1571">
        <v>0</v>
      </c>
      <c r="E1571">
        <v>0</v>
      </c>
      <c r="F1571" t="s">
        <v>25</v>
      </c>
      <c r="G1571">
        <v>12127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U1571" t="str">
        <f t="shared" si="75"/>
        <v/>
      </c>
      <c r="V1571" t="str">
        <f>IF(U1571="","",VLOOKUP(B1571,'08 County Sub Allocation'!A:B,2,FALSE))</f>
        <v/>
      </c>
      <c r="X1571" t="str">
        <f t="shared" si="74"/>
        <v/>
      </c>
      <c r="Y1571" t="str">
        <f t="shared" si="76"/>
        <v/>
      </c>
    </row>
    <row r="1572" spans="1:25" x14ac:dyDescent="0.3">
      <c r="A1572" t="e">
        <f>VLOOKUP(B1572,'VTD Check'!A:D,4,FALSE)</f>
        <v>#N/A</v>
      </c>
      <c r="B1572" t="s">
        <v>27</v>
      </c>
      <c r="C1572">
        <v>26</v>
      </c>
      <c r="D1572">
        <v>0</v>
      </c>
      <c r="E1572">
        <v>0</v>
      </c>
      <c r="F1572" t="s">
        <v>25</v>
      </c>
      <c r="G1572">
        <v>12127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U1572" t="str">
        <f t="shared" si="75"/>
        <v/>
      </c>
      <c r="V1572" t="str">
        <f>IF(U1572="","",VLOOKUP(B1572,'08 County Sub Allocation'!A:B,2,FALSE))</f>
        <v/>
      </c>
      <c r="X1572" t="str">
        <f t="shared" si="74"/>
        <v/>
      </c>
      <c r="Y1572" t="str">
        <f t="shared" si="76"/>
        <v/>
      </c>
    </row>
    <row r="1573" spans="1:25" x14ac:dyDescent="0.3">
      <c r="A1573" t="e">
        <f>VLOOKUP(B1573,'VTD Check'!A:D,4,FALSE)</f>
        <v>#N/A</v>
      </c>
      <c r="B1573" t="s">
        <v>28</v>
      </c>
      <c r="C1573">
        <v>26</v>
      </c>
      <c r="D1573">
        <v>0</v>
      </c>
      <c r="E1573">
        <v>577</v>
      </c>
      <c r="F1573" t="s">
        <v>25</v>
      </c>
      <c r="G1573">
        <v>12127</v>
      </c>
      <c r="H1573">
        <v>308</v>
      </c>
      <c r="I1573">
        <v>304</v>
      </c>
      <c r="J1573">
        <v>5</v>
      </c>
      <c r="K1573">
        <v>0</v>
      </c>
      <c r="L1573">
        <v>2</v>
      </c>
      <c r="M1573">
        <v>127</v>
      </c>
      <c r="N1573">
        <v>3</v>
      </c>
      <c r="O1573">
        <v>166</v>
      </c>
      <c r="P1573">
        <v>1</v>
      </c>
      <c r="U1573" t="str">
        <f t="shared" si="75"/>
        <v/>
      </c>
      <c r="V1573" t="str">
        <f>IF(U1573="","",VLOOKUP(B1573,'08 County Sub Allocation'!A:B,2,FALSE))</f>
        <v/>
      </c>
      <c r="X1573" t="str">
        <f t="shared" si="74"/>
        <v/>
      </c>
      <c r="Y1573" t="str">
        <f t="shared" si="76"/>
        <v/>
      </c>
    </row>
    <row r="1574" spans="1:25" x14ac:dyDescent="0.3">
      <c r="A1574" t="e">
        <f>VLOOKUP(B1574,'VTD Check'!A:D,4,FALSE)</f>
        <v>#N/A</v>
      </c>
      <c r="B1574" t="s">
        <v>29</v>
      </c>
      <c r="C1574">
        <v>26</v>
      </c>
      <c r="D1574">
        <v>0</v>
      </c>
      <c r="E1574">
        <v>0</v>
      </c>
      <c r="F1574" t="s">
        <v>25</v>
      </c>
      <c r="G1574">
        <v>12127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U1574" t="str">
        <f t="shared" si="75"/>
        <v/>
      </c>
      <c r="V1574" t="str">
        <f>IF(U1574="","",VLOOKUP(B1574,'08 County Sub Allocation'!A:B,2,FALSE))</f>
        <v/>
      </c>
      <c r="X1574" t="str">
        <f t="shared" si="74"/>
        <v/>
      </c>
      <c r="Y1574" t="str">
        <f t="shared" si="76"/>
        <v/>
      </c>
    </row>
    <row r="1575" spans="1:25" x14ac:dyDescent="0.3">
      <c r="A1575" t="e">
        <f>VLOOKUP(B1575,'VTD Check'!A:D,4,FALSE)</f>
        <v>#N/A</v>
      </c>
      <c r="B1575" t="s">
        <v>30</v>
      </c>
      <c r="C1575">
        <v>26</v>
      </c>
      <c r="D1575">
        <v>0</v>
      </c>
      <c r="E1575">
        <v>0</v>
      </c>
      <c r="F1575" t="s">
        <v>25</v>
      </c>
      <c r="G1575">
        <v>12127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U1575" t="str">
        <f t="shared" si="75"/>
        <v/>
      </c>
      <c r="V1575" t="str">
        <f>IF(U1575="","",VLOOKUP(B1575,'08 County Sub Allocation'!A:B,2,FALSE))</f>
        <v/>
      </c>
      <c r="X1575" t="str">
        <f t="shared" si="74"/>
        <v/>
      </c>
      <c r="Y1575" t="str">
        <f t="shared" si="76"/>
        <v/>
      </c>
    </row>
    <row r="1576" spans="1:25" x14ac:dyDescent="0.3">
      <c r="A1576" t="e">
        <f>VLOOKUP(B1576,'VTD Check'!A:D,4,FALSE)</f>
        <v>#N/A</v>
      </c>
      <c r="B1576" t="s">
        <v>31</v>
      </c>
      <c r="C1576">
        <v>26</v>
      </c>
      <c r="D1576">
        <v>0</v>
      </c>
      <c r="E1576">
        <v>0</v>
      </c>
      <c r="F1576" t="s">
        <v>25</v>
      </c>
      <c r="G1576">
        <v>12127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U1576" t="str">
        <f t="shared" si="75"/>
        <v/>
      </c>
      <c r="V1576" t="str">
        <f>IF(U1576="","",VLOOKUP(B1576,'08 County Sub Allocation'!A:B,2,FALSE))</f>
        <v/>
      </c>
      <c r="X1576" t="str">
        <f t="shared" si="74"/>
        <v/>
      </c>
      <c r="Y1576" t="str">
        <f t="shared" si="76"/>
        <v/>
      </c>
    </row>
    <row r="1577" spans="1:25" x14ac:dyDescent="0.3">
      <c r="A1577" t="e">
        <f>VLOOKUP(B1577,'VTD Check'!A:D,4,FALSE)</f>
        <v>#N/A</v>
      </c>
      <c r="B1577" t="s">
        <v>32</v>
      </c>
      <c r="C1577">
        <v>26</v>
      </c>
      <c r="D1577">
        <v>0</v>
      </c>
      <c r="E1577">
        <v>845</v>
      </c>
      <c r="F1577" t="s">
        <v>25</v>
      </c>
      <c r="G1577">
        <v>0</v>
      </c>
      <c r="H1577">
        <v>443</v>
      </c>
      <c r="I1577">
        <v>437</v>
      </c>
      <c r="J1577">
        <v>6</v>
      </c>
      <c r="K1577">
        <v>0</v>
      </c>
      <c r="L1577">
        <v>2</v>
      </c>
      <c r="M1577">
        <v>184</v>
      </c>
      <c r="N1577">
        <v>4</v>
      </c>
      <c r="O1577">
        <v>240</v>
      </c>
      <c r="P1577">
        <v>1</v>
      </c>
      <c r="U1577" t="str">
        <f t="shared" si="75"/>
        <v/>
      </c>
      <c r="V1577" t="str">
        <f>IF(U1577="","",VLOOKUP(B1577,'08 County Sub Allocation'!A:B,2,FALSE))</f>
        <v/>
      </c>
      <c r="X1577" t="str">
        <f t="shared" si="74"/>
        <v/>
      </c>
      <c r="Y1577" t="str">
        <f t="shared" si="76"/>
        <v/>
      </c>
    </row>
    <row r="1578" spans="1:25" x14ac:dyDescent="0.3">
      <c r="A1578" t="e">
        <f>VLOOKUP(B1578,'VTD Check'!A:D,4,FALSE)</f>
        <v>#N/A</v>
      </c>
      <c r="B1578" t="s">
        <v>223</v>
      </c>
      <c r="C1578">
        <v>26</v>
      </c>
      <c r="U1578" t="str">
        <f t="shared" si="75"/>
        <v/>
      </c>
      <c r="V1578" t="str">
        <f>IF(U1578="","",VLOOKUP(B1578,'08 County Sub Allocation'!A:B,2,FALSE))</f>
        <v/>
      </c>
      <c r="X1578" t="str">
        <f t="shared" si="74"/>
        <v/>
      </c>
      <c r="Y1578" t="str">
        <f t="shared" si="76"/>
        <v/>
      </c>
    </row>
    <row r="1579" spans="1:25" x14ac:dyDescent="0.3">
      <c r="A1579" t="e">
        <f>VLOOKUP(B1579,'VTD Check'!A:D,4,FALSE)</f>
        <v>#N/A</v>
      </c>
      <c r="B1579" t="s">
        <v>24</v>
      </c>
      <c r="C1579">
        <v>26</v>
      </c>
      <c r="D1579">
        <v>0</v>
      </c>
      <c r="E1579">
        <v>11589</v>
      </c>
      <c r="F1579" t="s">
        <v>25</v>
      </c>
      <c r="G1579">
        <v>243639</v>
      </c>
      <c r="H1579">
        <v>5889</v>
      </c>
      <c r="I1579">
        <v>5870</v>
      </c>
      <c r="J1579">
        <v>78</v>
      </c>
      <c r="K1579">
        <v>7</v>
      </c>
      <c r="L1579">
        <v>19</v>
      </c>
      <c r="M1579">
        <v>2254</v>
      </c>
      <c r="N1579">
        <v>32</v>
      </c>
      <c r="O1579">
        <v>3467</v>
      </c>
      <c r="P1579">
        <v>13</v>
      </c>
      <c r="U1579" t="str">
        <f t="shared" si="75"/>
        <v/>
      </c>
      <c r="V1579" t="str">
        <f>IF(U1579="","",VLOOKUP(B1579,'08 County Sub Allocation'!A:B,2,FALSE))</f>
        <v/>
      </c>
      <c r="X1579" t="str">
        <f t="shared" si="74"/>
        <v/>
      </c>
      <c r="Y1579" t="str">
        <f t="shared" si="76"/>
        <v/>
      </c>
    </row>
    <row r="1580" spans="1:25" x14ac:dyDescent="0.3">
      <c r="A1580" t="e">
        <f>VLOOKUP(B1580,'VTD Check'!A:D,4,FALSE)</f>
        <v>#N/A</v>
      </c>
      <c r="B1580" t="s">
        <v>26</v>
      </c>
      <c r="C1580">
        <v>26</v>
      </c>
      <c r="D1580">
        <v>0</v>
      </c>
      <c r="E1580">
        <v>0</v>
      </c>
      <c r="F1580" t="s">
        <v>25</v>
      </c>
      <c r="G1580">
        <v>243639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U1580" t="str">
        <f t="shared" si="75"/>
        <v/>
      </c>
      <c r="V1580" t="str">
        <f>IF(U1580="","",VLOOKUP(B1580,'08 County Sub Allocation'!A:B,2,FALSE))</f>
        <v/>
      </c>
      <c r="X1580" t="str">
        <f t="shared" si="74"/>
        <v/>
      </c>
      <c r="Y1580" t="str">
        <f t="shared" si="76"/>
        <v/>
      </c>
    </row>
    <row r="1581" spans="1:25" x14ac:dyDescent="0.3">
      <c r="A1581" t="e">
        <f>VLOOKUP(B1581,'VTD Check'!A:D,4,FALSE)</f>
        <v>#N/A</v>
      </c>
      <c r="B1581" t="s">
        <v>27</v>
      </c>
      <c r="C1581">
        <v>26</v>
      </c>
      <c r="D1581">
        <v>0</v>
      </c>
      <c r="E1581">
        <v>0</v>
      </c>
      <c r="F1581" t="s">
        <v>25</v>
      </c>
      <c r="G1581">
        <v>243639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U1581" t="str">
        <f t="shared" si="75"/>
        <v/>
      </c>
      <c r="V1581" t="str">
        <f>IF(U1581="","",VLOOKUP(B1581,'08 County Sub Allocation'!A:B,2,FALSE))</f>
        <v/>
      </c>
      <c r="X1581" t="str">
        <f t="shared" si="74"/>
        <v/>
      </c>
      <c r="Y1581" t="str">
        <f t="shared" si="76"/>
        <v/>
      </c>
    </row>
    <row r="1582" spans="1:25" x14ac:dyDescent="0.3">
      <c r="A1582" t="e">
        <f>VLOOKUP(B1582,'VTD Check'!A:D,4,FALSE)</f>
        <v>#N/A</v>
      </c>
      <c r="B1582" t="s">
        <v>28</v>
      </c>
      <c r="C1582">
        <v>26</v>
      </c>
      <c r="D1582">
        <v>0</v>
      </c>
      <c r="E1582">
        <v>0</v>
      </c>
      <c r="F1582" t="s">
        <v>25</v>
      </c>
      <c r="G1582">
        <v>243639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U1582" t="str">
        <f t="shared" si="75"/>
        <v/>
      </c>
      <c r="V1582" t="str">
        <f>IF(U1582="","",VLOOKUP(B1582,'08 County Sub Allocation'!A:B,2,FALSE))</f>
        <v/>
      </c>
      <c r="X1582" t="str">
        <f t="shared" si="74"/>
        <v/>
      </c>
      <c r="Y1582" t="str">
        <f t="shared" si="76"/>
        <v/>
      </c>
    </row>
    <row r="1583" spans="1:25" x14ac:dyDescent="0.3">
      <c r="A1583" t="e">
        <f>VLOOKUP(B1583,'VTD Check'!A:D,4,FALSE)</f>
        <v>#N/A</v>
      </c>
      <c r="B1583" t="s">
        <v>29</v>
      </c>
      <c r="C1583">
        <v>26</v>
      </c>
      <c r="D1583">
        <v>0</v>
      </c>
      <c r="E1583">
        <v>0</v>
      </c>
      <c r="F1583" t="s">
        <v>25</v>
      </c>
      <c r="G1583">
        <v>243639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U1583" t="str">
        <f t="shared" si="75"/>
        <v/>
      </c>
      <c r="V1583" t="str">
        <f>IF(U1583="","",VLOOKUP(B1583,'08 County Sub Allocation'!A:B,2,FALSE))</f>
        <v/>
      </c>
      <c r="X1583" t="str">
        <f t="shared" si="74"/>
        <v/>
      </c>
      <c r="Y1583" t="str">
        <f t="shared" si="76"/>
        <v/>
      </c>
    </row>
    <row r="1584" spans="1:25" x14ac:dyDescent="0.3">
      <c r="A1584" t="e">
        <f>VLOOKUP(B1584,'VTD Check'!A:D,4,FALSE)</f>
        <v>#N/A</v>
      </c>
      <c r="B1584" t="s">
        <v>30</v>
      </c>
      <c r="C1584">
        <v>26</v>
      </c>
      <c r="D1584">
        <v>0</v>
      </c>
      <c r="E1584">
        <v>0</v>
      </c>
      <c r="F1584" t="s">
        <v>25</v>
      </c>
      <c r="G1584">
        <v>243639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U1584" t="str">
        <f t="shared" si="75"/>
        <v/>
      </c>
      <c r="V1584" t="str">
        <f>IF(U1584="","",VLOOKUP(B1584,'08 County Sub Allocation'!A:B,2,FALSE))</f>
        <v/>
      </c>
      <c r="X1584" t="str">
        <f t="shared" si="74"/>
        <v/>
      </c>
      <c r="Y1584" t="str">
        <f t="shared" si="76"/>
        <v/>
      </c>
    </row>
    <row r="1585" spans="1:25" x14ac:dyDescent="0.3">
      <c r="A1585" t="e">
        <f>VLOOKUP(B1585,'VTD Check'!A:D,4,FALSE)</f>
        <v>#N/A</v>
      </c>
      <c r="B1585" t="s">
        <v>31</v>
      </c>
      <c r="C1585">
        <v>26</v>
      </c>
      <c r="D1585">
        <v>0</v>
      </c>
      <c r="E1585">
        <v>0</v>
      </c>
      <c r="F1585" t="s">
        <v>25</v>
      </c>
      <c r="G1585">
        <v>243639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U1585" t="str">
        <f t="shared" si="75"/>
        <v/>
      </c>
      <c r="V1585" t="str">
        <f>IF(U1585="","",VLOOKUP(B1585,'08 County Sub Allocation'!A:B,2,FALSE))</f>
        <v/>
      </c>
      <c r="X1585" t="str">
        <f t="shared" si="74"/>
        <v/>
      </c>
      <c r="Y1585" t="str">
        <f t="shared" si="76"/>
        <v/>
      </c>
    </row>
    <row r="1586" spans="1:25" x14ac:dyDescent="0.3">
      <c r="A1586" t="e">
        <f>VLOOKUP(B1586,'VTD Check'!A:D,4,FALSE)</f>
        <v>#N/A</v>
      </c>
      <c r="B1586" t="s">
        <v>32</v>
      </c>
      <c r="C1586">
        <v>26</v>
      </c>
      <c r="D1586">
        <v>0</v>
      </c>
      <c r="E1586">
        <v>11589</v>
      </c>
      <c r="F1586" t="s">
        <v>25</v>
      </c>
      <c r="G1586">
        <v>0</v>
      </c>
      <c r="H1586">
        <v>5889</v>
      </c>
      <c r="I1586">
        <v>5870</v>
      </c>
      <c r="J1586">
        <v>78</v>
      </c>
      <c r="K1586">
        <v>7</v>
      </c>
      <c r="L1586">
        <v>19</v>
      </c>
      <c r="M1586">
        <v>2254</v>
      </c>
      <c r="N1586">
        <v>32</v>
      </c>
      <c r="O1586">
        <v>3467</v>
      </c>
      <c r="P1586">
        <v>13</v>
      </c>
      <c r="U1586" t="str">
        <f t="shared" si="75"/>
        <v/>
      </c>
      <c r="V1586" t="str">
        <f>IF(U1586="","",VLOOKUP(B1586,'08 County Sub Allocation'!A:B,2,FALSE))</f>
        <v/>
      </c>
      <c r="X1586" t="str">
        <f t="shared" si="74"/>
        <v/>
      </c>
      <c r="Y1586" t="str">
        <f t="shared" si="76"/>
        <v/>
      </c>
    </row>
    <row r="1587" spans="1:25" x14ac:dyDescent="0.3">
      <c r="A1587" t="e">
        <f>VLOOKUP(B1587,'VTD Check'!A:D,4,FALSE)</f>
        <v>#N/A</v>
      </c>
      <c r="B1587" t="s">
        <v>323</v>
      </c>
      <c r="C1587">
        <v>26</v>
      </c>
      <c r="U1587" t="str">
        <f t="shared" si="75"/>
        <v/>
      </c>
      <c r="V1587" t="str">
        <f>IF(U1587="","",VLOOKUP(B1587,'08 County Sub Allocation'!A:B,2,FALSE))</f>
        <v/>
      </c>
      <c r="X1587" t="str">
        <f t="shared" si="74"/>
        <v/>
      </c>
      <c r="Y1587" t="str">
        <f t="shared" si="76"/>
        <v/>
      </c>
    </row>
    <row r="1588" spans="1:25" x14ac:dyDescent="0.3">
      <c r="A1588" t="e">
        <f>VLOOKUP(B1588,'VTD Check'!A:D,4,FALSE)</f>
        <v>#N/A</v>
      </c>
      <c r="B1588" t="s">
        <v>24</v>
      </c>
      <c r="C1588">
        <v>26</v>
      </c>
      <c r="D1588">
        <v>0</v>
      </c>
      <c r="E1588">
        <v>0</v>
      </c>
      <c r="F1588" t="s">
        <v>25</v>
      </c>
      <c r="G1588">
        <v>58182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U1588" t="str">
        <f t="shared" si="75"/>
        <v/>
      </c>
      <c r="V1588" t="str">
        <f>IF(U1588="","",VLOOKUP(B1588,'08 County Sub Allocation'!A:B,2,FALSE))</f>
        <v/>
      </c>
      <c r="X1588" t="str">
        <f t="shared" si="74"/>
        <v/>
      </c>
      <c r="Y1588" t="str">
        <f t="shared" si="76"/>
        <v/>
      </c>
    </row>
    <row r="1589" spans="1:25" x14ac:dyDescent="0.3">
      <c r="A1589" t="e">
        <f>VLOOKUP(B1589,'VTD Check'!A:D,4,FALSE)</f>
        <v>#N/A</v>
      </c>
      <c r="B1589" t="s">
        <v>26</v>
      </c>
      <c r="C1589">
        <v>26</v>
      </c>
      <c r="D1589">
        <v>0</v>
      </c>
      <c r="E1589">
        <v>193</v>
      </c>
      <c r="F1589" t="s">
        <v>25</v>
      </c>
      <c r="G1589">
        <v>58182</v>
      </c>
      <c r="H1589">
        <v>193</v>
      </c>
      <c r="I1589">
        <v>192</v>
      </c>
      <c r="J1589">
        <v>6</v>
      </c>
      <c r="K1589">
        <v>3</v>
      </c>
      <c r="L1589">
        <v>2</v>
      </c>
      <c r="M1589">
        <v>78</v>
      </c>
      <c r="N1589">
        <v>0</v>
      </c>
      <c r="O1589">
        <v>102</v>
      </c>
      <c r="P1589">
        <v>1</v>
      </c>
      <c r="U1589" t="str">
        <f t="shared" si="75"/>
        <v/>
      </c>
      <c r="V1589" t="str">
        <f>IF(U1589="","",VLOOKUP(B1589,'08 County Sub Allocation'!A:B,2,FALSE))</f>
        <v/>
      </c>
      <c r="X1589" t="str">
        <f t="shared" si="74"/>
        <v/>
      </c>
      <c r="Y1589" t="str">
        <f t="shared" si="76"/>
        <v/>
      </c>
    </row>
    <row r="1590" spans="1:25" x14ac:dyDescent="0.3">
      <c r="A1590" t="e">
        <f>VLOOKUP(B1590,'VTD Check'!A:D,4,FALSE)</f>
        <v>#N/A</v>
      </c>
      <c r="B1590" t="s">
        <v>27</v>
      </c>
      <c r="C1590">
        <v>26</v>
      </c>
      <c r="D1590">
        <v>0</v>
      </c>
      <c r="E1590">
        <v>0</v>
      </c>
      <c r="F1590" t="s">
        <v>25</v>
      </c>
      <c r="G1590">
        <v>58182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U1590" t="str">
        <f t="shared" si="75"/>
        <v/>
      </c>
      <c r="V1590" t="str">
        <f>IF(U1590="","",VLOOKUP(B1590,'08 County Sub Allocation'!A:B,2,FALSE))</f>
        <v/>
      </c>
      <c r="X1590" t="str">
        <f t="shared" si="74"/>
        <v/>
      </c>
      <c r="Y1590" t="str">
        <f t="shared" si="76"/>
        <v/>
      </c>
    </row>
    <row r="1591" spans="1:25" x14ac:dyDescent="0.3">
      <c r="A1591" t="e">
        <f>VLOOKUP(B1591,'VTD Check'!A:D,4,FALSE)</f>
        <v>#N/A</v>
      </c>
      <c r="B1591" t="s">
        <v>28</v>
      </c>
      <c r="C1591">
        <v>26</v>
      </c>
      <c r="D1591">
        <v>0</v>
      </c>
      <c r="E1591">
        <v>0</v>
      </c>
      <c r="F1591" t="s">
        <v>25</v>
      </c>
      <c r="G1591">
        <v>58182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U1591" t="str">
        <f t="shared" si="75"/>
        <v/>
      </c>
      <c r="V1591" t="str">
        <f>IF(U1591="","",VLOOKUP(B1591,'08 County Sub Allocation'!A:B,2,FALSE))</f>
        <v/>
      </c>
      <c r="X1591" t="str">
        <f t="shared" si="74"/>
        <v/>
      </c>
      <c r="Y1591" t="str">
        <f t="shared" si="76"/>
        <v/>
      </c>
    </row>
    <row r="1592" spans="1:25" x14ac:dyDescent="0.3">
      <c r="A1592" t="e">
        <f>VLOOKUP(B1592,'VTD Check'!A:D,4,FALSE)</f>
        <v>#N/A</v>
      </c>
      <c r="B1592" t="s">
        <v>29</v>
      </c>
      <c r="C1592">
        <v>26</v>
      </c>
      <c r="D1592">
        <v>0</v>
      </c>
      <c r="E1592">
        <v>0</v>
      </c>
      <c r="F1592" t="s">
        <v>25</v>
      </c>
      <c r="G1592">
        <v>58182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U1592" t="str">
        <f t="shared" si="75"/>
        <v/>
      </c>
      <c r="V1592" t="str">
        <f>IF(U1592="","",VLOOKUP(B1592,'08 County Sub Allocation'!A:B,2,FALSE))</f>
        <v/>
      </c>
      <c r="X1592" t="str">
        <f t="shared" si="74"/>
        <v/>
      </c>
      <c r="Y1592" t="str">
        <f t="shared" si="76"/>
        <v/>
      </c>
    </row>
    <row r="1593" spans="1:25" x14ac:dyDescent="0.3">
      <c r="A1593" t="e">
        <f>VLOOKUP(B1593,'VTD Check'!A:D,4,FALSE)</f>
        <v>#N/A</v>
      </c>
      <c r="B1593" t="s">
        <v>30</v>
      </c>
      <c r="C1593">
        <v>26</v>
      </c>
      <c r="D1593">
        <v>0</v>
      </c>
      <c r="E1593">
        <v>453</v>
      </c>
      <c r="F1593" t="s">
        <v>25</v>
      </c>
      <c r="G1593">
        <v>58182</v>
      </c>
      <c r="H1593">
        <v>454</v>
      </c>
      <c r="I1593">
        <v>446</v>
      </c>
      <c r="J1593">
        <v>8</v>
      </c>
      <c r="K1593">
        <v>4</v>
      </c>
      <c r="L1593">
        <v>3</v>
      </c>
      <c r="M1593">
        <v>210</v>
      </c>
      <c r="N1593">
        <v>2</v>
      </c>
      <c r="O1593">
        <v>218</v>
      </c>
      <c r="P1593">
        <v>1</v>
      </c>
      <c r="U1593" t="str">
        <f t="shared" si="75"/>
        <v/>
      </c>
      <c r="V1593" t="str">
        <f>IF(U1593="","",VLOOKUP(B1593,'08 County Sub Allocation'!A:B,2,FALSE))</f>
        <v/>
      </c>
      <c r="X1593" t="str">
        <f t="shared" si="74"/>
        <v/>
      </c>
      <c r="Y1593" t="str">
        <f t="shared" si="76"/>
        <v/>
      </c>
    </row>
    <row r="1594" spans="1:25" x14ac:dyDescent="0.3">
      <c r="A1594" t="e">
        <f>VLOOKUP(B1594,'VTD Check'!A:D,4,FALSE)</f>
        <v>#N/A</v>
      </c>
      <c r="B1594" t="s">
        <v>31</v>
      </c>
      <c r="C1594">
        <v>26</v>
      </c>
      <c r="D1594">
        <v>0</v>
      </c>
      <c r="E1594">
        <v>0</v>
      </c>
      <c r="F1594" t="s">
        <v>25</v>
      </c>
      <c r="G1594">
        <v>58182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U1594" t="str">
        <f t="shared" si="75"/>
        <v/>
      </c>
      <c r="V1594" t="str">
        <f>IF(U1594="","",VLOOKUP(B1594,'08 County Sub Allocation'!A:B,2,FALSE))</f>
        <v/>
      </c>
      <c r="X1594" t="str">
        <f t="shared" si="74"/>
        <v/>
      </c>
      <c r="Y1594" t="str">
        <f t="shared" si="76"/>
        <v/>
      </c>
    </row>
    <row r="1595" spans="1:25" x14ac:dyDescent="0.3">
      <c r="A1595" t="e">
        <f>VLOOKUP(B1595,'VTD Check'!A:D,4,FALSE)</f>
        <v>#N/A</v>
      </c>
      <c r="B1595" t="s">
        <v>32</v>
      </c>
      <c r="C1595">
        <v>26</v>
      </c>
      <c r="D1595">
        <v>0</v>
      </c>
      <c r="E1595">
        <v>646</v>
      </c>
      <c r="F1595" t="s">
        <v>25</v>
      </c>
      <c r="G1595">
        <v>0</v>
      </c>
      <c r="H1595">
        <v>647</v>
      </c>
      <c r="I1595">
        <v>638</v>
      </c>
      <c r="J1595">
        <v>14</v>
      </c>
      <c r="K1595">
        <v>7</v>
      </c>
      <c r="L1595">
        <v>5</v>
      </c>
      <c r="M1595">
        <v>288</v>
      </c>
      <c r="N1595">
        <v>2</v>
      </c>
      <c r="O1595">
        <v>320</v>
      </c>
      <c r="P1595">
        <v>2</v>
      </c>
      <c r="U1595" t="str">
        <f t="shared" si="75"/>
        <v/>
      </c>
      <c r="V1595" t="str">
        <f>IF(U1595="","",VLOOKUP(B1595,'08 County Sub Allocation'!A:B,2,FALSE))</f>
        <v/>
      </c>
      <c r="X1595" t="str">
        <f t="shared" si="74"/>
        <v/>
      </c>
      <c r="Y1595" t="str">
        <f t="shared" si="76"/>
        <v/>
      </c>
    </row>
    <row r="1596" spans="1:25" x14ac:dyDescent="0.3">
      <c r="A1596" t="e">
        <f>VLOOKUP(B1596,'VTD Check'!A:D,4,FALSE)</f>
        <v>#N/A</v>
      </c>
      <c r="B1596" t="s">
        <v>344</v>
      </c>
      <c r="C1596">
        <v>26</v>
      </c>
      <c r="U1596" t="str">
        <f t="shared" si="75"/>
        <v/>
      </c>
      <c r="V1596" t="str">
        <f>IF(U1596="","",VLOOKUP(B1596,'08 County Sub Allocation'!A:B,2,FALSE))</f>
        <v/>
      </c>
      <c r="X1596" t="str">
        <f t="shared" si="74"/>
        <v/>
      </c>
      <c r="Y1596" t="str">
        <f t="shared" si="76"/>
        <v/>
      </c>
    </row>
    <row r="1597" spans="1:25" x14ac:dyDescent="0.3">
      <c r="A1597" t="e">
        <f>VLOOKUP(B1597,'VTD Check'!A:D,4,FALSE)</f>
        <v>#N/A</v>
      </c>
      <c r="B1597" t="s">
        <v>24</v>
      </c>
      <c r="C1597">
        <v>26</v>
      </c>
      <c r="D1597">
        <v>0</v>
      </c>
      <c r="E1597">
        <v>0</v>
      </c>
      <c r="F1597" t="s">
        <v>25</v>
      </c>
      <c r="G1597">
        <v>23203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U1597" t="str">
        <f t="shared" si="75"/>
        <v/>
      </c>
      <c r="V1597" t="str">
        <f>IF(U1597="","",VLOOKUP(B1597,'08 County Sub Allocation'!A:B,2,FALSE))</f>
        <v/>
      </c>
      <c r="X1597" t="str">
        <f t="shared" si="74"/>
        <v/>
      </c>
      <c r="Y1597" t="str">
        <f t="shared" si="76"/>
        <v/>
      </c>
    </row>
    <row r="1598" spans="1:25" x14ac:dyDescent="0.3">
      <c r="A1598" t="e">
        <f>VLOOKUP(B1598,'VTD Check'!A:D,4,FALSE)</f>
        <v>#N/A</v>
      </c>
      <c r="B1598" t="s">
        <v>26</v>
      </c>
      <c r="C1598">
        <v>26</v>
      </c>
      <c r="D1598">
        <v>0</v>
      </c>
      <c r="E1598">
        <v>0</v>
      </c>
      <c r="F1598" t="s">
        <v>25</v>
      </c>
      <c r="G1598">
        <v>23203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U1598" t="str">
        <f t="shared" si="75"/>
        <v/>
      </c>
      <c r="V1598" t="str">
        <f>IF(U1598="","",VLOOKUP(B1598,'08 County Sub Allocation'!A:B,2,FALSE))</f>
        <v/>
      </c>
      <c r="X1598" t="str">
        <f t="shared" si="74"/>
        <v/>
      </c>
      <c r="Y1598" t="str">
        <f t="shared" si="76"/>
        <v/>
      </c>
    </row>
    <row r="1599" spans="1:25" x14ac:dyDescent="0.3">
      <c r="A1599" t="e">
        <f>VLOOKUP(B1599,'VTD Check'!A:D,4,FALSE)</f>
        <v>#N/A</v>
      </c>
      <c r="B1599" t="s">
        <v>27</v>
      </c>
      <c r="C1599">
        <v>26</v>
      </c>
      <c r="D1599">
        <v>0</v>
      </c>
      <c r="E1599">
        <v>0</v>
      </c>
      <c r="F1599" t="s">
        <v>25</v>
      </c>
      <c r="G1599">
        <v>23203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U1599" t="str">
        <f t="shared" si="75"/>
        <v/>
      </c>
      <c r="V1599" t="str">
        <f>IF(U1599="","",VLOOKUP(B1599,'08 County Sub Allocation'!A:B,2,FALSE))</f>
        <v/>
      </c>
      <c r="X1599" t="str">
        <f t="shared" si="74"/>
        <v/>
      </c>
      <c r="Y1599" t="str">
        <f t="shared" si="76"/>
        <v/>
      </c>
    </row>
    <row r="1600" spans="1:25" x14ac:dyDescent="0.3">
      <c r="A1600" t="e">
        <f>VLOOKUP(B1600,'VTD Check'!A:D,4,FALSE)</f>
        <v>#N/A</v>
      </c>
      <c r="B1600" t="s">
        <v>28</v>
      </c>
      <c r="C1600">
        <v>26</v>
      </c>
      <c r="D1600">
        <v>0</v>
      </c>
      <c r="E1600">
        <v>0</v>
      </c>
      <c r="F1600" t="s">
        <v>25</v>
      </c>
      <c r="G1600">
        <v>23203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U1600" t="str">
        <f t="shared" si="75"/>
        <v/>
      </c>
      <c r="V1600" t="str">
        <f>IF(U1600="","",VLOOKUP(B1600,'08 County Sub Allocation'!A:B,2,FALSE))</f>
        <v/>
      </c>
      <c r="X1600" t="str">
        <f t="shared" si="74"/>
        <v/>
      </c>
      <c r="Y1600" t="str">
        <f t="shared" si="76"/>
        <v/>
      </c>
    </row>
    <row r="1601" spans="1:25" x14ac:dyDescent="0.3">
      <c r="A1601" t="e">
        <f>VLOOKUP(B1601,'VTD Check'!A:D,4,FALSE)</f>
        <v>#N/A</v>
      </c>
      <c r="B1601" t="s">
        <v>29</v>
      </c>
      <c r="C1601">
        <v>26</v>
      </c>
      <c r="D1601">
        <v>0</v>
      </c>
      <c r="E1601">
        <v>205</v>
      </c>
      <c r="F1601" t="s">
        <v>25</v>
      </c>
      <c r="G1601">
        <v>23203</v>
      </c>
      <c r="H1601">
        <v>103</v>
      </c>
      <c r="I1601">
        <v>102</v>
      </c>
      <c r="J1601">
        <v>1</v>
      </c>
      <c r="K1601">
        <v>1</v>
      </c>
      <c r="L1601">
        <v>1</v>
      </c>
      <c r="M1601">
        <v>56</v>
      </c>
      <c r="N1601">
        <v>0</v>
      </c>
      <c r="O1601">
        <v>43</v>
      </c>
      <c r="P1601">
        <v>0</v>
      </c>
      <c r="U1601" t="str">
        <f t="shared" si="75"/>
        <v/>
      </c>
      <c r="V1601" t="str">
        <f>IF(U1601="","",VLOOKUP(B1601,'08 County Sub Allocation'!A:B,2,FALSE))</f>
        <v/>
      </c>
      <c r="X1601" t="str">
        <f t="shared" si="74"/>
        <v/>
      </c>
      <c r="Y1601" t="str">
        <f t="shared" si="76"/>
        <v/>
      </c>
    </row>
    <row r="1602" spans="1:25" x14ac:dyDescent="0.3">
      <c r="A1602" t="e">
        <f>VLOOKUP(B1602,'VTD Check'!A:D,4,FALSE)</f>
        <v>#N/A</v>
      </c>
      <c r="B1602" t="s">
        <v>30</v>
      </c>
      <c r="C1602">
        <v>26</v>
      </c>
      <c r="D1602">
        <v>0</v>
      </c>
      <c r="E1602">
        <v>0</v>
      </c>
      <c r="F1602" t="s">
        <v>25</v>
      </c>
      <c r="G1602">
        <v>23203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U1602" t="str">
        <f t="shared" si="75"/>
        <v/>
      </c>
      <c r="V1602" t="str">
        <f>IF(U1602="","",VLOOKUP(B1602,'08 County Sub Allocation'!A:B,2,FALSE))</f>
        <v/>
      </c>
      <c r="X1602" t="str">
        <f t="shared" si="74"/>
        <v/>
      </c>
      <c r="Y1602" t="str">
        <f t="shared" si="76"/>
        <v/>
      </c>
    </row>
    <row r="1603" spans="1:25" x14ac:dyDescent="0.3">
      <c r="A1603" t="e">
        <f>VLOOKUP(B1603,'VTD Check'!A:D,4,FALSE)</f>
        <v>#N/A</v>
      </c>
      <c r="B1603" t="s">
        <v>31</v>
      </c>
      <c r="C1603">
        <v>26</v>
      </c>
      <c r="D1603">
        <v>0</v>
      </c>
      <c r="E1603">
        <v>0</v>
      </c>
      <c r="F1603" t="s">
        <v>25</v>
      </c>
      <c r="G1603">
        <v>23203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U1603" t="str">
        <f t="shared" si="75"/>
        <v/>
      </c>
      <c r="V1603" t="str">
        <f>IF(U1603="","",VLOOKUP(B1603,'08 County Sub Allocation'!A:B,2,FALSE))</f>
        <v/>
      </c>
      <c r="X1603" t="str">
        <f t="shared" ref="X1603:X1666" si="77">IF(U1603="","",IF(ISNUMBER(LEFT(U1603,2)/1),LEFT(U1603,2)/1,X1602))</f>
        <v/>
      </c>
      <c r="Y1603" t="str">
        <f t="shared" si="76"/>
        <v/>
      </c>
    </row>
    <row r="1604" spans="1:25" x14ac:dyDescent="0.3">
      <c r="A1604" t="e">
        <f>VLOOKUP(B1604,'VTD Check'!A:D,4,FALSE)</f>
        <v>#N/A</v>
      </c>
      <c r="B1604" t="s">
        <v>32</v>
      </c>
      <c r="C1604">
        <v>26</v>
      </c>
      <c r="D1604">
        <v>0</v>
      </c>
      <c r="E1604">
        <v>205</v>
      </c>
      <c r="F1604" t="s">
        <v>25</v>
      </c>
      <c r="G1604">
        <v>0</v>
      </c>
      <c r="H1604">
        <v>103</v>
      </c>
      <c r="I1604">
        <v>102</v>
      </c>
      <c r="J1604">
        <v>1</v>
      </c>
      <c r="K1604">
        <v>1</v>
      </c>
      <c r="L1604">
        <v>1</v>
      </c>
      <c r="M1604">
        <v>56</v>
      </c>
      <c r="N1604">
        <v>0</v>
      </c>
      <c r="O1604">
        <v>43</v>
      </c>
      <c r="P1604">
        <v>0</v>
      </c>
      <c r="U1604" t="str">
        <f t="shared" si="75"/>
        <v/>
      </c>
      <c r="V1604" t="str">
        <f>IF(U1604="","",VLOOKUP(B1604,'08 County Sub Allocation'!A:B,2,FALSE))</f>
        <v/>
      </c>
      <c r="X1604" t="str">
        <f t="shared" si="77"/>
        <v/>
      </c>
      <c r="Y1604" t="str">
        <f t="shared" si="76"/>
        <v/>
      </c>
    </row>
    <row r="1605" spans="1:25" x14ac:dyDescent="0.3">
      <c r="A1605" t="e">
        <f>VLOOKUP(B1605,'VTD Check'!A:D,4,FALSE)</f>
        <v>#N/A</v>
      </c>
      <c r="B1605" t="s">
        <v>32</v>
      </c>
      <c r="C1605">
        <v>26</v>
      </c>
      <c r="U1605" t="str">
        <f t="shared" si="75"/>
        <v/>
      </c>
      <c r="V1605" t="str">
        <f>IF(U1605="","",VLOOKUP(B1605,'08 County Sub Allocation'!A:B,2,FALSE))</f>
        <v/>
      </c>
      <c r="X1605" t="str">
        <f t="shared" si="77"/>
        <v/>
      </c>
      <c r="Y1605" t="str">
        <f t="shared" si="76"/>
        <v/>
      </c>
    </row>
    <row r="1606" spans="1:25" x14ac:dyDescent="0.3">
      <c r="A1606" t="e">
        <f>VLOOKUP(B1606,'VTD Check'!A:D,4,FALSE)</f>
        <v>#N/A</v>
      </c>
      <c r="B1606" t="s">
        <v>37</v>
      </c>
      <c r="C1606">
        <v>26</v>
      </c>
      <c r="D1606">
        <v>12127</v>
      </c>
      <c r="E1606">
        <v>12082</v>
      </c>
      <c r="F1606" s="1">
        <v>0.99629999999999996</v>
      </c>
      <c r="G1606">
        <v>12127</v>
      </c>
      <c r="H1606">
        <v>6061</v>
      </c>
      <c r="I1606">
        <v>6023</v>
      </c>
      <c r="J1606">
        <v>94</v>
      </c>
      <c r="K1606">
        <v>18</v>
      </c>
      <c r="L1606">
        <v>18</v>
      </c>
      <c r="M1606">
        <v>2864</v>
      </c>
      <c r="N1606">
        <v>37</v>
      </c>
      <c r="O1606">
        <v>2981</v>
      </c>
      <c r="P1606">
        <v>11</v>
      </c>
      <c r="U1606" t="str">
        <f t="shared" si="75"/>
        <v/>
      </c>
      <c r="V1606" t="str">
        <f>IF(U1606="","",VLOOKUP(B1606,'08 County Sub Allocation'!A:B,2,FALSE))</f>
        <v/>
      </c>
      <c r="X1606" t="str">
        <f t="shared" si="77"/>
        <v/>
      </c>
      <c r="Y1606" t="str">
        <f t="shared" si="76"/>
        <v/>
      </c>
    </row>
    <row r="1607" spans="1:25" x14ac:dyDescent="0.3">
      <c r="A1607" t="e">
        <f>VLOOKUP(B1607,'VTD Check'!A:D,4,FALSE)</f>
        <v>#N/A</v>
      </c>
      <c r="B1607" t="s">
        <v>24</v>
      </c>
      <c r="C1607">
        <v>26</v>
      </c>
      <c r="D1607">
        <v>12127</v>
      </c>
      <c r="E1607">
        <v>14725</v>
      </c>
      <c r="F1607" s="1">
        <v>1.2141999999999999</v>
      </c>
      <c r="G1607">
        <v>349278</v>
      </c>
      <c r="H1607">
        <v>7524</v>
      </c>
      <c r="I1607">
        <v>7497</v>
      </c>
      <c r="J1607">
        <v>107</v>
      </c>
      <c r="K1607">
        <v>11</v>
      </c>
      <c r="L1607">
        <v>27</v>
      </c>
      <c r="M1607">
        <v>3089</v>
      </c>
      <c r="N1607">
        <v>43</v>
      </c>
      <c r="O1607">
        <v>4204</v>
      </c>
      <c r="P1607">
        <v>16</v>
      </c>
      <c r="U1607" t="str">
        <f t="shared" si="75"/>
        <v/>
      </c>
      <c r="V1607" t="str">
        <f>IF(U1607="","",VLOOKUP(B1607,'08 County Sub Allocation'!A:B,2,FALSE))</f>
        <v/>
      </c>
      <c r="X1607" t="str">
        <f t="shared" si="77"/>
        <v/>
      </c>
      <c r="Y1607" t="str">
        <f t="shared" si="76"/>
        <v/>
      </c>
    </row>
    <row r="1608" spans="1:25" x14ac:dyDescent="0.3">
      <c r="A1608" t="e">
        <f>VLOOKUP(B1608,'VTD Check'!A:D,4,FALSE)</f>
        <v>#N/A</v>
      </c>
      <c r="B1608" t="s">
        <v>26</v>
      </c>
      <c r="C1608">
        <v>26</v>
      </c>
      <c r="D1608">
        <v>12127</v>
      </c>
      <c r="E1608">
        <v>193</v>
      </c>
      <c r="F1608" s="1">
        <v>1.5900000000000001E-2</v>
      </c>
      <c r="G1608">
        <v>349278</v>
      </c>
      <c r="H1608">
        <v>193</v>
      </c>
      <c r="I1608">
        <v>192</v>
      </c>
      <c r="J1608">
        <v>6</v>
      </c>
      <c r="K1608">
        <v>3</v>
      </c>
      <c r="L1608">
        <v>2</v>
      </c>
      <c r="M1608">
        <v>78</v>
      </c>
      <c r="N1608">
        <v>0</v>
      </c>
      <c r="O1608">
        <v>102</v>
      </c>
      <c r="P1608">
        <v>1</v>
      </c>
      <c r="U1608" t="str">
        <f t="shared" si="75"/>
        <v/>
      </c>
      <c r="V1608" t="str">
        <f>IF(U1608="","",VLOOKUP(B1608,'08 County Sub Allocation'!A:B,2,FALSE))</f>
        <v/>
      </c>
      <c r="X1608" t="str">
        <f t="shared" si="77"/>
        <v/>
      </c>
      <c r="Y1608" t="str">
        <f t="shared" si="76"/>
        <v/>
      </c>
    </row>
    <row r="1609" spans="1:25" x14ac:dyDescent="0.3">
      <c r="A1609" t="e">
        <f>VLOOKUP(B1609,'VTD Check'!A:D,4,FALSE)</f>
        <v>#N/A</v>
      </c>
      <c r="B1609" t="s">
        <v>27</v>
      </c>
      <c r="C1609">
        <v>26</v>
      </c>
      <c r="D1609">
        <v>12127</v>
      </c>
      <c r="E1609">
        <v>0</v>
      </c>
      <c r="F1609" s="1">
        <v>0</v>
      </c>
      <c r="G1609">
        <v>349278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U1609" t="str">
        <f t="shared" si="75"/>
        <v/>
      </c>
      <c r="V1609" t="str">
        <f>IF(U1609="","",VLOOKUP(B1609,'08 County Sub Allocation'!A:B,2,FALSE))</f>
        <v/>
      </c>
      <c r="X1609" t="str">
        <f t="shared" si="77"/>
        <v/>
      </c>
      <c r="Y1609" t="str">
        <f t="shared" si="76"/>
        <v/>
      </c>
    </row>
    <row r="1610" spans="1:25" x14ac:dyDescent="0.3">
      <c r="A1610" t="e">
        <f>VLOOKUP(B1610,'VTD Check'!A:D,4,FALSE)</f>
        <v>#N/A</v>
      </c>
      <c r="B1610" t="s">
        <v>28</v>
      </c>
      <c r="C1610">
        <v>26</v>
      </c>
      <c r="D1610">
        <v>12127</v>
      </c>
      <c r="E1610">
        <v>791</v>
      </c>
      <c r="F1610" s="1">
        <v>6.5199999999999994E-2</v>
      </c>
      <c r="G1610">
        <v>349278</v>
      </c>
      <c r="H1610">
        <v>427</v>
      </c>
      <c r="I1610">
        <v>422</v>
      </c>
      <c r="J1610">
        <v>6</v>
      </c>
      <c r="K1610">
        <v>1</v>
      </c>
      <c r="L1610">
        <v>3</v>
      </c>
      <c r="M1610">
        <v>179</v>
      </c>
      <c r="N1610">
        <v>3</v>
      </c>
      <c r="O1610">
        <v>228</v>
      </c>
      <c r="P1610">
        <v>2</v>
      </c>
      <c r="U1610" t="str">
        <f t="shared" si="75"/>
        <v/>
      </c>
      <c r="V1610" t="str">
        <f>IF(U1610="","",VLOOKUP(B1610,'08 County Sub Allocation'!A:B,2,FALSE))</f>
        <v/>
      </c>
      <c r="X1610" t="str">
        <f t="shared" si="77"/>
        <v/>
      </c>
      <c r="Y1610" t="str">
        <f t="shared" si="76"/>
        <v/>
      </c>
    </row>
    <row r="1611" spans="1:25" x14ac:dyDescent="0.3">
      <c r="A1611" t="e">
        <f>VLOOKUP(B1611,'VTD Check'!A:D,4,FALSE)</f>
        <v>#N/A</v>
      </c>
      <c r="B1611" t="s">
        <v>29</v>
      </c>
      <c r="C1611">
        <v>26</v>
      </c>
      <c r="D1611">
        <v>12127</v>
      </c>
      <c r="E1611">
        <v>205</v>
      </c>
      <c r="F1611" s="1">
        <v>1.6899999999999998E-2</v>
      </c>
      <c r="G1611">
        <v>349278</v>
      </c>
      <c r="H1611">
        <v>103</v>
      </c>
      <c r="I1611">
        <v>102</v>
      </c>
      <c r="J1611">
        <v>1</v>
      </c>
      <c r="K1611">
        <v>1</v>
      </c>
      <c r="L1611">
        <v>1</v>
      </c>
      <c r="M1611">
        <v>56</v>
      </c>
      <c r="N1611">
        <v>0</v>
      </c>
      <c r="O1611">
        <v>43</v>
      </c>
      <c r="P1611">
        <v>0</v>
      </c>
      <c r="U1611" t="str">
        <f t="shared" ref="U1611:U1674" si="78">IF(ISNUMBER(LEFT(A1611,2)/1),A1611,IF(RIGHT(B1610,8)="Absentee",REPT("0",2-LEN(C1611))&amp;C1611&amp;"-ABS",IF(RIGHT(B1610,8)="Question",REPT("0",2-LEN(C1611))&amp;C1611&amp;"-QUE","")))</f>
        <v/>
      </c>
      <c r="V1611" t="str">
        <f>IF(U1611="","",VLOOKUP(B1611,'08 County Sub Allocation'!A:B,2,FALSE))</f>
        <v/>
      </c>
      <c r="X1611" t="str">
        <f t="shared" si="77"/>
        <v/>
      </c>
      <c r="Y1611" t="str">
        <f t="shared" si="76"/>
        <v/>
      </c>
    </row>
    <row r="1612" spans="1:25" x14ac:dyDescent="0.3">
      <c r="A1612" t="e">
        <f>VLOOKUP(B1612,'VTD Check'!A:D,4,FALSE)</f>
        <v>#N/A</v>
      </c>
      <c r="B1612" t="s">
        <v>30</v>
      </c>
      <c r="C1612">
        <v>26</v>
      </c>
      <c r="D1612">
        <v>12127</v>
      </c>
      <c r="E1612">
        <v>453</v>
      </c>
      <c r="F1612" s="1">
        <v>3.7400000000000003E-2</v>
      </c>
      <c r="G1612">
        <v>349278</v>
      </c>
      <c r="H1612">
        <v>454</v>
      </c>
      <c r="I1612">
        <v>446</v>
      </c>
      <c r="J1612">
        <v>8</v>
      </c>
      <c r="K1612">
        <v>4</v>
      </c>
      <c r="L1612">
        <v>3</v>
      </c>
      <c r="M1612">
        <v>210</v>
      </c>
      <c r="N1612">
        <v>2</v>
      </c>
      <c r="O1612">
        <v>218</v>
      </c>
      <c r="P1612">
        <v>1</v>
      </c>
      <c r="U1612" t="str">
        <f t="shared" si="78"/>
        <v/>
      </c>
      <c r="V1612" t="str">
        <f>IF(U1612="","",VLOOKUP(B1612,'08 County Sub Allocation'!A:B,2,FALSE))</f>
        <v/>
      </c>
      <c r="X1612" t="str">
        <f t="shared" si="77"/>
        <v/>
      </c>
      <c r="Y1612" t="str">
        <f t="shared" si="76"/>
        <v/>
      </c>
    </row>
    <row r="1613" spans="1:25" x14ac:dyDescent="0.3">
      <c r="A1613" t="e">
        <f>VLOOKUP(B1613,'VTD Check'!A:D,4,FALSE)</f>
        <v>#N/A</v>
      </c>
      <c r="B1613" t="s">
        <v>31</v>
      </c>
      <c r="C1613">
        <v>26</v>
      </c>
      <c r="D1613">
        <v>12127</v>
      </c>
      <c r="E1613">
        <v>0</v>
      </c>
      <c r="F1613" s="1">
        <v>0</v>
      </c>
      <c r="G1613">
        <v>349278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U1613" t="str">
        <f t="shared" si="78"/>
        <v/>
      </c>
      <c r="V1613" t="str">
        <f>IF(U1613="","",VLOOKUP(B1613,'08 County Sub Allocation'!A:B,2,FALSE))</f>
        <v/>
      </c>
      <c r="X1613" t="str">
        <f t="shared" si="77"/>
        <v/>
      </c>
      <c r="Y1613" t="str">
        <f t="shared" ref="Y1613:Y1676" si="79">IF(U1613="","",IF(RIGHT(B1613,5)="Total","TOT",IF(ISNUMBER(LEFT(A1613,2)/1),"ED",IF(RIGHT(U1613,3)="ABS","ABS",IF(RIGHT(U1613,3)="QUE","QUE","")))))</f>
        <v/>
      </c>
    </row>
    <row r="1614" spans="1:25" x14ac:dyDescent="0.3">
      <c r="A1614" t="e">
        <f>VLOOKUP(B1614,'VTD Check'!A:D,4,FALSE)</f>
        <v>#N/A</v>
      </c>
      <c r="B1614" t="s">
        <v>32</v>
      </c>
      <c r="C1614">
        <v>26</v>
      </c>
      <c r="D1614">
        <v>12127</v>
      </c>
      <c r="E1614">
        <v>28449</v>
      </c>
      <c r="F1614" s="1">
        <v>2.3458999999999999</v>
      </c>
      <c r="G1614">
        <v>12127</v>
      </c>
      <c r="H1614">
        <v>14762</v>
      </c>
      <c r="I1614">
        <v>14682</v>
      </c>
      <c r="J1614">
        <v>222</v>
      </c>
      <c r="K1614">
        <v>38</v>
      </c>
      <c r="L1614">
        <v>54</v>
      </c>
      <c r="M1614">
        <v>6476</v>
      </c>
      <c r="N1614">
        <v>85</v>
      </c>
      <c r="O1614">
        <v>7776</v>
      </c>
      <c r="P1614">
        <v>31</v>
      </c>
      <c r="U1614" t="str">
        <f t="shared" si="78"/>
        <v/>
      </c>
      <c r="V1614" t="str">
        <f>IF(U1614="","",VLOOKUP(B1614,'08 County Sub Allocation'!A:B,2,FALSE))</f>
        <v/>
      </c>
      <c r="X1614" t="str">
        <f t="shared" si="77"/>
        <v/>
      </c>
      <c r="Y1614" t="str">
        <f t="shared" si="79"/>
        <v/>
      </c>
    </row>
    <row r="1615" spans="1:25" x14ac:dyDescent="0.3">
      <c r="A1615" t="e">
        <f>VLOOKUP(B1615,'VTD Check'!A:D,4,FALSE)</f>
        <v>#N/A</v>
      </c>
      <c r="U1615" t="str">
        <f t="shared" si="78"/>
        <v/>
      </c>
      <c r="V1615" t="str">
        <f>IF(U1615="","",VLOOKUP(B1615,'08 County Sub Allocation'!A:B,2,FALSE))</f>
        <v/>
      </c>
      <c r="X1615" t="str">
        <f t="shared" si="77"/>
        <v/>
      </c>
      <c r="Y1615" t="str">
        <f t="shared" si="79"/>
        <v/>
      </c>
    </row>
    <row r="1616" spans="1:25" x14ac:dyDescent="0.3">
      <c r="A1616" t="str">
        <f>VLOOKUP(B1616,'VTD Check'!A:D,4,FALSE)</f>
        <v>27-700</v>
      </c>
      <c r="B1616" t="s">
        <v>356</v>
      </c>
      <c r="C1616">
        <v>27</v>
      </c>
      <c r="D1616">
        <v>2003</v>
      </c>
      <c r="E1616">
        <v>1810</v>
      </c>
      <c r="F1616" s="1">
        <v>0.90359999999999996</v>
      </c>
      <c r="G1616">
        <v>2003</v>
      </c>
      <c r="H1616">
        <v>906</v>
      </c>
      <c r="I1616">
        <v>906</v>
      </c>
      <c r="J1616">
        <v>5</v>
      </c>
      <c r="K1616">
        <v>0</v>
      </c>
      <c r="L1616">
        <v>4</v>
      </c>
      <c r="M1616">
        <v>279</v>
      </c>
      <c r="N1616">
        <v>7</v>
      </c>
      <c r="O1616">
        <v>606</v>
      </c>
      <c r="P1616">
        <v>5</v>
      </c>
      <c r="U1616" t="str">
        <f t="shared" si="78"/>
        <v>27-700</v>
      </c>
      <c r="V1616" t="str">
        <f>IF(U1616="","",VLOOKUP(B1616,'08 County Sub Allocation'!A:B,2,FALSE))</f>
        <v>ANC</v>
      </c>
      <c r="X1616">
        <f t="shared" si="77"/>
        <v>27</v>
      </c>
      <c r="Y1616" t="str">
        <f t="shared" si="79"/>
        <v>ED</v>
      </c>
    </row>
    <row r="1617" spans="1:25" x14ac:dyDescent="0.3">
      <c r="A1617" t="str">
        <f>VLOOKUP(B1617,'VTD Check'!A:D,4,FALSE)</f>
        <v>27-705</v>
      </c>
      <c r="B1617" t="s">
        <v>357</v>
      </c>
      <c r="C1617">
        <v>27</v>
      </c>
      <c r="D1617">
        <v>1254</v>
      </c>
      <c r="E1617">
        <v>1141</v>
      </c>
      <c r="F1617" s="1">
        <v>0.90990000000000004</v>
      </c>
      <c r="G1617">
        <v>1254</v>
      </c>
      <c r="H1617">
        <v>570</v>
      </c>
      <c r="I1617">
        <v>568</v>
      </c>
      <c r="J1617">
        <v>11</v>
      </c>
      <c r="K1617">
        <v>1</v>
      </c>
      <c r="L1617">
        <v>0</v>
      </c>
      <c r="M1617">
        <v>210</v>
      </c>
      <c r="N1617">
        <v>1</v>
      </c>
      <c r="O1617">
        <v>344</v>
      </c>
      <c r="P1617">
        <v>1</v>
      </c>
      <c r="U1617" t="str">
        <f t="shared" si="78"/>
        <v>27-705</v>
      </c>
      <c r="V1617" t="str">
        <f>IF(U1617="","",VLOOKUP(B1617,'08 County Sub Allocation'!A:B,2,FALSE))</f>
        <v>ANC</v>
      </c>
      <c r="X1617">
        <f t="shared" si="77"/>
        <v>27</v>
      </c>
      <c r="Y1617" t="str">
        <f t="shared" si="79"/>
        <v>ED</v>
      </c>
    </row>
    <row r="1618" spans="1:25" x14ac:dyDescent="0.3">
      <c r="A1618" t="str">
        <f>VLOOKUP(B1618,'VTD Check'!A:D,4,FALSE)</f>
        <v>27-710</v>
      </c>
      <c r="B1618" t="s">
        <v>358</v>
      </c>
      <c r="C1618">
        <v>27</v>
      </c>
      <c r="D1618">
        <v>2855</v>
      </c>
      <c r="E1618">
        <v>2988</v>
      </c>
      <c r="F1618" s="1">
        <v>1.0466</v>
      </c>
      <c r="G1618">
        <v>2855</v>
      </c>
      <c r="H1618">
        <v>1505</v>
      </c>
      <c r="I1618">
        <v>1501</v>
      </c>
      <c r="J1618">
        <v>16</v>
      </c>
      <c r="K1618">
        <v>6</v>
      </c>
      <c r="L1618">
        <v>4</v>
      </c>
      <c r="M1618">
        <v>507</v>
      </c>
      <c r="N1618">
        <v>7</v>
      </c>
      <c r="O1618">
        <v>957</v>
      </c>
      <c r="P1618">
        <v>4</v>
      </c>
      <c r="U1618" t="str">
        <f t="shared" si="78"/>
        <v>27-710</v>
      </c>
      <c r="V1618" t="str">
        <f>IF(U1618="","",VLOOKUP(B1618,'08 County Sub Allocation'!A:B,2,FALSE))</f>
        <v>ANC</v>
      </c>
      <c r="X1618">
        <f t="shared" si="77"/>
        <v>27</v>
      </c>
      <c r="Y1618" t="str">
        <f t="shared" si="79"/>
        <v>ED</v>
      </c>
    </row>
    <row r="1619" spans="1:25" x14ac:dyDescent="0.3">
      <c r="A1619" t="str">
        <f>VLOOKUP(B1619,'VTD Check'!A:D,4,FALSE)</f>
        <v>27-715</v>
      </c>
      <c r="B1619" t="s">
        <v>359</v>
      </c>
      <c r="C1619">
        <v>27</v>
      </c>
      <c r="D1619">
        <v>1903</v>
      </c>
      <c r="E1619">
        <v>2049</v>
      </c>
      <c r="F1619" s="1">
        <v>1.0767</v>
      </c>
      <c r="G1619">
        <v>1903</v>
      </c>
      <c r="H1619">
        <v>1027</v>
      </c>
      <c r="I1619">
        <v>1023</v>
      </c>
      <c r="J1619">
        <v>18</v>
      </c>
      <c r="K1619">
        <v>2</v>
      </c>
      <c r="L1619">
        <v>6</v>
      </c>
      <c r="M1619">
        <v>351</v>
      </c>
      <c r="N1619">
        <v>6</v>
      </c>
      <c r="O1619">
        <v>636</v>
      </c>
      <c r="P1619">
        <v>4</v>
      </c>
      <c r="U1619" t="str">
        <f t="shared" si="78"/>
        <v>27-715</v>
      </c>
      <c r="V1619" t="str">
        <f>IF(U1619="","",VLOOKUP(B1619,'08 County Sub Allocation'!A:B,2,FALSE))</f>
        <v>ANC</v>
      </c>
      <c r="X1619">
        <f t="shared" si="77"/>
        <v>27</v>
      </c>
      <c r="Y1619" t="str">
        <f t="shared" si="79"/>
        <v>ED</v>
      </c>
    </row>
    <row r="1620" spans="1:25" x14ac:dyDescent="0.3">
      <c r="A1620" t="str">
        <f>VLOOKUP(B1620,'VTD Check'!A:D,4,FALSE)</f>
        <v>27-720</v>
      </c>
      <c r="B1620" t="s">
        <v>360</v>
      </c>
      <c r="C1620">
        <v>27</v>
      </c>
      <c r="D1620">
        <v>1820</v>
      </c>
      <c r="E1620">
        <v>1655</v>
      </c>
      <c r="F1620" s="1">
        <v>0.9093</v>
      </c>
      <c r="G1620">
        <v>1820</v>
      </c>
      <c r="H1620">
        <v>830</v>
      </c>
      <c r="I1620">
        <v>827</v>
      </c>
      <c r="J1620">
        <v>15</v>
      </c>
      <c r="K1620">
        <v>2</v>
      </c>
      <c r="L1620">
        <v>3</v>
      </c>
      <c r="M1620">
        <v>287</v>
      </c>
      <c r="N1620">
        <v>2</v>
      </c>
      <c r="O1620">
        <v>517</v>
      </c>
      <c r="P1620">
        <v>1</v>
      </c>
      <c r="U1620" t="str">
        <f t="shared" si="78"/>
        <v>27-720</v>
      </c>
      <c r="V1620" t="str">
        <f>IF(U1620="","",VLOOKUP(B1620,'08 County Sub Allocation'!A:B,2,FALSE))</f>
        <v>ANC</v>
      </c>
      <c r="X1620">
        <f t="shared" si="77"/>
        <v>27</v>
      </c>
      <c r="Y1620" t="str">
        <f t="shared" si="79"/>
        <v>ED</v>
      </c>
    </row>
    <row r="1621" spans="1:25" x14ac:dyDescent="0.3">
      <c r="A1621" t="str">
        <f>VLOOKUP(B1621,'VTD Check'!A:D,4,FALSE)</f>
        <v>27-725</v>
      </c>
      <c r="B1621" t="s">
        <v>361</v>
      </c>
      <c r="C1621">
        <v>27</v>
      </c>
      <c r="D1621">
        <v>1730</v>
      </c>
      <c r="E1621">
        <v>1692</v>
      </c>
      <c r="F1621" s="1">
        <v>0.97799999999999998</v>
      </c>
      <c r="G1621">
        <v>1730</v>
      </c>
      <c r="H1621">
        <v>854</v>
      </c>
      <c r="I1621">
        <v>852</v>
      </c>
      <c r="J1621">
        <v>18</v>
      </c>
      <c r="K1621">
        <v>0</v>
      </c>
      <c r="L1621">
        <v>8</v>
      </c>
      <c r="M1621">
        <v>284</v>
      </c>
      <c r="N1621">
        <v>6</v>
      </c>
      <c r="O1621">
        <v>532</v>
      </c>
      <c r="P1621">
        <v>4</v>
      </c>
      <c r="U1621" t="str">
        <f t="shared" si="78"/>
        <v>27-725</v>
      </c>
      <c r="V1621" t="str">
        <f>IF(U1621="","",VLOOKUP(B1621,'08 County Sub Allocation'!A:B,2,FALSE))</f>
        <v>ANC</v>
      </c>
      <c r="X1621">
        <f t="shared" si="77"/>
        <v>27</v>
      </c>
      <c r="Y1621" t="str">
        <f t="shared" si="79"/>
        <v>ED</v>
      </c>
    </row>
    <row r="1622" spans="1:25" x14ac:dyDescent="0.3">
      <c r="A1622" t="e">
        <f>VLOOKUP(B1622,'VTD Check'!A:D,4,FALSE)</f>
        <v>#N/A</v>
      </c>
      <c r="B1622" t="s">
        <v>362</v>
      </c>
      <c r="C1622">
        <v>27</v>
      </c>
      <c r="U1622" t="str">
        <f t="shared" si="78"/>
        <v/>
      </c>
      <c r="V1622" t="str">
        <f>IF(U1622="","",VLOOKUP(B1622,'08 County Sub Allocation'!A:B,2,FALSE))</f>
        <v/>
      </c>
      <c r="X1622" t="str">
        <f t="shared" si="77"/>
        <v/>
      </c>
      <c r="Y1622" t="str">
        <f t="shared" si="79"/>
        <v/>
      </c>
    </row>
    <row r="1623" spans="1:25" x14ac:dyDescent="0.3">
      <c r="A1623" t="e">
        <f>VLOOKUP(B1623,'VTD Check'!A:D,4,FALSE)</f>
        <v>#N/A</v>
      </c>
      <c r="B1623" t="s">
        <v>24</v>
      </c>
      <c r="C1623">
        <v>27</v>
      </c>
      <c r="D1623">
        <v>0</v>
      </c>
      <c r="E1623">
        <v>2045</v>
      </c>
      <c r="F1623" t="s">
        <v>25</v>
      </c>
      <c r="G1623">
        <v>11565</v>
      </c>
      <c r="H1623">
        <v>1072</v>
      </c>
      <c r="I1623">
        <v>1069</v>
      </c>
      <c r="J1623">
        <v>17</v>
      </c>
      <c r="K1623">
        <v>5</v>
      </c>
      <c r="L1623">
        <v>2</v>
      </c>
      <c r="M1623">
        <v>438</v>
      </c>
      <c r="N1623">
        <v>4</v>
      </c>
      <c r="O1623">
        <v>601</v>
      </c>
      <c r="P1623">
        <v>2</v>
      </c>
      <c r="U1623" t="str">
        <f t="shared" si="78"/>
        <v>27-ABS</v>
      </c>
      <c r="V1623" t="e">
        <f>IF(U1623="","",VLOOKUP(B1623,'08 County Sub Allocation'!A:B,2,FALSE))</f>
        <v>#N/A</v>
      </c>
      <c r="X1623">
        <f t="shared" si="77"/>
        <v>27</v>
      </c>
      <c r="Y1623" t="str">
        <f t="shared" si="79"/>
        <v>ABS</v>
      </c>
    </row>
    <row r="1624" spans="1:25" x14ac:dyDescent="0.3">
      <c r="A1624" t="e">
        <f>VLOOKUP(B1624,'VTD Check'!A:D,4,FALSE)</f>
        <v>#N/A</v>
      </c>
      <c r="B1624" t="s">
        <v>26</v>
      </c>
      <c r="C1624">
        <v>27</v>
      </c>
      <c r="D1624">
        <v>0</v>
      </c>
      <c r="E1624">
        <v>0</v>
      </c>
      <c r="F1624" t="s">
        <v>25</v>
      </c>
      <c r="G1624">
        <v>11565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U1624" t="str">
        <f t="shared" si="78"/>
        <v/>
      </c>
      <c r="V1624" t="str">
        <f>IF(U1624="","",VLOOKUP(B1624,'08 County Sub Allocation'!A:B,2,FALSE))</f>
        <v/>
      </c>
      <c r="X1624" t="str">
        <f t="shared" si="77"/>
        <v/>
      </c>
      <c r="Y1624" t="str">
        <f t="shared" si="79"/>
        <v/>
      </c>
    </row>
    <row r="1625" spans="1:25" x14ac:dyDescent="0.3">
      <c r="A1625" t="e">
        <f>VLOOKUP(B1625,'VTD Check'!A:D,4,FALSE)</f>
        <v>#N/A</v>
      </c>
      <c r="B1625" t="s">
        <v>27</v>
      </c>
      <c r="C1625">
        <v>27</v>
      </c>
      <c r="D1625">
        <v>0</v>
      </c>
      <c r="E1625">
        <v>0</v>
      </c>
      <c r="F1625" t="s">
        <v>25</v>
      </c>
      <c r="G1625">
        <v>11565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U1625" t="str">
        <f t="shared" si="78"/>
        <v/>
      </c>
      <c r="V1625" t="str">
        <f>IF(U1625="","",VLOOKUP(B1625,'08 County Sub Allocation'!A:B,2,FALSE))</f>
        <v/>
      </c>
      <c r="X1625" t="str">
        <f t="shared" si="77"/>
        <v/>
      </c>
      <c r="Y1625" t="str">
        <f t="shared" si="79"/>
        <v/>
      </c>
    </row>
    <row r="1626" spans="1:25" x14ac:dyDescent="0.3">
      <c r="A1626" t="e">
        <f>VLOOKUP(B1626,'VTD Check'!A:D,4,FALSE)</f>
        <v>#N/A</v>
      </c>
      <c r="B1626" t="s">
        <v>28</v>
      </c>
      <c r="C1626">
        <v>27</v>
      </c>
      <c r="D1626">
        <v>0</v>
      </c>
      <c r="E1626">
        <v>322</v>
      </c>
      <c r="F1626" t="s">
        <v>25</v>
      </c>
      <c r="G1626">
        <v>11565</v>
      </c>
      <c r="H1626">
        <v>170</v>
      </c>
      <c r="I1626">
        <v>167</v>
      </c>
      <c r="J1626">
        <v>0</v>
      </c>
      <c r="K1626">
        <v>1</v>
      </c>
      <c r="L1626">
        <v>1</v>
      </c>
      <c r="M1626">
        <v>67</v>
      </c>
      <c r="N1626">
        <v>0</v>
      </c>
      <c r="O1626">
        <v>98</v>
      </c>
      <c r="P1626">
        <v>0</v>
      </c>
      <c r="U1626" t="str">
        <f t="shared" si="78"/>
        <v/>
      </c>
      <c r="V1626" t="str">
        <f>IF(U1626="","",VLOOKUP(B1626,'08 County Sub Allocation'!A:B,2,FALSE))</f>
        <v/>
      </c>
      <c r="X1626" t="str">
        <f t="shared" si="77"/>
        <v/>
      </c>
      <c r="Y1626" t="str">
        <f t="shared" si="79"/>
        <v/>
      </c>
    </row>
    <row r="1627" spans="1:25" x14ac:dyDescent="0.3">
      <c r="A1627" t="e">
        <f>VLOOKUP(B1627,'VTD Check'!A:D,4,FALSE)</f>
        <v>#N/A</v>
      </c>
      <c r="B1627" t="s">
        <v>29</v>
      </c>
      <c r="C1627">
        <v>27</v>
      </c>
      <c r="D1627">
        <v>0</v>
      </c>
      <c r="E1627">
        <v>0</v>
      </c>
      <c r="F1627" t="s">
        <v>25</v>
      </c>
      <c r="G1627">
        <v>11565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U1627" t="str">
        <f t="shared" si="78"/>
        <v/>
      </c>
      <c r="V1627" t="str">
        <f>IF(U1627="","",VLOOKUP(B1627,'08 County Sub Allocation'!A:B,2,FALSE))</f>
        <v/>
      </c>
      <c r="X1627" t="str">
        <f t="shared" si="77"/>
        <v/>
      </c>
      <c r="Y1627" t="str">
        <f t="shared" si="79"/>
        <v/>
      </c>
    </row>
    <row r="1628" spans="1:25" x14ac:dyDescent="0.3">
      <c r="A1628" t="e">
        <f>VLOOKUP(B1628,'VTD Check'!A:D,4,FALSE)</f>
        <v>#N/A</v>
      </c>
      <c r="B1628" t="s">
        <v>30</v>
      </c>
      <c r="C1628">
        <v>27</v>
      </c>
      <c r="D1628">
        <v>0</v>
      </c>
      <c r="E1628">
        <v>0</v>
      </c>
      <c r="F1628" t="s">
        <v>25</v>
      </c>
      <c r="G1628">
        <v>11565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U1628" t="str">
        <f t="shared" si="78"/>
        <v/>
      </c>
      <c r="V1628" t="str">
        <f>IF(U1628="","",VLOOKUP(B1628,'08 County Sub Allocation'!A:B,2,FALSE))</f>
        <v/>
      </c>
      <c r="X1628" t="str">
        <f t="shared" si="77"/>
        <v/>
      </c>
      <c r="Y1628" t="str">
        <f t="shared" si="79"/>
        <v/>
      </c>
    </row>
    <row r="1629" spans="1:25" x14ac:dyDescent="0.3">
      <c r="A1629" t="e">
        <f>VLOOKUP(B1629,'VTD Check'!A:D,4,FALSE)</f>
        <v>#N/A</v>
      </c>
      <c r="B1629" t="s">
        <v>31</v>
      </c>
      <c r="C1629">
        <v>27</v>
      </c>
      <c r="D1629">
        <v>0</v>
      </c>
      <c r="E1629">
        <v>0</v>
      </c>
      <c r="F1629" t="s">
        <v>25</v>
      </c>
      <c r="G1629">
        <v>11565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U1629" t="str">
        <f t="shared" si="78"/>
        <v/>
      </c>
      <c r="V1629" t="str">
        <f>IF(U1629="","",VLOOKUP(B1629,'08 County Sub Allocation'!A:B,2,FALSE))</f>
        <v/>
      </c>
      <c r="X1629" t="str">
        <f t="shared" si="77"/>
        <v/>
      </c>
      <c r="Y1629" t="str">
        <f t="shared" si="79"/>
        <v/>
      </c>
    </row>
    <row r="1630" spans="1:25" x14ac:dyDescent="0.3">
      <c r="A1630" t="e">
        <f>VLOOKUP(B1630,'VTD Check'!A:D,4,FALSE)</f>
        <v>#N/A</v>
      </c>
      <c r="B1630" t="s">
        <v>32</v>
      </c>
      <c r="C1630">
        <v>27</v>
      </c>
      <c r="D1630">
        <v>0</v>
      </c>
      <c r="E1630">
        <v>2367</v>
      </c>
      <c r="F1630" t="s">
        <v>25</v>
      </c>
      <c r="G1630">
        <v>0</v>
      </c>
      <c r="H1630">
        <v>1242</v>
      </c>
      <c r="I1630">
        <v>1236</v>
      </c>
      <c r="J1630">
        <v>17</v>
      </c>
      <c r="K1630">
        <v>6</v>
      </c>
      <c r="L1630">
        <v>3</v>
      </c>
      <c r="M1630">
        <v>505</v>
      </c>
      <c r="N1630">
        <v>4</v>
      </c>
      <c r="O1630">
        <v>699</v>
      </c>
      <c r="P1630">
        <v>2</v>
      </c>
      <c r="U1630" t="str">
        <f t="shared" si="78"/>
        <v/>
      </c>
      <c r="V1630" t="str">
        <f>IF(U1630="","",VLOOKUP(B1630,'08 County Sub Allocation'!A:B,2,FALSE))</f>
        <v/>
      </c>
      <c r="X1630" t="str">
        <f t="shared" si="77"/>
        <v/>
      </c>
      <c r="Y1630" t="str">
        <f t="shared" si="79"/>
        <v/>
      </c>
    </row>
    <row r="1631" spans="1:25" x14ac:dyDescent="0.3">
      <c r="A1631" t="e">
        <f>VLOOKUP(B1631,'VTD Check'!A:D,4,FALSE)</f>
        <v>#N/A</v>
      </c>
      <c r="B1631" t="s">
        <v>363</v>
      </c>
      <c r="C1631">
        <v>27</v>
      </c>
      <c r="U1631" t="str">
        <f t="shared" si="78"/>
        <v/>
      </c>
      <c r="V1631" t="str">
        <f>IF(U1631="","",VLOOKUP(B1631,'08 County Sub Allocation'!A:B,2,FALSE))</f>
        <v/>
      </c>
      <c r="X1631" t="str">
        <f t="shared" si="77"/>
        <v/>
      </c>
      <c r="Y1631" t="str">
        <f t="shared" si="79"/>
        <v/>
      </c>
    </row>
    <row r="1632" spans="1:25" x14ac:dyDescent="0.3">
      <c r="A1632" t="e">
        <f>VLOOKUP(B1632,'VTD Check'!A:D,4,FALSE)</f>
        <v>#N/A</v>
      </c>
      <c r="B1632" t="s">
        <v>24</v>
      </c>
      <c r="C1632">
        <v>27</v>
      </c>
      <c r="D1632">
        <v>0</v>
      </c>
      <c r="E1632">
        <v>422</v>
      </c>
      <c r="F1632" t="s">
        <v>25</v>
      </c>
      <c r="G1632">
        <v>11565</v>
      </c>
      <c r="H1632">
        <v>211</v>
      </c>
      <c r="I1632">
        <v>211</v>
      </c>
      <c r="J1632">
        <v>4</v>
      </c>
      <c r="K1632">
        <v>0</v>
      </c>
      <c r="L1632">
        <v>1</v>
      </c>
      <c r="M1632">
        <v>77</v>
      </c>
      <c r="N1632">
        <v>2</v>
      </c>
      <c r="O1632">
        <v>127</v>
      </c>
      <c r="P1632">
        <v>0</v>
      </c>
      <c r="U1632" t="str">
        <f t="shared" si="78"/>
        <v>27-QUE</v>
      </c>
      <c r="V1632" t="e">
        <f>IF(U1632="","",VLOOKUP(B1632,'08 County Sub Allocation'!A:B,2,FALSE))</f>
        <v>#N/A</v>
      </c>
      <c r="X1632">
        <f t="shared" si="77"/>
        <v>27</v>
      </c>
      <c r="Y1632" t="str">
        <f t="shared" si="79"/>
        <v>QUE</v>
      </c>
    </row>
    <row r="1633" spans="1:25" x14ac:dyDescent="0.3">
      <c r="A1633" t="e">
        <f>VLOOKUP(B1633,'VTD Check'!A:D,4,FALSE)</f>
        <v>#N/A</v>
      </c>
      <c r="B1633" t="s">
        <v>26</v>
      </c>
      <c r="C1633">
        <v>27</v>
      </c>
      <c r="D1633">
        <v>0</v>
      </c>
      <c r="E1633">
        <v>0</v>
      </c>
      <c r="F1633" t="s">
        <v>25</v>
      </c>
      <c r="G1633">
        <v>11565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U1633" t="str">
        <f t="shared" si="78"/>
        <v/>
      </c>
      <c r="V1633" t="str">
        <f>IF(U1633="","",VLOOKUP(B1633,'08 County Sub Allocation'!A:B,2,FALSE))</f>
        <v/>
      </c>
      <c r="X1633" t="str">
        <f t="shared" si="77"/>
        <v/>
      </c>
      <c r="Y1633" t="str">
        <f t="shared" si="79"/>
        <v/>
      </c>
    </row>
    <row r="1634" spans="1:25" x14ac:dyDescent="0.3">
      <c r="A1634" t="e">
        <f>VLOOKUP(B1634,'VTD Check'!A:D,4,FALSE)</f>
        <v>#N/A</v>
      </c>
      <c r="B1634" t="s">
        <v>27</v>
      </c>
      <c r="C1634">
        <v>27</v>
      </c>
      <c r="D1634">
        <v>0</v>
      </c>
      <c r="E1634">
        <v>0</v>
      </c>
      <c r="F1634" t="s">
        <v>25</v>
      </c>
      <c r="G1634">
        <v>11565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U1634" t="str">
        <f t="shared" si="78"/>
        <v/>
      </c>
      <c r="V1634" t="str">
        <f>IF(U1634="","",VLOOKUP(B1634,'08 County Sub Allocation'!A:B,2,FALSE))</f>
        <v/>
      </c>
      <c r="X1634" t="str">
        <f t="shared" si="77"/>
        <v/>
      </c>
      <c r="Y1634" t="str">
        <f t="shared" si="79"/>
        <v/>
      </c>
    </row>
    <row r="1635" spans="1:25" x14ac:dyDescent="0.3">
      <c r="A1635" t="e">
        <f>VLOOKUP(B1635,'VTD Check'!A:D,4,FALSE)</f>
        <v>#N/A</v>
      </c>
      <c r="B1635" t="s">
        <v>28</v>
      </c>
      <c r="C1635">
        <v>27</v>
      </c>
      <c r="D1635">
        <v>0</v>
      </c>
      <c r="E1635">
        <v>911</v>
      </c>
      <c r="F1635" t="s">
        <v>25</v>
      </c>
      <c r="G1635">
        <v>11565</v>
      </c>
      <c r="H1635">
        <v>484</v>
      </c>
      <c r="I1635">
        <v>480</v>
      </c>
      <c r="J1635">
        <v>8</v>
      </c>
      <c r="K1635">
        <v>2</v>
      </c>
      <c r="L1635">
        <v>2</v>
      </c>
      <c r="M1635">
        <v>170</v>
      </c>
      <c r="N1635">
        <v>1</v>
      </c>
      <c r="O1635">
        <v>295</v>
      </c>
      <c r="P1635">
        <v>2</v>
      </c>
      <c r="U1635" t="str">
        <f t="shared" si="78"/>
        <v/>
      </c>
      <c r="V1635" t="str">
        <f>IF(U1635="","",VLOOKUP(B1635,'08 County Sub Allocation'!A:B,2,FALSE))</f>
        <v/>
      </c>
      <c r="X1635" t="str">
        <f t="shared" si="77"/>
        <v/>
      </c>
      <c r="Y1635" t="str">
        <f t="shared" si="79"/>
        <v/>
      </c>
    </row>
    <row r="1636" spans="1:25" x14ac:dyDescent="0.3">
      <c r="A1636" t="e">
        <f>VLOOKUP(B1636,'VTD Check'!A:D,4,FALSE)</f>
        <v>#N/A</v>
      </c>
      <c r="B1636" t="s">
        <v>29</v>
      </c>
      <c r="C1636">
        <v>27</v>
      </c>
      <c r="D1636">
        <v>0</v>
      </c>
      <c r="E1636">
        <v>0</v>
      </c>
      <c r="F1636" t="s">
        <v>25</v>
      </c>
      <c r="G1636">
        <v>11565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U1636" t="str">
        <f t="shared" si="78"/>
        <v/>
      </c>
      <c r="V1636" t="str">
        <f>IF(U1636="","",VLOOKUP(B1636,'08 County Sub Allocation'!A:B,2,FALSE))</f>
        <v/>
      </c>
      <c r="X1636" t="str">
        <f t="shared" si="77"/>
        <v/>
      </c>
      <c r="Y1636" t="str">
        <f t="shared" si="79"/>
        <v/>
      </c>
    </row>
    <row r="1637" spans="1:25" x14ac:dyDescent="0.3">
      <c r="A1637" t="e">
        <f>VLOOKUP(B1637,'VTD Check'!A:D,4,FALSE)</f>
        <v>#N/A</v>
      </c>
      <c r="B1637" t="s">
        <v>30</v>
      </c>
      <c r="C1637">
        <v>27</v>
      </c>
      <c r="D1637">
        <v>0</v>
      </c>
      <c r="E1637">
        <v>0</v>
      </c>
      <c r="F1637" t="s">
        <v>25</v>
      </c>
      <c r="G1637">
        <v>11565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U1637" t="str">
        <f t="shared" si="78"/>
        <v/>
      </c>
      <c r="V1637" t="str">
        <f>IF(U1637="","",VLOOKUP(B1637,'08 County Sub Allocation'!A:B,2,FALSE))</f>
        <v/>
      </c>
      <c r="X1637" t="str">
        <f t="shared" si="77"/>
        <v/>
      </c>
      <c r="Y1637" t="str">
        <f t="shared" si="79"/>
        <v/>
      </c>
    </row>
    <row r="1638" spans="1:25" x14ac:dyDescent="0.3">
      <c r="A1638" t="e">
        <f>VLOOKUP(B1638,'VTD Check'!A:D,4,FALSE)</f>
        <v>#N/A</v>
      </c>
      <c r="B1638" t="s">
        <v>31</v>
      </c>
      <c r="C1638">
        <v>27</v>
      </c>
      <c r="D1638">
        <v>0</v>
      </c>
      <c r="E1638">
        <v>0</v>
      </c>
      <c r="F1638" t="s">
        <v>25</v>
      </c>
      <c r="G1638">
        <v>11565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U1638" t="str">
        <f t="shared" si="78"/>
        <v/>
      </c>
      <c r="V1638" t="str">
        <f>IF(U1638="","",VLOOKUP(B1638,'08 County Sub Allocation'!A:B,2,FALSE))</f>
        <v/>
      </c>
      <c r="X1638" t="str">
        <f t="shared" si="77"/>
        <v/>
      </c>
      <c r="Y1638" t="str">
        <f t="shared" si="79"/>
        <v/>
      </c>
    </row>
    <row r="1639" spans="1:25" x14ac:dyDescent="0.3">
      <c r="A1639" t="e">
        <f>VLOOKUP(B1639,'VTD Check'!A:D,4,FALSE)</f>
        <v>#N/A</v>
      </c>
      <c r="B1639" t="s">
        <v>32</v>
      </c>
      <c r="C1639">
        <v>27</v>
      </c>
      <c r="D1639">
        <v>0</v>
      </c>
      <c r="E1639">
        <v>1333</v>
      </c>
      <c r="F1639" t="s">
        <v>25</v>
      </c>
      <c r="G1639">
        <v>0</v>
      </c>
      <c r="H1639">
        <v>695</v>
      </c>
      <c r="I1639">
        <v>691</v>
      </c>
      <c r="J1639">
        <v>12</v>
      </c>
      <c r="K1639">
        <v>2</v>
      </c>
      <c r="L1639">
        <v>3</v>
      </c>
      <c r="M1639">
        <v>247</v>
      </c>
      <c r="N1639">
        <v>3</v>
      </c>
      <c r="O1639">
        <v>422</v>
      </c>
      <c r="P1639">
        <v>2</v>
      </c>
      <c r="U1639" t="str">
        <f t="shared" si="78"/>
        <v/>
      </c>
      <c r="V1639" t="str">
        <f>IF(U1639="","",VLOOKUP(B1639,'08 County Sub Allocation'!A:B,2,FALSE))</f>
        <v/>
      </c>
      <c r="X1639" t="str">
        <f t="shared" si="77"/>
        <v/>
      </c>
      <c r="Y1639" t="str">
        <f t="shared" si="79"/>
        <v/>
      </c>
    </row>
    <row r="1640" spans="1:25" x14ac:dyDescent="0.3">
      <c r="A1640" t="e">
        <f>VLOOKUP(B1640,'VTD Check'!A:D,4,FALSE)</f>
        <v>#N/A</v>
      </c>
      <c r="B1640" t="s">
        <v>223</v>
      </c>
      <c r="C1640">
        <v>27</v>
      </c>
      <c r="U1640" t="str">
        <f t="shared" si="78"/>
        <v/>
      </c>
      <c r="V1640" t="str">
        <f>IF(U1640="","",VLOOKUP(B1640,'08 County Sub Allocation'!A:B,2,FALSE))</f>
        <v/>
      </c>
      <c r="X1640" t="str">
        <f t="shared" si="77"/>
        <v/>
      </c>
      <c r="Y1640" t="str">
        <f t="shared" si="79"/>
        <v/>
      </c>
    </row>
    <row r="1641" spans="1:25" x14ac:dyDescent="0.3">
      <c r="A1641" t="e">
        <f>VLOOKUP(B1641,'VTD Check'!A:D,4,FALSE)</f>
        <v>#N/A</v>
      </c>
      <c r="B1641" t="s">
        <v>24</v>
      </c>
      <c r="C1641">
        <v>27</v>
      </c>
      <c r="D1641">
        <v>0</v>
      </c>
      <c r="E1641">
        <v>11589</v>
      </c>
      <c r="F1641" t="s">
        <v>25</v>
      </c>
      <c r="G1641">
        <v>243639</v>
      </c>
      <c r="H1641">
        <v>5889</v>
      </c>
      <c r="I1641">
        <v>5870</v>
      </c>
      <c r="J1641">
        <v>78</v>
      </c>
      <c r="K1641">
        <v>7</v>
      </c>
      <c r="L1641">
        <v>19</v>
      </c>
      <c r="M1641">
        <v>2254</v>
      </c>
      <c r="N1641">
        <v>32</v>
      </c>
      <c r="O1641">
        <v>3467</v>
      </c>
      <c r="P1641">
        <v>13</v>
      </c>
      <c r="U1641" t="str">
        <f t="shared" si="78"/>
        <v/>
      </c>
      <c r="V1641" t="str">
        <f>IF(U1641="","",VLOOKUP(B1641,'08 County Sub Allocation'!A:B,2,FALSE))</f>
        <v/>
      </c>
      <c r="X1641" t="str">
        <f t="shared" si="77"/>
        <v/>
      </c>
      <c r="Y1641" t="str">
        <f t="shared" si="79"/>
        <v/>
      </c>
    </row>
    <row r="1642" spans="1:25" x14ac:dyDescent="0.3">
      <c r="A1642" t="e">
        <f>VLOOKUP(B1642,'VTD Check'!A:D,4,FALSE)</f>
        <v>#N/A</v>
      </c>
      <c r="B1642" t="s">
        <v>26</v>
      </c>
      <c r="C1642">
        <v>27</v>
      </c>
      <c r="D1642">
        <v>0</v>
      </c>
      <c r="E1642">
        <v>0</v>
      </c>
      <c r="F1642" t="s">
        <v>25</v>
      </c>
      <c r="G1642">
        <v>243639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U1642" t="str">
        <f t="shared" si="78"/>
        <v/>
      </c>
      <c r="V1642" t="str">
        <f>IF(U1642="","",VLOOKUP(B1642,'08 County Sub Allocation'!A:B,2,FALSE))</f>
        <v/>
      </c>
      <c r="X1642" t="str">
        <f t="shared" si="77"/>
        <v/>
      </c>
      <c r="Y1642" t="str">
        <f t="shared" si="79"/>
        <v/>
      </c>
    </row>
    <row r="1643" spans="1:25" x14ac:dyDescent="0.3">
      <c r="A1643" t="e">
        <f>VLOOKUP(B1643,'VTD Check'!A:D,4,FALSE)</f>
        <v>#N/A</v>
      </c>
      <c r="B1643" t="s">
        <v>27</v>
      </c>
      <c r="C1643">
        <v>27</v>
      </c>
      <c r="D1643">
        <v>0</v>
      </c>
      <c r="E1643">
        <v>0</v>
      </c>
      <c r="F1643" t="s">
        <v>25</v>
      </c>
      <c r="G1643">
        <v>243639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U1643" t="str">
        <f t="shared" si="78"/>
        <v/>
      </c>
      <c r="V1643" t="str">
        <f>IF(U1643="","",VLOOKUP(B1643,'08 County Sub Allocation'!A:B,2,FALSE))</f>
        <v/>
      </c>
      <c r="X1643" t="str">
        <f t="shared" si="77"/>
        <v/>
      </c>
      <c r="Y1643" t="str">
        <f t="shared" si="79"/>
        <v/>
      </c>
    </row>
    <row r="1644" spans="1:25" x14ac:dyDescent="0.3">
      <c r="A1644" t="e">
        <f>VLOOKUP(B1644,'VTD Check'!A:D,4,FALSE)</f>
        <v>#N/A</v>
      </c>
      <c r="B1644" t="s">
        <v>28</v>
      </c>
      <c r="C1644">
        <v>27</v>
      </c>
      <c r="D1644">
        <v>0</v>
      </c>
      <c r="E1644">
        <v>0</v>
      </c>
      <c r="F1644" t="s">
        <v>25</v>
      </c>
      <c r="G1644">
        <v>243639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U1644" t="str">
        <f t="shared" si="78"/>
        <v/>
      </c>
      <c r="V1644" t="str">
        <f>IF(U1644="","",VLOOKUP(B1644,'08 County Sub Allocation'!A:B,2,FALSE))</f>
        <v/>
      </c>
      <c r="X1644" t="str">
        <f t="shared" si="77"/>
        <v/>
      </c>
      <c r="Y1644" t="str">
        <f t="shared" si="79"/>
        <v/>
      </c>
    </row>
    <row r="1645" spans="1:25" x14ac:dyDescent="0.3">
      <c r="A1645" t="e">
        <f>VLOOKUP(B1645,'VTD Check'!A:D,4,FALSE)</f>
        <v>#N/A</v>
      </c>
      <c r="B1645" t="s">
        <v>29</v>
      </c>
      <c r="C1645">
        <v>27</v>
      </c>
      <c r="D1645">
        <v>0</v>
      </c>
      <c r="E1645">
        <v>0</v>
      </c>
      <c r="F1645" t="s">
        <v>25</v>
      </c>
      <c r="G1645">
        <v>243639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U1645" t="str">
        <f t="shared" si="78"/>
        <v/>
      </c>
      <c r="V1645" t="str">
        <f>IF(U1645="","",VLOOKUP(B1645,'08 County Sub Allocation'!A:B,2,FALSE))</f>
        <v/>
      </c>
      <c r="X1645" t="str">
        <f t="shared" si="77"/>
        <v/>
      </c>
      <c r="Y1645" t="str">
        <f t="shared" si="79"/>
        <v/>
      </c>
    </row>
    <row r="1646" spans="1:25" x14ac:dyDescent="0.3">
      <c r="A1646" t="e">
        <f>VLOOKUP(B1646,'VTD Check'!A:D,4,FALSE)</f>
        <v>#N/A</v>
      </c>
      <c r="B1646" t="s">
        <v>30</v>
      </c>
      <c r="C1646">
        <v>27</v>
      </c>
      <c r="D1646">
        <v>0</v>
      </c>
      <c r="E1646">
        <v>0</v>
      </c>
      <c r="F1646" t="s">
        <v>25</v>
      </c>
      <c r="G1646">
        <v>243639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U1646" t="str">
        <f t="shared" si="78"/>
        <v/>
      </c>
      <c r="V1646" t="str">
        <f>IF(U1646="","",VLOOKUP(B1646,'08 County Sub Allocation'!A:B,2,FALSE))</f>
        <v/>
      </c>
      <c r="X1646" t="str">
        <f t="shared" si="77"/>
        <v/>
      </c>
      <c r="Y1646" t="str">
        <f t="shared" si="79"/>
        <v/>
      </c>
    </row>
    <row r="1647" spans="1:25" x14ac:dyDescent="0.3">
      <c r="A1647" t="e">
        <f>VLOOKUP(B1647,'VTD Check'!A:D,4,FALSE)</f>
        <v>#N/A</v>
      </c>
      <c r="B1647" t="s">
        <v>31</v>
      </c>
      <c r="C1647">
        <v>27</v>
      </c>
      <c r="D1647">
        <v>0</v>
      </c>
      <c r="E1647">
        <v>0</v>
      </c>
      <c r="F1647" t="s">
        <v>25</v>
      </c>
      <c r="G1647">
        <v>243639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U1647" t="str">
        <f t="shared" si="78"/>
        <v/>
      </c>
      <c r="V1647" t="str">
        <f>IF(U1647="","",VLOOKUP(B1647,'08 County Sub Allocation'!A:B,2,FALSE))</f>
        <v/>
      </c>
      <c r="X1647" t="str">
        <f t="shared" si="77"/>
        <v/>
      </c>
      <c r="Y1647" t="str">
        <f t="shared" si="79"/>
        <v/>
      </c>
    </row>
    <row r="1648" spans="1:25" x14ac:dyDescent="0.3">
      <c r="A1648" t="e">
        <f>VLOOKUP(B1648,'VTD Check'!A:D,4,FALSE)</f>
        <v>#N/A</v>
      </c>
      <c r="B1648" t="s">
        <v>32</v>
      </c>
      <c r="C1648">
        <v>27</v>
      </c>
      <c r="D1648">
        <v>0</v>
      </c>
      <c r="E1648">
        <v>11589</v>
      </c>
      <c r="F1648" t="s">
        <v>25</v>
      </c>
      <c r="G1648">
        <v>0</v>
      </c>
      <c r="H1648">
        <v>5889</v>
      </c>
      <c r="I1648">
        <v>5870</v>
      </c>
      <c r="J1648">
        <v>78</v>
      </c>
      <c r="K1648">
        <v>7</v>
      </c>
      <c r="L1648">
        <v>19</v>
      </c>
      <c r="M1648">
        <v>2254</v>
      </c>
      <c r="N1648">
        <v>32</v>
      </c>
      <c r="O1648">
        <v>3467</v>
      </c>
      <c r="P1648">
        <v>13</v>
      </c>
      <c r="U1648" t="str">
        <f t="shared" si="78"/>
        <v/>
      </c>
      <c r="V1648" t="str">
        <f>IF(U1648="","",VLOOKUP(B1648,'08 County Sub Allocation'!A:B,2,FALSE))</f>
        <v/>
      </c>
      <c r="X1648" t="str">
        <f t="shared" si="77"/>
        <v/>
      </c>
      <c r="Y1648" t="str">
        <f t="shared" si="79"/>
        <v/>
      </c>
    </row>
    <row r="1649" spans="1:25" x14ac:dyDescent="0.3">
      <c r="A1649" t="e">
        <f>VLOOKUP(B1649,'VTD Check'!A:D,4,FALSE)</f>
        <v>#N/A</v>
      </c>
      <c r="B1649" t="s">
        <v>323</v>
      </c>
      <c r="C1649">
        <v>27</v>
      </c>
      <c r="U1649" t="str">
        <f t="shared" si="78"/>
        <v/>
      </c>
      <c r="V1649" t="str">
        <f>IF(U1649="","",VLOOKUP(B1649,'08 County Sub Allocation'!A:B,2,FALSE))</f>
        <v/>
      </c>
      <c r="X1649" t="str">
        <f t="shared" si="77"/>
        <v/>
      </c>
      <c r="Y1649" t="str">
        <f t="shared" si="79"/>
        <v/>
      </c>
    </row>
    <row r="1650" spans="1:25" x14ac:dyDescent="0.3">
      <c r="A1650" t="e">
        <f>VLOOKUP(B1650,'VTD Check'!A:D,4,FALSE)</f>
        <v>#N/A</v>
      </c>
      <c r="B1650" t="s">
        <v>24</v>
      </c>
      <c r="C1650">
        <v>27</v>
      </c>
      <c r="D1650">
        <v>0</v>
      </c>
      <c r="E1650">
        <v>0</v>
      </c>
      <c r="F1650" t="s">
        <v>25</v>
      </c>
      <c r="G1650">
        <v>58182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U1650" t="str">
        <f t="shared" si="78"/>
        <v/>
      </c>
      <c r="V1650" t="str">
        <f>IF(U1650="","",VLOOKUP(B1650,'08 County Sub Allocation'!A:B,2,FALSE))</f>
        <v/>
      </c>
      <c r="X1650" t="str">
        <f t="shared" si="77"/>
        <v/>
      </c>
      <c r="Y1650" t="str">
        <f t="shared" si="79"/>
        <v/>
      </c>
    </row>
    <row r="1651" spans="1:25" x14ac:dyDescent="0.3">
      <c r="A1651" t="e">
        <f>VLOOKUP(B1651,'VTD Check'!A:D,4,FALSE)</f>
        <v>#N/A</v>
      </c>
      <c r="B1651" t="s">
        <v>26</v>
      </c>
      <c r="C1651">
        <v>27</v>
      </c>
      <c r="D1651">
        <v>0</v>
      </c>
      <c r="E1651">
        <v>193</v>
      </c>
      <c r="F1651" t="s">
        <v>25</v>
      </c>
      <c r="G1651">
        <v>58182</v>
      </c>
      <c r="H1651">
        <v>193</v>
      </c>
      <c r="I1651">
        <v>192</v>
      </c>
      <c r="J1651">
        <v>6</v>
      </c>
      <c r="K1651">
        <v>3</v>
      </c>
      <c r="L1651">
        <v>2</v>
      </c>
      <c r="M1651">
        <v>78</v>
      </c>
      <c r="N1651">
        <v>0</v>
      </c>
      <c r="O1651">
        <v>102</v>
      </c>
      <c r="P1651">
        <v>1</v>
      </c>
      <c r="U1651" t="str">
        <f t="shared" si="78"/>
        <v/>
      </c>
      <c r="V1651" t="str">
        <f>IF(U1651="","",VLOOKUP(B1651,'08 County Sub Allocation'!A:B,2,FALSE))</f>
        <v/>
      </c>
      <c r="X1651" t="str">
        <f t="shared" si="77"/>
        <v/>
      </c>
      <c r="Y1651" t="str">
        <f t="shared" si="79"/>
        <v/>
      </c>
    </row>
    <row r="1652" spans="1:25" x14ac:dyDescent="0.3">
      <c r="A1652" t="e">
        <f>VLOOKUP(B1652,'VTD Check'!A:D,4,FALSE)</f>
        <v>#N/A</v>
      </c>
      <c r="B1652" t="s">
        <v>27</v>
      </c>
      <c r="C1652">
        <v>27</v>
      </c>
      <c r="D1652">
        <v>0</v>
      </c>
      <c r="E1652">
        <v>0</v>
      </c>
      <c r="F1652" t="s">
        <v>25</v>
      </c>
      <c r="G1652">
        <v>58182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U1652" t="str">
        <f t="shared" si="78"/>
        <v/>
      </c>
      <c r="V1652" t="str">
        <f>IF(U1652="","",VLOOKUP(B1652,'08 County Sub Allocation'!A:B,2,FALSE))</f>
        <v/>
      </c>
      <c r="X1652" t="str">
        <f t="shared" si="77"/>
        <v/>
      </c>
      <c r="Y1652" t="str">
        <f t="shared" si="79"/>
        <v/>
      </c>
    </row>
    <row r="1653" spans="1:25" x14ac:dyDescent="0.3">
      <c r="A1653" t="e">
        <f>VLOOKUP(B1653,'VTD Check'!A:D,4,FALSE)</f>
        <v>#N/A</v>
      </c>
      <c r="B1653" t="s">
        <v>28</v>
      </c>
      <c r="C1653">
        <v>27</v>
      </c>
      <c r="D1653">
        <v>0</v>
      </c>
      <c r="E1653">
        <v>0</v>
      </c>
      <c r="F1653" t="s">
        <v>25</v>
      </c>
      <c r="G1653">
        <v>58182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U1653" t="str">
        <f t="shared" si="78"/>
        <v/>
      </c>
      <c r="V1653" t="str">
        <f>IF(U1653="","",VLOOKUP(B1653,'08 County Sub Allocation'!A:B,2,FALSE))</f>
        <v/>
      </c>
      <c r="X1653" t="str">
        <f t="shared" si="77"/>
        <v/>
      </c>
      <c r="Y1653" t="str">
        <f t="shared" si="79"/>
        <v/>
      </c>
    </row>
    <row r="1654" spans="1:25" x14ac:dyDescent="0.3">
      <c r="A1654" t="e">
        <f>VLOOKUP(B1654,'VTD Check'!A:D,4,FALSE)</f>
        <v>#N/A</v>
      </c>
      <c r="B1654" t="s">
        <v>29</v>
      </c>
      <c r="C1654">
        <v>27</v>
      </c>
      <c r="D1654">
        <v>0</v>
      </c>
      <c r="E1654">
        <v>0</v>
      </c>
      <c r="F1654" t="s">
        <v>25</v>
      </c>
      <c r="G1654">
        <v>58182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U1654" t="str">
        <f t="shared" si="78"/>
        <v/>
      </c>
      <c r="V1654" t="str">
        <f>IF(U1654="","",VLOOKUP(B1654,'08 County Sub Allocation'!A:B,2,FALSE))</f>
        <v/>
      </c>
      <c r="X1654" t="str">
        <f t="shared" si="77"/>
        <v/>
      </c>
      <c r="Y1654" t="str">
        <f t="shared" si="79"/>
        <v/>
      </c>
    </row>
    <row r="1655" spans="1:25" x14ac:dyDescent="0.3">
      <c r="A1655" t="e">
        <f>VLOOKUP(B1655,'VTD Check'!A:D,4,FALSE)</f>
        <v>#N/A</v>
      </c>
      <c r="B1655" t="s">
        <v>30</v>
      </c>
      <c r="C1655">
        <v>27</v>
      </c>
      <c r="D1655">
        <v>0</v>
      </c>
      <c r="E1655">
        <v>453</v>
      </c>
      <c r="F1655" t="s">
        <v>25</v>
      </c>
      <c r="G1655">
        <v>58182</v>
      </c>
      <c r="H1655">
        <v>454</v>
      </c>
      <c r="I1655">
        <v>446</v>
      </c>
      <c r="J1655">
        <v>8</v>
      </c>
      <c r="K1655">
        <v>4</v>
      </c>
      <c r="L1655">
        <v>3</v>
      </c>
      <c r="M1655">
        <v>210</v>
      </c>
      <c r="N1655">
        <v>2</v>
      </c>
      <c r="O1655">
        <v>218</v>
      </c>
      <c r="P1655">
        <v>1</v>
      </c>
      <c r="U1655" t="str">
        <f t="shared" si="78"/>
        <v/>
      </c>
      <c r="V1655" t="str">
        <f>IF(U1655="","",VLOOKUP(B1655,'08 County Sub Allocation'!A:B,2,FALSE))</f>
        <v/>
      </c>
      <c r="X1655" t="str">
        <f t="shared" si="77"/>
        <v/>
      </c>
      <c r="Y1655" t="str">
        <f t="shared" si="79"/>
        <v/>
      </c>
    </row>
    <row r="1656" spans="1:25" x14ac:dyDescent="0.3">
      <c r="A1656" t="e">
        <f>VLOOKUP(B1656,'VTD Check'!A:D,4,FALSE)</f>
        <v>#N/A</v>
      </c>
      <c r="B1656" t="s">
        <v>31</v>
      </c>
      <c r="C1656">
        <v>27</v>
      </c>
      <c r="D1656">
        <v>0</v>
      </c>
      <c r="E1656">
        <v>0</v>
      </c>
      <c r="F1656" t="s">
        <v>25</v>
      </c>
      <c r="G1656">
        <v>58182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U1656" t="str">
        <f t="shared" si="78"/>
        <v/>
      </c>
      <c r="V1656" t="str">
        <f>IF(U1656="","",VLOOKUP(B1656,'08 County Sub Allocation'!A:B,2,FALSE))</f>
        <v/>
      </c>
      <c r="X1656" t="str">
        <f t="shared" si="77"/>
        <v/>
      </c>
      <c r="Y1656" t="str">
        <f t="shared" si="79"/>
        <v/>
      </c>
    </row>
    <row r="1657" spans="1:25" x14ac:dyDescent="0.3">
      <c r="A1657" t="e">
        <f>VLOOKUP(B1657,'VTD Check'!A:D,4,FALSE)</f>
        <v>#N/A</v>
      </c>
      <c r="B1657" t="s">
        <v>32</v>
      </c>
      <c r="C1657">
        <v>27</v>
      </c>
      <c r="D1657">
        <v>0</v>
      </c>
      <c r="E1657">
        <v>646</v>
      </c>
      <c r="F1657" t="s">
        <v>25</v>
      </c>
      <c r="G1657">
        <v>0</v>
      </c>
      <c r="H1657">
        <v>647</v>
      </c>
      <c r="I1657">
        <v>638</v>
      </c>
      <c r="J1657">
        <v>14</v>
      </c>
      <c r="K1657">
        <v>7</v>
      </c>
      <c r="L1657">
        <v>5</v>
      </c>
      <c r="M1657">
        <v>288</v>
      </c>
      <c r="N1657">
        <v>2</v>
      </c>
      <c r="O1657">
        <v>320</v>
      </c>
      <c r="P1657">
        <v>2</v>
      </c>
      <c r="U1657" t="str">
        <f t="shared" si="78"/>
        <v/>
      </c>
      <c r="V1657" t="str">
        <f>IF(U1657="","",VLOOKUP(B1657,'08 County Sub Allocation'!A:B,2,FALSE))</f>
        <v/>
      </c>
      <c r="X1657" t="str">
        <f t="shared" si="77"/>
        <v/>
      </c>
      <c r="Y1657" t="str">
        <f t="shared" si="79"/>
        <v/>
      </c>
    </row>
    <row r="1658" spans="1:25" x14ac:dyDescent="0.3">
      <c r="A1658" t="e">
        <f>VLOOKUP(B1658,'VTD Check'!A:D,4,FALSE)</f>
        <v>#N/A</v>
      </c>
      <c r="B1658" t="s">
        <v>32</v>
      </c>
      <c r="C1658">
        <v>27</v>
      </c>
      <c r="U1658" t="str">
        <f t="shared" si="78"/>
        <v/>
      </c>
      <c r="V1658" t="str">
        <f>IF(U1658="","",VLOOKUP(B1658,'08 County Sub Allocation'!A:B,2,FALSE))</f>
        <v/>
      </c>
      <c r="X1658" t="str">
        <f t="shared" si="77"/>
        <v/>
      </c>
      <c r="Y1658" t="str">
        <f t="shared" si="79"/>
        <v/>
      </c>
    </row>
    <row r="1659" spans="1:25" x14ac:dyDescent="0.3">
      <c r="A1659" t="e">
        <f>VLOOKUP(B1659,'VTD Check'!A:D,4,FALSE)</f>
        <v>#N/A</v>
      </c>
      <c r="B1659" t="s">
        <v>37</v>
      </c>
      <c r="C1659">
        <v>27</v>
      </c>
      <c r="D1659">
        <v>11565</v>
      </c>
      <c r="E1659">
        <v>11335</v>
      </c>
      <c r="F1659" s="1">
        <v>0.98009999999999997</v>
      </c>
      <c r="G1659">
        <v>11565</v>
      </c>
      <c r="H1659">
        <v>5692</v>
      </c>
      <c r="I1659">
        <v>5677</v>
      </c>
      <c r="J1659">
        <v>83</v>
      </c>
      <c r="K1659">
        <v>11</v>
      </c>
      <c r="L1659">
        <v>25</v>
      </c>
      <c r="M1659">
        <v>1918</v>
      </c>
      <c r="N1659">
        <v>29</v>
      </c>
      <c r="O1659">
        <v>3592</v>
      </c>
      <c r="P1659">
        <v>19</v>
      </c>
      <c r="U1659" t="str">
        <f t="shared" si="78"/>
        <v/>
      </c>
      <c r="V1659" t="str">
        <f>IF(U1659="","",VLOOKUP(B1659,'08 County Sub Allocation'!A:B,2,FALSE))</f>
        <v/>
      </c>
      <c r="X1659" t="str">
        <f t="shared" si="77"/>
        <v/>
      </c>
      <c r="Y1659" t="str">
        <f t="shared" si="79"/>
        <v/>
      </c>
    </row>
    <row r="1660" spans="1:25" x14ac:dyDescent="0.3">
      <c r="A1660" t="e">
        <f>VLOOKUP(B1660,'VTD Check'!A:D,4,FALSE)</f>
        <v>#N/A</v>
      </c>
      <c r="B1660" t="s">
        <v>24</v>
      </c>
      <c r="C1660">
        <v>27</v>
      </c>
      <c r="D1660">
        <v>11565</v>
      </c>
      <c r="E1660">
        <v>14056</v>
      </c>
      <c r="F1660" s="1">
        <v>1.2154</v>
      </c>
      <c r="G1660">
        <v>324951</v>
      </c>
      <c r="H1660">
        <v>7172</v>
      </c>
      <c r="I1660">
        <v>7150</v>
      </c>
      <c r="J1660">
        <v>99</v>
      </c>
      <c r="K1660">
        <v>12</v>
      </c>
      <c r="L1660">
        <v>22</v>
      </c>
      <c r="M1660">
        <v>2769</v>
      </c>
      <c r="N1660">
        <v>38</v>
      </c>
      <c r="O1660">
        <v>4195</v>
      </c>
      <c r="P1660">
        <v>15</v>
      </c>
      <c r="U1660" t="str">
        <f t="shared" si="78"/>
        <v/>
      </c>
      <c r="V1660" t="str">
        <f>IF(U1660="","",VLOOKUP(B1660,'08 County Sub Allocation'!A:B,2,FALSE))</f>
        <v/>
      </c>
      <c r="X1660" t="str">
        <f t="shared" si="77"/>
        <v/>
      </c>
      <c r="Y1660" t="str">
        <f t="shared" si="79"/>
        <v/>
      </c>
    </row>
    <row r="1661" spans="1:25" x14ac:dyDescent="0.3">
      <c r="A1661" t="e">
        <f>VLOOKUP(B1661,'VTD Check'!A:D,4,FALSE)</f>
        <v>#N/A</v>
      </c>
      <c r="B1661" t="s">
        <v>26</v>
      </c>
      <c r="C1661">
        <v>27</v>
      </c>
      <c r="D1661">
        <v>11565</v>
      </c>
      <c r="E1661">
        <v>193</v>
      </c>
      <c r="F1661" s="1">
        <v>1.67E-2</v>
      </c>
      <c r="G1661">
        <v>324951</v>
      </c>
      <c r="H1661">
        <v>193</v>
      </c>
      <c r="I1661">
        <v>192</v>
      </c>
      <c r="J1661">
        <v>6</v>
      </c>
      <c r="K1661">
        <v>3</v>
      </c>
      <c r="L1661">
        <v>2</v>
      </c>
      <c r="M1661">
        <v>78</v>
      </c>
      <c r="N1661">
        <v>0</v>
      </c>
      <c r="O1661">
        <v>102</v>
      </c>
      <c r="P1661">
        <v>1</v>
      </c>
      <c r="U1661" t="str">
        <f t="shared" si="78"/>
        <v/>
      </c>
      <c r="V1661" t="str">
        <f>IF(U1661="","",VLOOKUP(B1661,'08 County Sub Allocation'!A:B,2,FALSE))</f>
        <v/>
      </c>
      <c r="X1661" t="str">
        <f t="shared" si="77"/>
        <v/>
      </c>
      <c r="Y1661" t="str">
        <f t="shared" si="79"/>
        <v/>
      </c>
    </row>
    <row r="1662" spans="1:25" x14ac:dyDescent="0.3">
      <c r="A1662" t="e">
        <f>VLOOKUP(B1662,'VTD Check'!A:D,4,FALSE)</f>
        <v>#N/A</v>
      </c>
      <c r="B1662" t="s">
        <v>27</v>
      </c>
      <c r="C1662">
        <v>27</v>
      </c>
      <c r="D1662">
        <v>11565</v>
      </c>
      <c r="E1662">
        <v>0</v>
      </c>
      <c r="F1662" s="1">
        <v>0</v>
      </c>
      <c r="G1662">
        <v>324951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U1662" t="str">
        <f t="shared" si="78"/>
        <v/>
      </c>
      <c r="V1662" t="str">
        <f>IF(U1662="","",VLOOKUP(B1662,'08 County Sub Allocation'!A:B,2,FALSE))</f>
        <v/>
      </c>
      <c r="X1662" t="str">
        <f t="shared" si="77"/>
        <v/>
      </c>
      <c r="Y1662" t="str">
        <f t="shared" si="79"/>
        <v/>
      </c>
    </row>
    <row r="1663" spans="1:25" x14ac:dyDescent="0.3">
      <c r="A1663" t="e">
        <f>VLOOKUP(B1663,'VTD Check'!A:D,4,FALSE)</f>
        <v>#N/A</v>
      </c>
      <c r="B1663" t="s">
        <v>28</v>
      </c>
      <c r="C1663">
        <v>27</v>
      </c>
      <c r="D1663">
        <v>11565</v>
      </c>
      <c r="E1663">
        <v>1233</v>
      </c>
      <c r="F1663" s="1">
        <v>0.1066</v>
      </c>
      <c r="G1663">
        <v>324951</v>
      </c>
      <c r="H1663">
        <v>654</v>
      </c>
      <c r="I1663">
        <v>647</v>
      </c>
      <c r="J1663">
        <v>8</v>
      </c>
      <c r="K1663">
        <v>3</v>
      </c>
      <c r="L1663">
        <v>3</v>
      </c>
      <c r="M1663">
        <v>237</v>
      </c>
      <c r="N1663">
        <v>1</v>
      </c>
      <c r="O1663">
        <v>393</v>
      </c>
      <c r="P1663">
        <v>2</v>
      </c>
      <c r="U1663" t="str">
        <f t="shared" si="78"/>
        <v/>
      </c>
      <c r="V1663" t="str">
        <f>IF(U1663="","",VLOOKUP(B1663,'08 County Sub Allocation'!A:B,2,FALSE))</f>
        <v/>
      </c>
      <c r="X1663" t="str">
        <f t="shared" si="77"/>
        <v/>
      </c>
      <c r="Y1663" t="str">
        <f t="shared" si="79"/>
        <v/>
      </c>
    </row>
    <row r="1664" spans="1:25" x14ac:dyDescent="0.3">
      <c r="A1664" t="e">
        <f>VLOOKUP(B1664,'VTD Check'!A:D,4,FALSE)</f>
        <v>#N/A</v>
      </c>
      <c r="B1664" t="s">
        <v>29</v>
      </c>
      <c r="C1664">
        <v>27</v>
      </c>
      <c r="D1664">
        <v>11565</v>
      </c>
      <c r="E1664">
        <v>0</v>
      </c>
      <c r="F1664" s="1">
        <v>0</v>
      </c>
      <c r="G1664">
        <v>324951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U1664" t="str">
        <f t="shared" si="78"/>
        <v/>
      </c>
      <c r="V1664" t="str">
        <f>IF(U1664="","",VLOOKUP(B1664,'08 County Sub Allocation'!A:B,2,FALSE))</f>
        <v/>
      </c>
      <c r="X1664" t="str">
        <f t="shared" si="77"/>
        <v/>
      </c>
      <c r="Y1664" t="str">
        <f t="shared" si="79"/>
        <v/>
      </c>
    </row>
    <row r="1665" spans="1:25" x14ac:dyDescent="0.3">
      <c r="A1665" t="e">
        <f>VLOOKUP(B1665,'VTD Check'!A:D,4,FALSE)</f>
        <v>#N/A</v>
      </c>
      <c r="B1665" t="s">
        <v>30</v>
      </c>
      <c r="C1665">
        <v>27</v>
      </c>
      <c r="D1665">
        <v>11565</v>
      </c>
      <c r="E1665">
        <v>453</v>
      </c>
      <c r="F1665" s="1">
        <v>3.9199999999999999E-2</v>
      </c>
      <c r="G1665">
        <v>324951</v>
      </c>
      <c r="H1665">
        <v>454</v>
      </c>
      <c r="I1665">
        <v>446</v>
      </c>
      <c r="J1665">
        <v>8</v>
      </c>
      <c r="K1665">
        <v>4</v>
      </c>
      <c r="L1665">
        <v>3</v>
      </c>
      <c r="M1665">
        <v>210</v>
      </c>
      <c r="N1665">
        <v>2</v>
      </c>
      <c r="O1665">
        <v>218</v>
      </c>
      <c r="P1665">
        <v>1</v>
      </c>
      <c r="U1665" t="str">
        <f t="shared" si="78"/>
        <v/>
      </c>
      <c r="V1665" t="str">
        <f>IF(U1665="","",VLOOKUP(B1665,'08 County Sub Allocation'!A:B,2,FALSE))</f>
        <v/>
      </c>
      <c r="X1665" t="str">
        <f t="shared" si="77"/>
        <v/>
      </c>
      <c r="Y1665" t="str">
        <f t="shared" si="79"/>
        <v/>
      </c>
    </row>
    <row r="1666" spans="1:25" x14ac:dyDescent="0.3">
      <c r="A1666" t="e">
        <f>VLOOKUP(B1666,'VTD Check'!A:D,4,FALSE)</f>
        <v>#N/A</v>
      </c>
      <c r="B1666" t="s">
        <v>31</v>
      </c>
      <c r="C1666">
        <v>27</v>
      </c>
      <c r="D1666">
        <v>11565</v>
      </c>
      <c r="E1666">
        <v>0</v>
      </c>
      <c r="F1666" s="1">
        <v>0</v>
      </c>
      <c r="G1666">
        <v>324951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U1666" t="str">
        <f t="shared" si="78"/>
        <v/>
      </c>
      <c r="V1666" t="str">
        <f>IF(U1666="","",VLOOKUP(B1666,'08 County Sub Allocation'!A:B,2,FALSE))</f>
        <v/>
      </c>
      <c r="X1666" t="str">
        <f t="shared" si="77"/>
        <v/>
      </c>
      <c r="Y1666" t="str">
        <f t="shared" si="79"/>
        <v/>
      </c>
    </row>
    <row r="1667" spans="1:25" x14ac:dyDescent="0.3">
      <c r="A1667" t="e">
        <f>VLOOKUP(B1667,'VTD Check'!A:D,4,FALSE)</f>
        <v>#N/A</v>
      </c>
      <c r="B1667" t="s">
        <v>32</v>
      </c>
      <c r="C1667">
        <v>27</v>
      </c>
      <c r="D1667">
        <v>11565</v>
      </c>
      <c r="E1667">
        <v>27270</v>
      </c>
      <c r="F1667" s="1">
        <v>2.3580000000000001</v>
      </c>
      <c r="G1667">
        <v>11565</v>
      </c>
      <c r="H1667">
        <v>14165</v>
      </c>
      <c r="I1667">
        <v>14112</v>
      </c>
      <c r="J1667">
        <v>204</v>
      </c>
      <c r="K1667">
        <v>33</v>
      </c>
      <c r="L1667">
        <v>55</v>
      </c>
      <c r="M1667">
        <v>5212</v>
      </c>
      <c r="N1667">
        <v>70</v>
      </c>
      <c r="O1667">
        <v>8500</v>
      </c>
      <c r="P1667">
        <v>38</v>
      </c>
      <c r="U1667" t="str">
        <f t="shared" si="78"/>
        <v/>
      </c>
      <c r="V1667" t="str">
        <f>IF(U1667="","",VLOOKUP(B1667,'08 County Sub Allocation'!A:B,2,FALSE))</f>
        <v/>
      </c>
      <c r="X1667" t="str">
        <f t="shared" ref="X1667:X1730" si="80">IF(U1667="","",IF(ISNUMBER(LEFT(U1667,2)/1),LEFT(U1667,2)/1,X1666))</f>
        <v/>
      </c>
      <c r="Y1667" t="str">
        <f t="shared" si="79"/>
        <v/>
      </c>
    </row>
    <row r="1668" spans="1:25" x14ac:dyDescent="0.3">
      <c r="A1668" t="e">
        <f>VLOOKUP(B1668,'VTD Check'!A:D,4,FALSE)</f>
        <v>#N/A</v>
      </c>
      <c r="U1668" t="str">
        <f t="shared" si="78"/>
        <v/>
      </c>
      <c r="V1668" t="str">
        <f>IF(U1668="","",VLOOKUP(B1668,'08 County Sub Allocation'!A:B,2,FALSE))</f>
        <v/>
      </c>
      <c r="X1668" t="str">
        <f t="shared" si="80"/>
        <v/>
      </c>
      <c r="Y1668" t="str">
        <f t="shared" si="79"/>
        <v/>
      </c>
    </row>
    <row r="1669" spans="1:25" x14ac:dyDescent="0.3">
      <c r="A1669" t="str">
        <f>VLOOKUP(B1669,'VTD Check'!A:D,4,FALSE)</f>
        <v>28-730</v>
      </c>
      <c r="B1669" t="s">
        <v>364</v>
      </c>
      <c r="C1669">
        <v>28</v>
      </c>
      <c r="D1669">
        <v>2196</v>
      </c>
      <c r="E1669">
        <v>2422</v>
      </c>
      <c r="F1669" s="1">
        <v>1.1029</v>
      </c>
      <c r="G1669">
        <v>2196</v>
      </c>
      <c r="H1669">
        <v>1211</v>
      </c>
      <c r="I1669">
        <v>1205</v>
      </c>
      <c r="J1669">
        <v>20</v>
      </c>
      <c r="K1669">
        <v>1</v>
      </c>
      <c r="L1669">
        <v>1</v>
      </c>
      <c r="M1669">
        <v>403</v>
      </c>
      <c r="N1669">
        <v>5</v>
      </c>
      <c r="O1669">
        <v>771</v>
      </c>
      <c r="P1669">
        <v>4</v>
      </c>
      <c r="U1669" t="str">
        <f t="shared" si="78"/>
        <v>28-730</v>
      </c>
      <c r="V1669" t="str">
        <f>IF(U1669="","",VLOOKUP(B1669,'08 County Sub Allocation'!A:B,2,FALSE))</f>
        <v>ANC</v>
      </c>
      <c r="X1669">
        <f t="shared" si="80"/>
        <v>28</v>
      </c>
      <c r="Y1669" t="str">
        <f t="shared" si="79"/>
        <v>ED</v>
      </c>
    </row>
    <row r="1670" spans="1:25" x14ac:dyDescent="0.3">
      <c r="A1670" t="str">
        <f>VLOOKUP(B1670,'VTD Check'!A:D,4,FALSE)</f>
        <v>28-735</v>
      </c>
      <c r="B1670" t="s">
        <v>365</v>
      </c>
      <c r="C1670">
        <v>28</v>
      </c>
      <c r="D1670">
        <v>2224</v>
      </c>
      <c r="E1670">
        <v>2194</v>
      </c>
      <c r="F1670" s="1">
        <v>0.98650000000000004</v>
      </c>
      <c r="G1670">
        <v>2224</v>
      </c>
      <c r="H1670">
        <v>1096</v>
      </c>
      <c r="I1670">
        <v>1093</v>
      </c>
      <c r="J1670">
        <v>20</v>
      </c>
      <c r="K1670">
        <v>2</v>
      </c>
      <c r="L1670">
        <v>5</v>
      </c>
      <c r="M1670">
        <v>365</v>
      </c>
      <c r="N1670">
        <v>9</v>
      </c>
      <c r="O1670">
        <v>690</v>
      </c>
      <c r="P1670">
        <v>2</v>
      </c>
      <c r="U1670" t="str">
        <f t="shared" si="78"/>
        <v>28-735</v>
      </c>
      <c r="V1670" t="str">
        <f>IF(U1670="","",VLOOKUP(B1670,'08 County Sub Allocation'!A:B,2,FALSE))</f>
        <v>ANC</v>
      </c>
      <c r="X1670">
        <f t="shared" si="80"/>
        <v>28</v>
      </c>
      <c r="Y1670" t="str">
        <f t="shared" si="79"/>
        <v>ED</v>
      </c>
    </row>
    <row r="1671" spans="1:25" x14ac:dyDescent="0.3">
      <c r="A1671" t="str">
        <f>VLOOKUP(B1671,'VTD Check'!A:D,4,FALSE)</f>
        <v>28-740</v>
      </c>
      <c r="B1671" t="s">
        <v>366</v>
      </c>
      <c r="C1671">
        <v>28</v>
      </c>
      <c r="D1671">
        <v>1571</v>
      </c>
      <c r="E1671">
        <v>1259</v>
      </c>
      <c r="F1671" s="1">
        <v>0.8014</v>
      </c>
      <c r="G1671">
        <v>1571</v>
      </c>
      <c r="H1671">
        <v>631</v>
      </c>
      <c r="I1671">
        <v>628</v>
      </c>
      <c r="J1671">
        <v>9</v>
      </c>
      <c r="K1671">
        <v>0</v>
      </c>
      <c r="L1671">
        <v>4</v>
      </c>
      <c r="M1671">
        <v>200</v>
      </c>
      <c r="N1671">
        <v>1</v>
      </c>
      <c r="O1671">
        <v>414</v>
      </c>
      <c r="P1671">
        <v>0</v>
      </c>
      <c r="U1671" t="str">
        <f t="shared" si="78"/>
        <v>28-740</v>
      </c>
      <c r="V1671" t="str">
        <f>IF(U1671="","",VLOOKUP(B1671,'08 County Sub Allocation'!A:B,2,FALSE))</f>
        <v>ANC</v>
      </c>
      <c r="X1671">
        <f t="shared" si="80"/>
        <v>28</v>
      </c>
      <c r="Y1671" t="str">
        <f t="shared" si="79"/>
        <v>ED</v>
      </c>
    </row>
    <row r="1672" spans="1:25" x14ac:dyDescent="0.3">
      <c r="A1672" t="str">
        <f>VLOOKUP(B1672,'VTD Check'!A:D,4,FALSE)</f>
        <v>28-745</v>
      </c>
      <c r="B1672" t="s">
        <v>367</v>
      </c>
      <c r="C1672">
        <v>28</v>
      </c>
      <c r="D1672">
        <v>2323</v>
      </c>
      <c r="E1672">
        <v>2494</v>
      </c>
      <c r="F1672" s="1">
        <v>1.0736000000000001</v>
      </c>
      <c r="G1672">
        <v>2323</v>
      </c>
      <c r="H1672">
        <v>1247</v>
      </c>
      <c r="I1672">
        <v>1245</v>
      </c>
      <c r="J1672">
        <v>12</v>
      </c>
      <c r="K1672">
        <v>1</v>
      </c>
      <c r="L1672">
        <v>1</v>
      </c>
      <c r="M1672">
        <v>343</v>
      </c>
      <c r="N1672">
        <v>5</v>
      </c>
      <c r="O1672">
        <v>882</v>
      </c>
      <c r="P1672">
        <v>1</v>
      </c>
      <c r="U1672" t="str">
        <f t="shared" si="78"/>
        <v>28-745</v>
      </c>
      <c r="V1672" t="str">
        <f>IF(U1672="","",VLOOKUP(B1672,'08 County Sub Allocation'!A:B,2,FALSE))</f>
        <v>ANC</v>
      </c>
      <c r="X1672">
        <f t="shared" si="80"/>
        <v>28</v>
      </c>
      <c r="Y1672" t="str">
        <f t="shared" si="79"/>
        <v>ED</v>
      </c>
    </row>
    <row r="1673" spans="1:25" x14ac:dyDescent="0.3">
      <c r="A1673" t="str">
        <f>VLOOKUP(B1673,'VTD Check'!A:D,4,FALSE)</f>
        <v>28-750</v>
      </c>
      <c r="B1673" t="s">
        <v>368</v>
      </c>
      <c r="C1673">
        <v>28</v>
      </c>
      <c r="D1673">
        <v>1859</v>
      </c>
      <c r="E1673">
        <v>2222</v>
      </c>
      <c r="F1673" s="1">
        <v>1.1953</v>
      </c>
      <c r="G1673">
        <v>1859</v>
      </c>
      <c r="H1673">
        <v>1111</v>
      </c>
      <c r="I1673">
        <v>1108</v>
      </c>
      <c r="J1673">
        <v>20</v>
      </c>
      <c r="K1673">
        <v>0</v>
      </c>
      <c r="L1673">
        <v>2</v>
      </c>
      <c r="M1673">
        <v>373</v>
      </c>
      <c r="N1673">
        <v>8</v>
      </c>
      <c r="O1673">
        <v>703</v>
      </c>
      <c r="P1673">
        <v>2</v>
      </c>
      <c r="U1673" t="str">
        <f t="shared" si="78"/>
        <v>28-750</v>
      </c>
      <c r="V1673" t="str">
        <f>IF(U1673="","",VLOOKUP(B1673,'08 County Sub Allocation'!A:B,2,FALSE))</f>
        <v>ANC</v>
      </c>
      <c r="X1673">
        <f t="shared" si="80"/>
        <v>28</v>
      </c>
      <c r="Y1673" t="str">
        <f t="shared" si="79"/>
        <v>ED</v>
      </c>
    </row>
    <row r="1674" spans="1:25" x14ac:dyDescent="0.3">
      <c r="A1674" t="str">
        <f>VLOOKUP(B1674,'VTD Check'!A:D,4,FALSE)</f>
        <v>28-755</v>
      </c>
      <c r="B1674" t="s">
        <v>369</v>
      </c>
      <c r="C1674">
        <v>28</v>
      </c>
      <c r="D1674">
        <v>2186</v>
      </c>
      <c r="E1674">
        <v>2170</v>
      </c>
      <c r="F1674" s="1">
        <v>0.99270000000000003</v>
      </c>
      <c r="G1674">
        <v>2186</v>
      </c>
      <c r="H1674">
        <v>1085</v>
      </c>
      <c r="I1674">
        <v>1079</v>
      </c>
      <c r="J1674">
        <v>13</v>
      </c>
      <c r="K1674">
        <v>4</v>
      </c>
      <c r="L1674">
        <v>3</v>
      </c>
      <c r="M1674">
        <v>335</v>
      </c>
      <c r="N1674">
        <v>0</v>
      </c>
      <c r="O1674">
        <v>723</v>
      </c>
      <c r="P1674">
        <v>1</v>
      </c>
      <c r="U1674" t="str">
        <f t="shared" si="78"/>
        <v>28-755</v>
      </c>
      <c r="V1674" t="str">
        <f>IF(U1674="","",VLOOKUP(B1674,'08 County Sub Allocation'!A:B,2,FALSE))</f>
        <v>ANC</v>
      </c>
      <c r="X1674">
        <f t="shared" si="80"/>
        <v>28</v>
      </c>
      <c r="Y1674" t="str">
        <f t="shared" si="79"/>
        <v>ED</v>
      </c>
    </row>
    <row r="1675" spans="1:25" x14ac:dyDescent="0.3">
      <c r="A1675" t="e">
        <f>VLOOKUP(B1675,'VTD Check'!A:D,4,FALSE)</f>
        <v>#N/A</v>
      </c>
      <c r="B1675" t="s">
        <v>370</v>
      </c>
      <c r="C1675">
        <v>28</v>
      </c>
      <c r="U1675" t="str">
        <f t="shared" ref="U1675:U1738" si="81">IF(ISNUMBER(LEFT(A1675,2)/1),A1675,IF(RIGHT(B1674,8)="Absentee",REPT("0",2-LEN(C1675))&amp;C1675&amp;"-ABS",IF(RIGHT(B1674,8)="Question",REPT("0",2-LEN(C1675))&amp;C1675&amp;"-QUE","")))</f>
        <v/>
      </c>
      <c r="V1675" t="str">
        <f>IF(U1675="","",VLOOKUP(B1675,'08 County Sub Allocation'!A:B,2,FALSE))</f>
        <v/>
      </c>
      <c r="X1675" t="str">
        <f t="shared" si="80"/>
        <v/>
      </c>
      <c r="Y1675" t="str">
        <f t="shared" si="79"/>
        <v/>
      </c>
    </row>
    <row r="1676" spans="1:25" x14ac:dyDescent="0.3">
      <c r="A1676" t="e">
        <f>VLOOKUP(B1676,'VTD Check'!A:D,4,FALSE)</f>
        <v>#N/A</v>
      </c>
      <c r="B1676" t="s">
        <v>24</v>
      </c>
      <c r="C1676">
        <v>28</v>
      </c>
      <c r="D1676">
        <v>0</v>
      </c>
      <c r="E1676">
        <v>2322</v>
      </c>
      <c r="F1676" t="s">
        <v>25</v>
      </c>
      <c r="G1676">
        <v>12359</v>
      </c>
      <c r="H1676">
        <v>1216</v>
      </c>
      <c r="I1676">
        <v>1208</v>
      </c>
      <c r="J1676">
        <v>11</v>
      </c>
      <c r="K1676">
        <v>2</v>
      </c>
      <c r="L1676">
        <v>2</v>
      </c>
      <c r="M1676">
        <v>485</v>
      </c>
      <c r="N1676">
        <v>4</v>
      </c>
      <c r="O1676">
        <v>701</v>
      </c>
      <c r="P1676">
        <v>3</v>
      </c>
      <c r="U1676" t="str">
        <f t="shared" si="81"/>
        <v>28-ABS</v>
      </c>
      <c r="V1676" t="e">
        <f>IF(U1676="","",VLOOKUP(B1676,'08 County Sub Allocation'!A:B,2,FALSE))</f>
        <v>#N/A</v>
      </c>
      <c r="X1676">
        <f t="shared" si="80"/>
        <v>28</v>
      </c>
      <c r="Y1676" t="str">
        <f t="shared" si="79"/>
        <v>ABS</v>
      </c>
    </row>
    <row r="1677" spans="1:25" x14ac:dyDescent="0.3">
      <c r="A1677" t="e">
        <f>VLOOKUP(B1677,'VTD Check'!A:D,4,FALSE)</f>
        <v>#N/A</v>
      </c>
      <c r="B1677" t="s">
        <v>26</v>
      </c>
      <c r="C1677">
        <v>28</v>
      </c>
      <c r="D1677">
        <v>0</v>
      </c>
      <c r="E1677">
        <v>0</v>
      </c>
      <c r="F1677" t="s">
        <v>25</v>
      </c>
      <c r="G1677">
        <v>12359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U1677" t="str">
        <f t="shared" si="81"/>
        <v/>
      </c>
      <c r="V1677" t="str">
        <f>IF(U1677="","",VLOOKUP(B1677,'08 County Sub Allocation'!A:B,2,FALSE))</f>
        <v/>
      </c>
      <c r="X1677" t="str">
        <f t="shared" si="80"/>
        <v/>
      </c>
      <c r="Y1677" t="str">
        <f t="shared" ref="Y1677:Y1740" si="82">IF(U1677="","",IF(RIGHT(B1677,5)="Total","TOT",IF(ISNUMBER(LEFT(A1677,2)/1),"ED",IF(RIGHT(U1677,3)="ABS","ABS",IF(RIGHT(U1677,3)="QUE","QUE","")))))</f>
        <v/>
      </c>
    </row>
    <row r="1678" spans="1:25" x14ac:dyDescent="0.3">
      <c r="A1678" t="e">
        <f>VLOOKUP(B1678,'VTD Check'!A:D,4,FALSE)</f>
        <v>#N/A</v>
      </c>
      <c r="B1678" t="s">
        <v>27</v>
      </c>
      <c r="C1678">
        <v>28</v>
      </c>
      <c r="D1678">
        <v>0</v>
      </c>
      <c r="E1678">
        <v>0</v>
      </c>
      <c r="F1678" t="s">
        <v>25</v>
      </c>
      <c r="G1678">
        <v>12359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U1678" t="str">
        <f t="shared" si="81"/>
        <v/>
      </c>
      <c r="V1678" t="str">
        <f>IF(U1678="","",VLOOKUP(B1678,'08 County Sub Allocation'!A:B,2,FALSE))</f>
        <v/>
      </c>
      <c r="X1678" t="str">
        <f t="shared" si="80"/>
        <v/>
      </c>
      <c r="Y1678" t="str">
        <f t="shared" si="82"/>
        <v/>
      </c>
    </row>
    <row r="1679" spans="1:25" x14ac:dyDescent="0.3">
      <c r="A1679" t="e">
        <f>VLOOKUP(B1679,'VTD Check'!A:D,4,FALSE)</f>
        <v>#N/A</v>
      </c>
      <c r="B1679" t="s">
        <v>28</v>
      </c>
      <c r="C1679">
        <v>28</v>
      </c>
      <c r="D1679">
        <v>0</v>
      </c>
      <c r="E1679">
        <v>259</v>
      </c>
      <c r="F1679" t="s">
        <v>25</v>
      </c>
      <c r="G1679">
        <v>12359</v>
      </c>
      <c r="H1679">
        <v>141</v>
      </c>
      <c r="I1679">
        <v>140</v>
      </c>
      <c r="J1679">
        <v>4</v>
      </c>
      <c r="K1679">
        <v>0</v>
      </c>
      <c r="L1679">
        <v>0</v>
      </c>
      <c r="M1679">
        <v>41</v>
      </c>
      <c r="N1679">
        <v>0</v>
      </c>
      <c r="O1679">
        <v>95</v>
      </c>
      <c r="P1679">
        <v>0</v>
      </c>
      <c r="U1679" t="str">
        <f t="shared" si="81"/>
        <v/>
      </c>
      <c r="V1679" t="str">
        <f>IF(U1679="","",VLOOKUP(B1679,'08 County Sub Allocation'!A:B,2,FALSE))</f>
        <v/>
      </c>
      <c r="X1679" t="str">
        <f t="shared" si="80"/>
        <v/>
      </c>
      <c r="Y1679" t="str">
        <f t="shared" si="82"/>
        <v/>
      </c>
    </row>
    <row r="1680" spans="1:25" x14ac:dyDescent="0.3">
      <c r="A1680" t="e">
        <f>VLOOKUP(B1680,'VTD Check'!A:D,4,FALSE)</f>
        <v>#N/A</v>
      </c>
      <c r="B1680" t="s">
        <v>29</v>
      </c>
      <c r="C1680">
        <v>28</v>
      </c>
      <c r="D1680">
        <v>0</v>
      </c>
      <c r="E1680">
        <v>0</v>
      </c>
      <c r="F1680" t="s">
        <v>25</v>
      </c>
      <c r="G1680">
        <v>12359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U1680" t="str">
        <f t="shared" si="81"/>
        <v/>
      </c>
      <c r="V1680" t="str">
        <f>IF(U1680="","",VLOOKUP(B1680,'08 County Sub Allocation'!A:B,2,FALSE))</f>
        <v/>
      </c>
      <c r="X1680" t="str">
        <f t="shared" si="80"/>
        <v/>
      </c>
      <c r="Y1680" t="str">
        <f t="shared" si="82"/>
        <v/>
      </c>
    </row>
    <row r="1681" spans="1:25" x14ac:dyDescent="0.3">
      <c r="A1681" t="e">
        <f>VLOOKUP(B1681,'VTD Check'!A:D,4,FALSE)</f>
        <v>#N/A</v>
      </c>
      <c r="B1681" t="s">
        <v>30</v>
      </c>
      <c r="C1681">
        <v>28</v>
      </c>
      <c r="D1681">
        <v>0</v>
      </c>
      <c r="E1681">
        <v>0</v>
      </c>
      <c r="F1681" t="s">
        <v>25</v>
      </c>
      <c r="G1681">
        <v>12359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U1681" t="str">
        <f t="shared" si="81"/>
        <v/>
      </c>
      <c r="V1681" t="str">
        <f>IF(U1681="","",VLOOKUP(B1681,'08 County Sub Allocation'!A:B,2,FALSE))</f>
        <v/>
      </c>
      <c r="X1681" t="str">
        <f t="shared" si="80"/>
        <v/>
      </c>
      <c r="Y1681" t="str">
        <f t="shared" si="82"/>
        <v/>
      </c>
    </row>
    <row r="1682" spans="1:25" x14ac:dyDescent="0.3">
      <c r="A1682" t="e">
        <f>VLOOKUP(B1682,'VTD Check'!A:D,4,FALSE)</f>
        <v>#N/A</v>
      </c>
      <c r="B1682" t="s">
        <v>31</v>
      </c>
      <c r="C1682">
        <v>28</v>
      </c>
      <c r="D1682">
        <v>0</v>
      </c>
      <c r="E1682">
        <v>0</v>
      </c>
      <c r="F1682" t="s">
        <v>25</v>
      </c>
      <c r="G1682">
        <v>12359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U1682" t="str">
        <f t="shared" si="81"/>
        <v/>
      </c>
      <c r="V1682" t="str">
        <f>IF(U1682="","",VLOOKUP(B1682,'08 County Sub Allocation'!A:B,2,FALSE))</f>
        <v/>
      </c>
      <c r="X1682" t="str">
        <f t="shared" si="80"/>
        <v/>
      </c>
      <c r="Y1682" t="str">
        <f t="shared" si="82"/>
        <v/>
      </c>
    </row>
    <row r="1683" spans="1:25" x14ac:dyDescent="0.3">
      <c r="A1683" t="e">
        <f>VLOOKUP(B1683,'VTD Check'!A:D,4,FALSE)</f>
        <v>#N/A</v>
      </c>
      <c r="B1683" t="s">
        <v>32</v>
      </c>
      <c r="C1683">
        <v>28</v>
      </c>
      <c r="D1683">
        <v>0</v>
      </c>
      <c r="E1683">
        <v>2581</v>
      </c>
      <c r="F1683" t="s">
        <v>25</v>
      </c>
      <c r="G1683">
        <v>0</v>
      </c>
      <c r="H1683">
        <v>1357</v>
      </c>
      <c r="I1683">
        <v>1348</v>
      </c>
      <c r="J1683">
        <v>15</v>
      </c>
      <c r="K1683">
        <v>2</v>
      </c>
      <c r="L1683">
        <v>2</v>
      </c>
      <c r="M1683">
        <v>526</v>
      </c>
      <c r="N1683">
        <v>4</v>
      </c>
      <c r="O1683">
        <v>796</v>
      </c>
      <c r="P1683">
        <v>3</v>
      </c>
      <c r="U1683" t="str">
        <f t="shared" si="81"/>
        <v/>
      </c>
      <c r="V1683" t="str">
        <f>IF(U1683="","",VLOOKUP(B1683,'08 County Sub Allocation'!A:B,2,FALSE))</f>
        <v/>
      </c>
      <c r="X1683" t="str">
        <f t="shared" si="80"/>
        <v/>
      </c>
      <c r="Y1683" t="str">
        <f t="shared" si="82"/>
        <v/>
      </c>
    </row>
    <row r="1684" spans="1:25" x14ac:dyDescent="0.3">
      <c r="A1684" t="e">
        <f>VLOOKUP(B1684,'VTD Check'!A:D,4,FALSE)</f>
        <v>#N/A</v>
      </c>
      <c r="B1684" t="s">
        <v>371</v>
      </c>
      <c r="C1684">
        <v>28</v>
      </c>
      <c r="U1684" t="str">
        <f t="shared" si="81"/>
        <v/>
      </c>
      <c r="V1684" t="str">
        <f>IF(U1684="","",VLOOKUP(B1684,'08 County Sub Allocation'!A:B,2,FALSE))</f>
        <v/>
      </c>
      <c r="X1684" t="str">
        <f t="shared" si="80"/>
        <v/>
      </c>
      <c r="Y1684" t="str">
        <f t="shared" si="82"/>
        <v/>
      </c>
    </row>
    <row r="1685" spans="1:25" x14ac:dyDescent="0.3">
      <c r="A1685" t="e">
        <f>VLOOKUP(B1685,'VTD Check'!A:D,4,FALSE)</f>
        <v>#N/A</v>
      </c>
      <c r="B1685" t="s">
        <v>24</v>
      </c>
      <c r="C1685">
        <v>28</v>
      </c>
      <c r="D1685">
        <v>0</v>
      </c>
      <c r="E1685">
        <v>208</v>
      </c>
      <c r="F1685" t="s">
        <v>25</v>
      </c>
      <c r="G1685">
        <v>12359</v>
      </c>
      <c r="H1685">
        <v>104</v>
      </c>
      <c r="I1685">
        <v>103</v>
      </c>
      <c r="J1685">
        <v>1</v>
      </c>
      <c r="K1685">
        <v>0</v>
      </c>
      <c r="L1685">
        <v>0</v>
      </c>
      <c r="M1685">
        <v>28</v>
      </c>
      <c r="N1685">
        <v>0</v>
      </c>
      <c r="O1685">
        <v>74</v>
      </c>
      <c r="P1685">
        <v>0</v>
      </c>
      <c r="U1685" t="str">
        <f t="shared" si="81"/>
        <v>28-QUE</v>
      </c>
      <c r="V1685" t="e">
        <f>IF(U1685="","",VLOOKUP(B1685,'08 County Sub Allocation'!A:B,2,FALSE))</f>
        <v>#N/A</v>
      </c>
      <c r="X1685">
        <f t="shared" si="80"/>
        <v>28</v>
      </c>
      <c r="Y1685" t="str">
        <f t="shared" si="82"/>
        <v>QUE</v>
      </c>
    </row>
    <row r="1686" spans="1:25" x14ac:dyDescent="0.3">
      <c r="A1686" t="e">
        <f>VLOOKUP(B1686,'VTD Check'!A:D,4,FALSE)</f>
        <v>#N/A</v>
      </c>
      <c r="B1686" t="s">
        <v>26</v>
      </c>
      <c r="C1686">
        <v>28</v>
      </c>
      <c r="D1686">
        <v>0</v>
      </c>
      <c r="E1686">
        <v>0</v>
      </c>
      <c r="F1686" t="s">
        <v>25</v>
      </c>
      <c r="G1686">
        <v>12359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U1686" t="str">
        <f t="shared" si="81"/>
        <v/>
      </c>
      <c r="V1686" t="str">
        <f>IF(U1686="","",VLOOKUP(B1686,'08 County Sub Allocation'!A:B,2,FALSE))</f>
        <v/>
      </c>
      <c r="X1686" t="str">
        <f t="shared" si="80"/>
        <v/>
      </c>
      <c r="Y1686" t="str">
        <f t="shared" si="82"/>
        <v/>
      </c>
    </row>
    <row r="1687" spans="1:25" x14ac:dyDescent="0.3">
      <c r="A1687" t="e">
        <f>VLOOKUP(B1687,'VTD Check'!A:D,4,FALSE)</f>
        <v>#N/A</v>
      </c>
      <c r="B1687" t="s">
        <v>27</v>
      </c>
      <c r="C1687">
        <v>28</v>
      </c>
      <c r="D1687">
        <v>0</v>
      </c>
      <c r="E1687">
        <v>0</v>
      </c>
      <c r="F1687" t="s">
        <v>25</v>
      </c>
      <c r="G1687">
        <v>12359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U1687" t="str">
        <f t="shared" si="81"/>
        <v/>
      </c>
      <c r="V1687" t="str">
        <f>IF(U1687="","",VLOOKUP(B1687,'08 County Sub Allocation'!A:B,2,FALSE))</f>
        <v/>
      </c>
      <c r="X1687" t="str">
        <f t="shared" si="80"/>
        <v/>
      </c>
      <c r="Y1687" t="str">
        <f t="shared" si="82"/>
        <v/>
      </c>
    </row>
    <row r="1688" spans="1:25" x14ac:dyDescent="0.3">
      <c r="A1688" t="e">
        <f>VLOOKUP(B1688,'VTD Check'!A:D,4,FALSE)</f>
        <v>#N/A</v>
      </c>
      <c r="B1688" t="s">
        <v>28</v>
      </c>
      <c r="C1688">
        <v>28</v>
      </c>
      <c r="D1688">
        <v>0</v>
      </c>
      <c r="E1688">
        <v>646</v>
      </c>
      <c r="F1688" t="s">
        <v>25</v>
      </c>
      <c r="G1688">
        <v>12359</v>
      </c>
      <c r="H1688">
        <v>337</v>
      </c>
      <c r="I1688">
        <v>335</v>
      </c>
      <c r="J1688">
        <v>5</v>
      </c>
      <c r="K1688">
        <v>4</v>
      </c>
      <c r="L1688">
        <v>2</v>
      </c>
      <c r="M1688">
        <v>106</v>
      </c>
      <c r="N1688">
        <v>0</v>
      </c>
      <c r="O1688">
        <v>218</v>
      </c>
      <c r="P1688">
        <v>0</v>
      </c>
      <c r="U1688" t="str">
        <f t="shared" si="81"/>
        <v/>
      </c>
      <c r="V1688" t="str">
        <f>IF(U1688="","",VLOOKUP(B1688,'08 County Sub Allocation'!A:B,2,FALSE))</f>
        <v/>
      </c>
      <c r="X1688" t="str">
        <f t="shared" si="80"/>
        <v/>
      </c>
      <c r="Y1688" t="str">
        <f t="shared" si="82"/>
        <v/>
      </c>
    </row>
    <row r="1689" spans="1:25" x14ac:dyDescent="0.3">
      <c r="A1689" t="e">
        <f>VLOOKUP(B1689,'VTD Check'!A:D,4,FALSE)</f>
        <v>#N/A</v>
      </c>
      <c r="B1689" t="s">
        <v>29</v>
      </c>
      <c r="C1689">
        <v>28</v>
      </c>
      <c r="D1689">
        <v>0</v>
      </c>
      <c r="E1689">
        <v>0</v>
      </c>
      <c r="F1689" t="s">
        <v>25</v>
      </c>
      <c r="G1689">
        <v>12359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U1689" t="str">
        <f t="shared" si="81"/>
        <v/>
      </c>
      <c r="V1689" t="str">
        <f>IF(U1689="","",VLOOKUP(B1689,'08 County Sub Allocation'!A:B,2,FALSE))</f>
        <v/>
      </c>
      <c r="X1689" t="str">
        <f t="shared" si="80"/>
        <v/>
      </c>
      <c r="Y1689" t="str">
        <f t="shared" si="82"/>
        <v/>
      </c>
    </row>
    <row r="1690" spans="1:25" x14ac:dyDescent="0.3">
      <c r="A1690" t="e">
        <f>VLOOKUP(B1690,'VTD Check'!A:D,4,FALSE)</f>
        <v>#N/A</v>
      </c>
      <c r="B1690" t="s">
        <v>30</v>
      </c>
      <c r="C1690">
        <v>28</v>
      </c>
      <c r="D1690">
        <v>0</v>
      </c>
      <c r="E1690">
        <v>0</v>
      </c>
      <c r="F1690" t="s">
        <v>25</v>
      </c>
      <c r="G1690">
        <v>12359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U1690" t="str">
        <f t="shared" si="81"/>
        <v/>
      </c>
      <c r="V1690" t="str">
        <f>IF(U1690="","",VLOOKUP(B1690,'08 County Sub Allocation'!A:B,2,FALSE))</f>
        <v/>
      </c>
      <c r="X1690" t="str">
        <f t="shared" si="80"/>
        <v/>
      </c>
      <c r="Y1690" t="str">
        <f t="shared" si="82"/>
        <v/>
      </c>
    </row>
    <row r="1691" spans="1:25" x14ac:dyDescent="0.3">
      <c r="A1691" t="e">
        <f>VLOOKUP(B1691,'VTD Check'!A:D,4,FALSE)</f>
        <v>#N/A</v>
      </c>
      <c r="B1691" t="s">
        <v>31</v>
      </c>
      <c r="C1691">
        <v>28</v>
      </c>
      <c r="D1691">
        <v>0</v>
      </c>
      <c r="E1691">
        <v>0</v>
      </c>
      <c r="F1691" t="s">
        <v>25</v>
      </c>
      <c r="G1691">
        <v>12359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U1691" t="str">
        <f t="shared" si="81"/>
        <v/>
      </c>
      <c r="V1691" t="str">
        <f>IF(U1691="","",VLOOKUP(B1691,'08 County Sub Allocation'!A:B,2,FALSE))</f>
        <v/>
      </c>
      <c r="X1691" t="str">
        <f t="shared" si="80"/>
        <v/>
      </c>
      <c r="Y1691" t="str">
        <f t="shared" si="82"/>
        <v/>
      </c>
    </row>
    <row r="1692" spans="1:25" x14ac:dyDescent="0.3">
      <c r="A1692" t="e">
        <f>VLOOKUP(B1692,'VTD Check'!A:D,4,FALSE)</f>
        <v>#N/A</v>
      </c>
      <c r="B1692" t="s">
        <v>32</v>
      </c>
      <c r="C1692">
        <v>28</v>
      </c>
      <c r="D1692">
        <v>0</v>
      </c>
      <c r="E1692">
        <v>854</v>
      </c>
      <c r="F1692" t="s">
        <v>25</v>
      </c>
      <c r="G1692">
        <v>0</v>
      </c>
      <c r="H1692">
        <v>441</v>
      </c>
      <c r="I1692">
        <v>438</v>
      </c>
      <c r="J1692">
        <v>6</v>
      </c>
      <c r="K1692">
        <v>4</v>
      </c>
      <c r="L1692">
        <v>2</v>
      </c>
      <c r="M1692">
        <v>134</v>
      </c>
      <c r="N1692">
        <v>0</v>
      </c>
      <c r="O1692">
        <v>292</v>
      </c>
      <c r="P1692">
        <v>0</v>
      </c>
      <c r="U1692" t="str">
        <f t="shared" si="81"/>
        <v/>
      </c>
      <c r="V1692" t="str">
        <f>IF(U1692="","",VLOOKUP(B1692,'08 County Sub Allocation'!A:B,2,FALSE))</f>
        <v/>
      </c>
      <c r="X1692" t="str">
        <f t="shared" si="80"/>
        <v/>
      </c>
      <c r="Y1692" t="str">
        <f t="shared" si="82"/>
        <v/>
      </c>
    </row>
    <row r="1693" spans="1:25" x14ac:dyDescent="0.3">
      <c r="A1693" t="e">
        <f>VLOOKUP(B1693,'VTD Check'!A:D,4,FALSE)</f>
        <v>#N/A</v>
      </c>
      <c r="B1693" t="s">
        <v>223</v>
      </c>
      <c r="C1693">
        <v>28</v>
      </c>
      <c r="U1693" t="str">
        <f t="shared" si="81"/>
        <v/>
      </c>
      <c r="V1693" t="str">
        <f>IF(U1693="","",VLOOKUP(B1693,'08 County Sub Allocation'!A:B,2,FALSE))</f>
        <v/>
      </c>
      <c r="X1693" t="str">
        <f t="shared" si="80"/>
        <v/>
      </c>
      <c r="Y1693" t="str">
        <f t="shared" si="82"/>
        <v/>
      </c>
    </row>
    <row r="1694" spans="1:25" x14ac:dyDescent="0.3">
      <c r="A1694" t="e">
        <f>VLOOKUP(B1694,'VTD Check'!A:D,4,FALSE)</f>
        <v>#N/A</v>
      </c>
      <c r="B1694" t="s">
        <v>24</v>
      </c>
      <c r="C1694">
        <v>28</v>
      </c>
      <c r="D1694">
        <v>0</v>
      </c>
      <c r="E1694">
        <v>11589</v>
      </c>
      <c r="F1694" t="s">
        <v>25</v>
      </c>
      <c r="G1694">
        <v>243639</v>
      </c>
      <c r="H1694">
        <v>5889</v>
      </c>
      <c r="I1694">
        <v>5870</v>
      </c>
      <c r="J1694">
        <v>78</v>
      </c>
      <c r="K1694">
        <v>7</v>
      </c>
      <c r="L1694">
        <v>19</v>
      </c>
      <c r="M1694">
        <v>2254</v>
      </c>
      <c r="N1694">
        <v>32</v>
      </c>
      <c r="O1694">
        <v>3467</v>
      </c>
      <c r="P1694">
        <v>13</v>
      </c>
      <c r="U1694" t="str">
        <f t="shared" si="81"/>
        <v/>
      </c>
      <c r="V1694" t="str">
        <f>IF(U1694="","",VLOOKUP(B1694,'08 County Sub Allocation'!A:B,2,FALSE))</f>
        <v/>
      </c>
      <c r="X1694" t="str">
        <f t="shared" si="80"/>
        <v/>
      </c>
      <c r="Y1694" t="str">
        <f t="shared" si="82"/>
        <v/>
      </c>
    </row>
    <row r="1695" spans="1:25" x14ac:dyDescent="0.3">
      <c r="A1695" t="e">
        <f>VLOOKUP(B1695,'VTD Check'!A:D,4,FALSE)</f>
        <v>#N/A</v>
      </c>
      <c r="B1695" t="s">
        <v>26</v>
      </c>
      <c r="C1695">
        <v>28</v>
      </c>
      <c r="D1695">
        <v>0</v>
      </c>
      <c r="E1695">
        <v>0</v>
      </c>
      <c r="F1695" t="s">
        <v>25</v>
      </c>
      <c r="G1695">
        <v>243639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U1695" t="str">
        <f t="shared" si="81"/>
        <v/>
      </c>
      <c r="V1695" t="str">
        <f>IF(U1695="","",VLOOKUP(B1695,'08 County Sub Allocation'!A:B,2,FALSE))</f>
        <v/>
      </c>
      <c r="X1695" t="str">
        <f t="shared" si="80"/>
        <v/>
      </c>
      <c r="Y1695" t="str">
        <f t="shared" si="82"/>
        <v/>
      </c>
    </row>
    <row r="1696" spans="1:25" x14ac:dyDescent="0.3">
      <c r="A1696" t="e">
        <f>VLOOKUP(B1696,'VTD Check'!A:D,4,FALSE)</f>
        <v>#N/A</v>
      </c>
      <c r="B1696" t="s">
        <v>27</v>
      </c>
      <c r="C1696">
        <v>28</v>
      </c>
      <c r="D1696">
        <v>0</v>
      </c>
      <c r="E1696">
        <v>0</v>
      </c>
      <c r="F1696" t="s">
        <v>25</v>
      </c>
      <c r="G1696">
        <v>243639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U1696" t="str">
        <f t="shared" si="81"/>
        <v/>
      </c>
      <c r="V1696" t="str">
        <f>IF(U1696="","",VLOOKUP(B1696,'08 County Sub Allocation'!A:B,2,FALSE))</f>
        <v/>
      </c>
      <c r="X1696" t="str">
        <f t="shared" si="80"/>
        <v/>
      </c>
      <c r="Y1696" t="str">
        <f t="shared" si="82"/>
        <v/>
      </c>
    </row>
    <row r="1697" spans="1:25" x14ac:dyDescent="0.3">
      <c r="A1697" t="e">
        <f>VLOOKUP(B1697,'VTD Check'!A:D,4,FALSE)</f>
        <v>#N/A</v>
      </c>
      <c r="B1697" t="s">
        <v>28</v>
      </c>
      <c r="C1697">
        <v>28</v>
      </c>
      <c r="D1697">
        <v>0</v>
      </c>
      <c r="E1697">
        <v>0</v>
      </c>
      <c r="F1697" t="s">
        <v>25</v>
      </c>
      <c r="G1697">
        <v>243639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U1697" t="str">
        <f t="shared" si="81"/>
        <v/>
      </c>
      <c r="V1697" t="str">
        <f>IF(U1697="","",VLOOKUP(B1697,'08 County Sub Allocation'!A:B,2,FALSE))</f>
        <v/>
      </c>
      <c r="X1697" t="str">
        <f t="shared" si="80"/>
        <v/>
      </c>
      <c r="Y1697" t="str">
        <f t="shared" si="82"/>
        <v/>
      </c>
    </row>
    <row r="1698" spans="1:25" x14ac:dyDescent="0.3">
      <c r="A1698" t="e">
        <f>VLOOKUP(B1698,'VTD Check'!A:D,4,FALSE)</f>
        <v>#N/A</v>
      </c>
      <c r="B1698" t="s">
        <v>29</v>
      </c>
      <c r="C1698">
        <v>28</v>
      </c>
      <c r="D1698">
        <v>0</v>
      </c>
      <c r="E1698">
        <v>0</v>
      </c>
      <c r="F1698" t="s">
        <v>25</v>
      </c>
      <c r="G1698">
        <v>243639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U1698" t="str">
        <f t="shared" si="81"/>
        <v/>
      </c>
      <c r="V1698" t="str">
        <f>IF(U1698="","",VLOOKUP(B1698,'08 County Sub Allocation'!A:B,2,FALSE))</f>
        <v/>
      </c>
      <c r="X1698" t="str">
        <f t="shared" si="80"/>
        <v/>
      </c>
      <c r="Y1698" t="str">
        <f t="shared" si="82"/>
        <v/>
      </c>
    </row>
    <row r="1699" spans="1:25" x14ac:dyDescent="0.3">
      <c r="A1699" t="e">
        <f>VLOOKUP(B1699,'VTD Check'!A:D,4,FALSE)</f>
        <v>#N/A</v>
      </c>
      <c r="B1699" t="s">
        <v>30</v>
      </c>
      <c r="C1699">
        <v>28</v>
      </c>
      <c r="D1699">
        <v>0</v>
      </c>
      <c r="E1699">
        <v>0</v>
      </c>
      <c r="F1699" t="s">
        <v>25</v>
      </c>
      <c r="G1699">
        <v>243639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U1699" t="str">
        <f t="shared" si="81"/>
        <v/>
      </c>
      <c r="V1699" t="str">
        <f>IF(U1699="","",VLOOKUP(B1699,'08 County Sub Allocation'!A:B,2,FALSE))</f>
        <v/>
      </c>
      <c r="X1699" t="str">
        <f t="shared" si="80"/>
        <v/>
      </c>
      <c r="Y1699" t="str">
        <f t="shared" si="82"/>
        <v/>
      </c>
    </row>
    <row r="1700" spans="1:25" x14ac:dyDescent="0.3">
      <c r="A1700" t="e">
        <f>VLOOKUP(B1700,'VTD Check'!A:D,4,FALSE)</f>
        <v>#N/A</v>
      </c>
      <c r="B1700" t="s">
        <v>31</v>
      </c>
      <c r="C1700">
        <v>28</v>
      </c>
      <c r="D1700">
        <v>0</v>
      </c>
      <c r="E1700">
        <v>0</v>
      </c>
      <c r="F1700" t="s">
        <v>25</v>
      </c>
      <c r="G1700">
        <v>243639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U1700" t="str">
        <f t="shared" si="81"/>
        <v/>
      </c>
      <c r="V1700" t="str">
        <f>IF(U1700="","",VLOOKUP(B1700,'08 County Sub Allocation'!A:B,2,FALSE))</f>
        <v/>
      </c>
      <c r="X1700" t="str">
        <f t="shared" si="80"/>
        <v/>
      </c>
      <c r="Y1700" t="str">
        <f t="shared" si="82"/>
        <v/>
      </c>
    </row>
    <row r="1701" spans="1:25" x14ac:dyDescent="0.3">
      <c r="A1701" t="e">
        <f>VLOOKUP(B1701,'VTD Check'!A:D,4,FALSE)</f>
        <v>#N/A</v>
      </c>
      <c r="B1701" t="s">
        <v>32</v>
      </c>
      <c r="C1701">
        <v>28</v>
      </c>
      <c r="D1701">
        <v>0</v>
      </c>
      <c r="E1701">
        <v>11589</v>
      </c>
      <c r="F1701" t="s">
        <v>25</v>
      </c>
      <c r="G1701">
        <v>0</v>
      </c>
      <c r="H1701">
        <v>5889</v>
      </c>
      <c r="I1701">
        <v>5870</v>
      </c>
      <c r="J1701">
        <v>78</v>
      </c>
      <c r="K1701">
        <v>7</v>
      </c>
      <c r="L1701">
        <v>19</v>
      </c>
      <c r="M1701">
        <v>2254</v>
      </c>
      <c r="N1701">
        <v>32</v>
      </c>
      <c r="O1701">
        <v>3467</v>
      </c>
      <c r="P1701">
        <v>13</v>
      </c>
      <c r="U1701" t="str">
        <f t="shared" si="81"/>
        <v/>
      </c>
      <c r="V1701" t="str">
        <f>IF(U1701="","",VLOOKUP(B1701,'08 County Sub Allocation'!A:B,2,FALSE))</f>
        <v/>
      </c>
      <c r="X1701" t="str">
        <f t="shared" si="80"/>
        <v/>
      </c>
      <c r="Y1701" t="str">
        <f t="shared" si="82"/>
        <v/>
      </c>
    </row>
    <row r="1702" spans="1:25" x14ac:dyDescent="0.3">
      <c r="A1702" t="e">
        <f>VLOOKUP(B1702,'VTD Check'!A:D,4,FALSE)</f>
        <v>#N/A</v>
      </c>
      <c r="B1702" t="s">
        <v>372</v>
      </c>
      <c r="C1702">
        <v>28</v>
      </c>
      <c r="U1702" t="str">
        <f t="shared" si="81"/>
        <v/>
      </c>
      <c r="V1702" t="str">
        <f>IF(U1702="","",VLOOKUP(B1702,'08 County Sub Allocation'!A:B,2,FALSE))</f>
        <v/>
      </c>
      <c r="X1702" t="str">
        <f t="shared" si="80"/>
        <v/>
      </c>
      <c r="Y1702" t="str">
        <f t="shared" si="82"/>
        <v/>
      </c>
    </row>
    <row r="1703" spans="1:25" x14ac:dyDescent="0.3">
      <c r="A1703" t="e">
        <f>VLOOKUP(B1703,'VTD Check'!A:D,4,FALSE)</f>
        <v>#N/A</v>
      </c>
      <c r="B1703" t="s">
        <v>24</v>
      </c>
      <c r="C1703">
        <v>28</v>
      </c>
      <c r="D1703">
        <v>0</v>
      </c>
      <c r="E1703">
        <v>0</v>
      </c>
      <c r="F1703" t="s">
        <v>25</v>
      </c>
      <c r="G1703">
        <v>62754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U1703" t="str">
        <f t="shared" si="81"/>
        <v/>
      </c>
      <c r="V1703" t="str">
        <f>IF(U1703="","",VLOOKUP(B1703,'08 County Sub Allocation'!A:B,2,FALSE))</f>
        <v/>
      </c>
      <c r="X1703" t="str">
        <f t="shared" si="80"/>
        <v/>
      </c>
      <c r="Y1703" t="str">
        <f t="shared" si="82"/>
        <v/>
      </c>
    </row>
    <row r="1704" spans="1:25" x14ac:dyDescent="0.3">
      <c r="A1704" t="e">
        <f>VLOOKUP(B1704,'VTD Check'!A:D,4,FALSE)</f>
        <v>#N/A</v>
      </c>
      <c r="B1704" t="s">
        <v>26</v>
      </c>
      <c r="C1704">
        <v>28</v>
      </c>
      <c r="D1704">
        <v>0</v>
      </c>
      <c r="E1704">
        <v>234</v>
      </c>
      <c r="F1704" t="s">
        <v>25</v>
      </c>
      <c r="G1704">
        <v>62754</v>
      </c>
      <c r="H1704">
        <v>234</v>
      </c>
      <c r="I1704">
        <v>233</v>
      </c>
      <c r="J1704">
        <v>6</v>
      </c>
      <c r="K1704">
        <v>0</v>
      </c>
      <c r="L1704">
        <v>1</v>
      </c>
      <c r="M1704">
        <v>96</v>
      </c>
      <c r="N1704">
        <v>1</v>
      </c>
      <c r="O1704">
        <v>129</v>
      </c>
      <c r="P1704">
        <v>0</v>
      </c>
      <c r="U1704" t="str">
        <f t="shared" si="81"/>
        <v/>
      </c>
      <c r="V1704" t="str">
        <f>IF(U1704="","",VLOOKUP(B1704,'08 County Sub Allocation'!A:B,2,FALSE))</f>
        <v/>
      </c>
      <c r="X1704" t="str">
        <f t="shared" si="80"/>
        <v/>
      </c>
      <c r="Y1704" t="str">
        <f t="shared" si="82"/>
        <v/>
      </c>
    </row>
    <row r="1705" spans="1:25" x14ac:dyDescent="0.3">
      <c r="A1705" t="e">
        <f>VLOOKUP(B1705,'VTD Check'!A:D,4,FALSE)</f>
        <v>#N/A</v>
      </c>
      <c r="B1705" t="s">
        <v>27</v>
      </c>
      <c r="C1705">
        <v>28</v>
      </c>
      <c r="D1705">
        <v>0</v>
      </c>
      <c r="E1705">
        <v>0</v>
      </c>
      <c r="F1705" t="s">
        <v>25</v>
      </c>
      <c r="G1705">
        <v>62754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U1705" t="str">
        <f t="shared" si="81"/>
        <v/>
      </c>
      <c r="V1705" t="str">
        <f>IF(U1705="","",VLOOKUP(B1705,'08 County Sub Allocation'!A:B,2,FALSE))</f>
        <v/>
      </c>
      <c r="X1705" t="str">
        <f t="shared" si="80"/>
        <v/>
      </c>
      <c r="Y1705" t="str">
        <f t="shared" si="82"/>
        <v/>
      </c>
    </row>
    <row r="1706" spans="1:25" x14ac:dyDescent="0.3">
      <c r="A1706" t="e">
        <f>VLOOKUP(B1706,'VTD Check'!A:D,4,FALSE)</f>
        <v>#N/A</v>
      </c>
      <c r="B1706" t="s">
        <v>28</v>
      </c>
      <c r="C1706">
        <v>28</v>
      </c>
      <c r="D1706">
        <v>0</v>
      </c>
      <c r="E1706">
        <v>0</v>
      </c>
      <c r="F1706" t="s">
        <v>25</v>
      </c>
      <c r="G1706">
        <v>62754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U1706" t="str">
        <f t="shared" si="81"/>
        <v/>
      </c>
      <c r="V1706" t="str">
        <f>IF(U1706="","",VLOOKUP(B1706,'08 County Sub Allocation'!A:B,2,FALSE))</f>
        <v/>
      </c>
      <c r="X1706" t="str">
        <f t="shared" si="80"/>
        <v/>
      </c>
      <c r="Y1706" t="str">
        <f t="shared" si="82"/>
        <v/>
      </c>
    </row>
    <row r="1707" spans="1:25" x14ac:dyDescent="0.3">
      <c r="A1707" t="e">
        <f>VLOOKUP(B1707,'VTD Check'!A:D,4,FALSE)</f>
        <v>#N/A</v>
      </c>
      <c r="B1707" t="s">
        <v>29</v>
      </c>
      <c r="C1707">
        <v>28</v>
      </c>
      <c r="D1707">
        <v>0</v>
      </c>
      <c r="E1707">
        <v>0</v>
      </c>
      <c r="F1707" t="s">
        <v>25</v>
      </c>
      <c r="G1707">
        <v>62754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U1707" t="str">
        <f t="shared" si="81"/>
        <v/>
      </c>
      <c r="V1707" t="str">
        <f>IF(U1707="","",VLOOKUP(B1707,'08 County Sub Allocation'!A:B,2,FALSE))</f>
        <v/>
      </c>
      <c r="X1707" t="str">
        <f t="shared" si="80"/>
        <v/>
      </c>
      <c r="Y1707" t="str">
        <f t="shared" si="82"/>
        <v/>
      </c>
    </row>
    <row r="1708" spans="1:25" x14ac:dyDescent="0.3">
      <c r="A1708" t="e">
        <f>VLOOKUP(B1708,'VTD Check'!A:D,4,FALSE)</f>
        <v>#N/A</v>
      </c>
      <c r="B1708" t="s">
        <v>30</v>
      </c>
      <c r="C1708">
        <v>28</v>
      </c>
      <c r="D1708">
        <v>0</v>
      </c>
      <c r="E1708">
        <v>333</v>
      </c>
      <c r="F1708" t="s">
        <v>25</v>
      </c>
      <c r="G1708">
        <v>62754</v>
      </c>
      <c r="H1708">
        <v>333</v>
      </c>
      <c r="I1708">
        <v>330</v>
      </c>
      <c r="J1708">
        <v>4</v>
      </c>
      <c r="K1708">
        <v>2</v>
      </c>
      <c r="L1708">
        <v>4</v>
      </c>
      <c r="M1708">
        <v>112</v>
      </c>
      <c r="N1708">
        <v>0</v>
      </c>
      <c r="O1708">
        <v>206</v>
      </c>
      <c r="P1708">
        <v>2</v>
      </c>
      <c r="U1708" t="str">
        <f t="shared" si="81"/>
        <v/>
      </c>
      <c r="V1708" t="str">
        <f>IF(U1708="","",VLOOKUP(B1708,'08 County Sub Allocation'!A:B,2,FALSE))</f>
        <v/>
      </c>
      <c r="X1708" t="str">
        <f t="shared" si="80"/>
        <v/>
      </c>
      <c r="Y1708" t="str">
        <f t="shared" si="82"/>
        <v/>
      </c>
    </row>
    <row r="1709" spans="1:25" x14ac:dyDescent="0.3">
      <c r="A1709" t="e">
        <f>VLOOKUP(B1709,'VTD Check'!A:D,4,FALSE)</f>
        <v>#N/A</v>
      </c>
      <c r="B1709" t="s">
        <v>31</v>
      </c>
      <c r="C1709">
        <v>28</v>
      </c>
      <c r="D1709">
        <v>0</v>
      </c>
      <c r="E1709">
        <v>0</v>
      </c>
      <c r="F1709" t="s">
        <v>25</v>
      </c>
      <c r="G1709">
        <v>62754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U1709" t="str">
        <f t="shared" si="81"/>
        <v/>
      </c>
      <c r="V1709" t="str">
        <f>IF(U1709="","",VLOOKUP(B1709,'08 County Sub Allocation'!A:B,2,FALSE))</f>
        <v/>
      </c>
      <c r="X1709" t="str">
        <f t="shared" si="80"/>
        <v/>
      </c>
      <c r="Y1709" t="str">
        <f t="shared" si="82"/>
        <v/>
      </c>
    </row>
    <row r="1710" spans="1:25" x14ac:dyDescent="0.3">
      <c r="A1710" t="e">
        <f>VLOOKUP(B1710,'VTD Check'!A:D,4,FALSE)</f>
        <v>#N/A</v>
      </c>
      <c r="B1710" t="s">
        <v>32</v>
      </c>
      <c r="C1710">
        <v>28</v>
      </c>
      <c r="D1710">
        <v>0</v>
      </c>
      <c r="E1710">
        <v>567</v>
      </c>
      <c r="F1710" t="s">
        <v>25</v>
      </c>
      <c r="G1710">
        <v>0</v>
      </c>
      <c r="H1710">
        <v>567</v>
      </c>
      <c r="I1710">
        <v>563</v>
      </c>
      <c r="J1710">
        <v>10</v>
      </c>
      <c r="K1710">
        <v>2</v>
      </c>
      <c r="L1710">
        <v>5</v>
      </c>
      <c r="M1710">
        <v>208</v>
      </c>
      <c r="N1710">
        <v>1</v>
      </c>
      <c r="O1710">
        <v>335</v>
      </c>
      <c r="P1710">
        <v>2</v>
      </c>
      <c r="U1710" t="str">
        <f t="shared" si="81"/>
        <v/>
      </c>
      <c r="V1710" t="str">
        <f>IF(U1710="","",VLOOKUP(B1710,'08 County Sub Allocation'!A:B,2,FALSE))</f>
        <v/>
      </c>
      <c r="X1710" t="str">
        <f t="shared" si="80"/>
        <v/>
      </c>
      <c r="Y1710" t="str">
        <f t="shared" si="82"/>
        <v/>
      </c>
    </row>
    <row r="1711" spans="1:25" x14ac:dyDescent="0.3">
      <c r="A1711" t="e">
        <f>VLOOKUP(B1711,'VTD Check'!A:D,4,FALSE)</f>
        <v>#N/A</v>
      </c>
      <c r="B1711" t="s">
        <v>32</v>
      </c>
      <c r="C1711">
        <v>28</v>
      </c>
      <c r="U1711" t="str">
        <f t="shared" si="81"/>
        <v/>
      </c>
      <c r="V1711" t="str">
        <f>IF(U1711="","",VLOOKUP(B1711,'08 County Sub Allocation'!A:B,2,FALSE))</f>
        <v/>
      </c>
      <c r="X1711" t="str">
        <f t="shared" si="80"/>
        <v/>
      </c>
      <c r="Y1711" t="str">
        <f t="shared" si="82"/>
        <v/>
      </c>
    </row>
    <row r="1712" spans="1:25" x14ac:dyDescent="0.3">
      <c r="A1712" t="e">
        <f>VLOOKUP(B1712,'VTD Check'!A:D,4,FALSE)</f>
        <v>#N/A</v>
      </c>
      <c r="B1712" t="s">
        <v>37</v>
      </c>
      <c r="C1712">
        <v>28</v>
      </c>
      <c r="D1712">
        <v>12359</v>
      </c>
      <c r="E1712">
        <v>12761</v>
      </c>
      <c r="F1712" s="1">
        <v>1.0325</v>
      </c>
      <c r="G1712">
        <v>12359</v>
      </c>
      <c r="H1712">
        <v>6381</v>
      </c>
      <c r="I1712">
        <v>6358</v>
      </c>
      <c r="J1712">
        <v>94</v>
      </c>
      <c r="K1712">
        <v>8</v>
      </c>
      <c r="L1712">
        <v>16</v>
      </c>
      <c r="M1712">
        <v>2019</v>
      </c>
      <c r="N1712">
        <v>28</v>
      </c>
      <c r="O1712">
        <v>4183</v>
      </c>
      <c r="P1712">
        <v>10</v>
      </c>
      <c r="U1712" t="str">
        <f t="shared" si="81"/>
        <v/>
      </c>
      <c r="V1712" t="str">
        <f>IF(U1712="","",VLOOKUP(B1712,'08 County Sub Allocation'!A:B,2,FALSE))</f>
        <v/>
      </c>
      <c r="X1712" t="str">
        <f t="shared" si="80"/>
        <v/>
      </c>
      <c r="Y1712" t="str">
        <f t="shared" si="82"/>
        <v/>
      </c>
    </row>
    <row r="1713" spans="1:25" x14ac:dyDescent="0.3">
      <c r="A1713" t="e">
        <f>VLOOKUP(B1713,'VTD Check'!A:D,4,FALSE)</f>
        <v>#N/A</v>
      </c>
      <c r="B1713" t="s">
        <v>24</v>
      </c>
      <c r="C1713">
        <v>28</v>
      </c>
      <c r="D1713">
        <v>12359</v>
      </c>
      <c r="E1713">
        <v>14119</v>
      </c>
      <c r="F1713" s="1">
        <v>1.1424000000000001</v>
      </c>
      <c r="G1713">
        <v>331111</v>
      </c>
      <c r="H1713">
        <v>7209</v>
      </c>
      <c r="I1713">
        <v>7181</v>
      </c>
      <c r="J1713">
        <v>90</v>
      </c>
      <c r="K1713">
        <v>9</v>
      </c>
      <c r="L1713">
        <v>21</v>
      </c>
      <c r="M1713">
        <v>2767</v>
      </c>
      <c r="N1713">
        <v>36</v>
      </c>
      <c r="O1713">
        <v>4242</v>
      </c>
      <c r="P1713">
        <v>16</v>
      </c>
      <c r="U1713" t="str">
        <f t="shared" si="81"/>
        <v/>
      </c>
      <c r="V1713" t="str">
        <f>IF(U1713="","",VLOOKUP(B1713,'08 County Sub Allocation'!A:B,2,FALSE))</f>
        <v/>
      </c>
      <c r="X1713" t="str">
        <f t="shared" si="80"/>
        <v/>
      </c>
      <c r="Y1713" t="str">
        <f t="shared" si="82"/>
        <v/>
      </c>
    </row>
    <row r="1714" spans="1:25" x14ac:dyDescent="0.3">
      <c r="A1714" t="e">
        <f>VLOOKUP(B1714,'VTD Check'!A:D,4,FALSE)</f>
        <v>#N/A</v>
      </c>
      <c r="B1714" t="s">
        <v>26</v>
      </c>
      <c r="C1714">
        <v>28</v>
      </c>
      <c r="D1714">
        <v>12359</v>
      </c>
      <c r="E1714">
        <v>234</v>
      </c>
      <c r="F1714" s="1">
        <v>1.89E-2</v>
      </c>
      <c r="G1714">
        <v>331111</v>
      </c>
      <c r="H1714">
        <v>234</v>
      </c>
      <c r="I1714">
        <v>233</v>
      </c>
      <c r="J1714">
        <v>6</v>
      </c>
      <c r="K1714">
        <v>0</v>
      </c>
      <c r="L1714">
        <v>1</v>
      </c>
      <c r="M1714">
        <v>96</v>
      </c>
      <c r="N1714">
        <v>1</v>
      </c>
      <c r="O1714">
        <v>129</v>
      </c>
      <c r="P1714">
        <v>0</v>
      </c>
      <c r="U1714" t="str">
        <f t="shared" si="81"/>
        <v/>
      </c>
      <c r="V1714" t="str">
        <f>IF(U1714="","",VLOOKUP(B1714,'08 County Sub Allocation'!A:B,2,FALSE))</f>
        <v/>
      </c>
      <c r="X1714" t="str">
        <f t="shared" si="80"/>
        <v/>
      </c>
      <c r="Y1714" t="str">
        <f t="shared" si="82"/>
        <v/>
      </c>
    </row>
    <row r="1715" spans="1:25" x14ac:dyDescent="0.3">
      <c r="A1715" t="e">
        <f>VLOOKUP(B1715,'VTD Check'!A:D,4,FALSE)</f>
        <v>#N/A</v>
      </c>
      <c r="B1715" t="s">
        <v>27</v>
      </c>
      <c r="C1715">
        <v>28</v>
      </c>
      <c r="D1715">
        <v>12359</v>
      </c>
      <c r="E1715">
        <v>0</v>
      </c>
      <c r="F1715" s="1">
        <v>0</v>
      </c>
      <c r="G1715">
        <v>331111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U1715" t="str">
        <f t="shared" si="81"/>
        <v/>
      </c>
      <c r="V1715" t="str">
        <f>IF(U1715="","",VLOOKUP(B1715,'08 County Sub Allocation'!A:B,2,FALSE))</f>
        <v/>
      </c>
      <c r="X1715" t="str">
        <f t="shared" si="80"/>
        <v/>
      </c>
      <c r="Y1715" t="str">
        <f t="shared" si="82"/>
        <v/>
      </c>
    </row>
    <row r="1716" spans="1:25" x14ac:dyDescent="0.3">
      <c r="A1716" t="e">
        <f>VLOOKUP(B1716,'VTD Check'!A:D,4,FALSE)</f>
        <v>#N/A</v>
      </c>
      <c r="B1716" t="s">
        <v>28</v>
      </c>
      <c r="C1716">
        <v>28</v>
      </c>
      <c r="D1716">
        <v>12359</v>
      </c>
      <c r="E1716">
        <v>905</v>
      </c>
      <c r="F1716" s="1">
        <v>7.3200000000000001E-2</v>
      </c>
      <c r="G1716">
        <v>331111</v>
      </c>
      <c r="H1716">
        <v>478</v>
      </c>
      <c r="I1716">
        <v>475</v>
      </c>
      <c r="J1716">
        <v>9</v>
      </c>
      <c r="K1716">
        <v>4</v>
      </c>
      <c r="L1716">
        <v>2</v>
      </c>
      <c r="M1716">
        <v>147</v>
      </c>
      <c r="N1716">
        <v>0</v>
      </c>
      <c r="O1716">
        <v>313</v>
      </c>
      <c r="P1716">
        <v>0</v>
      </c>
      <c r="U1716" t="str">
        <f t="shared" si="81"/>
        <v/>
      </c>
      <c r="V1716" t="str">
        <f>IF(U1716="","",VLOOKUP(B1716,'08 County Sub Allocation'!A:B,2,FALSE))</f>
        <v/>
      </c>
      <c r="X1716" t="str">
        <f t="shared" si="80"/>
        <v/>
      </c>
      <c r="Y1716" t="str">
        <f t="shared" si="82"/>
        <v/>
      </c>
    </row>
    <row r="1717" spans="1:25" x14ac:dyDescent="0.3">
      <c r="A1717" t="e">
        <f>VLOOKUP(B1717,'VTD Check'!A:D,4,FALSE)</f>
        <v>#N/A</v>
      </c>
      <c r="B1717" t="s">
        <v>29</v>
      </c>
      <c r="C1717">
        <v>28</v>
      </c>
      <c r="D1717">
        <v>12359</v>
      </c>
      <c r="E1717">
        <v>0</v>
      </c>
      <c r="F1717" s="1">
        <v>0</v>
      </c>
      <c r="G1717">
        <v>331111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U1717" t="str">
        <f t="shared" si="81"/>
        <v/>
      </c>
      <c r="V1717" t="str">
        <f>IF(U1717="","",VLOOKUP(B1717,'08 County Sub Allocation'!A:B,2,FALSE))</f>
        <v/>
      </c>
      <c r="X1717" t="str">
        <f t="shared" si="80"/>
        <v/>
      </c>
      <c r="Y1717" t="str">
        <f t="shared" si="82"/>
        <v/>
      </c>
    </row>
    <row r="1718" spans="1:25" x14ac:dyDescent="0.3">
      <c r="A1718" t="e">
        <f>VLOOKUP(B1718,'VTD Check'!A:D,4,FALSE)</f>
        <v>#N/A</v>
      </c>
      <c r="B1718" t="s">
        <v>30</v>
      </c>
      <c r="C1718">
        <v>28</v>
      </c>
      <c r="D1718">
        <v>12359</v>
      </c>
      <c r="E1718">
        <v>333</v>
      </c>
      <c r="F1718" s="1">
        <v>2.69E-2</v>
      </c>
      <c r="G1718">
        <v>331111</v>
      </c>
      <c r="H1718">
        <v>333</v>
      </c>
      <c r="I1718">
        <v>330</v>
      </c>
      <c r="J1718">
        <v>4</v>
      </c>
      <c r="K1718">
        <v>2</v>
      </c>
      <c r="L1718">
        <v>4</v>
      </c>
      <c r="M1718">
        <v>112</v>
      </c>
      <c r="N1718">
        <v>0</v>
      </c>
      <c r="O1718">
        <v>206</v>
      </c>
      <c r="P1718">
        <v>2</v>
      </c>
      <c r="U1718" t="str">
        <f t="shared" si="81"/>
        <v/>
      </c>
      <c r="V1718" t="str">
        <f>IF(U1718="","",VLOOKUP(B1718,'08 County Sub Allocation'!A:B,2,FALSE))</f>
        <v/>
      </c>
      <c r="X1718" t="str">
        <f t="shared" si="80"/>
        <v/>
      </c>
      <c r="Y1718" t="str">
        <f t="shared" si="82"/>
        <v/>
      </c>
    </row>
    <row r="1719" spans="1:25" x14ac:dyDescent="0.3">
      <c r="A1719" t="e">
        <f>VLOOKUP(B1719,'VTD Check'!A:D,4,FALSE)</f>
        <v>#N/A</v>
      </c>
      <c r="B1719" t="s">
        <v>31</v>
      </c>
      <c r="C1719">
        <v>28</v>
      </c>
      <c r="D1719">
        <v>12359</v>
      </c>
      <c r="E1719">
        <v>0</v>
      </c>
      <c r="F1719" s="1">
        <v>0</v>
      </c>
      <c r="G1719">
        <v>331111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U1719" t="str">
        <f t="shared" si="81"/>
        <v/>
      </c>
      <c r="V1719" t="str">
        <f>IF(U1719="","",VLOOKUP(B1719,'08 County Sub Allocation'!A:B,2,FALSE))</f>
        <v/>
      </c>
      <c r="X1719" t="str">
        <f t="shared" si="80"/>
        <v/>
      </c>
      <c r="Y1719" t="str">
        <f t="shared" si="82"/>
        <v/>
      </c>
    </row>
    <row r="1720" spans="1:25" x14ac:dyDescent="0.3">
      <c r="A1720" t="e">
        <f>VLOOKUP(B1720,'VTD Check'!A:D,4,FALSE)</f>
        <v>#N/A</v>
      </c>
      <c r="B1720" t="s">
        <v>32</v>
      </c>
      <c r="C1720">
        <v>28</v>
      </c>
      <c r="D1720">
        <v>12359</v>
      </c>
      <c r="E1720">
        <v>28352</v>
      </c>
      <c r="F1720" s="1">
        <v>2.294</v>
      </c>
      <c r="G1720">
        <v>12359</v>
      </c>
      <c r="H1720">
        <v>14635</v>
      </c>
      <c r="I1720">
        <v>14577</v>
      </c>
      <c r="J1720">
        <v>203</v>
      </c>
      <c r="K1720">
        <v>23</v>
      </c>
      <c r="L1720">
        <v>44</v>
      </c>
      <c r="M1720">
        <v>5141</v>
      </c>
      <c r="N1720">
        <v>65</v>
      </c>
      <c r="O1720">
        <v>9073</v>
      </c>
      <c r="P1720">
        <v>28</v>
      </c>
      <c r="U1720" t="str">
        <f t="shared" si="81"/>
        <v/>
      </c>
      <c r="V1720" t="str">
        <f>IF(U1720="","",VLOOKUP(B1720,'08 County Sub Allocation'!A:B,2,FALSE))</f>
        <v/>
      </c>
      <c r="X1720" t="str">
        <f t="shared" si="80"/>
        <v/>
      </c>
      <c r="Y1720" t="str">
        <f t="shared" si="82"/>
        <v/>
      </c>
    </row>
    <row r="1721" spans="1:25" x14ac:dyDescent="0.3">
      <c r="A1721" t="e">
        <f>VLOOKUP(B1721,'VTD Check'!A:D,4,FALSE)</f>
        <v>#N/A</v>
      </c>
      <c r="U1721" t="str">
        <f t="shared" si="81"/>
        <v/>
      </c>
      <c r="V1721" t="str">
        <f>IF(U1721="","",VLOOKUP(B1721,'08 County Sub Allocation'!A:B,2,FALSE))</f>
        <v/>
      </c>
      <c r="X1721" t="str">
        <f t="shared" si="80"/>
        <v/>
      </c>
      <c r="Y1721" t="str">
        <f t="shared" si="82"/>
        <v/>
      </c>
    </row>
    <row r="1722" spans="1:25" x14ac:dyDescent="0.3">
      <c r="A1722" t="str">
        <f>VLOOKUP(B1722,'VTD Check'!A:D,4,FALSE)</f>
        <v>29-800</v>
      </c>
      <c r="B1722" t="s">
        <v>373</v>
      </c>
      <c r="C1722">
        <v>29</v>
      </c>
      <c r="D1722">
        <v>1814</v>
      </c>
      <c r="E1722">
        <v>1658</v>
      </c>
      <c r="F1722" s="1">
        <v>0.91400000000000003</v>
      </c>
      <c r="G1722">
        <v>1814</v>
      </c>
      <c r="H1722">
        <v>830</v>
      </c>
      <c r="I1722">
        <v>828</v>
      </c>
      <c r="J1722">
        <v>16</v>
      </c>
      <c r="K1722">
        <v>1</v>
      </c>
      <c r="L1722">
        <v>5</v>
      </c>
      <c r="M1722">
        <v>265</v>
      </c>
      <c r="N1722">
        <v>1</v>
      </c>
      <c r="O1722">
        <v>539</v>
      </c>
      <c r="P1722">
        <v>1</v>
      </c>
      <c r="U1722" t="str">
        <f t="shared" si="81"/>
        <v>29-800</v>
      </c>
      <c r="V1722" t="str">
        <f>IF(U1722="","",VLOOKUP(B1722,'08 County Sub Allocation'!A:B,2,FALSE))</f>
        <v>ANC</v>
      </c>
      <c r="X1722">
        <f t="shared" si="80"/>
        <v>29</v>
      </c>
      <c r="Y1722" t="str">
        <f t="shared" si="82"/>
        <v>ED</v>
      </c>
    </row>
    <row r="1723" spans="1:25" x14ac:dyDescent="0.3">
      <c r="A1723" t="str">
        <f>VLOOKUP(B1723,'VTD Check'!A:D,4,FALSE)</f>
        <v>29-805</v>
      </c>
      <c r="B1723" t="s">
        <v>374</v>
      </c>
      <c r="C1723">
        <v>29</v>
      </c>
      <c r="D1723">
        <v>1459</v>
      </c>
      <c r="E1723">
        <v>1486</v>
      </c>
      <c r="F1723" s="1">
        <v>1.0185</v>
      </c>
      <c r="G1723">
        <v>1459</v>
      </c>
      <c r="H1723">
        <v>744</v>
      </c>
      <c r="I1723">
        <v>742</v>
      </c>
      <c r="J1723">
        <v>11</v>
      </c>
      <c r="K1723">
        <v>0</v>
      </c>
      <c r="L1723">
        <v>0</v>
      </c>
      <c r="M1723">
        <v>270</v>
      </c>
      <c r="N1723">
        <v>3</v>
      </c>
      <c r="O1723">
        <v>458</v>
      </c>
      <c r="P1723">
        <v>0</v>
      </c>
      <c r="U1723" t="str">
        <f t="shared" si="81"/>
        <v>29-805</v>
      </c>
      <c r="V1723" t="str">
        <f>IF(U1723="","",VLOOKUP(B1723,'08 County Sub Allocation'!A:B,2,FALSE))</f>
        <v>ANC</v>
      </c>
      <c r="X1723">
        <f t="shared" si="80"/>
        <v>29</v>
      </c>
      <c r="Y1723" t="str">
        <f t="shared" si="82"/>
        <v>ED</v>
      </c>
    </row>
    <row r="1724" spans="1:25" x14ac:dyDescent="0.3">
      <c r="A1724" t="str">
        <f>VLOOKUP(B1724,'VTD Check'!A:D,4,FALSE)</f>
        <v>29-810</v>
      </c>
      <c r="B1724" t="s">
        <v>375</v>
      </c>
      <c r="C1724">
        <v>29</v>
      </c>
      <c r="D1724">
        <v>992</v>
      </c>
      <c r="E1724">
        <v>696</v>
      </c>
      <c r="F1724" s="1">
        <v>0.7016</v>
      </c>
      <c r="G1724">
        <v>992</v>
      </c>
      <c r="H1724">
        <v>348</v>
      </c>
      <c r="I1724">
        <v>347</v>
      </c>
      <c r="J1724">
        <v>5</v>
      </c>
      <c r="K1724">
        <v>0</v>
      </c>
      <c r="L1724">
        <v>2</v>
      </c>
      <c r="M1724">
        <v>136</v>
      </c>
      <c r="N1724">
        <v>2</v>
      </c>
      <c r="O1724">
        <v>201</v>
      </c>
      <c r="P1724">
        <v>1</v>
      </c>
      <c r="U1724" t="str">
        <f t="shared" si="81"/>
        <v>29-810</v>
      </c>
      <c r="V1724" t="str">
        <f>IF(U1724="","",VLOOKUP(B1724,'08 County Sub Allocation'!A:B,2,FALSE))</f>
        <v>ANC</v>
      </c>
      <c r="X1724">
        <f t="shared" si="80"/>
        <v>29</v>
      </c>
      <c r="Y1724" t="str">
        <f t="shared" si="82"/>
        <v>ED</v>
      </c>
    </row>
    <row r="1725" spans="1:25" x14ac:dyDescent="0.3">
      <c r="A1725" t="str">
        <f>VLOOKUP(B1725,'VTD Check'!A:D,4,FALSE)</f>
        <v>29-815</v>
      </c>
      <c r="B1725" t="s">
        <v>376</v>
      </c>
      <c r="C1725">
        <v>29</v>
      </c>
      <c r="D1725">
        <v>1331</v>
      </c>
      <c r="E1725">
        <v>1240</v>
      </c>
      <c r="F1725" s="1">
        <v>0.93159999999999998</v>
      </c>
      <c r="G1725">
        <v>1331</v>
      </c>
      <c r="H1725">
        <v>622</v>
      </c>
      <c r="I1725">
        <v>619</v>
      </c>
      <c r="J1725">
        <v>9</v>
      </c>
      <c r="K1725">
        <v>2</v>
      </c>
      <c r="L1725">
        <v>6</v>
      </c>
      <c r="M1725">
        <v>186</v>
      </c>
      <c r="N1725">
        <v>5</v>
      </c>
      <c r="O1725">
        <v>411</v>
      </c>
      <c r="P1725">
        <v>0</v>
      </c>
      <c r="U1725" t="str">
        <f t="shared" si="81"/>
        <v>29-815</v>
      </c>
      <c r="V1725" t="str">
        <f>IF(U1725="","",VLOOKUP(B1725,'08 County Sub Allocation'!A:B,2,FALSE))</f>
        <v>ANC</v>
      </c>
      <c r="X1725">
        <f t="shared" si="80"/>
        <v>29</v>
      </c>
      <c r="Y1725" t="str">
        <f t="shared" si="82"/>
        <v>ED</v>
      </c>
    </row>
    <row r="1726" spans="1:25" x14ac:dyDescent="0.3">
      <c r="A1726" t="str">
        <f>VLOOKUP(B1726,'VTD Check'!A:D,4,FALSE)</f>
        <v>29-820</v>
      </c>
      <c r="B1726" t="s">
        <v>377</v>
      </c>
      <c r="C1726">
        <v>29</v>
      </c>
      <c r="D1726">
        <v>1135</v>
      </c>
      <c r="E1726">
        <v>834</v>
      </c>
      <c r="F1726" s="1">
        <v>0.73480000000000001</v>
      </c>
      <c r="G1726">
        <v>1135</v>
      </c>
      <c r="H1726">
        <v>417</v>
      </c>
      <c r="I1726">
        <v>416</v>
      </c>
      <c r="J1726">
        <v>11</v>
      </c>
      <c r="K1726">
        <v>4</v>
      </c>
      <c r="L1726">
        <v>2</v>
      </c>
      <c r="M1726">
        <v>136</v>
      </c>
      <c r="N1726">
        <v>3</v>
      </c>
      <c r="O1726">
        <v>260</v>
      </c>
      <c r="P1726">
        <v>0</v>
      </c>
      <c r="U1726" t="str">
        <f t="shared" si="81"/>
        <v>29-820</v>
      </c>
      <c r="V1726" t="str">
        <f>IF(U1726="","",VLOOKUP(B1726,'08 County Sub Allocation'!A:B,2,FALSE))</f>
        <v>ANC</v>
      </c>
      <c r="X1726">
        <f t="shared" si="80"/>
        <v>29</v>
      </c>
      <c r="Y1726" t="str">
        <f t="shared" si="82"/>
        <v>ED</v>
      </c>
    </row>
    <row r="1727" spans="1:25" x14ac:dyDescent="0.3">
      <c r="A1727" t="str">
        <f>VLOOKUP(B1727,'VTD Check'!A:D,4,FALSE)</f>
        <v>29-825</v>
      </c>
      <c r="B1727" t="s">
        <v>378</v>
      </c>
      <c r="C1727">
        <v>29</v>
      </c>
      <c r="D1727">
        <v>1757</v>
      </c>
      <c r="E1727">
        <v>1429</v>
      </c>
      <c r="F1727" s="1">
        <v>0.81330000000000002</v>
      </c>
      <c r="G1727">
        <v>1757</v>
      </c>
      <c r="H1727">
        <v>715</v>
      </c>
      <c r="I1727">
        <v>711</v>
      </c>
      <c r="J1727">
        <v>8</v>
      </c>
      <c r="K1727">
        <v>1</v>
      </c>
      <c r="L1727">
        <v>1</v>
      </c>
      <c r="M1727">
        <v>216</v>
      </c>
      <c r="N1727">
        <v>4</v>
      </c>
      <c r="O1727">
        <v>478</v>
      </c>
      <c r="P1727">
        <v>3</v>
      </c>
      <c r="U1727" t="str">
        <f t="shared" si="81"/>
        <v>29-825</v>
      </c>
      <c r="V1727" t="str">
        <f>IF(U1727="","",VLOOKUP(B1727,'08 County Sub Allocation'!A:B,2,FALSE))</f>
        <v>ANC</v>
      </c>
      <c r="X1727">
        <f t="shared" si="80"/>
        <v>29</v>
      </c>
      <c r="Y1727" t="str">
        <f t="shared" si="82"/>
        <v>ED</v>
      </c>
    </row>
    <row r="1728" spans="1:25" x14ac:dyDescent="0.3">
      <c r="A1728" t="str">
        <f>VLOOKUP(B1728,'VTD Check'!A:D,4,FALSE)</f>
        <v>29-830</v>
      </c>
      <c r="B1728" t="s">
        <v>379</v>
      </c>
      <c r="C1728">
        <v>29</v>
      </c>
      <c r="D1728">
        <v>2383</v>
      </c>
      <c r="E1728">
        <v>1917</v>
      </c>
      <c r="F1728" s="1">
        <v>0.8044</v>
      </c>
      <c r="G1728">
        <v>2383</v>
      </c>
      <c r="H1728">
        <v>966</v>
      </c>
      <c r="I1728">
        <v>960</v>
      </c>
      <c r="J1728">
        <v>15</v>
      </c>
      <c r="K1728">
        <v>2</v>
      </c>
      <c r="L1728">
        <v>5</v>
      </c>
      <c r="M1728">
        <v>307</v>
      </c>
      <c r="N1728">
        <v>3</v>
      </c>
      <c r="O1728">
        <v>623</v>
      </c>
      <c r="P1728">
        <v>5</v>
      </c>
      <c r="U1728" t="str">
        <f t="shared" si="81"/>
        <v>29-830</v>
      </c>
      <c r="V1728" t="str">
        <f>IF(U1728="","",VLOOKUP(B1728,'08 County Sub Allocation'!A:B,2,FALSE))</f>
        <v>ANC</v>
      </c>
      <c r="X1728">
        <f t="shared" si="80"/>
        <v>29</v>
      </c>
      <c r="Y1728" t="str">
        <f t="shared" si="82"/>
        <v>ED</v>
      </c>
    </row>
    <row r="1729" spans="1:25" x14ac:dyDescent="0.3">
      <c r="A1729" t="e">
        <f>VLOOKUP(B1729,'VTD Check'!A:D,4,FALSE)</f>
        <v>#N/A</v>
      </c>
      <c r="B1729" t="s">
        <v>380</v>
      </c>
      <c r="C1729">
        <v>29</v>
      </c>
      <c r="U1729" t="str">
        <f t="shared" si="81"/>
        <v/>
      </c>
      <c r="V1729" t="str">
        <f>IF(U1729="","",VLOOKUP(B1729,'08 County Sub Allocation'!A:B,2,FALSE))</f>
        <v/>
      </c>
      <c r="X1729" t="str">
        <f t="shared" si="80"/>
        <v/>
      </c>
      <c r="Y1729" t="str">
        <f t="shared" si="82"/>
        <v/>
      </c>
    </row>
    <row r="1730" spans="1:25" x14ac:dyDescent="0.3">
      <c r="A1730" t="e">
        <f>VLOOKUP(B1730,'VTD Check'!A:D,4,FALSE)</f>
        <v>#N/A</v>
      </c>
      <c r="B1730" t="s">
        <v>24</v>
      </c>
      <c r="C1730">
        <v>29</v>
      </c>
      <c r="D1730">
        <v>0</v>
      </c>
      <c r="E1730">
        <v>1647</v>
      </c>
      <c r="F1730" t="s">
        <v>25</v>
      </c>
      <c r="G1730">
        <v>10871</v>
      </c>
      <c r="H1730">
        <v>862</v>
      </c>
      <c r="I1730">
        <v>855</v>
      </c>
      <c r="J1730">
        <v>12</v>
      </c>
      <c r="K1730">
        <v>3</v>
      </c>
      <c r="L1730">
        <v>3</v>
      </c>
      <c r="M1730">
        <v>321</v>
      </c>
      <c r="N1730">
        <v>2</v>
      </c>
      <c r="O1730">
        <v>511</v>
      </c>
      <c r="P1730">
        <v>3</v>
      </c>
      <c r="U1730" t="str">
        <f t="shared" si="81"/>
        <v>29-ABS</v>
      </c>
      <c r="V1730" t="e">
        <f>IF(U1730="","",VLOOKUP(B1730,'08 County Sub Allocation'!A:B,2,FALSE))</f>
        <v>#N/A</v>
      </c>
      <c r="X1730">
        <f t="shared" si="80"/>
        <v>29</v>
      </c>
      <c r="Y1730" t="str">
        <f t="shared" si="82"/>
        <v>ABS</v>
      </c>
    </row>
    <row r="1731" spans="1:25" x14ac:dyDescent="0.3">
      <c r="A1731" t="e">
        <f>VLOOKUP(B1731,'VTD Check'!A:D,4,FALSE)</f>
        <v>#N/A</v>
      </c>
      <c r="B1731" t="s">
        <v>26</v>
      </c>
      <c r="C1731">
        <v>29</v>
      </c>
      <c r="D1731">
        <v>0</v>
      </c>
      <c r="E1731">
        <v>0</v>
      </c>
      <c r="F1731" t="s">
        <v>25</v>
      </c>
      <c r="G1731">
        <v>10871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U1731" t="str">
        <f t="shared" si="81"/>
        <v/>
      </c>
      <c r="V1731" t="str">
        <f>IF(U1731="","",VLOOKUP(B1731,'08 County Sub Allocation'!A:B,2,FALSE))</f>
        <v/>
      </c>
      <c r="X1731" t="str">
        <f t="shared" ref="X1731:X1794" si="83">IF(U1731="","",IF(ISNUMBER(LEFT(U1731,2)/1),LEFT(U1731,2)/1,X1730))</f>
        <v/>
      </c>
      <c r="Y1731" t="str">
        <f t="shared" si="82"/>
        <v/>
      </c>
    </row>
    <row r="1732" spans="1:25" x14ac:dyDescent="0.3">
      <c r="A1732" t="e">
        <f>VLOOKUP(B1732,'VTD Check'!A:D,4,FALSE)</f>
        <v>#N/A</v>
      </c>
      <c r="B1732" t="s">
        <v>27</v>
      </c>
      <c r="C1732">
        <v>29</v>
      </c>
      <c r="D1732">
        <v>0</v>
      </c>
      <c r="E1732">
        <v>0</v>
      </c>
      <c r="F1732" t="s">
        <v>25</v>
      </c>
      <c r="G1732">
        <v>10871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U1732" t="str">
        <f t="shared" si="81"/>
        <v/>
      </c>
      <c r="V1732" t="str">
        <f>IF(U1732="","",VLOOKUP(B1732,'08 County Sub Allocation'!A:B,2,FALSE))</f>
        <v/>
      </c>
      <c r="X1732" t="str">
        <f t="shared" si="83"/>
        <v/>
      </c>
      <c r="Y1732" t="str">
        <f t="shared" si="82"/>
        <v/>
      </c>
    </row>
    <row r="1733" spans="1:25" x14ac:dyDescent="0.3">
      <c r="A1733" t="e">
        <f>VLOOKUP(B1733,'VTD Check'!A:D,4,FALSE)</f>
        <v>#N/A</v>
      </c>
      <c r="B1733" t="s">
        <v>28</v>
      </c>
      <c r="C1733">
        <v>29</v>
      </c>
      <c r="D1733">
        <v>0</v>
      </c>
      <c r="E1733">
        <v>257</v>
      </c>
      <c r="F1733" t="s">
        <v>25</v>
      </c>
      <c r="G1733">
        <v>10871</v>
      </c>
      <c r="H1733">
        <v>139</v>
      </c>
      <c r="I1733">
        <v>139</v>
      </c>
      <c r="J1733">
        <v>2</v>
      </c>
      <c r="K1733">
        <v>0</v>
      </c>
      <c r="L1733">
        <v>0</v>
      </c>
      <c r="M1733">
        <v>55</v>
      </c>
      <c r="N1733">
        <v>0</v>
      </c>
      <c r="O1733">
        <v>82</v>
      </c>
      <c r="P1733">
        <v>0</v>
      </c>
      <c r="U1733" t="str">
        <f t="shared" si="81"/>
        <v/>
      </c>
      <c r="V1733" t="str">
        <f>IF(U1733="","",VLOOKUP(B1733,'08 County Sub Allocation'!A:B,2,FALSE))</f>
        <v/>
      </c>
      <c r="X1733" t="str">
        <f t="shared" si="83"/>
        <v/>
      </c>
      <c r="Y1733" t="str">
        <f t="shared" si="82"/>
        <v/>
      </c>
    </row>
    <row r="1734" spans="1:25" x14ac:dyDescent="0.3">
      <c r="A1734" t="e">
        <f>VLOOKUP(B1734,'VTD Check'!A:D,4,FALSE)</f>
        <v>#N/A</v>
      </c>
      <c r="B1734" t="s">
        <v>29</v>
      </c>
      <c r="C1734">
        <v>29</v>
      </c>
      <c r="D1734">
        <v>0</v>
      </c>
      <c r="E1734">
        <v>0</v>
      </c>
      <c r="F1734" t="s">
        <v>25</v>
      </c>
      <c r="G1734">
        <v>10871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U1734" t="str">
        <f t="shared" si="81"/>
        <v/>
      </c>
      <c r="V1734" t="str">
        <f>IF(U1734="","",VLOOKUP(B1734,'08 County Sub Allocation'!A:B,2,FALSE))</f>
        <v/>
      </c>
      <c r="X1734" t="str">
        <f t="shared" si="83"/>
        <v/>
      </c>
      <c r="Y1734" t="str">
        <f t="shared" si="82"/>
        <v/>
      </c>
    </row>
    <row r="1735" spans="1:25" x14ac:dyDescent="0.3">
      <c r="A1735" t="e">
        <f>VLOOKUP(B1735,'VTD Check'!A:D,4,FALSE)</f>
        <v>#N/A</v>
      </c>
      <c r="B1735" t="s">
        <v>30</v>
      </c>
      <c r="C1735">
        <v>29</v>
      </c>
      <c r="D1735">
        <v>0</v>
      </c>
      <c r="E1735">
        <v>0</v>
      </c>
      <c r="F1735" t="s">
        <v>25</v>
      </c>
      <c r="G1735">
        <v>10871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U1735" t="str">
        <f t="shared" si="81"/>
        <v/>
      </c>
      <c r="V1735" t="str">
        <f>IF(U1735="","",VLOOKUP(B1735,'08 County Sub Allocation'!A:B,2,FALSE))</f>
        <v/>
      </c>
      <c r="X1735" t="str">
        <f t="shared" si="83"/>
        <v/>
      </c>
      <c r="Y1735" t="str">
        <f t="shared" si="82"/>
        <v/>
      </c>
    </row>
    <row r="1736" spans="1:25" x14ac:dyDescent="0.3">
      <c r="A1736" t="e">
        <f>VLOOKUP(B1736,'VTD Check'!A:D,4,FALSE)</f>
        <v>#N/A</v>
      </c>
      <c r="B1736" t="s">
        <v>31</v>
      </c>
      <c r="C1736">
        <v>29</v>
      </c>
      <c r="D1736">
        <v>0</v>
      </c>
      <c r="E1736">
        <v>0</v>
      </c>
      <c r="F1736" t="s">
        <v>25</v>
      </c>
      <c r="G1736">
        <v>10871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U1736" t="str">
        <f t="shared" si="81"/>
        <v/>
      </c>
      <c r="V1736" t="str">
        <f>IF(U1736="","",VLOOKUP(B1736,'08 County Sub Allocation'!A:B,2,FALSE))</f>
        <v/>
      </c>
      <c r="X1736" t="str">
        <f t="shared" si="83"/>
        <v/>
      </c>
      <c r="Y1736" t="str">
        <f t="shared" si="82"/>
        <v/>
      </c>
    </row>
    <row r="1737" spans="1:25" x14ac:dyDescent="0.3">
      <c r="A1737" t="e">
        <f>VLOOKUP(B1737,'VTD Check'!A:D,4,FALSE)</f>
        <v>#N/A</v>
      </c>
      <c r="B1737" t="s">
        <v>32</v>
      </c>
      <c r="C1737">
        <v>29</v>
      </c>
      <c r="D1737">
        <v>0</v>
      </c>
      <c r="E1737">
        <v>1904</v>
      </c>
      <c r="F1737" t="s">
        <v>25</v>
      </c>
      <c r="G1737">
        <v>0</v>
      </c>
      <c r="H1737">
        <v>1001</v>
      </c>
      <c r="I1737">
        <v>994</v>
      </c>
      <c r="J1737">
        <v>14</v>
      </c>
      <c r="K1737">
        <v>3</v>
      </c>
      <c r="L1737">
        <v>3</v>
      </c>
      <c r="M1737">
        <v>376</v>
      </c>
      <c r="N1737">
        <v>2</v>
      </c>
      <c r="O1737">
        <v>593</v>
      </c>
      <c r="P1737">
        <v>3</v>
      </c>
      <c r="U1737" t="str">
        <f t="shared" si="81"/>
        <v/>
      </c>
      <c r="V1737" t="str">
        <f>IF(U1737="","",VLOOKUP(B1737,'08 County Sub Allocation'!A:B,2,FALSE))</f>
        <v/>
      </c>
      <c r="X1737" t="str">
        <f t="shared" si="83"/>
        <v/>
      </c>
      <c r="Y1737" t="str">
        <f t="shared" si="82"/>
        <v/>
      </c>
    </row>
    <row r="1738" spans="1:25" x14ac:dyDescent="0.3">
      <c r="A1738" t="e">
        <f>VLOOKUP(B1738,'VTD Check'!A:D,4,FALSE)</f>
        <v>#N/A</v>
      </c>
      <c r="B1738" t="s">
        <v>381</v>
      </c>
      <c r="C1738">
        <v>29</v>
      </c>
      <c r="U1738" t="str">
        <f t="shared" si="81"/>
        <v/>
      </c>
      <c r="V1738" t="str">
        <f>IF(U1738="","",VLOOKUP(B1738,'08 County Sub Allocation'!A:B,2,FALSE))</f>
        <v/>
      </c>
      <c r="X1738" t="str">
        <f t="shared" si="83"/>
        <v/>
      </c>
      <c r="Y1738" t="str">
        <f t="shared" si="82"/>
        <v/>
      </c>
    </row>
    <row r="1739" spans="1:25" x14ac:dyDescent="0.3">
      <c r="A1739" t="e">
        <f>VLOOKUP(B1739,'VTD Check'!A:D,4,FALSE)</f>
        <v>#N/A</v>
      </c>
      <c r="B1739" t="s">
        <v>24</v>
      </c>
      <c r="C1739">
        <v>29</v>
      </c>
      <c r="D1739">
        <v>0</v>
      </c>
      <c r="E1739">
        <v>219</v>
      </c>
      <c r="F1739" t="s">
        <v>25</v>
      </c>
      <c r="G1739">
        <v>10871</v>
      </c>
      <c r="H1739">
        <v>134</v>
      </c>
      <c r="I1739">
        <v>131</v>
      </c>
      <c r="J1739">
        <v>1</v>
      </c>
      <c r="K1739">
        <v>0</v>
      </c>
      <c r="L1739">
        <v>0</v>
      </c>
      <c r="M1739">
        <v>49</v>
      </c>
      <c r="N1739">
        <v>2</v>
      </c>
      <c r="O1739">
        <v>79</v>
      </c>
      <c r="P1739">
        <v>0</v>
      </c>
      <c r="U1739" t="str">
        <f t="shared" ref="U1739:U1802" si="84">IF(ISNUMBER(LEFT(A1739,2)/1),A1739,IF(RIGHT(B1738,8)="Absentee",REPT("0",2-LEN(C1739))&amp;C1739&amp;"-ABS",IF(RIGHT(B1738,8)="Question",REPT("0",2-LEN(C1739))&amp;C1739&amp;"-QUE","")))</f>
        <v>29-QUE</v>
      </c>
      <c r="V1739" t="e">
        <f>IF(U1739="","",VLOOKUP(B1739,'08 County Sub Allocation'!A:B,2,FALSE))</f>
        <v>#N/A</v>
      </c>
      <c r="X1739">
        <f t="shared" si="83"/>
        <v>29</v>
      </c>
      <c r="Y1739" t="str">
        <f t="shared" si="82"/>
        <v>QUE</v>
      </c>
    </row>
    <row r="1740" spans="1:25" x14ac:dyDescent="0.3">
      <c r="A1740" t="e">
        <f>VLOOKUP(B1740,'VTD Check'!A:D,4,FALSE)</f>
        <v>#N/A</v>
      </c>
      <c r="B1740" t="s">
        <v>26</v>
      </c>
      <c r="C1740">
        <v>29</v>
      </c>
      <c r="D1740">
        <v>0</v>
      </c>
      <c r="E1740">
        <v>0</v>
      </c>
      <c r="F1740" t="s">
        <v>25</v>
      </c>
      <c r="G1740">
        <v>10871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U1740" t="str">
        <f t="shared" si="84"/>
        <v/>
      </c>
      <c r="V1740" t="str">
        <f>IF(U1740="","",VLOOKUP(B1740,'08 County Sub Allocation'!A:B,2,FALSE))</f>
        <v/>
      </c>
      <c r="X1740" t="str">
        <f t="shared" si="83"/>
        <v/>
      </c>
      <c r="Y1740" t="str">
        <f t="shared" si="82"/>
        <v/>
      </c>
    </row>
    <row r="1741" spans="1:25" x14ac:dyDescent="0.3">
      <c r="A1741" t="e">
        <f>VLOOKUP(B1741,'VTD Check'!A:D,4,FALSE)</f>
        <v>#N/A</v>
      </c>
      <c r="B1741" t="s">
        <v>27</v>
      </c>
      <c r="C1741">
        <v>29</v>
      </c>
      <c r="D1741">
        <v>0</v>
      </c>
      <c r="E1741">
        <v>0</v>
      </c>
      <c r="F1741" t="s">
        <v>25</v>
      </c>
      <c r="G1741">
        <v>10871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U1741" t="str">
        <f t="shared" si="84"/>
        <v/>
      </c>
      <c r="V1741" t="str">
        <f>IF(U1741="","",VLOOKUP(B1741,'08 County Sub Allocation'!A:B,2,FALSE))</f>
        <v/>
      </c>
      <c r="X1741" t="str">
        <f t="shared" si="83"/>
        <v/>
      </c>
      <c r="Y1741" t="str">
        <f t="shared" ref="Y1741:Y1804" si="85">IF(U1741="","",IF(RIGHT(B1741,5)="Total","TOT",IF(ISNUMBER(LEFT(A1741,2)/1),"ED",IF(RIGHT(U1741,3)="ABS","ABS",IF(RIGHT(U1741,3)="QUE","QUE","")))))</f>
        <v/>
      </c>
    </row>
    <row r="1742" spans="1:25" x14ac:dyDescent="0.3">
      <c r="A1742" t="e">
        <f>VLOOKUP(B1742,'VTD Check'!A:D,4,FALSE)</f>
        <v>#N/A</v>
      </c>
      <c r="B1742" t="s">
        <v>28</v>
      </c>
      <c r="C1742">
        <v>29</v>
      </c>
      <c r="D1742">
        <v>0</v>
      </c>
      <c r="E1742">
        <v>677</v>
      </c>
      <c r="F1742" t="s">
        <v>25</v>
      </c>
      <c r="G1742">
        <v>10871</v>
      </c>
      <c r="H1742">
        <v>358</v>
      </c>
      <c r="I1742">
        <v>355</v>
      </c>
      <c r="J1742">
        <v>3</v>
      </c>
      <c r="K1742">
        <v>0</v>
      </c>
      <c r="L1742">
        <v>2</v>
      </c>
      <c r="M1742">
        <v>117</v>
      </c>
      <c r="N1742">
        <v>0</v>
      </c>
      <c r="O1742">
        <v>232</v>
      </c>
      <c r="P1742">
        <v>1</v>
      </c>
      <c r="U1742" t="str">
        <f t="shared" si="84"/>
        <v/>
      </c>
      <c r="V1742" t="str">
        <f>IF(U1742="","",VLOOKUP(B1742,'08 County Sub Allocation'!A:B,2,FALSE))</f>
        <v/>
      </c>
      <c r="X1742" t="str">
        <f t="shared" si="83"/>
        <v/>
      </c>
      <c r="Y1742" t="str">
        <f t="shared" si="85"/>
        <v/>
      </c>
    </row>
    <row r="1743" spans="1:25" x14ac:dyDescent="0.3">
      <c r="A1743" t="e">
        <f>VLOOKUP(B1743,'VTD Check'!A:D,4,FALSE)</f>
        <v>#N/A</v>
      </c>
      <c r="B1743" t="s">
        <v>29</v>
      </c>
      <c r="C1743">
        <v>29</v>
      </c>
      <c r="D1743">
        <v>0</v>
      </c>
      <c r="E1743">
        <v>0</v>
      </c>
      <c r="F1743" t="s">
        <v>25</v>
      </c>
      <c r="G1743">
        <v>10871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U1743" t="str">
        <f t="shared" si="84"/>
        <v/>
      </c>
      <c r="V1743" t="str">
        <f>IF(U1743="","",VLOOKUP(B1743,'08 County Sub Allocation'!A:B,2,FALSE))</f>
        <v/>
      </c>
      <c r="X1743" t="str">
        <f t="shared" si="83"/>
        <v/>
      </c>
      <c r="Y1743" t="str">
        <f t="shared" si="85"/>
        <v/>
      </c>
    </row>
    <row r="1744" spans="1:25" x14ac:dyDescent="0.3">
      <c r="A1744" t="e">
        <f>VLOOKUP(B1744,'VTD Check'!A:D,4,FALSE)</f>
        <v>#N/A</v>
      </c>
      <c r="B1744" t="s">
        <v>30</v>
      </c>
      <c r="C1744">
        <v>29</v>
      </c>
      <c r="D1744">
        <v>0</v>
      </c>
      <c r="E1744">
        <v>0</v>
      </c>
      <c r="F1744" t="s">
        <v>25</v>
      </c>
      <c r="G1744">
        <v>10871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U1744" t="str">
        <f t="shared" si="84"/>
        <v/>
      </c>
      <c r="V1744" t="str">
        <f>IF(U1744="","",VLOOKUP(B1744,'08 County Sub Allocation'!A:B,2,FALSE))</f>
        <v/>
      </c>
      <c r="X1744" t="str">
        <f t="shared" si="83"/>
        <v/>
      </c>
      <c r="Y1744" t="str">
        <f t="shared" si="85"/>
        <v/>
      </c>
    </row>
    <row r="1745" spans="1:25" x14ac:dyDescent="0.3">
      <c r="A1745" t="e">
        <f>VLOOKUP(B1745,'VTD Check'!A:D,4,FALSE)</f>
        <v>#N/A</v>
      </c>
      <c r="B1745" t="s">
        <v>31</v>
      </c>
      <c r="C1745">
        <v>29</v>
      </c>
      <c r="D1745">
        <v>0</v>
      </c>
      <c r="E1745">
        <v>0</v>
      </c>
      <c r="F1745" t="s">
        <v>25</v>
      </c>
      <c r="G1745">
        <v>10871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U1745" t="str">
        <f t="shared" si="84"/>
        <v/>
      </c>
      <c r="V1745" t="str">
        <f>IF(U1745="","",VLOOKUP(B1745,'08 County Sub Allocation'!A:B,2,FALSE))</f>
        <v/>
      </c>
      <c r="X1745" t="str">
        <f t="shared" si="83"/>
        <v/>
      </c>
      <c r="Y1745" t="str">
        <f t="shared" si="85"/>
        <v/>
      </c>
    </row>
    <row r="1746" spans="1:25" x14ac:dyDescent="0.3">
      <c r="A1746" t="e">
        <f>VLOOKUP(B1746,'VTD Check'!A:D,4,FALSE)</f>
        <v>#N/A</v>
      </c>
      <c r="B1746" t="s">
        <v>32</v>
      </c>
      <c r="C1746">
        <v>29</v>
      </c>
      <c r="D1746">
        <v>0</v>
      </c>
      <c r="E1746">
        <v>896</v>
      </c>
      <c r="F1746" t="s">
        <v>25</v>
      </c>
      <c r="G1746">
        <v>0</v>
      </c>
      <c r="H1746">
        <v>492</v>
      </c>
      <c r="I1746">
        <v>486</v>
      </c>
      <c r="J1746">
        <v>4</v>
      </c>
      <c r="K1746">
        <v>0</v>
      </c>
      <c r="L1746">
        <v>2</v>
      </c>
      <c r="M1746">
        <v>166</v>
      </c>
      <c r="N1746">
        <v>2</v>
      </c>
      <c r="O1746">
        <v>311</v>
      </c>
      <c r="P1746">
        <v>1</v>
      </c>
      <c r="U1746" t="str">
        <f t="shared" si="84"/>
        <v/>
      </c>
      <c r="V1746" t="str">
        <f>IF(U1746="","",VLOOKUP(B1746,'08 County Sub Allocation'!A:B,2,FALSE))</f>
        <v/>
      </c>
      <c r="X1746" t="str">
        <f t="shared" si="83"/>
        <v/>
      </c>
      <c r="Y1746" t="str">
        <f t="shared" si="85"/>
        <v/>
      </c>
    </row>
    <row r="1747" spans="1:25" x14ac:dyDescent="0.3">
      <c r="A1747" t="e">
        <f>VLOOKUP(B1747,'VTD Check'!A:D,4,FALSE)</f>
        <v>#N/A</v>
      </c>
      <c r="B1747" t="s">
        <v>223</v>
      </c>
      <c r="C1747">
        <v>29</v>
      </c>
      <c r="U1747" t="str">
        <f t="shared" si="84"/>
        <v/>
      </c>
      <c r="V1747" t="str">
        <f>IF(U1747="","",VLOOKUP(B1747,'08 County Sub Allocation'!A:B,2,FALSE))</f>
        <v/>
      </c>
      <c r="X1747" t="str">
        <f t="shared" si="83"/>
        <v/>
      </c>
      <c r="Y1747" t="str">
        <f t="shared" si="85"/>
        <v/>
      </c>
    </row>
    <row r="1748" spans="1:25" x14ac:dyDescent="0.3">
      <c r="A1748" t="e">
        <f>VLOOKUP(B1748,'VTD Check'!A:D,4,FALSE)</f>
        <v>#N/A</v>
      </c>
      <c r="B1748" t="s">
        <v>24</v>
      </c>
      <c r="C1748">
        <v>29</v>
      </c>
      <c r="D1748">
        <v>0</v>
      </c>
      <c r="E1748">
        <v>11589</v>
      </c>
      <c r="F1748" t="s">
        <v>25</v>
      </c>
      <c r="G1748">
        <v>243639</v>
      </c>
      <c r="H1748">
        <v>5889</v>
      </c>
      <c r="I1748">
        <v>5870</v>
      </c>
      <c r="J1748">
        <v>78</v>
      </c>
      <c r="K1748">
        <v>7</v>
      </c>
      <c r="L1748">
        <v>19</v>
      </c>
      <c r="M1748">
        <v>2254</v>
      </c>
      <c r="N1748">
        <v>32</v>
      </c>
      <c r="O1748">
        <v>3467</v>
      </c>
      <c r="P1748">
        <v>13</v>
      </c>
      <c r="U1748" t="str">
        <f t="shared" si="84"/>
        <v/>
      </c>
      <c r="V1748" t="str">
        <f>IF(U1748="","",VLOOKUP(B1748,'08 County Sub Allocation'!A:B,2,FALSE))</f>
        <v/>
      </c>
      <c r="X1748" t="str">
        <f t="shared" si="83"/>
        <v/>
      </c>
      <c r="Y1748" t="str">
        <f t="shared" si="85"/>
        <v/>
      </c>
    </row>
    <row r="1749" spans="1:25" x14ac:dyDescent="0.3">
      <c r="A1749" t="e">
        <f>VLOOKUP(B1749,'VTD Check'!A:D,4,FALSE)</f>
        <v>#N/A</v>
      </c>
      <c r="B1749" t="s">
        <v>26</v>
      </c>
      <c r="C1749">
        <v>29</v>
      </c>
      <c r="D1749">
        <v>0</v>
      </c>
      <c r="E1749">
        <v>0</v>
      </c>
      <c r="F1749" t="s">
        <v>25</v>
      </c>
      <c r="G1749">
        <v>243639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U1749" t="str">
        <f t="shared" si="84"/>
        <v/>
      </c>
      <c r="V1749" t="str">
        <f>IF(U1749="","",VLOOKUP(B1749,'08 County Sub Allocation'!A:B,2,FALSE))</f>
        <v/>
      </c>
      <c r="X1749" t="str">
        <f t="shared" si="83"/>
        <v/>
      </c>
      <c r="Y1749" t="str">
        <f t="shared" si="85"/>
        <v/>
      </c>
    </row>
    <row r="1750" spans="1:25" x14ac:dyDescent="0.3">
      <c r="A1750" t="e">
        <f>VLOOKUP(B1750,'VTD Check'!A:D,4,FALSE)</f>
        <v>#N/A</v>
      </c>
      <c r="B1750" t="s">
        <v>27</v>
      </c>
      <c r="C1750">
        <v>29</v>
      </c>
      <c r="D1750">
        <v>0</v>
      </c>
      <c r="E1750">
        <v>0</v>
      </c>
      <c r="F1750" t="s">
        <v>25</v>
      </c>
      <c r="G1750">
        <v>243639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U1750" t="str">
        <f t="shared" si="84"/>
        <v/>
      </c>
      <c r="V1750" t="str">
        <f>IF(U1750="","",VLOOKUP(B1750,'08 County Sub Allocation'!A:B,2,FALSE))</f>
        <v/>
      </c>
      <c r="X1750" t="str">
        <f t="shared" si="83"/>
        <v/>
      </c>
      <c r="Y1750" t="str">
        <f t="shared" si="85"/>
        <v/>
      </c>
    </row>
    <row r="1751" spans="1:25" x14ac:dyDescent="0.3">
      <c r="A1751" t="e">
        <f>VLOOKUP(B1751,'VTD Check'!A:D,4,FALSE)</f>
        <v>#N/A</v>
      </c>
      <c r="B1751" t="s">
        <v>28</v>
      </c>
      <c r="C1751">
        <v>29</v>
      </c>
      <c r="D1751">
        <v>0</v>
      </c>
      <c r="E1751">
        <v>0</v>
      </c>
      <c r="F1751" t="s">
        <v>25</v>
      </c>
      <c r="G1751">
        <v>243639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U1751" t="str">
        <f t="shared" si="84"/>
        <v/>
      </c>
      <c r="V1751" t="str">
        <f>IF(U1751="","",VLOOKUP(B1751,'08 County Sub Allocation'!A:B,2,FALSE))</f>
        <v/>
      </c>
      <c r="X1751" t="str">
        <f t="shared" si="83"/>
        <v/>
      </c>
      <c r="Y1751" t="str">
        <f t="shared" si="85"/>
        <v/>
      </c>
    </row>
    <row r="1752" spans="1:25" x14ac:dyDescent="0.3">
      <c r="A1752" t="e">
        <f>VLOOKUP(B1752,'VTD Check'!A:D,4,FALSE)</f>
        <v>#N/A</v>
      </c>
      <c r="B1752" t="s">
        <v>29</v>
      </c>
      <c r="C1752">
        <v>29</v>
      </c>
      <c r="D1752">
        <v>0</v>
      </c>
      <c r="E1752">
        <v>0</v>
      </c>
      <c r="F1752" t="s">
        <v>25</v>
      </c>
      <c r="G1752">
        <v>243639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U1752" t="str">
        <f t="shared" si="84"/>
        <v/>
      </c>
      <c r="V1752" t="str">
        <f>IF(U1752="","",VLOOKUP(B1752,'08 County Sub Allocation'!A:B,2,FALSE))</f>
        <v/>
      </c>
      <c r="X1752" t="str">
        <f t="shared" si="83"/>
        <v/>
      </c>
      <c r="Y1752" t="str">
        <f t="shared" si="85"/>
        <v/>
      </c>
    </row>
    <row r="1753" spans="1:25" x14ac:dyDescent="0.3">
      <c r="A1753" t="e">
        <f>VLOOKUP(B1753,'VTD Check'!A:D,4,FALSE)</f>
        <v>#N/A</v>
      </c>
      <c r="B1753" t="s">
        <v>30</v>
      </c>
      <c r="C1753">
        <v>29</v>
      </c>
      <c r="D1753">
        <v>0</v>
      </c>
      <c r="E1753">
        <v>0</v>
      </c>
      <c r="F1753" t="s">
        <v>25</v>
      </c>
      <c r="G1753">
        <v>243639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U1753" t="str">
        <f t="shared" si="84"/>
        <v/>
      </c>
      <c r="V1753" t="str">
        <f>IF(U1753="","",VLOOKUP(B1753,'08 County Sub Allocation'!A:B,2,FALSE))</f>
        <v/>
      </c>
      <c r="X1753" t="str">
        <f t="shared" si="83"/>
        <v/>
      </c>
      <c r="Y1753" t="str">
        <f t="shared" si="85"/>
        <v/>
      </c>
    </row>
    <row r="1754" spans="1:25" x14ac:dyDescent="0.3">
      <c r="A1754" t="e">
        <f>VLOOKUP(B1754,'VTD Check'!A:D,4,FALSE)</f>
        <v>#N/A</v>
      </c>
      <c r="B1754" t="s">
        <v>31</v>
      </c>
      <c r="C1754">
        <v>29</v>
      </c>
      <c r="D1754">
        <v>0</v>
      </c>
      <c r="E1754">
        <v>0</v>
      </c>
      <c r="F1754" t="s">
        <v>25</v>
      </c>
      <c r="G1754">
        <v>243639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U1754" t="str">
        <f t="shared" si="84"/>
        <v/>
      </c>
      <c r="V1754" t="str">
        <f>IF(U1754="","",VLOOKUP(B1754,'08 County Sub Allocation'!A:B,2,FALSE))</f>
        <v/>
      </c>
      <c r="X1754" t="str">
        <f t="shared" si="83"/>
        <v/>
      </c>
      <c r="Y1754" t="str">
        <f t="shared" si="85"/>
        <v/>
      </c>
    </row>
    <row r="1755" spans="1:25" x14ac:dyDescent="0.3">
      <c r="A1755" t="e">
        <f>VLOOKUP(B1755,'VTD Check'!A:D,4,FALSE)</f>
        <v>#N/A</v>
      </c>
      <c r="B1755" t="s">
        <v>32</v>
      </c>
      <c r="C1755">
        <v>29</v>
      </c>
      <c r="D1755">
        <v>0</v>
      </c>
      <c r="E1755">
        <v>11589</v>
      </c>
      <c r="F1755" t="s">
        <v>25</v>
      </c>
      <c r="G1755">
        <v>0</v>
      </c>
      <c r="H1755">
        <v>5889</v>
      </c>
      <c r="I1755">
        <v>5870</v>
      </c>
      <c r="J1755">
        <v>78</v>
      </c>
      <c r="K1755">
        <v>7</v>
      </c>
      <c r="L1755">
        <v>19</v>
      </c>
      <c r="M1755">
        <v>2254</v>
      </c>
      <c r="N1755">
        <v>32</v>
      </c>
      <c r="O1755">
        <v>3467</v>
      </c>
      <c r="P1755">
        <v>13</v>
      </c>
      <c r="U1755" t="str">
        <f t="shared" si="84"/>
        <v/>
      </c>
      <c r="V1755" t="str">
        <f>IF(U1755="","",VLOOKUP(B1755,'08 County Sub Allocation'!A:B,2,FALSE))</f>
        <v/>
      </c>
      <c r="X1755" t="str">
        <f t="shared" si="83"/>
        <v/>
      </c>
      <c r="Y1755" t="str">
        <f t="shared" si="85"/>
        <v/>
      </c>
    </row>
    <row r="1756" spans="1:25" x14ac:dyDescent="0.3">
      <c r="A1756" t="e">
        <f>VLOOKUP(B1756,'VTD Check'!A:D,4,FALSE)</f>
        <v>#N/A</v>
      </c>
      <c r="B1756" t="s">
        <v>372</v>
      </c>
      <c r="C1756">
        <v>29</v>
      </c>
      <c r="U1756" t="str">
        <f t="shared" si="84"/>
        <v/>
      </c>
      <c r="V1756" t="str">
        <f>IF(U1756="","",VLOOKUP(B1756,'08 County Sub Allocation'!A:B,2,FALSE))</f>
        <v/>
      </c>
      <c r="X1756" t="str">
        <f t="shared" si="83"/>
        <v/>
      </c>
      <c r="Y1756" t="str">
        <f t="shared" si="85"/>
        <v/>
      </c>
    </row>
    <row r="1757" spans="1:25" x14ac:dyDescent="0.3">
      <c r="A1757" t="e">
        <f>VLOOKUP(B1757,'VTD Check'!A:D,4,FALSE)</f>
        <v>#N/A</v>
      </c>
      <c r="B1757" t="s">
        <v>24</v>
      </c>
      <c r="C1757">
        <v>29</v>
      </c>
      <c r="D1757">
        <v>0</v>
      </c>
      <c r="E1757">
        <v>0</v>
      </c>
      <c r="F1757" t="s">
        <v>25</v>
      </c>
      <c r="G1757">
        <v>62754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U1757" t="str">
        <f t="shared" si="84"/>
        <v/>
      </c>
      <c r="V1757" t="str">
        <f>IF(U1757="","",VLOOKUP(B1757,'08 County Sub Allocation'!A:B,2,FALSE))</f>
        <v/>
      </c>
      <c r="X1757" t="str">
        <f t="shared" si="83"/>
        <v/>
      </c>
      <c r="Y1757" t="str">
        <f t="shared" si="85"/>
        <v/>
      </c>
    </row>
    <row r="1758" spans="1:25" x14ac:dyDescent="0.3">
      <c r="A1758" t="e">
        <f>VLOOKUP(B1758,'VTD Check'!A:D,4,FALSE)</f>
        <v>#N/A</v>
      </c>
      <c r="B1758" t="s">
        <v>26</v>
      </c>
      <c r="C1758">
        <v>29</v>
      </c>
      <c r="D1758">
        <v>0</v>
      </c>
      <c r="E1758">
        <v>234</v>
      </c>
      <c r="F1758" t="s">
        <v>25</v>
      </c>
      <c r="G1758">
        <v>62754</v>
      </c>
      <c r="H1758">
        <v>234</v>
      </c>
      <c r="I1758">
        <v>233</v>
      </c>
      <c r="J1758">
        <v>6</v>
      </c>
      <c r="K1758">
        <v>0</v>
      </c>
      <c r="L1758">
        <v>1</v>
      </c>
      <c r="M1758">
        <v>96</v>
      </c>
      <c r="N1758">
        <v>1</v>
      </c>
      <c r="O1758">
        <v>129</v>
      </c>
      <c r="P1758">
        <v>0</v>
      </c>
      <c r="U1758" t="str">
        <f t="shared" si="84"/>
        <v/>
      </c>
      <c r="V1758" t="str">
        <f>IF(U1758="","",VLOOKUP(B1758,'08 County Sub Allocation'!A:B,2,FALSE))</f>
        <v/>
      </c>
      <c r="X1758" t="str">
        <f t="shared" si="83"/>
        <v/>
      </c>
      <c r="Y1758" t="str">
        <f t="shared" si="85"/>
        <v/>
      </c>
    </row>
    <row r="1759" spans="1:25" x14ac:dyDescent="0.3">
      <c r="A1759" t="e">
        <f>VLOOKUP(B1759,'VTD Check'!A:D,4,FALSE)</f>
        <v>#N/A</v>
      </c>
      <c r="B1759" t="s">
        <v>27</v>
      </c>
      <c r="C1759">
        <v>29</v>
      </c>
      <c r="D1759">
        <v>0</v>
      </c>
      <c r="E1759">
        <v>0</v>
      </c>
      <c r="F1759" t="s">
        <v>25</v>
      </c>
      <c r="G1759">
        <v>62754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U1759" t="str">
        <f t="shared" si="84"/>
        <v/>
      </c>
      <c r="V1759" t="str">
        <f>IF(U1759="","",VLOOKUP(B1759,'08 County Sub Allocation'!A:B,2,FALSE))</f>
        <v/>
      </c>
      <c r="X1759" t="str">
        <f t="shared" si="83"/>
        <v/>
      </c>
      <c r="Y1759" t="str">
        <f t="shared" si="85"/>
        <v/>
      </c>
    </row>
    <row r="1760" spans="1:25" x14ac:dyDescent="0.3">
      <c r="A1760" t="e">
        <f>VLOOKUP(B1760,'VTD Check'!A:D,4,FALSE)</f>
        <v>#N/A</v>
      </c>
      <c r="B1760" t="s">
        <v>28</v>
      </c>
      <c r="C1760">
        <v>29</v>
      </c>
      <c r="D1760">
        <v>0</v>
      </c>
      <c r="E1760">
        <v>0</v>
      </c>
      <c r="F1760" t="s">
        <v>25</v>
      </c>
      <c r="G1760">
        <v>62754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U1760" t="str">
        <f t="shared" si="84"/>
        <v/>
      </c>
      <c r="V1760" t="str">
        <f>IF(U1760="","",VLOOKUP(B1760,'08 County Sub Allocation'!A:B,2,FALSE))</f>
        <v/>
      </c>
      <c r="X1760" t="str">
        <f t="shared" si="83"/>
        <v/>
      </c>
      <c r="Y1760" t="str">
        <f t="shared" si="85"/>
        <v/>
      </c>
    </row>
    <row r="1761" spans="1:25" x14ac:dyDescent="0.3">
      <c r="A1761" t="e">
        <f>VLOOKUP(B1761,'VTD Check'!A:D,4,FALSE)</f>
        <v>#N/A</v>
      </c>
      <c r="B1761" t="s">
        <v>29</v>
      </c>
      <c r="C1761">
        <v>29</v>
      </c>
      <c r="D1761">
        <v>0</v>
      </c>
      <c r="E1761">
        <v>0</v>
      </c>
      <c r="F1761" t="s">
        <v>25</v>
      </c>
      <c r="G1761">
        <v>62754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U1761" t="str">
        <f t="shared" si="84"/>
        <v/>
      </c>
      <c r="V1761" t="str">
        <f>IF(U1761="","",VLOOKUP(B1761,'08 County Sub Allocation'!A:B,2,FALSE))</f>
        <v/>
      </c>
      <c r="X1761" t="str">
        <f t="shared" si="83"/>
        <v/>
      </c>
      <c r="Y1761" t="str">
        <f t="shared" si="85"/>
        <v/>
      </c>
    </row>
    <row r="1762" spans="1:25" x14ac:dyDescent="0.3">
      <c r="A1762" t="e">
        <f>VLOOKUP(B1762,'VTD Check'!A:D,4,FALSE)</f>
        <v>#N/A</v>
      </c>
      <c r="B1762" t="s">
        <v>30</v>
      </c>
      <c r="C1762">
        <v>29</v>
      </c>
      <c r="D1762">
        <v>0</v>
      </c>
      <c r="E1762">
        <v>333</v>
      </c>
      <c r="F1762" t="s">
        <v>25</v>
      </c>
      <c r="G1762">
        <v>62754</v>
      </c>
      <c r="H1762">
        <v>333</v>
      </c>
      <c r="I1762">
        <v>330</v>
      </c>
      <c r="J1762">
        <v>4</v>
      </c>
      <c r="K1762">
        <v>2</v>
      </c>
      <c r="L1762">
        <v>4</v>
      </c>
      <c r="M1762">
        <v>112</v>
      </c>
      <c r="N1762">
        <v>0</v>
      </c>
      <c r="O1762">
        <v>206</v>
      </c>
      <c r="P1762">
        <v>2</v>
      </c>
      <c r="U1762" t="str">
        <f t="shared" si="84"/>
        <v/>
      </c>
      <c r="V1762" t="str">
        <f>IF(U1762="","",VLOOKUP(B1762,'08 County Sub Allocation'!A:B,2,FALSE))</f>
        <v/>
      </c>
      <c r="X1762" t="str">
        <f t="shared" si="83"/>
        <v/>
      </c>
      <c r="Y1762" t="str">
        <f t="shared" si="85"/>
        <v/>
      </c>
    </row>
    <row r="1763" spans="1:25" x14ac:dyDescent="0.3">
      <c r="A1763" t="e">
        <f>VLOOKUP(B1763,'VTD Check'!A:D,4,FALSE)</f>
        <v>#N/A</v>
      </c>
      <c r="B1763" t="s">
        <v>31</v>
      </c>
      <c r="C1763">
        <v>29</v>
      </c>
      <c r="D1763">
        <v>0</v>
      </c>
      <c r="E1763">
        <v>0</v>
      </c>
      <c r="F1763" t="s">
        <v>25</v>
      </c>
      <c r="G1763">
        <v>62754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U1763" t="str">
        <f t="shared" si="84"/>
        <v/>
      </c>
      <c r="V1763" t="str">
        <f>IF(U1763="","",VLOOKUP(B1763,'08 County Sub Allocation'!A:B,2,FALSE))</f>
        <v/>
      </c>
      <c r="X1763" t="str">
        <f t="shared" si="83"/>
        <v/>
      </c>
      <c r="Y1763" t="str">
        <f t="shared" si="85"/>
        <v/>
      </c>
    </row>
    <row r="1764" spans="1:25" x14ac:dyDescent="0.3">
      <c r="A1764" t="e">
        <f>VLOOKUP(B1764,'VTD Check'!A:D,4,FALSE)</f>
        <v>#N/A</v>
      </c>
      <c r="B1764" t="s">
        <v>32</v>
      </c>
      <c r="C1764">
        <v>29</v>
      </c>
      <c r="D1764">
        <v>0</v>
      </c>
      <c r="E1764">
        <v>567</v>
      </c>
      <c r="F1764" t="s">
        <v>25</v>
      </c>
      <c r="G1764">
        <v>0</v>
      </c>
      <c r="H1764">
        <v>567</v>
      </c>
      <c r="I1764">
        <v>563</v>
      </c>
      <c r="J1764">
        <v>10</v>
      </c>
      <c r="K1764">
        <v>2</v>
      </c>
      <c r="L1764">
        <v>5</v>
      </c>
      <c r="M1764">
        <v>208</v>
      </c>
      <c r="N1764">
        <v>1</v>
      </c>
      <c r="O1764">
        <v>335</v>
      </c>
      <c r="P1764">
        <v>2</v>
      </c>
      <c r="U1764" t="str">
        <f t="shared" si="84"/>
        <v/>
      </c>
      <c r="V1764" t="str">
        <f>IF(U1764="","",VLOOKUP(B1764,'08 County Sub Allocation'!A:B,2,FALSE))</f>
        <v/>
      </c>
      <c r="X1764" t="str">
        <f t="shared" si="83"/>
        <v/>
      </c>
      <c r="Y1764" t="str">
        <f t="shared" si="85"/>
        <v/>
      </c>
    </row>
    <row r="1765" spans="1:25" x14ac:dyDescent="0.3">
      <c r="A1765" t="e">
        <f>VLOOKUP(B1765,'VTD Check'!A:D,4,FALSE)</f>
        <v>#N/A</v>
      </c>
      <c r="B1765" t="s">
        <v>382</v>
      </c>
      <c r="C1765">
        <v>29</v>
      </c>
      <c r="U1765" t="str">
        <f t="shared" si="84"/>
        <v/>
      </c>
      <c r="V1765" t="str">
        <f>IF(U1765="","",VLOOKUP(B1765,'08 County Sub Allocation'!A:B,2,FALSE))</f>
        <v/>
      </c>
      <c r="X1765" t="str">
        <f t="shared" si="83"/>
        <v/>
      </c>
      <c r="Y1765" t="str">
        <f t="shared" si="85"/>
        <v/>
      </c>
    </row>
    <row r="1766" spans="1:25" x14ac:dyDescent="0.3">
      <c r="A1766" t="e">
        <f>VLOOKUP(B1766,'VTD Check'!A:D,4,FALSE)</f>
        <v>#N/A</v>
      </c>
      <c r="B1766" t="s">
        <v>24</v>
      </c>
      <c r="C1766">
        <v>29</v>
      </c>
      <c r="D1766">
        <v>0</v>
      </c>
      <c r="E1766">
        <v>0</v>
      </c>
      <c r="F1766" t="s">
        <v>25</v>
      </c>
      <c r="G1766">
        <v>22730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U1766" t="str">
        <f t="shared" si="84"/>
        <v/>
      </c>
      <c r="V1766" t="str">
        <f>IF(U1766="","",VLOOKUP(B1766,'08 County Sub Allocation'!A:B,2,FALSE))</f>
        <v/>
      </c>
      <c r="X1766" t="str">
        <f t="shared" si="83"/>
        <v/>
      </c>
      <c r="Y1766" t="str">
        <f t="shared" si="85"/>
        <v/>
      </c>
    </row>
    <row r="1767" spans="1:25" x14ac:dyDescent="0.3">
      <c r="A1767" t="e">
        <f>VLOOKUP(B1767,'VTD Check'!A:D,4,FALSE)</f>
        <v>#N/A</v>
      </c>
      <c r="B1767" t="s">
        <v>26</v>
      </c>
      <c r="C1767">
        <v>29</v>
      </c>
      <c r="D1767">
        <v>0</v>
      </c>
      <c r="E1767">
        <v>0</v>
      </c>
      <c r="F1767" t="s">
        <v>25</v>
      </c>
      <c r="G1767">
        <v>22730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U1767" t="str">
        <f t="shared" si="84"/>
        <v/>
      </c>
      <c r="V1767" t="str">
        <f>IF(U1767="","",VLOOKUP(B1767,'08 County Sub Allocation'!A:B,2,FALSE))</f>
        <v/>
      </c>
      <c r="X1767" t="str">
        <f t="shared" si="83"/>
        <v/>
      </c>
      <c r="Y1767" t="str">
        <f t="shared" si="85"/>
        <v/>
      </c>
    </row>
    <row r="1768" spans="1:25" x14ac:dyDescent="0.3">
      <c r="A1768" t="e">
        <f>VLOOKUP(B1768,'VTD Check'!A:D,4,FALSE)</f>
        <v>#N/A</v>
      </c>
      <c r="B1768" t="s">
        <v>27</v>
      </c>
      <c r="C1768">
        <v>29</v>
      </c>
      <c r="D1768">
        <v>0</v>
      </c>
      <c r="E1768">
        <v>0</v>
      </c>
      <c r="F1768" t="s">
        <v>25</v>
      </c>
      <c r="G1768">
        <v>22730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U1768" t="str">
        <f t="shared" si="84"/>
        <v/>
      </c>
      <c r="V1768" t="str">
        <f>IF(U1768="","",VLOOKUP(B1768,'08 County Sub Allocation'!A:B,2,FALSE))</f>
        <v/>
      </c>
      <c r="X1768" t="str">
        <f t="shared" si="83"/>
        <v/>
      </c>
      <c r="Y1768" t="str">
        <f t="shared" si="85"/>
        <v/>
      </c>
    </row>
    <row r="1769" spans="1:25" x14ac:dyDescent="0.3">
      <c r="A1769" t="e">
        <f>VLOOKUP(B1769,'VTD Check'!A:D,4,FALSE)</f>
        <v>#N/A</v>
      </c>
      <c r="B1769" t="s">
        <v>28</v>
      </c>
      <c r="C1769">
        <v>29</v>
      </c>
      <c r="D1769">
        <v>0</v>
      </c>
      <c r="E1769">
        <v>0</v>
      </c>
      <c r="F1769" t="s">
        <v>25</v>
      </c>
      <c r="G1769">
        <v>22730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U1769" t="str">
        <f t="shared" si="84"/>
        <v/>
      </c>
      <c r="V1769" t="str">
        <f>IF(U1769="","",VLOOKUP(B1769,'08 County Sub Allocation'!A:B,2,FALSE))</f>
        <v/>
      </c>
      <c r="X1769" t="str">
        <f t="shared" si="83"/>
        <v/>
      </c>
      <c r="Y1769" t="str">
        <f t="shared" si="85"/>
        <v/>
      </c>
    </row>
    <row r="1770" spans="1:25" x14ac:dyDescent="0.3">
      <c r="A1770" t="e">
        <f>VLOOKUP(B1770,'VTD Check'!A:D,4,FALSE)</f>
        <v>#N/A</v>
      </c>
      <c r="B1770" t="s">
        <v>29</v>
      </c>
      <c r="C1770">
        <v>29</v>
      </c>
      <c r="D1770">
        <v>0</v>
      </c>
      <c r="E1770">
        <v>190</v>
      </c>
      <c r="F1770" t="s">
        <v>25</v>
      </c>
      <c r="G1770">
        <v>22730</v>
      </c>
      <c r="H1770">
        <v>96</v>
      </c>
      <c r="I1770">
        <v>94</v>
      </c>
      <c r="J1770">
        <v>1</v>
      </c>
      <c r="K1770">
        <v>0</v>
      </c>
      <c r="L1770">
        <v>0</v>
      </c>
      <c r="M1770">
        <v>26</v>
      </c>
      <c r="N1770">
        <v>0</v>
      </c>
      <c r="O1770">
        <v>67</v>
      </c>
      <c r="P1770">
        <v>0</v>
      </c>
      <c r="U1770" t="str">
        <f t="shared" si="84"/>
        <v/>
      </c>
      <c r="V1770" t="str">
        <f>IF(U1770="","",VLOOKUP(B1770,'08 County Sub Allocation'!A:B,2,FALSE))</f>
        <v/>
      </c>
      <c r="X1770" t="str">
        <f t="shared" si="83"/>
        <v/>
      </c>
      <c r="Y1770" t="str">
        <f t="shared" si="85"/>
        <v/>
      </c>
    </row>
    <row r="1771" spans="1:25" x14ac:dyDescent="0.3">
      <c r="A1771" t="e">
        <f>VLOOKUP(B1771,'VTD Check'!A:D,4,FALSE)</f>
        <v>#N/A</v>
      </c>
      <c r="B1771" t="s">
        <v>30</v>
      </c>
      <c r="C1771">
        <v>29</v>
      </c>
      <c r="D1771">
        <v>0</v>
      </c>
      <c r="E1771">
        <v>0</v>
      </c>
      <c r="F1771" t="s">
        <v>25</v>
      </c>
      <c r="G1771">
        <v>22730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U1771" t="str">
        <f t="shared" si="84"/>
        <v/>
      </c>
      <c r="V1771" t="str">
        <f>IF(U1771="","",VLOOKUP(B1771,'08 County Sub Allocation'!A:B,2,FALSE))</f>
        <v/>
      </c>
      <c r="X1771" t="str">
        <f t="shared" si="83"/>
        <v/>
      </c>
      <c r="Y1771" t="str">
        <f t="shared" si="85"/>
        <v/>
      </c>
    </row>
    <row r="1772" spans="1:25" x14ac:dyDescent="0.3">
      <c r="A1772" t="e">
        <f>VLOOKUP(B1772,'VTD Check'!A:D,4,FALSE)</f>
        <v>#N/A</v>
      </c>
      <c r="B1772" t="s">
        <v>31</v>
      </c>
      <c r="C1772">
        <v>29</v>
      </c>
      <c r="D1772">
        <v>0</v>
      </c>
      <c r="E1772">
        <v>0</v>
      </c>
      <c r="F1772" t="s">
        <v>25</v>
      </c>
      <c r="G1772">
        <v>22730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U1772" t="str">
        <f t="shared" si="84"/>
        <v/>
      </c>
      <c r="V1772" t="str">
        <f>IF(U1772="","",VLOOKUP(B1772,'08 County Sub Allocation'!A:B,2,FALSE))</f>
        <v/>
      </c>
      <c r="X1772" t="str">
        <f t="shared" si="83"/>
        <v/>
      </c>
      <c r="Y1772" t="str">
        <f t="shared" si="85"/>
        <v/>
      </c>
    </row>
    <row r="1773" spans="1:25" x14ac:dyDescent="0.3">
      <c r="A1773" t="e">
        <f>VLOOKUP(B1773,'VTD Check'!A:D,4,FALSE)</f>
        <v>#N/A</v>
      </c>
      <c r="B1773" t="s">
        <v>32</v>
      </c>
      <c r="C1773">
        <v>29</v>
      </c>
      <c r="D1773">
        <v>0</v>
      </c>
      <c r="E1773">
        <v>190</v>
      </c>
      <c r="F1773" t="s">
        <v>25</v>
      </c>
      <c r="G1773">
        <v>0</v>
      </c>
      <c r="H1773">
        <v>96</v>
      </c>
      <c r="I1773">
        <v>94</v>
      </c>
      <c r="J1773">
        <v>1</v>
      </c>
      <c r="K1773">
        <v>0</v>
      </c>
      <c r="L1773">
        <v>0</v>
      </c>
      <c r="M1773">
        <v>26</v>
      </c>
      <c r="N1773">
        <v>0</v>
      </c>
      <c r="O1773">
        <v>67</v>
      </c>
      <c r="P1773">
        <v>0</v>
      </c>
      <c r="U1773" t="str">
        <f t="shared" si="84"/>
        <v/>
      </c>
      <c r="V1773" t="str">
        <f>IF(U1773="","",VLOOKUP(B1773,'08 County Sub Allocation'!A:B,2,FALSE))</f>
        <v/>
      </c>
      <c r="X1773" t="str">
        <f t="shared" si="83"/>
        <v/>
      </c>
      <c r="Y1773" t="str">
        <f t="shared" si="85"/>
        <v/>
      </c>
    </row>
    <row r="1774" spans="1:25" x14ac:dyDescent="0.3">
      <c r="A1774" t="e">
        <f>VLOOKUP(B1774,'VTD Check'!A:D,4,FALSE)</f>
        <v>#N/A</v>
      </c>
      <c r="B1774" t="s">
        <v>32</v>
      </c>
      <c r="C1774">
        <v>29</v>
      </c>
      <c r="U1774" t="str">
        <f t="shared" si="84"/>
        <v/>
      </c>
      <c r="V1774" t="str">
        <f>IF(U1774="","",VLOOKUP(B1774,'08 County Sub Allocation'!A:B,2,FALSE))</f>
        <v/>
      </c>
      <c r="X1774" t="str">
        <f t="shared" si="83"/>
        <v/>
      </c>
      <c r="Y1774" t="str">
        <f t="shared" si="85"/>
        <v/>
      </c>
    </row>
    <row r="1775" spans="1:25" x14ac:dyDescent="0.3">
      <c r="A1775" t="e">
        <f>VLOOKUP(B1775,'VTD Check'!A:D,4,FALSE)</f>
        <v>#N/A</v>
      </c>
      <c r="B1775" t="s">
        <v>37</v>
      </c>
      <c r="C1775">
        <v>29</v>
      </c>
      <c r="D1775">
        <v>10871</v>
      </c>
      <c r="E1775">
        <v>9260</v>
      </c>
      <c r="F1775" s="1">
        <v>0.8518</v>
      </c>
      <c r="G1775">
        <v>10871</v>
      </c>
      <c r="H1775">
        <v>4642</v>
      </c>
      <c r="I1775">
        <v>4623</v>
      </c>
      <c r="J1775">
        <v>75</v>
      </c>
      <c r="K1775">
        <v>10</v>
      </c>
      <c r="L1775">
        <v>21</v>
      </c>
      <c r="M1775">
        <v>1516</v>
      </c>
      <c r="N1775">
        <v>21</v>
      </c>
      <c r="O1775">
        <v>2970</v>
      </c>
      <c r="P1775">
        <v>10</v>
      </c>
      <c r="U1775" t="str">
        <f t="shared" si="84"/>
        <v/>
      </c>
      <c r="V1775" t="str">
        <f>IF(U1775="","",VLOOKUP(B1775,'08 County Sub Allocation'!A:B,2,FALSE))</f>
        <v/>
      </c>
      <c r="X1775" t="str">
        <f t="shared" si="83"/>
        <v/>
      </c>
      <c r="Y1775" t="str">
        <f t="shared" si="85"/>
        <v/>
      </c>
    </row>
    <row r="1776" spans="1:25" x14ac:dyDescent="0.3">
      <c r="A1776" t="e">
        <f>VLOOKUP(B1776,'VTD Check'!A:D,4,FALSE)</f>
        <v>#N/A</v>
      </c>
      <c r="B1776" t="s">
        <v>24</v>
      </c>
      <c r="C1776">
        <v>29</v>
      </c>
      <c r="D1776">
        <v>10871</v>
      </c>
      <c r="E1776">
        <v>13455</v>
      </c>
      <c r="F1776" s="1">
        <v>1.2377</v>
      </c>
      <c r="G1776">
        <v>350865</v>
      </c>
      <c r="H1776">
        <v>6885</v>
      </c>
      <c r="I1776">
        <v>6856</v>
      </c>
      <c r="J1776">
        <v>91</v>
      </c>
      <c r="K1776">
        <v>10</v>
      </c>
      <c r="L1776">
        <v>22</v>
      </c>
      <c r="M1776">
        <v>2624</v>
      </c>
      <c r="N1776">
        <v>36</v>
      </c>
      <c r="O1776">
        <v>4057</v>
      </c>
      <c r="P1776">
        <v>16</v>
      </c>
      <c r="U1776" t="str">
        <f t="shared" si="84"/>
        <v/>
      </c>
      <c r="V1776" t="str">
        <f>IF(U1776="","",VLOOKUP(B1776,'08 County Sub Allocation'!A:B,2,FALSE))</f>
        <v/>
      </c>
      <c r="X1776" t="str">
        <f t="shared" si="83"/>
        <v/>
      </c>
      <c r="Y1776" t="str">
        <f t="shared" si="85"/>
        <v/>
      </c>
    </row>
    <row r="1777" spans="1:25" x14ac:dyDescent="0.3">
      <c r="A1777" t="e">
        <f>VLOOKUP(B1777,'VTD Check'!A:D,4,FALSE)</f>
        <v>#N/A</v>
      </c>
      <c r="B1777" t="s">
        <v>26</v>
      </c>
      <c r="C1777">
        <v>29</v>
      </c>
      <c r="D1777">
        <v>10871</v>
      </c>
      <c r="E1777">
        <v>234</v>
      </c>
      <c r="F1777" s="1">
        <v>2.1499999999999998E-2</v>
      </c>
      <c r="G1777">
        <v>350865</v>
      </c>
      <c r="H1777">
        <v>234</v>
      </c>
      <c r="I1777">
        <v>233</v>
      </c>
      <c r="J1777">
        <v>6</v>
      </c>
      <c r="K1777">
        <v>0</v>
      </c>
      <c r="L1777">
        <v>1</v>
      </c>
      <c r="M1777">
        <v>96</v>
      </c>
      <c r="N1777">
        <v>1</v>
      </c>
      <c r="O1777">
        <v>129</v>
      </c>
      <c r="P1777">
        <v>0</v>
      </c>
      <c r="U1777" t="str">
        <f t="shared" si="84"/>
        <v/>
      </c>
      <c r="V1777" t="str">
        <f>IF(U1777="","",VLOOKUP(B1777,'08 County Sub Allocation'!A:B,2,FALSE))</f>
        <v/>
      </c>
      <c r="X1777" t="str">
        <f t="shared" si="83"/>
        <v/>
      </c>
      <c r="Y1777" t="str">
        <f t="shared" si="85"/>
        <v/>
      </c>
    </row>
    <row r="1778" spans="1:25" x14ac:dyDescent="0.3">
      <c r="A1778" t="e">
        <f>VLOOKUP(B1778,'VTD Check'!A:D,4,FALSE)</f>
        <v>#N/A</v>
      </c>
      <c r="B1778" t="s">
        <v>27</v>
      </c>
      <c r="C1778">
        <v>29</v>
      </c>
      <c r="D1778">
        <v>10871</v>
      </c>
      <c r="E1778">
        <v>0</v>
      </c>
      <c r="F1778" s="1">
        <v>0</v>
      </c>
      <c r="G1778">
        <v>350865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U1778" t="str">
        <f t="shared" si="84"/>
        <v/>
      </c>
      <c r="V1778" t="str">
        <f>IF(U1778="","",VLOOKUP(B1778,'08 County Sub Allocation'!A:B,2,FALSE))</f>
        <v/>
      </c>
      <c r="X1778" t="str">
        <f t="shared" si="83"/>
        <v/>
      </c>
      <c r="Y1778" t="str">
        <f t="shared" si="85"/>
        <v/>
      </c>
    </row>
    <row r="1779" spans="1:25" x14ac:dyDescent="0.3">
      <c r="A1779" t="e">
        <f>VLOOKUP(B1779,'VTD Check'!A:D,4,FALSE)</f>
        <v>#N/A</v>
      </c>
      <c r="B1779" t="s">
        <v>28</v>
      </c>
      <c r="C1779">
        <v>29</v>
      </c>
      <c r="D1779">
        <v>10871</v>
      </c>
      <c r="E1779">
        <v>934</v>
      </c>
      <c r="F1779" s="1">
        <v>8.5900000000000004E-2</v>
      </c>
      <c r="G1779">
        <v>350865</v>
      </c>
      <c r="H1779">
        <v>497</v>
      </c>
      <c r="I1779">
        <v>494</v>
      </c>
      <c r="J1779">
        <v>5</v>
      </c>
      <c r="K1779">
        <v>0</v>
      </c>
      <c r="L1779">
        <v>2</v>
      </c>
      <c r="M1779">
        <v>172</v>
      </c>
      <c r="N1779">
        <v>0</v>
      </c>
      <c r="O1779">
        <v>314</v>
      </c>
      <c r="P1779">
        <v>1</v>
      </c>
      <c r="U1779" t="str">
        <f t="shared" si="84"/>
        <v/>
      </c>
      <c r="V1779" t="str">
        <f>IF(U1779="","",VLOOKUP(B1779,'08 County Sub Allocation'!A:B,2,FALSE))</f>
        <v/>
      </c>
      <c r="X1779" t="str">
        <f t="shared" si="83"/>
        <v/>
      </c>
      <c r="Y1779" t="str">
        <f t="shared" si="85"/>
        <v/>
      </c>
    </row>
    <row r="1780" spans="1:25" x14ac:dyDescent="0.3">
      <c r="A1780" t="e">
        <f>VLOOKUP(B1780,'VTD Check'!A:D,4,FALSE)</f>
        <v>#N/A</v>
      </c>
      <c r="B1780" t="s">
        <v>29</v>
      </c>
      <c r="C1780">
        <v>29</v>
      </c>
      <c r="D1780">
        <v>10871</v>
      </c>
      <c r="E1780">
        <v>190</v>
      </c>
      <c r="F1780" s="1">
        <v>1.7500000000000002E-2</v>
      </c>
      <c r="G1780">
        <v>350865</v>
      </c>
      <c r="H1780">
        <v>96</v>
      </c>
      <c r="I1780">
        <v>94</v>
      </c>
      <c r="J1780">
        <v>1</v>
      </c>
      <c r="K1780">
        <v>0</v>
      </c>
      <c r="L1780">
        <v>0</v>
      </c>
      <c r="M1780">
        <v>26</v>
      </c>
      <c r="N1780">
        <v>0</v>
      </c>
      <c r="O1780">
        <v>67</v>
      </c>
      <c r="P1780">
        <v>0</v>
      </c>
      <c r="U1780" t="str">
        <f t="shared" si="84"/>
        <v/>
      </c>
      <c r="V1780" t="str">
        <f>IF(U1780="","",VLOOKUP(B1780,'08 County Sub Allocation'!A:B,2,FALSE))</f>
        <v/>
      </c>
      <c r="X1780" t="str">
        <f t="shared" si="83"/>
        <v/>
      </c>
      <c r="Y1780" t="str">
        <f t="shared" si="85"/>
        <v/>
      </c>
    </row>
    <row r="1781" spans="1:25" x14ac:dyDescent="0.3">
      <c r="A1781" t="e">
        <f>VLOOKUP(B1781,'VTD Check'!A:D,4,FALSE)</f>
        <v>#N/A</v>
      </c>
      <c r="B1781" t="s">
        <v>30</v>
      </c>
      <c r="C1781">
        <v>29</v>
      </c>
      <c r="D1781">
        <v>10871</v>
      </c>
      <c r="E1781">
        <v>333</v>
      </c>
      <c r="F1781" s="1">
        <v>3.0599999999999999E-2</v>
      </c>
      <c r="G1781">
        <v>350865</v>
      </c>
      <c r="H1781">
        <v>333</v>
      </c>
      <c r="I1781">
        <v>330</v>
      </c>
      <c r="J1781">
        <v>4</v>
      </c>
      <c r="K1781">
        <v>2</v>
      </c>
      <c r="L1781">
        <v>4</v>
      </c>
      <c r="M1781">
        <v>112</v>
      </c>
      <c r="N1781">
        <v>0</v>
      </c>
      <c r="O1781">
        <v>206</v>
      </c>
      <c r="P1781">
        <v>2</v>
      </c>
      <c r="U1781" t="str">
        <f t="shared" si="84"/>
        <v/>
      </c>
      <c r="V1781" t="str">
        <f>IF(U1781="","",VLOOKUP(B1781,'08 County Sub Allocation'!A:B,2,FALSE))</f>
        <v/>
      </c>
      <c r="X1781" t="str">
        <f t="shared" si="83"/>
        <v/>
      </c>
      <c r="Y1781" t="str">
        <f t="shared" si="85"/>
        <v/>
      </c>
    </row>
    <row r="1782" spans="1:25" x14ac:dyDescent="0.3">
      <c r="A1782" t="e">
        <f>VLOOKUP(B1782,'VTD Check'!A:D,4,FALSE)</f>
        <v>#N/A</v>
      </c>
      <c r="B1782" t="s">
        <v>31</v>
      </c>
      <c r="C1782">
        <v>29</v>
      </c>
      <c r="D1782">
        <v>10871</v>
      </c>
      <c r="E1782">
        <v>0</v>
      </c>
      <c r="F1782" s="1">
        <v>0</v>
      </c>
      <c r="G1782">
        <v>350865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U1782" t="str">
        <f t="shared" si="84"/>
        <v/>
      </c>
      <c r="V1782" t="str">
        <f>IF(U1782="","",VLOOKUP(B1782,'08 County Sub Allocation'!A:B,2,FALSE))</f>
        <v/>
      </c>
      <c r="X1782" t="str">
        <f t="shared" si="83"/>
        <v/>
      </c>
      <c r="Y1782" t="str">
        <f t="shared" si="85"/>
        <v/>
      </c>
    </row>
    <row r="1783" spans="1:25" x14ac:dyDescent="0.3">
      <c r="A1783" t="e">
        <f>VLOOKUP(B1783,'VTD Check'!A:D,4,FALSE)</f>
        <v>#N/A</v>
      </c>
      <c r="B1783" t="s">
        <v>32</v>
      </c>
      <c r="C1783">
        <v>29</v>
      </c>
      <c r="D1783">
        <v>10871</v>
      </c>
      <c r="E1783">
        <v>24406</v>
      </c>
      <c r="F1783" s="1">
        <v>2.2450999999999999</v>
      </c>
      <c r="G1783">
        <v>10871</v>
      </c>
      <c r="H1783">
        <v>12687</v>
      </c>
      <c r="I1783">
        <v>12630</v>
      </c>
      <c r="J1783">
        <v>182</v>
      </c>
      <c r="K1783">
        <v>22</v>
      </c>
      <c r="L1783">
        <v>50</v>
      </c>
      <c r="M1783">
        <v>4546</v>
      </c>
      <c r="N1783">
        <v>58</v>
      </c>
      <c r="O1783">
        <v>7743</v>
      </c>
      <c r="P1783">
        <v>29</v>
      </c>
      <c r="U1783" t="str">
        <f t="shared" si="84"/>
        <v/>
      </c>
      <c r="V1783" t="str">
        <f>IF(U1783="","",VLOOKUP(B1783,'08 County Sub Allocation'!A:B,2,FALSE))</f>
        <v/>
      </c>
      <c r="X1783" t="str">
        <f t="shared" si="83"/>
        <v/>
      </c>
      <c r="Y1783" t="str">
        <f t="shared" si="85"/>
        <v/>
      </c>
    </row>
    <row r="1784" spans="1:25" x14ac:dyDescent="0.3">
      <c r="A1784" t="e">
        <f>VLOOKUP(B1784,'VTD Check'!A:D,4,FALSE)</f>
        <v>#N/A</v>
      </c>
      <c r="U1784" t="str">
        <f t="shared" si="84"/>
        <v/>
      </c>
      <c r="V1784" t="str">
        <f>IF(U1784="","",VLOOKUP(B1784,'08 County Sub Allocation'!A:B,2,FALSE))</f>
        <v/>
      </c>
      <c r="X1784" t="str">
        <f t="shared" si="83"/>
        <v/>
      </c>
      <c r="Y1784" t="str">
        <f t="shared" si="85"/>
        <v/>
      </c>
    </row>
    <row r="1785" spans="1:25" x14ac:dyDescent="0.3">
      <c r="A1785" t="str">
        <f>VLOOKUP(B1785,'VTD Check'!A:D,4,FALSE)</f>
        <v>30-835</v>
      </c>
      <c r="B1785" t="s">
        <v>383</v>
      </c>
      <c r="C1785">
        <v>30</v>
      </c>
      <c r="D1785">
        <v>2396</v>
      </c>
      <c r="E1785">
        <v>2484</v>
      </c>
      <c r="F1785" s="1">
        <v>1.0367</v>
      </c>
      <c r="G1785">
        <v>2396</v>
      </c>
      <c r="H1785">
        <v>1243</v>
      </c>
      <c r="I1785">
        <v>1234</v>
      </c>
      <c r="J1785">
        <v>10</v>
      </c>
      <c r="K1785">
        <v>0</v>
      </c>
      <c r="L1785">
        <v>3</v>
      </c>
      <c r="M1785">
        <v>398</v>
      </c>
      <c r="N1785">
        <v>5</v>
      </c>
      <c r="O1785">
        <v>817</v>
      </c>
      <c r="P1785">
        <v>1</v>
      </c>
      <c r="U1785" t="str">
        <f t="shared" si="84"/>
        <v>30-835</v>
      </c>
      <c r="V1785" t="str">
        <f>IF(U1785="","",VLOOKUP(B1785,'08 County Sub Allocation'!A:B,2,FALSE))</f>
        <v>ANC</v>
      </c>
      <c r="X1785">
        <f t="shared" si="83"/>
        <v>30</v>
      </c>
      <c r="Y1785" t="str">
        <f t="shared" si="85"/>
        <v>ED</v>
      </c>
    </row>
    <row r="1786" spans="1:25" x14ac:dyDescent="0.3">
      <c r="A1786" t="str">
        <f>VLOOKUP(B1786,'VTD Check'!A:D,4,FALSE)</f>
        <v>30-840</v>
      </c>
      <c r="B1786" t="s">
        <v>384</v>
      </c>
      <c r="C1786">
        <v>30</v>
      </c>
      <c r="D1786">
        <v>2482</v>
      </c>
      <c r="E1786">
        <v>2697</v>
      </c>
      <c r="F1786" s="1">
        <v>1.0866</v>
      </c>
      <c r="G1786">
        <v>2482</v>
      </c>
      <c r="H1786">
        <v>1355</v>
      </c>
      <c r="I1786">
        <v>1344</v>
      </c>
      <c r="J1786">
        <v>15</v>
      </c>
      <c r="K1786">
        <v>6</v>
      </c>
      <c r="L1786">
        <v>1</v>
      </c>
      <c r="M1786">
        <v>478</v>
      </c>
      <c r="N1786">
        <v>6</v>
      </c>
      <c r="O1786">
        <v>837</v>
      </c>
      <c r="P1786">
        <v>1</v>
      </c>
      <c r="U1786" t="str">
        <f t="shared" si="84"/>
        <v>30-840</v>
      </c>
      <c r="V1786" t="str">
        <f>IF(U1786="","",VLOOKUP(B1786,'08 County Sub Allocation'!A:B,2,FALSE))</f>
        <v>ANC</v>
      </c>
      <c r="X1786">
        <f t="shared" si="83"/>
        <v>30</v>
      </c>
      <c r="Y1786" t="str">
        <f t="shared" si="85"/>
        <v>ED</v>
      </c>
    </row>
    <row r="1787" spans="1:25" x14ac:dyDescent="0.3">
      <c r="A1787" t="str">
        <f>VLOOKUP(B1787,'VTD Check'!A:D,4,FALSE)</f>
        <v>30-845</v>
      </c>
      <c r="B1787" t="s">
        <v>385</v>
      </c>
      <c r="C1787">
        <v>30</v>
      </c>
      <c r="D1787">
        <v>721</v>
      </c>
      <c r="E1787">
        <v>843</v>
      </c>
      <c r="F1787" s="1">
        <v>1.1692</v>
      </c>
      <c r="G1787">
        <v>721</v>
      </c>
      <c r="H1787">
        <v>422</v>
      </c>
      <c r="I1787">
        <v>419</v>
      </c>
      <c r="J1787">
        <v>5</v>
      </c>
      <c r="K1787">
        <v>0</v>
      </c>
      <c r="L1787">
        <v>0</v>
      </c>
      <c r="M1787">
        <v>147</v>
      </c>
      <c r="N1787">
        <v>2</v>
      </c>
      <c r="O1787">
        <v>263</v>
      </c>
      <c r="P1787">
        <v>2</v>
      </c>
      <c r="U1787" t="str">
        <f t="shared" si="84"/>
        <v>30-845</v>
      </c>
      <c r="V1787" t="str">
        <f>IF(U1787="","",VLOOKUP(B1787,'08 County Sub Allocation'!A:B,2,FALSE))</f>
        <v>ANC</v>
      </c>
      <c r="X1787">
        <f t="shared" si="83"/>
        <v>30</v>
      </c>
      <c r="Y1787" t="str">
        <f t="shared" si="85"/>
        <v>ED</v>
      </c>
    </row>
    <row r="1788" spans="1:25" x14ac:dyDescent="0.3">
      <c r="A1788" t="str">
        <f>VLOOKUP(B1788,'VTD Check'!A:D,4,FALSE)</f>
        <v>30-850</v>
      </c>
      <c r="B1788" t="s">
        <v>386</v>
      </c>
      <c r="C1788">
        <v>30</v>
      </c>
      <c r="D1788">
        <v>1284</v>
      </c>
      <c r="E1788">
        <v>1368</v>
      </c>
      <c r="F1788" s="1">
        <v>1.0653999999999999</v>
      </c>
      <c r="G1788">
        <v>1284</v>
      </c>
      <c r="H1788">
        <v>686</v>
      </c>
      <c r="I1788">
        <v>683</v>
      </c>
      <c r="J1788">
        <v>12</v>
      </c>
      <c r="K1788">
        <v>0</v>
      </c>
      <c r="L1788">
        <v>3</v>
      </c>
      <c r="M1788">
        <v>264</v>
      </c>
      <c r="N1788">
        <v>3</v>
      </c>
      <c r="O1788">
        <v>401</v>
      </c>
      <c r="P1788">
        <v>0</v>
      </c>
      <c r="U1788" t="str">
        <f t="shared" si="84"/>
        <v>30-850</v>
      </c>
      <c r="V1788" t="str">
        <f>IF(U1788="","",VLOOKUP(B1788,'08 County Sub Allocation'!A:B,2,FALSE))</f>
        <v>ANC</v>
      </c>
      <c r="X1788">
        <f t="shared" si="83"/>
        <v>30</v>
      </c>
      <c r="Y1788" t="str">
        <f t="shared" si="85"/>
        <v>ED</v>
      </c>
    </row>
    <row r="1789" spans="1:25" x14ac:dyDescent="0.3">
      <c r="A1789" t="str">
        <f>VLOOKUP(B1789,'VTD Check'!A:D,4,FALSE)</f>
        <v>30-855</v>
      </c>
      <c r="B1789" t="s">
        <v>387</v>
      </c>
      <c r="C1789">
        <v>30</v>
      </c>
      <c r="D1789">
        <v>1953</v>
      </c>
      <c r="E1789">
        <v>1870</v>
      </c>
      <c r="F1789" s="1">
        <v>0.95750000000000002</v>
      </c>
      <c r="G1789">
        <v>1953</v>
      </c>
      <c r="H1789">
        <v>936</v>
      </c>
      <c r="I1789">
        <v>933</v>
      </c>
      <c r="J1789">
        <v>12</v>
      </c>
      <c r="K1789">
        <v>2</v>
      </c>
      <c r="L1789">
        <v>7</v>
      </c>
      <c r="M1789">
        <v>302</v>
      </c>
      <c r="N1789">
        <v>2</v>
      </c>
      <c r="O1789">
        <v>606</v>
      </c>
      <c r="P1789">
        <v>2</v>
      </c>
      <c r="U1789" t="str">
        <f t="shared" si="84"/>
        <v>30-855</v>
      </c>
      <c r="V1789" t="str">
        <f>IF(U1789="","",VLOOKUP(B1789,'08 County Sub Allocation'!A:B,2,FALSE))</f>
        <v>ANC</v>
      </c>
      <c r="X1789">
        <f t="shared" si="83"/>
        <v>30</v>
      </c>
      <c r="Y1789" t="str">
        <f t="shared" si="85"/>
        <v>ED</v>
      </c>
    </row>
    <row r="1790" spans="1:25" x14ac:dyDescent="0.3">
      <c r="A1790" t="str">
        <f>VLOOKUP(B1790,'VTD Check'!A:D,4,FALSE)</f>
        <v>30-860</v>
      </c>
      <c r="B1790" t="s">
        <v>388</v>
      </c>
      <c r="C1790">
        <v>30</v>
      </c>
      <c r="D1790">
        <v>1507</v>
      </c>
      <c r="E1790">
        <v>1674</v>
      </c>
      <c r="F1790" s="1">
        <v>1.1108</v>
      </c>
      <c r="G1790">
        <v>1507</v>
      </c>
      <c r="H1790">
        <v>838</v>
      </c>
      <c r="I1790">
        <v>834</v>
      </c>
      <c r="J1790">
        <v>12</v>
      </c>
      <c r="K1790">
        <v>1</v>
      </c>
      <c r="L1790">
        <v>1</v>
      </c>
      <c r="M1790">
        <v>244</v>
      </c>
      <c r="N1790">
        <v>1</v>
      </c>
      <c r="O1790">
        <v>573</v>
      </c>
      <c r="P1790">
        <v>2</v>
      </c>
      <c r="U1790" t="str">
        <f t="shared" si="84"/>
        <v>30-860</v>
      </c>
      <c r="V1790" t="str">
        <f>IF(U1790="","",VLOOKUP(B1790,'08 County Sub Allocation'!A:B,2,FALSE))</f>
        <v>ANC</v>
      </c>
      <c r="X1790">
        <f t="shared" si="83"/>
        <v>30</v>
      </c>
      <c r="Y1790" t="str">
        <f t="shared" si="85"/>
        <v>ED</v>
      </c>
    </row>
    <row r="1791" spans="1:25" x14ac:dyDescent="0.3">
      <c r="A1791" t="str">
        <f>VLOOKUP(B1791,'VTD Check'!A:D,4,FALSE)</f>
        <v>30-865</v>
      </c>
      <c r="B1791" t="s">
        <v>389</v>
      </c>
      <c r="C1791">
        <v>30</v>
      </c>
      <c r="D1791">
        <v>1516</v>
      </c>
      <c r="E1791">
        <v>1334</v>
      </c>
      <c r="F1791" s="1">
        <v>0.87990000000000002</v>
      </c>
      <c r="G1791">
        <v>1516</v>
      </c>
      <c r="H1791">
        <v>667</v>
      </c>
      <c r="I1791">
        <v>666</v>
      </c>
      <c r="J1791">
        <v>9</v>
      </c>
      <c r="K1791">
        <v>0</v>
      </c>
      <c r="L1791">
        <v>3</v>
      </c>
      <c r="M1791">
        <v>198</v>
      </c>
      <c r="N1791">
        <v>4</v>
      </c>
      <c r="O1791">
        <v>448</v>
      </c>
      <c r="P1791">
        <v>4</v>
      </c>
      <c r="U1791" t="str">
        <f t="shared" si="84"/>
        <v>30-865</v>
      </c>
      <c r="V1791" t="str">
        <f>IF(U1791="","",VLOOKUP(B1791,'08 County Sub Allocation'!A:B,2,FALSE))</f>
        <v>ANC</v>
      </c>
      <c r="X1791">
        <f t="shared" si="83"/>
        <v>30</v>
      </c>
      <c r="Y1791" t="str">
        <f t="shared" si="85"/>
        <v>ED</v>
      </c>
    </row>
    <row r="1792" spans="1:25" x14ac:dyDescent="0.3">
      <c r="A1792" t="e">
        <f>VLOOKUP(B1792,'VTD Check'!A:D,4,FALSE)</f>
        <v>#N/A</v>
      </c>
      <c r="B1792" t="s">
        <v>390</v>
      </c>
      <c r="C1792">
        <v>30</v>
      </c>
      <c r="U1792" t="str">
        <f t="shared" si="84"/>
        <v/>
      </c>
      <c r="V1792" t="str">
        <f>IF(U1792="","",VLOOKUP(B1792,'08 County Sub Allocation'!A:B,2,FALSE))</f>
        <v/>
      </c>
      <c r="X1792" t="str">
        <f t="shared" si="83"/>
        <v/>
      </c>
      <c r="Y1792" t="str">
        <f t="shared" si="85"/>
        <v/>
      </c>
    </row>
    <row r="1793" spans="1:25" x14ac:dyDescent="0.3">
      <c r="A1793" t="e">
        <f>VLOOKUP(B1793,'VTD Check'!A:D,4,FALSE)</f>
        <v>#N/A</v>
      </c>
      <c r="B1793" t="s">
        <v>24</v>
      </c>
      <c r="C1793">
        <v>30</v>
      </c>
      <c r="D1793">
        <v>0</v>
      </c>
      <c r="E1793">
        <v>2087</v>
      </c>
      <c r="F1793" t="s">
        <v>25</v>
      </c>
      <c r="G1793">
        <v>11859</v>
      </c>
      <c r="H1793">
        <v>1093</v>
      </c>
      <c r="I1793">
        <v>1087</v>
      </c>
      <c r="J1793">
        <v>12</v>
      </c>
      <c r="K1793">
        <v>5</v>
      </c>
      <c r="L1793">
        <v>4</v>
      </c>
      <c r="M1793">
        <v>478</v>
      </c>
      <c r="N1793">
        <v>5</v>
      </c>
      <c r="O1793">
        <v>578</v>
      </c>
      <c r="P1793">
        <v>5</v>
      </c>
      <c r="U1793" t="str">
        <f t="shared" si="84"/>
        <v>30-ABS</v>
      </c>
      <c r="V1793" t="e">
        <f>IF(U1793="","",VLOOKUP(B1793,'08 County Sub Allocation'!A:B,2,FALSE))</f>
        <v>#N/A</v>
      </c>
      <c r="X1793">
        <f t="shared" si="83"/>
        <v>30</v>
      </c>
      <c r="Y1793" t="str">
        <f t="shared" si="85"/>
        <v>ABS</v>
      </c>
    </row>
    <row r="1794" spans="1:25" x14ac:dyDescent="0.3">
      <c r="A1794" t="e">
        <f>VLOOKUP(B1794,'VTD Check'!A:D,4,FALSE)</f>
        <v>#N/A</v>
      </c>
      <c r="B1794" t="s">
        <v>26</v>
      </c>
      <c r="C1794">
        <v>30</v>
      </c>
      <c r="D1794">
        <v>0</v>
      </c>
      <c r="E1794">
        <v>0</v>
      </c>
      <c r="F1794" t="s">
        <v>25</v>
      </c>
      <c r="G1794">
        <v>11859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U1794" t="str">
        <f t="shared" si="84"/>
        <v/>
      </c>
      <c r="V1794" t="str">
        <f>IF(U1794="","",VLOOKUP(B1794,'08 County Sub Allocation'!A:B,2,FALSE))</f>
        <v/>
      </c>
      <c r="X1794" t="str">
        <f t="shared" si="83"/>
        <v/>
      </c>
      <c r="Y1794" t="str">
        <f t="shared" si="85"/>
        <v/>
      </c>
    </row>
    <row r="1795" spans="1:25" x14ac:dyDescent="0.3">
      <c r="A1795" t="e">
        <f>VLOOKUP(B1795,'VTD Check'!A:D,4,FALSE)</f>
        <v>#N/A</v>
      </c>
      <c r="B1795" t="s">
        <v>27</v>
      </c>
      <c r="C1795">
        <v>30</v>
      </c>
      <c r="D1795">
        <v>0</v>
      </c>
      <c r="E1795">
        <v>0</v>
      </c>
      <c r="F1795" t="s">
        <v>25</v>
      </c>
      <c r="G1795">
        <v>11859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U1795" t="str">
        <f t="shared" si="84"/>
        <v/>
      </c>
      <c r="V1795" t="str">
        <f>IF(U1795="","",VLOOKUP(B1795,'08 County Sub Allocation'!A:B,2,FALSE))</f>
        <v/>
      </c>
      <c r="X1795" t="str">
        <f t="shared" ref="X1795:X1858" si="86">IF(U1795="","",IF(ISNUMBER(LEFT(U1795,2)/1),LEFT(U1795,2)/1,X1794))</f>
        <v/>
      </c>
      <c r="Y1795" t="str">
        <f t="shared" si="85"/>
        <v/>
      </c>
    </row>
    <row r="1796" spans="1:25" x14ac:dyDescent="0.3">
      <c r="A1796" t="e">
        <f>VLOOKUP(B1796,'VTD Check'!A:D,4,FALSE)</f>
        <v>#N/A</v>
      </c>
      <c r="B1796" t="s">
        <v>28</v>
      </c>
      <c r="C1796">
        <v>30</v>
      </c>
      <c r="D1796">
        <v>0</v>
      </c>
      <c r="E1796">
        <v>216</v>
      </c>
      <c r="F1796" t="s">
        <v>25</v>
      </c>
      <c r="G1796">
        <v>11859</v>
      </c>
      <c r="H1796">
        <v>114</v>
      </c>
      <c r="I1796">
        <v>113</v>
      </c>
      <c r="J1796">
        <v>1</v>
      </c>
      <c r="K1796">
        <v>0</v>
      </c>
      <c r="L1796">
        <v>1</v>
      </c>
      <c r="M1796">
        <v>46</v>
      </c>
      <c r="N1796">
        <v>0</v>
      </c>
      <c r="O1796">
        <v>64</v>
      </c>
      <c r="P1796">
        <v>1</v>
      </c>
      <c r="U1796" t="str">
        <f t="shared" si="84"/>
        <v/>
      </c>
      <c r="V1796" t="str">
        <f>IF(U1796="","",VLOOKUP(B1796,'08 County Sub Allocation'!A:B,2,FALSE))</f>
        <v/>
      </c>
      <c r="X1796" t="str">
        <f t="shared" si="86"/>
        <v/>
      </c>
      <c r="Y1796" t="str">
        <f t="shared" si="85"/>
        <v/>
      </c>
    </row>
    <row r="1797" spans="1:25" x14ac:dyDescent="0.3">
      <c r="A1797" t="e">
        <f>VLOOKUP(B1797,'VTD Check'!A:D,4,FALSE)</f>
        <v>#N/A</v>
      </c>
      <c r="B1797" t="s">
        <v>29</v>
      </c>
      <c r="C1797">
        <v>30</v>
      </c>
      <c r="D1797">
        <v>0</v>
      </c>
      <c r="E1797">
        <v>0</v>
      </c>
      <c r="F1797" t="s">
        <v>25</v>
      </c>
      <c r="G1797">
        <v>11859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U1797" t="str">
        <f t="shared" si="84"/>
        <v/>
      </c>
      <c r="V1797" t="str">
        <f>IF(U1797="","",VLOOKUP(B1797,'08 County Sub Allocation'!A:B,2,FALSE))</f>
        <v/>
      </c>
      <c r="X1797" t="str">
        <f t="shared" si="86"/>
        <v/>
      </c>
      <c r="Y1797" t="str">
        <f t="shared" si="85"/>
        <v/>
      </c>
    </row>
    <row r="1798" spans="1:25" x14ac:dyDescent="0.3">
      <c r="A1798" t="e">
        <f>VLOOKUP(B1798,'VTD Check'!A:D,4,FALSE)</f>
        <v>#N/A</v>
      </c>
      <c r="B1798" t="s">
        <v>30</v>
      </c>
      <c r="C1798">
        <v>30</v>
      </c>
      <c r="D1798">
        <v>0</v>
      </c>
      <c r="E1798">
        <v>0</v>
      </c>
      <c r="F1798" t="s">
        <v>25</v>
      </c>
      <c r="G1798">
        <v>11859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U1798" t="str">
        <f t="shared" si="84"/>
        <v/>
      </c>
      <c r="V1798" t="str">
        <f>IF(U1798="","",VLOOKUP(B1798,'08 County Sub Allocation'!A:B,2,FALSE))</f>
        <v/>
      </c>
      <c r="X1798" t="str">
        <f t="shared" si="86"/>
        <v/>
      </c>
      <c r="Y1798" t="str">
        <f t="shared" si="85"/>
        <v/>
      </c>
    </row>
    <row r="1799" spans="1:25" x14ac:dyDescent="0.3">
      <c r="A1799" t="e">
        <f>VLOOKUP(B1799,'VTD Check'!A:D,4,FALSE)</f>
        <v>#N/A</v>
      </c>
      <c r="B1799" t="s">
        <v>31</v>
      </c>
      <c r="C1799">
        <v>30</v>
      </c>
      <c r="D1799">
        <v>0</v>
      </c>
      <c r="E1799">
        <v>0</v>
      </c>
      <c r="F1799" t="s">
        <v>25</v>
      </c>
      <c r="G1799">
        <v>11859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U1799" t="str">
        <f t="shared" si="84"/>
        <v/>
      </c>
      <c r="V1799" t="str">
        <f>IF(U1799="","",VLOOKUP(B1799,'08 County Sub Allocation'!A:B,2,FALSE))</f>
        <v/>
      </c>
      <c r="X1799" t="str">
        <f t="shared" si="86"/>
        <v/>
      </c>
      <c r="Y1799" t="str">
        <f t="shared" si="85"/>
        <v/>
      </c>
    </row>
    <row r="1800" spans="1:25" x14ac:dyDescent="0.3">
      <c r="A1800" t="e">
        <f>VLOOKUP(B1800,'VTD Check'!A:D,4,FALSE)</f>
        <v>#N/A</v>
      </c>
      <c r="B1800" t="s">
        <v>32</v>
      </c>
      <c r="C1800">
        <v>30</v>
      </c>
      <c r="D1800">
        <v>0</v>
      </c>
      <c r="E1800">
        <v>2303</v>
      </c>
      <c r="F1800" t="s">
        <v>25</v>
      </c>
      <c r="G1800">
        <v>0</v>
      </c>
      <c r="H1800">
        <v>1207</v>
      </c>
      <c r="I1800">
        <v>1200</v>
      </c>
      <c r="J1800">
        <v>13</v>
      </c>
      <c r="K1800">
        <v>5</v>
      </c>
      <c r="L1800">
        <v>5</v>
      </c>
      <c r="M1800">
        <v>524</v>
      </c>
      <c r="N1800">
        <v>5</v>
      </c>
      <c r="O1800">
        <v>642</v>
      </c>
      <c r="P1800">
        <v>6</v>
      </c>
      <c r="U1800" t="str">
        <f t="shared" si="84"/>
        <v/>
      </c>
      <c r="V1800" t="str">
        <f>IF(U1800="","",VLOOKUP(B1800,'08 County Sub Allocation'!A:B,2,FALSE))</f>
        <v/>
      </c>
      <c r="X1800" t="str">
        <f t="shared" si="86"/>
        <v/>
      </c>
      <c r="Y1800" t="str">
        <f t="shared" si="85"/>
        <v/>
      </c>
    </row>
    <row r="1801" spans="1:25" x14ac:dyDescent="0.3">
      <c r="A1801" t="e">
        <f>VLOOKUP(B1801,'VTD Check'!A:D,4,FALSE)</f>
        <v>#N/A</v>
      </c>
      <c r="B1801" t="s">
        <v>391</v>
      </c>
      <c r="C1801">
        <v>30</v>
      </c>
      <c r="U1801" t="str">
        <f t="shared" si="84"/>
        <v/>
      </c>
      <c r="V1801" t="str">
        <f>IF(U1801="","",VLOOKUP(B1801,'08 County Sub Allocation'!A:B,2,FALSE))</f>
        <v/>
      </c>
      <c r="X1801" t="str">
        <f t="shared" si="86"/>
        <v/>
      </c>
      <c r="Y1801" t="str">
        <f t="shared" si="85"/>
        <v/>
      </c>
    </row>
    <row r="1802" spans="1:25" x14ac:dyDescent="0.3">
      <c r="A1802" t="e">
        <f>VLOOKUP(B1802,'VTD Check'!A:D,4,FALSE)</f>
        <v>#N/A</v>
      </c>
      <c r="B1802" t="s">
        <v>24</v>
      </c>
      <c r="C1802">
        <v>30</v>
      </c>
      <c r="D1802">
        <v>0</v>
      </c>
      <c r="E1802">
        <v>203</v>
      </c>
      <c r="F1802" t="s">
        <v>25</v>
      </c>
      <c r="G1802">
        <v>11859</v>
      </c>
      <c r="H1802">
        <v>102</v>
      </c>
      <c r="I1802">
        <v>100</v>
      </c>
      <c r="J1802">
        <v>5</v>
      </c>
      <c r="K1802">
        <v>0</v>
      </c>
      <c r="L1802">
        <v>0</v>
      </c>
      <c r="M1802">
        <v>35</v>
      </c>
      <c r="N1802">
        <v>1</v>
      </c>
      <c r="O1802">
        <v>58</v>
      </c>
      <c r="P1802">
        <v>1</v>
      </c>
      <c r="U1802" t="str">
        <f t="shared" si="84"/>
        <v>30-QUE</v>
      </c>
      <c r="V1802" t="e">
        <f>IF(U1802="","",VLOOKUP(B1802,'08 County Sub Allocation'!A:B,2,FALSE))</f>
        <v>#N/A</v>
      </c>
      <c r="X1802">
        <f t="shared" si="86"/>
        <v>30</v>
      </c>
      <c r="Y1802" t="str">
        <f t="shared" si="85"/>
        <v>QUE</v>
      </c>
    </row>
    <row r="1803" spans="1:25" x14ac:dyDescent="0.3">
      <c r="A1803" t="e">
        <f>VLOOKUP(B1803,'VTD Check'!A:D,4,FALSE)</f>
        <v>#N/A</v>
      </c>
      <c r="B1803" t="s">
        <v>26</v>
      </c>
      <c r="C1803">
        <v>30</v>
      </c>
      <c r="D1803">
        <v>0</v>
      </c>
      <c r="E1803">
        <v>0</v>
      </c>
      <c r="F1803" t="s">
        <v>25</v>
      </c>
      <c r="G1803">
        <v>11859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U1803" t="str">
        <f t="shared" ref="U1803:U1866" si="87">IF(ISNUMBER(LEFT(A1803,2)/1),A1803,IF(RIGHT(B1802,8)="Absentee",REPT("0",2-LEN(C1803))&amp;C1803&amp;"-ABS",IF(RIGHT(B1802,8)="Question",REPT("0",2-LEN(C1803))&amp;C1803&amp;"-QUE","")))</f>
        <v/>
      </c>
      <c r="V1803" t="str">
        <f>IF(U1803="","",VLOOKUP(B1803,'08 County Sub Allocation'!A:B,2,FALSE))</f>
        <v/>
      </c>
      <c r="X1803" t="str">
        <f t="shared" si="86"/>
        <v/>
      </c>
      <c r="Y1803" t="str">
        <f t="shared" si="85"/>
        <v/>
      </c>
    </row>
    <row r="1804" spans="1:25" x14ac:dyDescent="0.3">
      <c r="A1804" t="e">
        <f>VLOOKUP(B1804,'VTD Check'!A:D,4,FALSE)</f>
        <v>#N/A</v>
      </c>
      <c r="B1804" t="s">
        <v>27</v>
      </c>
      <c r="C1804">
        <v>30</v>
      </c>
      <c r="D1804">
        <v>0</v>
      </c>
      <c r="E1804">
        <v>0</v>
      </c>
      <c r="F1804" t="s">
        <v>25</v>
      </c>
      <c r="G1804">
        <v>11859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U1804" t="str">
        <f t="shared" si="87"/>
        <v/>
      </c>
      <c r="V1804" t="str">
        <f>IF(U1804="","",VLOOKUP(B1804,'08 County Sub Allocation'!A:B,2,FALSE))</f>
        <v/>
      </c>
      <c r="X1804" t="str">
        <f t="shared" si="86"/>
        <v/>
      </c>
      <c r="Y1804" t="str">
        <f t="shared" si="85"/>
        <v/>
      </c>
    </row>
    <row r="1805" spans="1:25" x14ac:dyDescent="0.3">
      <c r="A1805" t="e">
        <f>VLOOKUP(B1805,'VTD Check'!A:D,4,FALSE)</f>
        <v>#N/A</v>
      </c>
      <c r="B1805" t="s">
        <v>28</v>
      </c>
      <c r="C1805">
        <v>30</v>
      </c>
      <c r="D1805">
        <v>0</v>
      </c>
      <c r="E1805">
        <v>647</v>
      </c>
      <c r="F1805" t="s">
        <v>25</v>
      </c>
      <c r="G1805">
        <v>11859</v>
      </c>
      <c r="H1805">
        <v>339</v>
      </c>
      <c r="I1805">
        <v>333</v>
      </c>
      <c r="J1805">
        <v>6</v>
      </c>
      <c r="K1805">
        <v>0</v>
      </c>
      <c r="L1805">
        <v>3</v>
      </c>
      <c r="M1805">
        <v>103</v>
      </c>
      <c r="N1805">
        <v>2</v>
      </c>
      <c r="O1805">
        <v>219</v>
      </c>
      <c r="P1805">
        <v>0</v>
      </c>
      <c r="U1805" t="str">
        <f t="shared" si="87"/>
        <v/>
      </c>
      <c r="V1805" t="str">
        <f>IF(U1805="","",VLOOKUP(B1805,'08 County Sub Allocation'!A:B,2,FALSE))</f>
        <v/>
      </c>
      <c r="X1805" t="str">
        <f t="shared" si="86"/>
        <v/>
      </c>
      <c r="Y1805" t="str">
        <f t="shared" ref="Y1805:Y1868" si="88">IF(U1805="","",IF(RIGHT(B1805,5)="Total","TOT",IF(ISNUMBER(LEFT(A1805,2)/1),"ED",IF(RIGHT(U1805,3)="ABS","ABS",IF(RIGHT(U1805,3)="QUE","QUE","")))))</f>
        <v/>
      </c>
    </row>
    <row r="1806" spans="1:25" x14ac:dyDescent="0.3">
      <c r="A1806" t="e">
        <f>VLOOKUP(B1806,'VTD Check'!A:D,4,FALSE)</f>
        <v>#N/A</v>
      </c>
      <c r="B1806" t="s">
        <v>29</v>
      </c>
      <c r="C1806">
        <v>30</v>
      </c>
      <c r="D1806">
        <v>0</v>
      </c>
      <c r="E1806">
        <v>0</v>
      </c>
      <c r="F1806" t="s">
        <v>25</v>
      </c>
      <c r="G1806">
        <v>11859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U1806" t="str">
        <f t="shared" si="87"/>
        <v/>
      </c>
      <c r="V1806" t="str">
        <f>IF(U1806="","",VLOOKUP(B1806,'08 County Sub Allocation'!A:B,2,FALSE))</f>
        <v/>
      </c>
      <c r="X1806" t="str">
        <f t="shared" si="86"/>
        <v/>
      </c>
      <c r="Y1806" t="str">
        <f t="shared" si="88"/>
        <v/>
      </c>
    </row>
    <row r="1807" spans="1:25" x14ac:dyDescent="0.3">
      <c r="A1807" t="e">
        <f>VLOOKUP(B1807,'VTD Check'!A:D,4,FALSE)</f>
        <v>#N/A</v>
      </c>
      <c r="B1807" t="s">
        <v>30</v>
      </c>
      <c r="C1807">
        <v>30</v>
      </c>
      <c r="D1807">
        <v>0</v>
      </c>
      <c r="E1807">
        <v>0</v>
      </c>
      <c r="F1807" t="s">
        <v>25</v>
      </c>
      <c r="G1807">
        <v>11859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U1807" t="str">
        <f t="shared" si="87"/>
        <v/>
      </c>
      <c r="V1807" t="str">
        <f>IF(U1807="","",VLOOKUP(B1807,'08 County Sub Allocation'!A:B,2,FALSE))</f>
        <v/>
      </c>
      <c r="X1807" t="str">
        <f t="shared" si="86"/>
        <v/>
      </c>
      <c r="Y1807" t="str">
        <f t="shared" si="88"/>
        <v/>
      </c>
    </row>
    <row r="1808" spans="1:25" x14ac:dyDescent="0.3">
      <c r="A1808" t="e">
        <f>VLOOKUP(B1808,'VTD Check'!A:D,4,FALSE)</f>
        <v>#N/A</v>
      </c>
      <c r="B1808" t="s">
        <v>31</v>
      </c>
      <c r="C1808">
        <v>30</v>
      </c>
      <c r="D1808">
        <v>0</v>
      </c>
      <c r="E1808">
        <v>0</v>
      </c>
      <c r="F1808" t="s">
        <v>25</v>
      </c>
      <c r="G1808">
        <v>11859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U1808" t="str">
        <f t="shared" si="87"/>
        <v/>
      </c>
      <c r="V1808" t="str">
        <f>IF(U1808="","",VLOOKUP(B1808,'08 County Sub Allocation'!A:B,2,FALSE))</f>
        <v/>
      </c>
      <c r="X1808" t="str">
        <f t="shared" si="86"/>
        <v/>
      </c>
      <c r="Y1808" t="str">
        <f t="shared" si="88"/>
        <v/>
      </c>
    </row>
    <row r="1809" spans="1:25" x14ac:dyDescent="0.3">
      <c r="A1809" t="e">
        <f>VLOOKUP(B1809,'VTD Check'!A:D,4,FALSE)</f>
        <v>#N/A</v>
      </c>
      <c r="B1809" t="s">
        <v>32</v>
      </c>
      <c r="C1809">
        <v>30</v>
      </c>
      <c r="D1809">
        <v>0</v>
      </c>
      <c r="E1809">
        <v>850</v>
      </c>
      <c r="F1809" t="s">
        <v>25</v>
      </c>
      <c r="G1809">
        <v>0</v>
      </c>
      <c r="H1809">
        <v>441</v>
      </c>
      <c r="I1809">
        <v>433</v>
      </c>
      <c r="J1809">
        <v>11</v>
      </c>
      <c r="K1809">
        <v>0</v>
      </c>
      <c r="L1809">
        <v>3</v>
      </c>
      <c r="M1809">
        <v>138</v>
      </c>
      <c r="N1809">
        <v>3</v>
      </c>
      <c r="O1809">
        <v>277</v>
      </c>
      <c r="P1809">
        <v>1</v>
      </c>
      <c r="U1809" t="str">
        <f t="shared" si="87"/>
        <v/>
      </c>
      <c r="V1809" t="str">
        <f>IF(U1809="","",VLOOKUP(B1809,'08 County Sub Allocation'!A:B,2,FALSE))</f>
        <v/>
      </c>
      <c r="X1809" t="str">
        <f t="shared" si="86"/>
        <v/>
      </c>
      <c r="Y1809" t="str">
        <f t="shared" si="88"/>
        <v/>
      </c>
    </row>
    <row r="1810" spans="1:25" x14ac:dyDescent="0.3">
      <c r="A1810" t="e">
        <f>VLOOKUP(B1810,'VTD Check'!A:D,4,FALSE)</f>
        <v>#N/A</v>
      </c>
      <c r="B1810" t="s">
        <v>223</v>
      </c>
      <c r="C1810">
        <v>30</v>
      </c>
      <c r="U1810" t="str">
        <f t="shared" si="87"/>
        <v/>
      </c>
      <c r="V1810" t="str">
        <f>IF(U1810="","",VLOOKUP(B1810,'08 County Sub Allocation'!A:B,2,FALSE))</f>
        <v/>
      </c>
      <c r="X1810" t="str">
        <f t="shared" si="86"/>
        <v/>
      </c>
      <c r="Y1810" t="str">
        <f t="shared" si="88"/>
        <v/>
      </c>
    </row>
    <row r="1811" spans="1:25" x14ac:dyDescent="0.3">
      <c r="A1811" t="e">
        <f>VLOOKUP(B1811,'VTD Check'!A:D,4,FALSE)</f>
        <v>#N/A</v>
      </c>
      <c r="B1811" t="s">
        <v>24</v>
      </c>
      <c r="C1811">
        <v>30</v>
      </c>
      <c r="D1811">
        <v>0</v>
      </c>
      <c r="E1811">
        <v>11589</v>
      </c>
      <c r="F1811" t="s">
        <v>25</v>
      </c>
      <c r="G1811">
        <v>243639</v>
      </c>
      <c r="H1811">
        <v>5889</v>
      </c>
      <c r="I1811">
        <v>5870</v>
      </c>
      <c r="J1811">
        <v>78</v>
      </c>
      <c r="K1811">
        <v>7</v>
      </c>
      <c r="L1811">
        <v>19</v>
      </c>
      <c r="M1811">
        <v>2254</v>
      </c>
      <c r="N1811">
        <v>32</v>
      </c>
      <c r="O1811">
        <v>3467</v>
      </c>
      <c r="P1811">
        <v>13</v>
      </c>
      <c r="U1811" t="str">
        <f t="shared" si="87"/>
        <v/>
      </c>
      <c r="V1811" t="str">
        <f>IF(U1811="","",VLOOKUP(B1811,'08 County Sub Allocation'!A:B,2,FALSE))</f>
        <v/>
      </c>
      <c r="X1811" t="str">
        <f t="shared" si="86"/>
        <v/>
      </c>
      <c r="Y1811" t="str">
        <f t="shared" si="88"/>
        <v/>
      </c>
    </row>
    <row r="1812" spans="1:25" x14ac:dyDescent="0.3">
      <c r="A1812" t="e">
        <f>VLOOKUP(B1812,'VTD Check'!A:D,4,FALSE)</f>
        <v>#N/A</v>
      </c>
      <c r="B1812" t="s">
        <v>26</v>
      </c>
      <c r="C1812">
        <v>30</v>
      </c>
      <c r="D1812">
        <v>0</v>
      </c>
      <c r="E1812">
        <v>0</v>
      </c>
      <c r="F1812" t="s">
        <v>25</v>
      </c>
      <c r="G1812">
        <v>243639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U1812" t="str">
        <f t="shared" si="87"/>
        <v/>
      </c>
      <c r="V1812" t="str">
        <f>IF(U1812="","",VLOOKUP(B1812,'08 County Sub Allocation'!A:B,2,FALSE))</f>
        <v/>
      </c>
      <c r="X1812" t="str">
        <f t="shared" si="86"/>
        <v/>
      </c>
      <c r="Y1812" t="str">
        <f t="shared" si="88"/>
        <v/>
      </c>
    </row>
    <row r="1813" spans="1:25" x14ac:dyDescent="0.3">
      <c r="A1813" t="e">
        <f>VLOOKUP(B1813,'VTD Check'!A:D,4,FALSE)</f>
        <v>#N/A</v>
      </c>
      <c r="B1813" t="s">
        <v>27</v>
      </c>
      <c r="C1813">
        <v>30</v>
      </c>
      <c r="D1813">
        <v>0</v>
      </c>
      <c r="E1813">
        <v>0</v>
      </c>
      <c r="F1813" t="s">
        <v>25</v>
      </c>
      <c r="G1813">
        <v>243639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U1813" t="str">
        <f t="shared" si="87"/>
        <v/>
      </c>
      <c r="V1813" t="str">
        <f>IF(U1813="","",VLOOKUP(B1813,'08 County Sub Allocation'!A:B,2,FALSE))</f>
        <v/>
      </c>
      <c r="X1813" t="str">
        <f t="shared" si="86"/>
        <v/>
      </c>
      <c r="Y1813" t="str">
        <f t="shared" si="88"/>
        <v/>
      </c>
    </row>
    <row r="1814" spans="1:25" x14ac:dyDescent="0.3">
      <c r="A1814" t="e">
        <f>VLOOKUP(B1814,'VTD Check'!A:D,4,FALSE)</f>
        <v>#N/A</v>
      </c>
      <c r="B1814" t="s">
        <v>28</v>
      </c>
      <c r="C1814">
        <v>30</v>
      </c>
      <c r="D1814">
        <v>0</v>
      </c>
      <c r="E1814">
        <v>0</v>
      </c>
      <c r="F1814" t="s">
        <v>25</v>
      </c>
      <c r="G1814">
        <v>243639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U1814" t="str">
        <f t="shared" si="87"/>
        <v/>
      </c>
      <c r="V1814" t="str">
        <f>IF(U1814="","",VLOOKUP(B1814,'08 County Sub Allocation'!A:B,2,FALSE))</f>
        <v/>
      </c>
      <c r="X1814" t="str">
        <f t="shared" si="86"/>
        <v/>
      </c>
      <c r="Y1814" t="str">
        <f t="shared" si="88"/>
        <v/>
      </c>
    </row>
    <row r="1815" spans="1:25" x14ac:dyDescent="0.3">
      <c r="A1815" t="e">
        <f>VLOOKUP(B1815,'VTD Check'!A:D,4,FALSE)</f>
        <v>#N/A</v>
      </c>
      <c r="B1815" t="s">
        <v>29</v>
      </c>
      <c r="C1815">
        <v>30</v>
      </c>
      <c r="D1815">
        <v>0</v>
      </c>
      <c r="E1815">
        <v>0</v>
      </c>
      <c r="F1815" t="s">
        <v>25</v>
      </c>
      <c r="G1815">
        <v>243639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U1815" t="str">
        <f t="shared" si="87"/>
        <v/>
      </c>
      <c r="V1815" t="str">
        <f>IF(U1815="","",VLOOKUP(B1815,'08 County Sub Allocation'!A:B,2,FALSE))</f>
        <v/>
      </c>
      <c r="X1815" t="str">
        <f t="shared" si="86"/>
        <v/>
      </c>
      <c r="Y1815" t="str">
        <f t="shared" si="88"/>
        <v/>
      </c>
    </row>
    <row r="1816" spans="1:25" x14ac:dyDescent="0.3">
      <c r="A1816" t="e">
        <f>VLOOKUP(B1816,'VTD Check'!A:D,4,FALSE)</f>
        <v>#N/A</v>
      </c>
      <c r="B1816" t="s">
        <v>30</v>
      </c>
      <c r="C1816">
        <v>30</v>
      </c>
      <c r="D1816">
        <v>0</v>
      </c>
      <c r="E1816">
        <v>0</v>
      </c>
      <c r="F1816" t="s">
        <v>25</v>
      </c>
      <c r="G1816">
        <v>243639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U1816" t="str">
        <f t="shared" si="87"/>
        <v/>
      </c>
      <c r="V1816" t="str">
        <f>IF(U1816="","",VLOOKUP(B1816,'08 County Sub Allocation'!A:B,2,FALSE))</f>
        <v/>
      </c>
      <c r="X1816" t="str">
        <f t="shared" si="86"/>
        <v/>
      </c>
      <c r="Y1816" t="str">
        <f t="shared" si="88"/>
        <v/>
      </c>
    </row>
    <row r="1817" spans="1:25" x14ac:dyDescent="0.3">
      <c r="A1817" t="e">
        <f>VLOOKUP(B1817,'VTD Check'!A:D,4,FALSE)</f>
        <v>#N/A</v>
      </c>
      <c r="B1817" t="s">
        <v>31</v>
      </c>
      <c r="C1817">
        <v>30</v>
      </c>
      <c r="D1817">
        <v>0</v>
      </c>
      <c r="E1817">
        <v>0</v>
      </c>
      <c r="F1817" t="s">
        <v>25</v>
      </c>
      <c r="G1817">
        <v>243639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U1817" t="str">
        <f t="shared" si="87"/>
        <v/>
      </c>
      <c r="V1817" t="str">
        <f>IF(U1817="","",VLOOKUP(B1817,'08 County Sub Allocation'!A:B,2,FALSE))</f>
        <v/>
      </c>
      <c r="X1817" t="str">
        <f t="shared" si="86"/>
        <v/>
      </c>
      <c r="Y1817" t="str">
        <f t="shared" si="88"/>
        <v/>
      </c>
    </row>
    <row r="1818" spans="1:25" x14ac:dyDescent="0.3">
      <c r="A1818" t="e">
        <f>VLOOKUP(B1818,'VTD Check'!A:D,4,FALSE)</f>
        <v>#N/A</v>
      </c>
      <c r="B1818" t="s">
        <v>32</v>
      </c>
      <c r="C1818">
        <v>30</v>
      </c>
      <c r="D1818">
        <v>0</v>
      </c>
      <c r="E1818">
        <v>11589</v>
      </c>
      <c r="F1818" t="s">
        <v>25</v>
      </c>
      <c r="G1818">
        <v>0</v>
      </c>
      <c r="H1818">
        <v>5889</v>
      </c>
      <c r="I1818">
        <v>5870</v>
      </c>
      <c r="J1818">
        <v>78</v>
      </c>
      <c r="K1818">
        <v>7</v>
      </c>
      <c r="L1818">
        <v>19</v>
      </c>
      <c r="M1818">
        <v>2254</v>
      </c>
      <c r="N1818">
        <v>32</v>
      </c>
      <c r="O1818">
        <v>3467</v>
      </c>
      <c r="P1818">
        <v>13</v>
      </c>
      <c r="U1818" t="str">
        <f t="shared" si="87"/>
        <v/>
      </c>
      <c r="V1818" t="str">
        <f>IF(U1818="","",VLOOKUP(B1818,'08 County Sub Allocation'!A:B,2,FALSE))</f>
        <v/>
      </c>
      <c r="X1818" t="str">
        <f t="shared" si="86"/>
        <v/>
      </c>
      <c r="Y1818" t="str">
        <f t="shared" si="88"/>
        <v/>
      </c>
    </row>
    <row r="1819" spans="1:25" x14ac:dyDescent="0.3">
      <c r="A1819" t="e">
        <f>VLOOKUP(B1819,'VTD Check'!A:D,4,FALSE)</f>
        <v>#N/A</v>
      </c>
      <c r="B1819" t="s">
        <v>392</v>
      </c>
      <c r="C1819">
        <v>30</v>
      </c>
      <c r="U1819" t="str">
        <f t="shared" si="87"/>
        <v/>
      </c>
      <c r="V1819" t="str">
        <f>IF(U1819="","",VLOOKUP(B1819,'08 County Sub Allocation'!A:B,2,FALSE))</f>
        <v/>
      </c>
      <c r="X1819" t="str">
        <f t="shared" si="86"/>
        <v/>
      </c>
      <c r="Y1819" t="str">
        <f t="shared" si="88"/>
        <v/>
      </c>
    </row>
    <row r="1820" spans="1:25" x14ac:dyDescent="0.3">
      <c r="A1820" t="e">
        <f>VLOOKUP(B1820,'VTD Check'!A:D,4,FALSE)</f>
        <v>#N/A</v>
      </c>
      <c r="B1820" t="s">
        <v>24</v>
      </c>
      <c r="C1820">
        <v>30</v>
      </c>
      <c r="D1820">
        <v>0</v>
      </c>
      <c r="E1820">
        <v>0</v>
      </c>
      <c r="F1820" t="s">
        <v>25</v>
      </c>
      <c r="G1820">
        <v>62754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U1820" t="str">
        <f t="shared" si="87"/>
        <v/>
      </c>
      <c r="V1820" t="str">
        <f>IF(U1820="","",VLOOKUP(B1820,'08 County Sub Allocation'!A:B,2,FALSE))</f>
        <v/>
      </c>
      <c r="X1820" t="str">
        <f t="shared" si="86"/>
        <v/>
      </c>
      <c r="Y1820" t="str">
        <f t="shared" si="88"/>
        <v/>
      </c>
    </row>
    <row r="1821" spans="1:25" x14ac:dyDescent="0.3">
      <c r="A1821" t="e">
        <f>VLOOKUP(B1821,'VTD Check'!A:D,4,FALSE)</f>
        <v>#N/A</v>
      </c>
      <c r="B1821" t="s">
        <v>26</v>
      </c>
      <c r="C1821">
        <v>30</v>
      </c>
      <c r="D1821">
        <v>0</v>
      </c>
      <c r="E1821">
        <v>234</v>
      </c>
      <c r="F1821" t="s">
        <v>25</v>
      </c>
      <c r="G1821">
        <v>62754</v>
      </c>
      <c r="H1821">
        <v>234</v>
      </c>
      <c r="I1821">
        <v>233</v>
      </c>
      <c r="J1821">
        <v>6</v>
      </c>
      <c r="K1821">
        <v>0</v>
      </c>
      <c r="L1821">
        <v>1</v>
      </c>
      <c r="M1821">
        <v>96</v>
      </c>
      <c r="N1821">
        <v>1</v>
      </c>
      <c r="O1821">
        <v>129</v>
      </c>
      <c r="P1821">
        <v>0</v>
      </c>
      <c r="U1821" t="str">
        <f t="shared" si="87"/>
        <v/>
      </c>
      <c r="V1821" t="str">
        <f>IF(U1821="","",VLOOKUP(B1821,'08 County Sub Allocation'!A:B,2,FALSE))</f>
        <v/>
      </c>
      <c r="X1821" t="str">
        <f t="shared" si="86"/>
        <v/>
      </c>
      <c r="Y1821" t="str">
        <f t="shared" si="88"/>
        <v/>
      </c>
    </row>
    <row r="1822" spans="1:25" x14ac:dyDescent="0.3">
      <c r="A1822" t="e">
        <f>VLOOKUP(B1822,'VTD Check'!A:D,4,FALSE)</f>
        <v>#N/A</v>
      </c>
      <c r="B1822" t="s">
        <v>27</v>
      </c>
      <c r="C1822">
        <v>30</v>
      </c>
      <c r="D1822">
        <v>0</v>
      </c>
      <c r="E1822">
        <v>0</v>
      </c>
      <c r="F1822" t="s">
        <v>25</v>
      </c>
      <c r="G1822">
        <v>62754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U1822" t="str">
        <f t="shared" si="87"/>
        <v/>
      </c>
      <c r="V1822" t="str">
        <f>IF(U1822="","",VLOOKUP(B1822,'08 County Sub Allocation'!A:B,2,FALSE))</f>
        <v/>
      </c>
      <c r="X1822" t="str">
        <f t="shared" si="86"/>
        <v/>
      </c>
      <c r="Y1822" t="str">
        <f t="shared" si="88"/>
        <v/>
      </c>
    </row>
    <row r="1823" spans="1:25" x14ac:dyDescent="0.3">
      <c r="A1823" t="e">
        <f>VLOOKUP(B1823,'VTD Check'!A:D,4,FALSE)</f>
        <v>#N/A</v>
      </c>
      <c r="B1823" t="s">
        <v>28</v>
      </c>
      <c r="C1823">
        <v>30</v>
      </c>
      <c r="D1823">
        <v>0</v>
      </c>
      <c r="E1823">
        <v>0</v>
      </c>
      <c r="F1823" t="s">
        <v>25</v>
      </c>
      <c r="G1823">
        <v>62754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U1823" t="str">
        <f t="shared" si="87"/>
        <v/>
      </c>
      <c r="V1823" t="str">
        <f>IF(U1823="","",VLOOKUP(B1823,'08 County Sub Allocation'!A:B,2,FALSE))</f>
        <v/>
      </c>
      <c r="X1823" t="str">
        <f t="shared" si="86"/>
        <v/>
      </c>
      <c r="Y1823" t="str">
        <f t="shared" si="88"/>
        <v/>
      </c>
    </row>
    <row r="1824" spans="1:25" x14ac:dyDescent="0.3">
      <c r="A1824" t="e">
        <f>VLOOKUP(B1824,'VTD Check'!A:D,4,FALSE)</f>
        <v>#N/A</v>
      </c>
      <c r="B1824" t="s">
        <v>29</v>
      </c>
      <c r="C1824">
        <v>30</v>
      </c>
      <c r="D1824">
        <v>0</v>
      </c>
      <c r="E1824">
        <v>0</v>
      </c>
      <c r="F1824" t="s">
        <v>25</v>
      </c>
      <c r="G1824">
        <v>62754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U1824" t="str">
        <f t="shared" si="87"/>
        <v/>
      </c>
      <c r="V1824" t="str">
        <f>IF(U1824="","",VLOOKUP(B1824,'08 County Sub Allocation'!A:B,2,FALSE))</f>
        <v/>
      </c>
      <c r="X1824" t="str">
        <f t="shared" si="86"/>
        <v/>
      </c>
      <c r="Y1824" t="str">
        <f t="shared" si="88"/>
        <v/>
      </c>
    </row>
    <row r="1825" spans="1:25" x14ac:dyDescent="0.3">
      <c r="A1825" t="e">
        <f>VLOOKUP(B1825,'VTD Check'!A:D,4,FALSE)</f>
        <v>#N/A</v>
      </c>
      <c r="B1825" t="s">
        <v>30</v>
      </c>
      <c r="C1825">
        <v>30</v>
      </c>
      <c r="D1825">
        <v>0</v>
      </c>
      <c r="E1825">
        <v>333</v>
      </c>
      <c r="F1825" t="s">
        <v>25</v>
      </c>
      <c r="G1825">
        <v>62754</v>
      </c>
      <c r="H1825">
        <v>333</v>
      </c>
      <c r="I1825">
        <v>330</v>
      </c>
      <c r="J1825">
        <v>4</v>
      </c>
      <c r="K1825">
        <v>2</v>
      </c>
      <c r="L1825">
        <v>4</v>
      </c>
      <c r="M1825">
        <v>112</v>
      </c>
      <c r="N1825">
        <v>0</v>
      </c>
      <c r="O1825">
        <v>206</v>
      </c>
      <c r="P1825">
        <v>2</v>
      </c>
      <c r="U1825" t="str">
        <f t="shared" si="87"/>
        <v/>
      </c>
      <c r="V1825" t="str">
        <f>IF(U1825="","",VLOOKUP(B1825,'08 County Sub Allocation'!A:B,2,FALSE))</f>
        <v/>
      </c>
      <c r="X1825" t="str">
        <f t="shared" si="86"/>
        <v/>
      </c>
      <c r="Y1825" t="str">
        <f t="shared" si="88"/>
        <v/>
      </c>
    </row>
    <row r="1826" spans="1:25" x14ac:dyDescent="0.3">
      <c r="A1826" t="e">
        <f>VLOOKUP(B1826,'VTD Check'!A:D,4,FALSE)</f>
        <v>#N/A</v>
      </c>
      <c r="B1826" t="s">
        <v>31</v>
      </c>
      <c r="C1826">
        <v>30</v>
      </c>
      <c r="D1826">
        <v>0</v>
      </c>
      <c r="E1826">
        <v>0</v>
      </c>
      <c r="F1826" t="s">
        <v>25</v>
      </c>
      <c r="G1826">
        <v>62754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U1826" t="str">
        <f t="shared" si="87"/>
        <v/>
      </c>
      <c r="V1826" t="str">
        <f>IF(U1826="","",VLOOKUP(B1826,'08 County Sub Allocation'!A:B,2,FALSE))</f>
        <v/>
      </c>
      <c r="X1826" t="str">
        <f t="shared" si="86"/>
        <v/>
      </c>
      <c r="Y1826" t="str">
        <f t="shared" si="88"/>
        <v/>
      </c>
    </row>
    <row r="1827" spans="1:25" x14ac:dyDescent="0.3">
      <c r="A1827" t="e">
        <f>VLOOKUP(B1827,'VTD Check'!A:D,4,FALSE)</f>
        <v>#N/A</v>
      </c>
      <c r="B1827" t="s">
        <v>32</v>
      </c>
      <c r="C1827">
        <v>30</v>
      </c>
      <c r="D1827">
        <v>0</v>
      </c>
      <c r="E1827">
        <v>567</v>
      </c>
      <c r="F1827" t="s">
        <v>25</v>
      </c>
      <c r="G1827">
        <v>0</v>
      </c>
      <c r="H1827">
        <v>567</v>
      </c>
      <c r="I1827">
        <v>563</v>
      </c>
      <c r="J1827">
        <v>10</v>
      </c>
      <c r="K1827">
        <v>2</v>
      </c>
      <c r="L1827">
        <v>5</v>
      </c>
      <c r="M1827">
        <v>208</v>
      </c>
      <c r="N1827">
        <v>1</v>
      </c>
      <c r="O1827">
        <v>335</v>
      </c>
      <c r="P1827">
        <v>2</v>
      </c>
      <c r="U1827" t="str">
        <f t="shared" si="87"/>
        <v/>
      </c>
      <c r="V1827" t="str">
        <f>IF(U1827="","",VLOOKUP(B1827,'08 County Sub Allocation'!A:B,2,FALSE))</f>
        <v/>
      </c>
      <c r="X1827" t="str">
        <f t="shared" si="86"/>
        <v/>
      </c>
      <c r="Y1827" t="str">
        <f t="shared" si="88"/>
        <v/>
      </c>
    </row>
    <row r="1828" spans="1:25" x14ac:dyDescent="0.3">
      <c r="A1828" t="e">
        <f>VLOOKUP(B1828,'VTD Check'!A:D,4,FALSE)</f>
        <v>#N/A</v>
      </c>
      <c r="B1828" t="s">
        <v>393</v>
      </c>
      <c r="C1828">
        <v>30</v>
      </c>
      <c r="U1828" t="str">
        <f t="shared" si="87"/>
        <v/>
      </c>
      <c r="V1828" t="str">
        <f>IF(U1828="","",VLOOKUP(B1828,'08 County Sub Allocation'!A:B,2,FALSE))</f>
        <v/>
      </c>
      <c r="X1828" t="str">
        <f t="shared" si="86"/>
        <v/>
      </c>
      <c r="Y1828" t="str">
        <f t="shared" si="88"/>
        <v/>
      </c>
    </row>
    <row r="1829" spans="1:25" x14ac:dyDescent="0.3">
      <c r="A1829" t="e">
        <f>VLOOKUP(B1829,'VTD Check'!A:D,4,FALSE)</f>
        <v>#N/A</v>
      </c>
      <c r="B1829" t="s">
        <v>24</v>
      </c>
      <c r="C1829">
        <v>30</v>
      </c>
      <c r="D1829">
        <v>0</v>
      </c>
      <c r="E1829">
        <v>0</v>
      </c>
      <c r="F1829" t="s">
        <v>25</v>
      </c>
      <c r="G1829">
        <v>22730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U1829" t="str">
        <f t="shared" si="87"/>
        <v/>
      </c>
      <c r="V1829" t="str">
        <f>IF(U1829="","",VLOOKUP(B1829,'08 County Sub Allocation'!A:B,2,FALSE))</f>
        <v/>
      </c>
      <c r="X1829" t="str">
        <f t="shared" si="86"/>
        <v/>
      </c>
      <c r="Y1829" t="str">
        <f t="shared" si="88"/>
        <v/>
      </c>
    </row>
    <row r="1830" spans="1:25" x14ac:dyDescent="0.3">
      <c r="A1830" t="e">
        <f>VLOOKUP(B1830,'VTD Check'!A:D,4,FALSE)</f>
        <v>#N/A</v>
      </c>
      <c r="B1830" t="s">
        <v>26</v>
      </c>
      <c r="C1830">
        <v>30</v>
      </c>
      <c r="D1830">
        <v>0</v>
      </c>
      <c r="E1830">
        <v>0</v>
      </c>
      <c r="F1830" t="s">
        <v>25</v>
      </c>
      <c r="G1830">
        <v>22730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U1830" t="str">
        <f t="shared" si="87"/>
        <v/>
      </c>
      <c r="V1830" t="str">
        <f>IF(U1830="","",VLOOKUP(B1830,'08 County Sub Allocation'!A:B,2,FALSE))</f>
        <v/>
      </c>
      <c r="X1830" t="str">
        <f t="shared" si="86"/>
        <v/>
      </c>
      <c r="Y1830" t="str">
        <f t="shared" si="88"/>
        <v/>
      </c>
    </row>
    <row r="1831" spans="1:25" x14ac:dyDescent="0.3">
      <c r="A1831" t="e">
        <f>VLOOKUP(B1831,'VTD Check'!A:D,4,FALSE)</f>
        <v>#N/A</v>
      </c>
      <c r="B1831" t="s">
        <v>27</v>
      </c>
      <c r="C1831">
        <v>30</v>
      </c>
      <c r="D1831">
        <v>0</v>
      </c>
      <c r="E1831">
        <v>0</v>
      </c>
      <c r="F1831" t="s">
        <v>25</v>
      </c>
      <c r="G1831">
        <v>22730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U1831" t="str">
        <f t="shared" si="87"/>
        <v/>
      </c>
      <c r="V1831" t="str">
        <f>IF(U1831="","",VLOOKUP(B1831,'08 County Sub Allocation'!A:B,2,FALSE))</f>
        <v/>
      </c>
      <c r="X1831" t="str">
        <f t="shared" si="86"/>
        <v/>
      </c>
      <c r="Y1831" t="str">
        <f t="shared" si="88"/>
        <v/>
      </c>
    </row>
    <row r="1832" spans="1:25" x14ac:dyDescent="0.3">
      <c r="A1832" t="e">
        <f>VLOOKUP(B1832,'VTD Check'!A:D,4,FALSE)</f>
        <v>#N/A</v>
      </c>
      <c r="B1832" t="s">
        <v>28</v>
      </c>
      <c r="C1832">
        <v>30</v>
      </c>
      <c r="D1832">
        <v>0</v>
      </c>
      <c r="E1832">
        <v>0</v>
      </c>
      <c r="F1832" t="s">
        <v>25</v>
      </c>
      <c r="G1832">
        <v>22730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U1832" t="str">
        <f t="shared" si="87"/>
        <v/>
      </c>
      <c r="V1832" t="str">
        <f>IF(U1832="","",VLOOKUP(B1832,'08 County Sub Allocation'!A:B,2,FALSE))</f>
        <v/>
      </c>
      <c r="X1832" t="str">
        <f t="shared" si="86"/>
        <v/>
      </c>
      <c r="Y1832" t="str">
        <f t="shared" si="88"/>
        <v/>
      </c>
    </row>
    <row r="1833" spans="1:25" x14ac:dyDescent="0.3">
      <c r="A1833" t="e">
        <f>VLOOKUP(B1833,'VTD Check'!A:D,4,FALSE)</f>
        <v>#N/A</v>
      </c>
      <c r="B1833" t="s">
        <v>29</v>
      </c>
      <c r="C1833">
        <v>30</v>
      </c>
      <c r="D1833">
        <v>0</v>
      </c>
      <c r="E1833">
        <v>190</v>
      </c>
      <c r="F1833" t="s">
        <v>25</v>
      </c>
      <c r="G1833">
        <v>22730</v>
      </c>
      <c r="H1833">
        <v>96</v>
      </c>
      <c r="I1833">
        <v>94</v>
      </c>
      <c r="J1833">
        <v>1</v>
      </c>
      <c r="K1833">
        <v>0</v>
      </c>
      <c r="L1833">
        <v>0</v>
      </c>
      <c r="M1833">
        <v>26</v>
      </c>
      <c r="N1833">
        <v>0</v>
      </c>
      <c r="O1833">
        <v>67</v>
      </c>
      <c r="P1833">
        <v>0</v>
      </c>
      <c r="U1833" t="str">
        <f t="shared" si="87"/>
        <v/>
      </c>
      <c r="V1833" t="str">
        <f>IF(U1833="","",VLOOKUP(B1833,'08 County Sub Allocation'!A:B,2,FALSE))</f>
        <v/>
      </c>
      <c r="X1833" t="str">
        <f t="shared" si="86"/>
        <v/>
      </c>
      <c r="Y1833" t="str">
        <f t="shared" si="88"/>
        <v/>
      </c>
    </row>
    <row r="1834" spans="1:25" x14ac:dyDescent="0.3">
      <c r="A1834" t="e">
        <f>VLOOKUP(B1834,'VTD Check'!A:D,4,FALSE)</f>
        <v>#N/A</v>
      </c>
      <c r="B1834" t="s">
        <v>30</v>
      </c>
      <c r="C1834">
        <v>30</v>
      </c>
      <c r="D1834">
        <v>0</v>
      </c>
      <c r="E1834">
        <v>0</v>
      </c>
      <c r="F1834" t="s">
        <v>25</v>
      </c>
      <c r="G1834">
        <v>22730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U1834" t="str">
        <f t="shared" si="87"/>
        <v/>
      </c>
      <c r="V1834" t="str">
        <f>IF(U1834="","",VLOOKUP(B1834,'08 County Sub Allocation'!A:B,2,FALSE))</f>
        <v/>
      </c>
      <c r="X1834" t="str">
        <f t="shared" si="86"/>
        <v/>
      </c>
      <c r="Y1834" t="str">
        <f t="shared" si="88"/>
        <v/>
      </c>
    </row>
    <row r="1835" spans="1:25" x14ac:dyDescent="0.3">
      <c r="A1835" t="e">
        <f>VLOOKUP(B1835,'VTD Check'!A:D,4,FALSE)</f>
        <v>#N/A</v>
      </c>
      <c r="B1835" t="s">
        <v>31</v>
      </c>
      <c r="C1835">
        <v>30</v>
      </c>
      <c r="D1835">
        <v>0</v>
      </c>
      <c r="E1835">
        <v>0</v>
      </c>
      <c r="F1835" t="s">
        <v>25</v>
      </c>
      <c r="G1835">
        <v>22730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U1835" t="str">
        <f t="shared" si="87"/>
        <v/>
      </c>
      <c r="V1835" t="str">
        <f>IF(U1835="","",VLOOKUP(B1835,'08 County Sub Allocation'!A:B,2,FALSE))</f>
        <v/>
      </c>
      <c r="X1835" t="str">
        <f t="shared" si="86"/>
        <v/>
      </c>
      <c r="Y1835" t="str">
        <f t="shared" si="88"/>
        <v/>
      </c>
    </row>
    <row r="1836" spans="1:25" x14ac:dyDescent="0.3">
      <c r="A1836" t="e">
        <f>VLOOKUP(B1836,'VTD Check'!A:D,4,FALSE)</f>
        <v>#N/A</v>
      </c>
      <c r="B1836" t="s">
        <v>32</v>
      </c>
      <c r="C1836">
        <v>30</v>
      </c>
      <c r="D1836">
        <v>0</v>
      </c>
      <c r="E1836">
        <v>190</v>
      </c>
      <c r="F1836" t="s">
        <v>25</v>
      </c>
      <c r="G1836">
        <v>0</v>
      </c>
      <c r="H1836">
        <v>96</v>
      </c>
      <c r="I1836">
        <v>94</v>
      </c>
      <c r="J1836">
        <v>1</v>
      </c>
      <c r="K1836">
        <v>0</v>
      </c>
      <c r="L1836">
        <v>0</v>
      </c>
      <c r="M1836">
        <v>26</v>
      </c>
      <c r="N1836">
        <v>0</v>
      </c>
      <c r="O1836">
        <v>67</v>
      </c>
      <c r="P1836">
        <v>0</v>
      </c>
      <c r="U1836" t="str">
        <f t="shared" si="87"/>
        <v/>
      </c>
      <c r="V1836" t="str">
        <f>IF(U1836="","",VLOOKUP(B1836,'08 County Sub Allocation'!A:B,2,FALSE))</f>
        <v/>
      </c>
      <c r="X1836" t="str">
        <f t="shared" si="86"/>
        <v/>
      </c>
      <c r="Y1836" t="str">
        <f t="shared" si="88"/>
        <v/>
      </c>
    </row>
    <row r="1837" spans="1:25" x14ac:dyDescent="0.3">
      <c r="A1837" t="e">
        <f>VLOOKUP(B1837,'VTD Check'!A:D,4,FALSE)</f>
        <v>#N/A</v>
      </c>
      <c r="B1837" t="s">
        <v>32</v>
      </c>
      <c r="C1837">
        <v>30</v>
      </c>
      <c r="U1837" t="str">
        <f t="shared" si="87"/>
        <v/>
      </c>
      <c r="V1837" t="str">
        <f>IF(U1837="","",VLOOKUP(B1837,'08 County Sub Allocation'!A:B,2,FALSE))</f>
        <v/>
      </c>
      <c r="X1837" t="str">
        <f t="shared" si="86"/>
        <v/>
      </c>
      <c r="Y1837" t="str">
        <f t="shared" si="88"/>
        <v/>
      </c>
    </row>
    <row r="1838" spans="1:25" x14ac:dyDescent="0.3">
      <c r="A1838" t="e">
        <f>VLOOKUP(B1838,'VTD Check'!A:D,4,FALSE)</f>
        <v>#N/A</v>
      </c>
      <c r="B1838" t="s">
        <v>37</v>
      </c>
      <c r="C1838">
        <v>30</v>
      </c>
      <c r="D1838">
        <v>11859</v>
      </c>
      <c r="E1838">
        <v>12270</v>
      </c>
      <c r="F1838" s="1">
        <v>1.0347</v>
      </c>
      <c r="G1838">
        <v>11859</v>
      </c>
      <c r="H1838">
        <v>6147</v>
      </c>
      <c r="I1838">
        <v>6113</v>
      </c>
      <c r="J1838">
        <v>75</v>
      </c>
      <c r="K1838">
        <v>9</v>
      </c>
      <c r="L1838">
        <v>18</v>
      </c>
      <c r="M1838">
        <v>2031</v>
      </c>
      <c r="N1838">
        <v>23</v>
      </c>
      <c r="O1838">
        <v>3945</v>
      </c>
      <c r="P1838">
        <v>12</v>
      </c>
      <c r="U1838" t="str">
        <f t="shared" si="87"/>
        <v/>
      </c>
      <c r="V1838" t="str">
        <f>IF(U1838="","",VLOOKUP(B1838,'08 County Sub Allocation'!A:B,2,FALSE))</f>
        <v/>
      </c>
      <c r="X1838" t="str">
        <f t="shared" si="86"/>
        <v/>
      </c>
      <c r="Y1838" t="str">
        <f t="shared" si="88"/>
        <v/>
      </c>
    </row>
    <row r="1839" spans="1:25" x14ac:dyDescent="0.3">
      <c r="A1839" t="e">
        <f>VLOOKUP(B1839,'VTD Check'!A:D,4,FALSE)</f>
        <v>#N/A</v>
      </c>
      <c r="B1839" t="s">
        <v>24</v>
      </c>
      <c r="C1839">
        <v>30</v>
      </c>
      <c r="D1839">
        <v>11859</v>
      </c>
      <c r="E1839">
        <v>13879</v>
      </c>
      <c r="F1839" s="1">
        <v>1.1702999999999999</v>
      </c>
      <c r="G1839">
        <v>352841</v>
      </c>
      <c r="H1839">
        <v>7084</v>
      </c>
      <c r="I1839">
        <v>7057</v>
      </c>
      <c r="J1839">
        <v>95</v>
      </c>
      <c r="K1839">
        <v>12</v>
      </c>
      <c r="L1839">
        <v>23</v>
      </c>
      <c r="M1839">
        <v>2767</v>
      </c>
      <c r="N1839">
        <v>38</v>
      </c>
      <c r="O1839">
        <v>4103</v>
      </c>
      <c r="P1839">
        <v>19</v>
      </c>
      <c r="U1839" t="str">
        <f t="shared" si="87"/>
        <v/>
      </c>
      <c r="V1839" t="str">
        <f>IF(U1839="","",VLOOKUP(B1839,'08 County Sub Allocation'!A:B,2,FALSE))</f>
        <v/>
      </c>
      <c r="X1839" t="str">
        <f t="shared" si="86"/>
        <v/>
      </c>
      <c r="Y1839" t="str">
        <f t="shared" si="88"/>
        <v/>
      </c>
    </row>
    <row r="1840" spans="1:25" x14ac:dyDescent="0.3">
      <c r="A1840" t="e">
        <f>VLOOKUP(B1840,'VTD Check'!A:D,4,FALSE)</f>
        <v>#N/A</v>
      </c>
      <c r="B1840" t="s">
        <v>26</v>
      </c>
      <c r="C1840">
        <v>30</v>
      </c>
      <c r="D1840">
        <v>11859</v>
      </c>
      <c r="E1840">
        <v>234</v>
      </c>
      <c r="F1840" s="1">
        <v>1.9699999999999999E-2</v>
      </c>
      <c r="G1840">
        <v>352841</v>
      </c>
      <c r="H1840">
        <v>234</v>
      </c>
      <c r="I1840">
        <v>233</v>
      </c>
      <c r="J1840">
        <v>6</v>
      </c>
      <c r="K1840">
        <v>0</v>
      </c>
      <c r="L1840">
        <v>1</v>
      </c>
      <c r="M1840">
        <v>96</v>
      </c>
      <c r="N1840">
        <v>1</v>
      </c>
      <c r="O1840">
        <v>129</v>
      </c>
      <c r="P1840">
        <v>0</v>
      </c>
      <c r="U1840" t="str">
        <f t="shared" si="87"/>
        <v/>
      </c>
      <c r="V1840" t="str">
        <f>IF(U1840="","",VLOOKUP(B1840,'08 County Sub Allocation'!A:B,2,FALSE))</f>
        <v/>
      </c>
      <c r="X1840" t="str">
        <f t="shared" si="86"/>
        <v/>
      </c>
      <c r="Y1840" t="str">
        <f t="shared" si="88"/>
        <v/>
      </c>
    </row>
    <row r="1841" spans="1:25" x14ac:dyDescent="0.3">
      <c r="A1841" t="e">
        <f>VLOOKUP(B1841,'VTD Check'!A:D,4,FALSE)</f>
        <v>#N/A</v>
      </c>
      <c r="B1841" t="s">
        <v>27</v>
      </c>
      <c r="C1841">
        <v>30</v>
      </c>
      <c r="D1841">
        <v>11859</v>
      </c>
      <c r="E1841">
        <v>0</v>
      </c>
      <c r="F1841" s="1">
        <v>0</v>
      </c>
      <c r="G1841">
        <v>352841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U1841" t="str">
        <f t="shared" si="87"/>
        <v/>
      </c>
      <c r="V1841" t="str">
        <f>IF(U1841="","",VLOOKUP(B1841,'08 County Sub Allocation'!A:B,2,FALSE))</f>
        <v/>
      </c>
      <c r="X1841" t="str">
        <f t="shared" si="86"/>
        <v/>
      </c>
      <c r="Y1841" t="str">
        <f t="shared" si="88"/>
        <v/>
      </c>
    </row>
    <row r="1842" spans="1:25" x14ac:dyDescent="0.3">
      <c r="A1842" t="e">
        <f>VLOOKUP(B1842,'VTD Check'!A:D,4,FALSE)</f>
        <v>#N/A</v>
      </c>
      <c r="B1842" t="s">
        <v>28</v>
      </c>
      <c r="C1842">
        <v>30</v>
      </c>
      <c r="D1842">
        <v>11859</v>
      </c>
      <c r="E1842">
        <v>863</v>
      </c>
      <c r="F1842" s="1">
        <v>7.2800000000000004E-2</v>
      </c>
      <c r="G1842">
        <v>352841</v>
      </c>
      <c r="H1842">
        <v>453</v>
      </c>
      <c r="I1842">
        <v>446</v>
      </c>
      <c r="J1842">
        <v>7</v>
      </c>
      <c r="K1842">
        <v>0</v>
      </c>
      <c r="L1842">
        <v>4</v>
      </c>
      <c r="M1842">
        <v>149</v>
      </c>
      <c r="N1842">
        <v>2</v>
      </c>
      <c r="O1842">
        <v>283</v>
      </c>
      <c r="P1842">
        <v>1</v>
      </c>
      <c r="U1842" t="str">
        <f t="shared" si="87"/>
        <v/>
      </c>
      <c r="V1842" t="str">
        <f>IF(U1842="","",VLOOKUP(B1842,'08 County Sub Allocation'!A:B,2,FALSE))</f>
        <v/>
      </c>
      <c r="X1842" t="str">
        <f t="shared" si="86"/>
        <v/>
      </c>
      <c r="Y1842" t="str">
        <f t="shared" si="88"/>
        <v/>
      </c>
    </row>
    <row r="1843" spans="1:25" x14ac:dyDescent="0.3">
      <c r="A1843" t="e">
        <f>VLOOKUP(B1843,'VTD Check'!A:D,4,FALSE)</f>
        <v>#N/A</v>
      </c>
      <c r="B1843" t="s">
        <v>29</v>
      </c>
      <c r="C1843">
        <v>30</v>
      </c>
      <c r="D1843">
        <v>11859</v>
      </c>
      <c r="E1843">
        <v>190</v>
      </c>
      <c r="F1843" s="1">
        <v>1.6E-2</v>
      </c>
      <c r="G1843">
        <v>352841</v>
      </c>
      <c r="H1843">
        <v>96</v>
      </c>
      <c r="I1843">
        <v>94</v>
      </c>
      <c r="J1843">
        <v>1</v>
      </c>
      <c r="K1843">
        <v>0</v>
      </c>
      <c r="L1843">
        <v>0</v>
      </c>
      <c r="M1843">
        <v>26</v>
      </c>
      <c r="N1843">
        <v>0</v>
      </c>
      <c r="O1843">
        <v>67</v>
      </c>
      <c r="P1843">
        <v>0</v>
      </c>
      <c r="U1843" t="str">
        <f t="shared" si="87"/>
        <v/>
      </c>
      <c r="V1843" t="str">
        <f>IF(U1843="","",VLOOKUP(B1843,'08 County Sub Allocation'!A:B,2,FALSE))</f>
        <v/>
      </c>
      <c r="X1843" t="str">
        <f t="shared" si="86"/>
        <v/>
      </c>
      <c r="Y1843" t="str">
        <f t="shared" si="88"/>
        <v/>
      </c>
    </row>
    <row r="1844" spans="1:25" x14ac:dyDescent="0.3">
      <c r="A1844" t="e">
        <f>VLOOKUP(B1844,'VTD Check'!A:D,4,FALSE)</f>
        <v>#N/A</v>
      </c>
      <c r="B1844" t="s">
        <v>30</v>
      </c>
      <c r="C1844">
        <v>30</v>
      </c>
      <c r="D1844">
        <v>11859</v>
      </c>
      <c r="E1844">
        <v>333</v>
      </c>
      <c r="F1844" s="1">
        <v>2.81E-2</v>
      </c>
      <c r="G1844">
        <v>352841</v>
      </c>
      <c r="H1844">
        <v>333</v>
      </c>
      <c r="I1844">
        <v>330</v>
      </c>
      <c r="J1844">
        <v>4</v>
      </c>
      <c r="K1844">
        <v>2</v>
      </c>
      <c r="L1844">
        <v>4</v>
      </c>
      <c r="M1844">
        <v>112</v>
      </c>
      <c r="N1844">
        <v>0</v>
      </c>
      <c r="O1844">
        <v>206</v>
      </c>
      <c r="P1844">
        <v>2</v>
      </c>
      <c r="U1844" t="str">
        <f t="shared" si="87"/>
        <v/>
      </c>
      <c r="V1844" t="str">
        <f>IF(U1844="","",VLOOKUP(B1844,'08 County Sub Allocation'!A:B,2,FALSE))</f>
        <v/>
      </c>
      <c r="X1844" t="str">
        <f t="shared" si="86"/>
        <v/>
      </c>
      <c r="Y1844" t="str">
        <f t="shared" si="88"/>
        <v/>
      </c>
    </row>
    <row r="1845" spans="1:25" x14ac:dyDescent="0.3">
      <c r="A1845" t="e">
        <f>VLOOKUP(B1845,'VTD Check'!A:D,4,FALSE)</f>
        <v>#N/A</v>
      </c>
      <c r="B1845" t="s">
        <v>31</v>
      </c>
      <c r="C1845">
        <v>30</v>
      </c>
      <c r="D1845">
        <v>11859</v>
      </c>
      <c r="E1845">
        <v>0</v>
      </c>
      <c r="F1845" s="1">
        <v>0</v>
      </c>
      <c r="G1845">
        <v>352841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U1845" t="str">
        <f t="shared" si="87"/>
        <v/>
      </c>
      <c r="V1845" t="str">
        <f>IF(U1845="","",VLOOKUP(B1845,'08 County Sub Allocation'!A:B,2,FALSE))</f>
        <v/>
      </c>
      <c r="X1845" t="str">
        <f t="shared" si="86"/>
        <v/>
      </c>
      <c r="Y1845" t="str">
        <f t="shared" si="88"/>
        <v/>
      </c>
    </row>
    <row r="1846" spans="1:25" x14ac:dyDescent="0.3">
      <c r="A1846" t="e">
        <f>VLOOKUP(B1846,'VTD Check'!A:D,4,FALSE)</f>
        <v>#N/A</v>
      </c>
      <c r="B1846" t="s">
        <v>32</v>
      </c>
      <c r="C1846">
        <v>30</v>
      </c>
      <c r="D1846">
        <v>11859</v>
      </c>
      <c r="E1846">
        <v>27769</v>
      </c>
      <c r="F1846" s="1">
        <v>2.3416000000000001</v>
      </c>
      <c r="G1846">
        <v>11859</v>
      </c>
      <c r="H1846">
        <v>14347</v>
      </c>
      <c r="I1846">
        <v>14273</v>
      </c>
      <c r="J1846">
        <v>188</v>
      </c>
      <c r="K1846">
        <v>23</v>
      </c>
      <c r="L1846">
        <v>50</v>
      </c>
      <c r="M1846">
        <v>5181</v>
      </c>
      <c r="N1846">
        <v>64</v>
      </c>
      <c r="O1846">
        <v>8733</v>
      </c>
      <c r="P1846">
        <v>34</v>
      </c>
      <c r="U1846" t="str">
        <f t="shared" si="87"/>
        <v/>
      </c>
      <c r="V1846" t="str">
        <f>IF(U1846="","",VLOOKUP(B1846,'08 County Sub Allocation'!A:B,2,FALSE))</f>
        <v/>
      </c>
      <c r="X1846" t="str">
        <f t="shared" si="86"/>
        <v/>
      </c>
      <c r="Y1846" t="str">
        <f t="shared" si="88"/>
        <v/>
      </c>
    </row>
    <row r="1847" spans="1:25" x14ac:dyDescent="0.3">
      <c r="A1847" t="e">
        <f>VLOOKUP(B1847,'VTD Check'!A:D,4,FALSE)</f>
        <v>#N/A</v>
      </c>
      <c r="U1847" t="str">
        <f t="shared" si="87"/>
        <v/>
      </c>
      <c r="V1847" t="str">
        <f>IF(U1847="","",VLOOKUP(B1847,'08 County Sub Allocation'!A:B,2,FALSE))</f>
        <v/>
      </c>
      <c r="X1847" t="str">
        <f t="shared" si="86"/>
        <v/>
      </c>
      <c r="Y1847" t="str">
        <f t="shared" si="88"/>
        <v/>
      </c>
    </row>
    <row r="1848" spans="1:25" x14ac:dyDescent="0.3">
      <c r="A1848" t="str">
        <f>VLOOKUP(B1848,'VTD Check'!A:D,4,FALSE)</f>
        <v>31-900</v>
      </c>
      <c r="B1848" t="s">
        <v>394</v>
      </c>
      <c r="C1848">
        <v>31</v>
      </c>
      <c r="D1848">
        <v>1291</v>
      </c>
      <c r="E1848">
        <v>1185</v>
      </c>
      <c r="F1848" s="1">
        <v>0.91790000000000005</v>
      </c>
      <c r="G1848">
        <v>1291</v>
      </c>
      <c r="H1848">
        <v>594</v>
      </c>
      <c r="I1848">
        <v>594</v>
      </c>
      <c r="J1848">
        <v>4</v>
      </c>
      <c r="K1848">
        <v>0</v>
      </c>
      <c r="L1848">
        <v>0</v>
      </c>
      <c r="M1848">
        <v>182</v>
      </c>
      <c r="N1848">
        <v>3</v>
      </c>
      <c r="O1848">
        <v>403</v>
      </c>
      <c r="P1848">
        <v>2</v>
      </c>
      <c r="U1848" t="str">
        <f t="shared" si="87"/>
        <v>31-900</v>
      </c>
      <c r="V1848" t="str">
        <f>IF(U1848="","",VLOOKUP(B1848,'08 County Sub Allocation'!A:B,2,FALSE))</f>
        <v>ANC</v>
      </c>
      <c r="X1848">
        <f t="shared" si="86"/>
        <v>31</v>
      </c>
      <c r="Y1848" t="str">
        <f t="shared" si="88"/>
        <v>ED</v>
      </c>
    </row>
    <row r="1849" spans="1:25" x14ac:dyDescent="0.3">
      <c r="A1849" t="str">
        <f>VLOOKUP(B1849,'VTD Check'!A:D,4,FALSE)</f>
        <v>31-905</v>
      </c>
      <c r="B1849" t="s">
        <v>395</v>
      </c>
      <c r="C1849">
        <v>31</v>
      </c>
      <c r="D1849">
        <v>2186</v>
      </c>
      <c r="E1849">
        <v>2394</v>
      </c>
      <c r="F1849" s="1">
        <v>1.0952</v>
      </c>
      <c r="G1849">
        <v>2186</v>
      </c>
      <c r="H1849">
        <v>1197</v>
      </c>
      <c r="I1849">
        <v>1194</v>
      </c>
      <c r="J1849">
        <v>9</v>
      </c>
      <c r="K1849">
        <v>1</v>
      </c>
      <c r="L1849">
        <v>1</v>
      </c>
      <c r="M1849">
        <v>301</v>
      </c>
      <c r="N1849">
        <v>1</v>
      </c>
      <c r="O1849">
        <v>879</v>
      </c>
      <c r="P1849">
        <v>2</v>
      </c>
      <c r="U1849" t="str">
        <f t="shared" si="87"/>
        <v>31-905</v>
      </c>
      <c r="V1849" t="str">
        <f>IF(U1849="","",VLOOKUP(B1849,'08 County Sub Allocation'!A:B,2,FALSE))</f>
        <v>ANC</v>
      </c>
      <c r="X1849">
        <f t="shared" si="86"/>
        <v>31</v>
      </c>
      <c r="Y1849" t="str">
        <f t="shared" si="88"/>
        <v>ED</v>
      </c>
    </row>
    <row r="1850" spans="1:25" x14ac:dyDescent="0.3">
      <c r="A1850" t="str">
        <f>VLOOKUP(B1850,'VTD Check'!A:D,4,FALSE)</f>
        <v>31-910</v>
      </c>
      <c r="B1850" t="s">
        <v>396</v>
      </c>
      <c r="C1850">
        <v>31</v>
      </c>
      <c r="D1850">
        <v>1714</v>
      </c>
      <c r="E1850">
        <v>1810</v>
      </c>
      <c r="F1850" s="1">
        <v>1.056</v>
      </c>
      <c r="G1850">
        <v>1714</v>
      </c>
      <c r="H1850">
        <v>906</v>
      </c>
      <c r="I1850">
        <v>903</v>
      </c>
      <c r="J1850">
        <v>14</v>
      </c>
      <c r="K1850">
        <v>1</v>
      </c>
      <c r="L1850">
        <v>6</v>
      </c>
      <c r="M1850">
        <v>283</v>
      </c>
      <c r="N1850">
        <v>2</v>
      </c>
      <c r="O1850">
        <v>596</v>
      </c>
      <c r="P1850">
        <v>1</v>
      </c>
      <c r="U1850" t="str">
        <f t="shared" si="87"/>
        <v>31-910</v>
      </c>
      <c r="V1850" t="str">
        <f>IF(U1850="","",VLOOKUP(B1850,'08 County Sub Allocation'!A:B,2,FALSE))</f>
        <v>ANC</v>
      </c>
      <c r="X1850">
        <f t="shared" si="86"/>
        <v>31</v>
      </c>
      <c r="Y1850" t="str">
        <f t="shared" si="88"/>
        <v>ED</v>
      </c>
    </row>
    <row r="1851" spans="1:25" x14ac:dyDescent="0.3">
      <c r="A1851" t="str">
        <f>VLOOKUP(B1851,'VTD Check'!A:D,4,FALSE)</f>
        <v>31-915</v>
      </c>
      <c r="B1851" t="s">
        <v>397</v>
      </c>
      <c r="C1851">
        <v>31</v>
      </c>
      <c r="D1851">
        <v>1305</v>
      </c>
      <c r="E1851">
        <v>1442</v>
      </c>
      <c r="F1851" s="1">
        <v>1.105</v>
      </c>
      <c r="G1851">
        <v>1305</v>
      </c>
      <c r="H1851">
        <v>721</v>
      </c>
      <c r="I1851">
        <v>721</v>
      </c>
      <c r="J1851">
        <v>15</v>
      </c>
      <c r="K1851">
        <v>1</v>
      </c>
      <c r="L1851">
        <v>0</v>
      </c>
      <c r="M1851">
        <v>222</v>
      </c>
      <c r="N1851">
        <v>1</v>
      </c>
      <c r="O1851">
        <v>481</v>
      </c>
      <c r="P1851">
        <v>1</v>
      </c>
      <c r="U1851" t="str">
        <f t="shared" si="87"/>
        <v>31-915</v>
      </c>
      <c r="V1851" t="str">
        <f>IF(U1851="","",VLOOKUP(B1851,'08 County Sub Allocation'!A:B,2,FALSE))</f>
        <v>ANC</v>
      </c>
      <c r="X1851">
        <f t="shared" si="86"/>
        <v>31</v>
      </c>
      <c r="Y1851" t="str">
        <f t="shared" si="88"/>
        <v>ED</v>
      </c>
    </row>
    <row r="1852" spans="1:25" x14ac:dyDescent="0.3">
      <c r="A1852" t="str">
        <f>VLOOKUP(B1852,'VTD Check'!A:D,4,FALSE)</f>
        <v>31-920</v>
      </c>
      <c r="B1852" t="s">
        <v>398</v>
      </c>
      <c r="C1852">
        <v>31</v>
      </c>
      <c r="D1852">
        <v>1849</v>
      </c>
      <c r="E1852">
        <v>2000</v>
      </c>
      <c r="F1852" s="1">
        <v>1.0817000000000001</v>
      </c>
      <c r="G1852">
        <v>1849</v>
      </c>
      <c r="H1852">
        <v>1002</v>
      </c>
      <c r="I1852">
        <v>999</v>
      </c>
      <c r="J1852">
        <v>9</v>
      </c>
      <c r="K1852">
        <v>2</v>
      </c>
      <c r="L1852">
        <v>3</v>
      </c>
      <c r="M1852">
        <v>301</v>
      </c>
      <c r="N1852">
        <v>3</v>
      </c>
      <c r="O1852">
        <v>681</v>
      </c>
      <c r="P1852">
        <v>0</v>
      </c>
      <c r="U1852" t="str">
        <f t="shared" si="87"/>
        <v>31-920</v>
      </c>
      <c r="V1852" t="str">
        <f>IF(U1852="","",VLOOKUP(B1852,'08 County Sub Allocation'!A:B,2,FALSE))</f>
        <v>ANC</v>
      </c>
      <c r="X1852">
        <f t="shared" si="86"/>
        <v>31</v>
      </c>
      <c r="Y1852" t="str">
        <f t="shared" si="88"/>
        <v>ED</v>
      </c>
    </row>
    <row r="1853" spans="1:25" x14ac:dyDescent="0.3">
      <c r="A1853" t="str">
        <f>VLOOKUP(B1853,'VTD Check'!A:D,4,FALSE)</f>
        <v>31-925</v>
      </c>
      <c r="B1853" t="s">
        <v>399</v>
      </c>
      <c r="C1853">
        <v>31</v>
      </c>
      <c r="D1853">
        <v>883</v>
      </c>
      <c r="E1853">
        <v>946</v>
      </c>
      <c r="F1853" s="1">
        <v>1.0712999999999999</v>
      </c>
      <c r="G1853">
        <v>883</v>
      </c>
      <c r="H1853">
        <v>473</v>
      </c>
      <c r="I1853">
        <v>472</v>
      </c>
      <c r="J1853">
        <v>3</v>
      </c>
      <c r="K1853">
        <v>0</v>
      </c>
      <c r="L1853">
        <v>0</v>
      </c>
      <c r="M1853">
        <v>133</v>
      </c>
      <c r="N1853">
        <v>1</v>
      </c>
      <c r="O1853">
        <v>335</v>
      </c>
      <c r="P1853">
        <v>0</v>
      </c>
      <c r="U1853" t="str">
        <f t="shared" si="87"/>
        <v>31-925</v>
      </c>
      <c r="V1853" t="str">
        <f>IF(U1853="","",VLOOKUP(B1853,'08 County Sub Allocation'!A:B,2,FALSE))</f>
        <v>ANC</v>
      </c>
      <c r="X1853">
        <f t="shared" si="86"/>
        <v>31</v>
      </c>
      <c r="Y1853" t="str">
        <f t="shared" si="88"/>
        <v>ED</v>
      </c>
    </row>
    <row r="1854" spans="1:25" x14ac:dyDescent="0.3">
      <c r="A1854" t="str">
        <f>VLOOKUP(B1854,'VTD Check'!A:D,4,FALSE)</f>
        <v>31-930</v>
      </c>
      <c r="B1854" t="s">
        <v>400</v>
      </c>
      <c r="C1854">
        <v>31</v>
      </c>
      <c r="D1854">
        <v>2199</v>
      </c>
      <c r="E1854">
        <v>2486</v>
      </c>
      <c r="F1854" s="1">
        <v>1.1305000000000001</v>
      </c>
      <c r="G1854">
        <v>2199</v>
      </c>
      <c r="H1854">
        <v>1243</v>
      </c>
      <c r="I1854">
        <v>1241</v>
      </c>
      <c r="J1854">
        <v>19</v>
      </c>
      <c r="K1854">
        <v>5</v>
      </c>
      <c r="L1854">
        <v>2</v>
      </c>
      <c r="M1854">
        <v>451</v>
      </c>
      <c r="N1854">
        <v>3</v>
      </c>
      <c r="O1854">
        <v>761</v>
      </c>
      <c r="P1854">
        <v>0</v>
      </c>
      <c r="U1854" t="str">
        <f t="shared" si="87"/>
        <v>31-930</v>
      </c>
      <c r="V1854" t="str">
        <f>IF(U1854="","",VLOOKUP(B1854,'08 County Sub Allocation'!A:B,2,FALSE))</f>
        <v>ANC</v>
      </c>
      <c r="X1854">
        <f t="shared" si="86"/>
        <v>31</v>
      </c>
      <c r="Y1854" t="str">
        <f t="shared" si="88"/>
        <v>ED</v>
      </c>
    </row>
    <row r="1855" spans="1:25" x14ac:dyDescent="0.3">
      <c r="A1855" t="str">
        <f>VLOOKUP(B1855,'VTD Check'!A:D,4,FALSE)</f>
        <v>31-935</v>
      </c>
      <c r="B1855" t="s">
        <v>401</v>
      </c>
      <c r="C1855">
        <v>31</v>
      </c>
      <c r="D1855">
        <v>1762</v>
      </c>
      <c r="E1855">
        <v>1904</v>
      </c>
      <c r="F1855" s="1">
        <v>1.0806</v>
      </c>
      <c r="G1855">
        <v>1762</v>
      </c>
      <c r="H1855">
        <v>952</v>
      </c>
      <c r="I1855">
        <v>949</v>
      </c>
      <c r="J1855">
        <v>14</v>
      </c>
      <c r="K1855">
        <v>0</v>
      </c>
      <c r="L1855">
        <v>1</v>
      </c>
      <c r="M1855">
        <v>341</v>
      </c>
      <c r="N1855">
        <v>1</v>
      </c>
      <c r="O1855">
        <v>590</v>
      </c>
      <c r="P1855">
        <v>2</v>
      </c>
      <c r="U1855" t="str">
        <f t="shared" si="87"/>
        <v>31-935</v>
      </c>
      <c r="V1855" t="str">
        <f>IF(U1855="","",VLOOKUP(B1855,'08 County Sub Allocation'!A:B,2,FALSE))</f>
        <v>ANC</v>
      </c>
      <c r="X1855">
        <f t="shared" si="86"/>
        <v>31</v>
      </c>
      <c r="Y1855" t="str">
        <f t="shared" si="88"/>
        <v>ED</v>
      </c>
    </row>
    <row r="1856" spans="1:25" x14ac:dyDescent="0.3">
      <c r="A1856" t="e">
        <f>VLOOKUP(B1856,'VTD Check'!A:D,4,FALSE)</f>
        <v>#N/A</v>
      </c>
      <c r="B1856" t="s">
        <v>402</v>
      </c>
      <c r="C1856">
        <v>31</v>
      </c>
      <c r="U1856" t="str">
        <f t="shared" si="87"/>
        <v/>
      </c>
      <c r="V1856" t="str">
        <f>IF(U1856="","",VLOOKUP(B1856,'08 County Sub Allocation'!A:B,2,FALSE))</f>
        <v/>
      </c>
      <c r="X1856" t="str">
        <f t="shared" si="86"/>
        <v/>
      </c>
      <c r="Y1856" t="str">
        <f t="shared" si="88"/>
        <v/>
      </c>
    </row>
    <row r="1857" spans="1:25" x14ac:dyDescent="0.3">
      <c r="A1857" t="e">
        <f>VLOOKUP(B1857,'VTD Check'!A:D,4,FALSE)</f>
        <v>#N/A</v>
      </c>
      <c r="B1857" t="s">
        <v>24</v>
      </c>
      <c r="C1857">
        <v>31</v>
      </c>
      <c r="D1857">
        <v>0</v>
      </c>
      <c r="E1857">
        <v>2431</v>
      </c>
      <c r="F1857" t="s">
        <v>25</v>
      </c>
      <c r="G1857">
        <v>13189</v>
      </c>
      <c r="H1857">
        <v>1279</v>
      </c>
      <c r="I1857">
        <v>1273</v>
      </c>
      <c r="J1857">
        <v>18</v>
      </c>
      <c r="K1857">
        <v>5</v>
      </c>
      <c r="L1857">
        <v>2</v>
      </c>
      <c r="M1857">
        <v>473</v>
      </c>
      <c r="N1857">
        <v>3</v>
      </c>
      <c r="O1857">
        <v>766</v>
      </c>
      <c r="P1857">
        <v>6</v>
      </c>
      <c r="U1857" t="str">
        <f t="shared" si="87"/>
        <v>31-ABS</v>
      </c>
      <c r="V1857" t="e">
        <f>IF(U1857="","",VLOOKUP(B1857,'08 County Sub Allocation'!A:B,2,FALSE))</f>
        <v>#N/A</v>
      </c>
      <c r="X1857">
        <f t="shared" si="86"/>
        <v>31</v>
      </c>
      <c r="Y1857" t="str">
        <f t="shared" si="88"/>
        <v>ABS</v>
      </c>
    </row>
    <row r="1858" spans="1:25" x14ac:dyDescent="0.3">
      <c r="A1858" t="e">
        <f>VLOOKUP(B1858,'VTD Check'!A:D,4,FALSE)</f>
        <v>#N/A</v>
      </c>
      <c r="B1858" t="s">
        <v>26</v>
      </c>
      <c r="C1858">
        <v>31</v>
      </c>
      <c r="D1858">
        <v>0</v>
      </c>
      <c r="E1858">
        <v>0</v>
      </c>
      <c r="F1858" t="s">
        <v>25</v>
      </c>
      <c r="G1858">
        <v>13189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U1858" t="str">
        <f t="shared" si="87"/>
        <v/>
      </c>
      <c r="V1858" t="str">
        <f>IF(U1858="","",VLOOKUP(B1858,'08 County Sub Allocation'!A:B,2,FALSE))</f>
        <v/>
      </c>
      <c r="X1858" t="str">
        <f t="shared" si="86"/>
        <v/>
      </c>
      <c r="Y1858" t="str">
        <f t="shared" si="88"/>
        <v/>
      </c>
    </row>
    <row r="1859" spans="1:25" x14ac:dyDescent="0.3">
      <c r="A1859" t="e">
        <f>VLOOKUP(B1859,'VTD Check'!A:D,4,FALSE)</f>
        <v>#N/A</v>
      </c>
      <c r="B1859" t="s">
        <v>27</v>
      </c>
      <c r="C1859">
        <v>31</v>
      </c>
      <c r="D1859">
        <v>0</v>
      </c>
      <c r="E1859">
        <v>0</v>
      </c>
      <c r="F1859" t="s">
        <v>25</v>
      </c>
      <c r="G1859">
        <v>13189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U1859" t="str">
        <f t="shared" si="87"/>
        <v/>
      </c>
      <c r="V1859" t="str">
        <f>IF(U1859="","",VLOOKUP(B1859,'08 County Sub Allocation'!A:B,2,FALSE))</f>
        <v/>
      </c>
      <c r="X1859" t="str">
        <f t="shared" ref="X1859:X1922" si="89">IF(U1859="","",IF(ISNUMBER(LEFT(U1859,2)/1),LEFT(U1859,2)/1,X1858))</f>
        <v/>
      </c>
      <c r="Y1859" t="str">
        <f t="shared" si="88"/>
        <v/>
      </c>
    </row>
    <row r="1860" spans="1:25" x14ac:dyDescent="0.3">
      <c r="A1860" t="e">
        <f>VLOOKUP(B1860,'VTD Check'!A:D,4,FALSE)</f>
        <v>#N/A</v>
      </c>
      <c r="B1860" t="s">
        <v>28</v>
      </c>
      <c r="C1860">
        <v>31</v>
      </c>
      <c r="D1860">
        <v>0</v>
      </c>
      <c r="E1860">
        <v>267</v>
      </c>
      <c r="F1860" t="s">
        <v>25</v>
      </c>
      <c r="G1860">
        <v>13189</v>
      </c>
      <c r="H1860">
        <v>141</v>
      </c>
      <c r="I1860">
        <v>141</v>
      </c>
      <c r="J1860">
        <v>2</v>
      </c>
      <c r="K1860">
        <v>0</v>
      </c>
      <c r="L1860">
        <v>2</v>
      </c>
      <c r="M1860">
        <v>46</v>
      </c>
      <c r="N1860">
        <v>1</v>
      </c>
      <c r="O1860">
        <v>90</v>
      </c>
      <c r="P1860">
        <v>0</v>
      </c>
      <c r="U1860" t="str">
        <f t="shared" si="87"/>
        <v/>
      </c>
      <c r="V1860" t="str">
        <f>IF(U1860="","",VLOOKUP(B1860,'08 County Sub Allocation'!A:B,2,FALSE))</f>
        <v/>
      </c>
      <c r="X1860" t="str">
        <f t="shared" si="89"/>
        <v/>
      </c>
      <c r="Y1860" t="str">
        <f t="shared" si="88"/>
        <v/>
      </c>
    </row>
    <row r="1861" spans="1:25" x14ac:dyDescent="0.3">
      <c r="A1861" t="e">
        <f>VLOOKUP(B1861,'VTD Check'!A:D,4,FALSE)</f>
        <v>#N/A</v>
      </c>
      <c r="B1861" t="s">
        <v>29</v>
      </c>
      <c r="C1861">
        <v>31</v>
      </c>
      <c r="D1861">
        <v>0</v>
      </c>
      <c r="E1861">
        <v>0</v>
      </c>
      <c r="F1861" t="s">
        <v>25</v>
      </c>
      <c r="G1861">
        <v>13189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U1861" t="str">
        <f t="shared" si="87"/>
        <v/>
      </c>
      <c r="V1861" t="str">
        <f>IF(U1861="","",VLOOKUP(B1861,'08 County Sub Allocation'!A:B,2,FALSE))</f>
        <v/>
      </c>
      <c r="X1861" t="str">
        <f t="shared" si="89"/>
        <v/>
      </c>
      <c r="Y1861" t="str">
        <f t="shared" si="88"/>
        <v/>
      </c>
    </row>
    <row r="1862" spans="1:25" x14ac:dyDescent="0.3">
      <c r="A1862" t="e">
        <f>VLOOKUP(B1862,'VTD Check'!A:D,4,FALSE)</f>
        <v>#N/A</v>
      </c>
      <c r="B1862" t="s">
        <v>30</v>
      </c>
      <c r="C1862">
        <v>31</v>
      </c>
      <c r="D1862">
        <v>0</v>
      </c>
      <c r="E1862">
        <v>0</v>
      </c>
      <c r="F1862" t="s">
        <v>25</v>
      </c>
      <c r="G1862">
        <v>13189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U1862" t="str">
        <f t="shared" si="87"/>
        <v/>
      </c>
      <c r="V1862" t="str">
        <f>IF(U1862="","",VLOOKUP(B1862,'08 County Sub Allocation'!A:B,2,FALSE))</f>
        <v/>
      </c>
      <c r="X1862" t="str">
        <f t="shared" si="89"/>
        <v/>
      </c>
      <c r="Y1862" t="str">
        <f t="shared" si="88"/>
        <v/>
      </c>
    </row>
    <row r="1863" spans="1:25" x14ac:dyDescent="0.3">
      <c r="A1863" t="e">
        <f>VLOOKUP(B1863,'VTD Check'!A:D,4,FALSE)</f>
        <v>#N/A</v>
      </c>
      <c r="B1863" t="s">
        <v>31</v>
      </c>
      <c r="C1863">
        <v>31</v>
      </c>
      <c r="D1863">
        <v>0</v>
      </c>
      <c r="E1863">
        <v>0</v>
      </c>
      <c r="F1863" t="s">
        <v>25</v>
      </c>
      <c r="G1863">
        <v>13189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U1863" t="str">
        <f t="shared" si="87"/>
        <v/>
      </c>
      <c r="V1863" t="str">
        <f>IF(U1863="","",VLOOKUP(B1863,'08 County Sub Allocation'!A:B,2,FALSE))</f>
        <v/>
      </c>
      <c r="X1863" t="str">
        <f t="shared" si="89"/>
        <v/>
      </c>
      <c r="Y1863" t="str">
        <f t="shared" si="88"/>
        <v/>
      </c>
    </row>
    <row r="1864" spans="1:25" x14ac:dyDescent="0.3">
      <c r="A1864" t="e">
        <f>VLOOKUP(B1864,'VTD Check'!A:D,4,FALSE)</f>
        <v>#N/A</v>
      </c>
      <c r="B1864" t="s">
        <v>32</v>
      </c>
      <c r="C1864">
        <v>31</v>
      </c>
      <c r="D1864">
        <v>0</v>
      </c>
      <c r="E1864">
        <v>2698</v>
      </c>
      <c r="F1864" t="s">
        <v>25</v>
      </c>
      <c r="G1864">
        <v>0</v>
      </c>
      <c r="H1864">
        <v>1420</v>
      </c>
      <c r="I1864">
        <v>1414</v>
      </c>
      <c r="J1864">
        <v>20</v>
      </c>
      <c r="K1864">
        <v>5</v>
      </c>
      <c r="L1864">
        <v>4</v>
      </c>
      <c r="M1864">
        <v>519</v>
      </c>
      <c r="N1864">
        <v>4</v>
      </c>
      <c r="O1864">
        <v>856</v>
      </c>
      <c r="P1864">
        <v>6</v>
      </c>
      <c r="U1864" t="str">
        <f t="shared" si="87"/>
        <v/>
      </c>
      <c r="V1864" t="str">
        <f>IF(U1864="","",VLOOKUP(B1864,'08 County Sub Allocation'!A:B,2,FALSE))</f>
        <v/>
      </c>
      <c r="X1864" t="str">
        <f t="shared" si="89"/>
        <v/>
      </c>
      <c r="Y1864" t="str">
        <f t="shared" si="88"/>
        <v/>
      </c>
    </row>
    <row r="1865" spans="1:25" x14ac:dyDescent="0.3">
      <c r="A1865" t="e">
        <f>VLOOKUP(B1865,'VTD Check'!A:D,4,FALSE)</f>
        <v>#N/A</v>
      </c>
      <c r="B1865" t="s">
        <v>403</v>
      </c>
      <c r="C1865">
        <v>31</v>
      </c>
      <c r="U1865" t="str">
        <f t="shared" si="87"/>
        <v/>
      </c>
      <c r="V1865" t="str">
        <f>IF(U1865="","",VLOOKUP(B1865,'08 County Sub Allocation'!A:B,2,FALSE))</f>
        <v/>
      </c>
      <c r="X1865" t="str">
        <f t="shared" si="89"/>
        <v/>
      </c>
      <c r="Y1865" t="str">
        <f t="shared" si="88"/>
        <v/>
      </c>
    </row>
    <row r="1866" spans="1:25" x14ac:dyDescent="0.3">
      <c r="A1866" t="e">
        <f>VLOOKUP(B1866,'VTD Check'!A:D,4,FALSE)</f>
        <v>#N/A</v>
      </c>
      <c r="B1866" t="s">
        <v>24</v>
      </c>
      <c r="C1866">
        <v>31</v>
      </c>
      <c r="D1866">
        <v>0</v>
      </c>
      <c r="E1866">
        <v>142</v>
      </c>
      <c r="F1866" t="s">
        <v>25</v>
      </c>
      <c r="G1866">
        <v>13189</v>
      </c>
      <c r="H1866">
        <v>71</v>
      </c>
      <c r="I1866">
        <v>70</v>
      </c>
      <c r="J1866">
        <v>0</v>
      </c>
      <c r="K1866">
        <v>0</v>
      </c>
      <c r="L1866">
        <v>0</v>
      </c>
      <c r="M1866">
        <v>32</v>
      </c>
      <c r="N1866">
        <v>1</v>
      </c>
      <c r="O1866">
        <v>37</v>
      </c>
      <c r="P1866">
        <v>0</v>
      </c>
      <c r="U1866" t="str">
        <f t="shared" si="87"/>
        <v>31-QUE</v>
      </c>
      <c r="V1866" t="e">
        <f>IF(U1866="","",VLOOKUP(B1866,'08 County Sub Allocation'!A:B,2,FALSE))</f>
        <v>#N/A</v>
      </c>
      <c r="X1866">
        <f t="shared" si="89"/>
        <v>31</v>
      </c>
      <c r="Y1866" t="str">
        <f t="shared" si="88"/>
        <v>QUE</v>
      </c>
    </row>
    <row r="1867" spans="1:25" x14ac:dyDescent="0.3">
      <c r="A1867" t="e">
        <f>VLOOKUP(B1867,'VTD Check'!A:D,4,FALSE)</f>
        <v>#N/A</v>
      </c>
      <c r="B1867" t="s">
        <v>26</v>
      </c>
      <c r="C1867">
        <v>31</v>
      </c>
      <c r="D1867">
        <v>0</v>
      </c>
      <c r="E1867">
        <v>0</v>
      </c>
      <c r="F1867" t="s">
        <v>25</v>
      </c>
      <c r="G1867">
        <v>13189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U1867" t="str">
        <f t="shared" ref="U1867:U1930" si="90">IF(ISNUMBER(LEFT(A1867,2)/1),A1867,IF(RIGHT(B1866,8)="Absentee",REPT("0",2-LEN(C1867))&amp;C1867&amp;"-ABS",IF(RIGHT(B1866,8)="Question",REPT("0",2-LEN(C1867))&amp;C1867&amp;"-QUE","")))</f>
        <v/>
      </c>
      <c r="V1867" t="str">
        <f>IF(U1867="","",VLOOKUP(B1867,'08 County Sub Allocation'!A:B,2,FALSE))</f>
        <v/>
      </c>
      <c r="X1867" t="str">
        <f t="shared" si="89"/>
        <v/>
      </c>
      <c r="Y1867" t="str">
        <f t="shared" si="88"/>
        <v/>
      </c>
    </row>
    <row r="1868" spans="1:25" x14ac:dyDescent="0.3">
      <c r="A1868" t="e">
        <f>VLOOKUP(B1868,'VTD Check'!A:D,4,FALSE)</f>
        <v>#N/A</v>
      </c>
      <c r="B1868" t="s">
        <v>27</v>
      </c>
      <c r="C1868">
        <v>31</v>
      </c>
      <c r="D1868">
        <v>0</v>
      </c>
      <c r="E1868">
        <v>0</v>
      </c>
      <c r="F1868" t="s">
        <v>25</v>
      </c>
      <c r="G1868">
        <v>13189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U1868" t="str">
        <f t="shared" si="90"/>
        <v/>
      </c>
      <c r="V1868" t="str">
        <f>IF(U1868="","",VLOOKUP(B1868,'08 County Sub Allocation'!A:B,2,FALSE))</f>
        <v/>
      </c>
      <c r="X1868" t="str">
        <f t="shared" si="89"/>
        <v/>
      </c>
      <c r="Y1868" t="str">
        <f t="shared" si="88"/>
        <v/>
      </c>
    </row>
    <row r="1869" spans="1:25" x14ac:dyDescent="0.3">
      <c r="A1869" t="e">
        <f>VLOOKUP(B1869,'VTD Check'!A:D,4,FALSE)</f>
        <v>#N/A</v>
      </c>
      <c r="B1869" t="s">
        <v>28</v>
      </c>
      <c r="C1869">
        <v>31</v>
      </c>
      <c r="D1869">
        <v>0</v>
      </c>
      <c r="E1869">
        <v>542</v>
      </c>
      <c r="F1869" t="s">
        <v>25</v>
      </c>
      <c r="G1869">
        <v>13189</v>
      </c>
      <c r="H1869">
        <v>281</v>
      </c>
      <c r="I1869">
        <v>280</v>
      </c>
      <c r="J1869">
        <v>4</v>
      </c>
      <c r="K1869">
        <v>0</v>
      </c>
      <c r="L1869">
        <v>0</v>
      </c>
      <c r="M1869">
        <v>88</v>
      </c>
      <c r="N1869">
        <v>3</v>
      </c>
      <c r="O1869">
        <v>184</v>
      </c>
      <c r="P1869">
        <v>1</v>
      </c>
      <c r="U1869" t="str">
        <f t="shared" si="90"/>
        <v/>
      </c>
      <c r="V1869" t="str">
        <f>IF(U1869="","",VLOOKUP(B1869,'08 County Sub Allocation'!A:B,2,FALSE))</f>
        <v/>
      </c>
      <c r="X1869" t="str">
        <f t="shared" si="89"/>
        <v/>
      </c>
      <c r="Y1869" t="str">
        <f t="shared" ref="Y1869:Y1932" si="91">IF(U1869="","",IF(RIGHT(B1869,5)="Total","TOT",IF(ISNUMBER(LEFT(A1869,2)/1),"ED",IF(RIGHT(U1869,3)="ABS","ABS",IF(RIGHT(U1869,3)="QUE","QUE","")))))</f>
        <v/>
      </c>
    </row>
    <row r="1870" spans="1:25" x14ac:dyDescent="0.3">
      <c r="A1870" t="e">
        <f>VLOOKUP(B1870,'VTD Check'!A:D,4,FALSE)</f>
        <v>#N/A</v>
      </c>
      <c r="B1870" t="s">
        <v>29</v>
      </c>
      <c r="C1870">
        <v>31</v>
      </c>
      <c r="D1870">
        <v>0</v>
      </c>
      <c r="E1870">
        <v>0</v>
      </c>
      <c r="F1870" t="s">
        <v>25</v>
      </c>
      <c r="G1870">
        <v>13189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U1870" t="str">
        <f t="shared" si="90"/>
        <v/>
      </c>
      <c r="V1870" t="str">
        <f>IF(U1870="","",VLOOKUP(B1870,'08 County Sub Allocation'!A:B,2,FALSE))</f>
        <v/>
      </c>
      <c r="X1870" t="str">
        <f t="shared" si="89"/>
        <v/>
      </c>
      <c r="Y1870" t="str">
        <f t="shared" si="91"/>
        <v/>
      </c>
    </row>
    <row r="1871" spans="1:25" x14ac:dyDescent="0.3">
      <c r="A1871" t="e">
        <f>VLOOKUP(B1871,'VTD Check'!A:D,4,FALSE)</f>
        <v>#N/A</v>
      </c>
      <c r="B1871" t="s">
        <v>30</v>
      </c>
      <c r="C1871">
        <v>31</v>
      </c>
      <c r="D1871">
        <v>0</v>
      </c>
      <c r="E1871">
        <v>0</v>
      </c>
      <c r="F1871" t="s">
        <v>25</v>
      </c>
      <c r="G1871">
        <v>13189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U1871" t="str">
        <f t="shared" si="90"/>
        <v/>
      </c>
      <c r="V1871" t="str">
        <f>IF(U1871="","",VLOOKUP(B1871,'08 County Sub Allocation'!A:B,2,FALSE))</f>
        <v/>
      </c>
      <c r="X1871" t="str">
        <f t="shared" si="89"/>
        <v/>
      </c>
      <c r="Y1871" t="str">
        <f t="shared" si="91"/>
        <v/>
      </c>
    </row>
    <row r="1872" spans="1:25" x14ac:dyDescent="0.3">
      <c r="A1872" t="e">
        <f>VLOOKUP(B1872,'VTD Check'!A:D,4,FALSE)</f>
        <v>#N/A</v>
      </c>
      <c r="B1872" t="s">
        <v>31</v>
      </c>
      <c r="C1872">
        <v>31</v>
      </c>
      <c r="D1872">
        <v>0</v>
      </c>
      <c r="E1872">
        <v>0</v>
      </c>
      <c r="F1872" t="s">
        <v>25</v>
      </c>
      <c r="G1872">
        <v>13189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U1872" t="str">
        <f t="shared" si="90"/>
        <v/>
      </c>
      <c r="V1872" t="str">
        <f>IF(U1872="","",VLOOKUP(B1872,'08 County Sub Allocation'!A:B,2,FALSE))</f>
        <v/>
      </c>
      <c r="X1872" t="str">
        <f t="shared" si="89"/>
        <v/>
      </c>
      <c r="Y1872" t="str">
        <f t="shared" si="91"/>
        <v/>
      </c>
    </row>
    <row r="1873" spans="1:25" x14ac:dyDescent="0.3">
      <c r="A1873" t="e">
        <f>VLOOKUP(B1873,'VTD Check'!A:D,4,FALSE)</f>
        <v>#N/A</v>
      </c>
      <c r="B1873" t="s">
        <v>32</v>
      </c>
      <c r="C1873">
        <v>31</v>
      </c>
      <c r="D1873">
        <v>0</v>
      </c>
      <c r="E1873">
        <v>684</v>
      </c>
      <c r="F1873" t="s">
        <v>25</v>
      </c>
      <c r="G1873">
        <v>0</v>
      </c>
      <c r="H1873">
        <v>352</v>
      </c>
      <c r="I1873">
        <v>350</v>
      </c>
      <c r="J1873">
        <v>4</v>
      </c>
      <c r="K1873">
        <v>0</v>
      </c>
      <c r="L1873">
        <v>0</v>
      </c>
      <c r="M1873">
        <v>120</v>
      </c>
      <c r="N1873">
        <v>4</v>
      </c>
      <c r="O1873">
        <v>221</v>
      </c>
      <c r="P1873">
        <v>1</v>
      </c>
      <c r="U1873" t="str">
        <f t="shared" si="90"/>
        <v/>
      </c>
      <c r="V1873" t="str">
        <f>IF(U1873="","",VLOOKUP(B1873,'08 County Sub Allocation'!A:B,2,FALSE))</f>
        <v/>
      </c>
      <c r="X1873" t="str">
        <f t="shared" si="89"/>
        <v/>
      </c>
      <c r="Y1873" t="str">
        <f t="shared" si="91"/>
        <v/>
      </c>
    </row>
    <row r="1874" spans="1:25" x14ac:dyDescent="0.3">
      <c r="A1874" t="e">
        <f>VLOOKUP(B1874,'VTD Check'!A:D,4,FALSE)</f>
        <v>#N/A</v>
      </c>
      <c r="B1874" t="s">
        <v>223</v>
      </c>
      <c r="C1874">
        <v>31</v>
      </c>
      <c r="U1874" t="str">
        <f t="shared" si="90"/>
        <v/>
      </c>
      <c r="V1874" t="str">
        <f>IF(U1874="","",VLOOKUP(B1874,'08 County Sub Allocation'!A:B,2,FALSE))</f>
        <v/>
      </c>
      <c r="X1874" t="str">
        <f t="shared" si="89"/>
        <v/>
      </c>
      <c r="Y1874" t="str">
        <f t="shared" si="91"/>
        <v/>
      </c>
    </row>
    <row r="1875" spans="1:25" x14ac:dyDescent="0.3">
      <c r="A1875" t="e">
        <f>VLOOKUP(B1875,'VTD Check'!A:D,4,FALSE)</f>
        <v>#N/A</v>
      </c>
      <c r="B1875" t="s">
        <v>24</v>
      </c>
      <c r="C1875">
        <v>31</v>
      </c>
      <c r="D1875">
        <v>0</v>
      </c>
      <c r="E1875">
        <v>11589</v>
      </c>
      <c r="F1875" t="s">
        <v>25</v>
      </c>
      <c r="G1875">
        <v>243639</v>
      </c>
      <c r="H1875">
        <v>5889</v>
      </c>
      <c r="I1875">
        <v>5870</v>
      </c>
      <c r="J1875">
        <v>78</v>
      </c>
      <c r="K1875">
        <v>7</v>
      </c>
      <c r="L1875">
        <v>19</v>
      </c>
      <c r="M1875">
        <v>2254</v>
      </c>
      <c r="N1875">
        <v>32</v>
      </c>
      <c r="O1875">
        <v>3467</v>
      </c>
      <c r="P1875">
        <v>13</v>
      </c>
      <c r="U1875" t="str">
        <f t="shared" si="90"/>
        <v/>
      </c>
      <c r="V1875" t="str">
        <f>IF(U1875="","",VLOOKUP(B1875,'08 County Sub Allocation'!A:B,2,FALSE))</f>
        <v/>
      </c>
      <c r="X1875" t="str">
        <f t="shared" si="89"/>
        <v/>
      </c>
      <c r="Y1875" t="str">
        <f t="shared" si="91"/>
        <v/>
      </c>
    </row>
    <row r="1876" spans="1:25" x14ac:dyDescent="0.3">
      <c r="A1876" t="e">
        <f>VLOOKUP(B1876,'VTD Check'!A:D,4,FALSE)</f>
        <v>#N/A</v>
      </c>
      <c r="B1876" t="s">
        <v>26</v>
      </c>
      <c r="C1876">
        <v>31</v>
      </c>
      <c r="D1876">
        <v>0</v>
      </c>
      <c r="E1876">
        <v>0</v>
      </c>
      <c r="F1876" t="s">
        <v>25</v>
      </c>
      <c r="G1876">
        <v>243639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U1876" t="str">
        <f t="shared" si="90"/>
        <v/>
      </c>
      <c r="V1876" t="str">
        <f>IF(U1876="","",VLOOKUP(B1876,'08 County Sub Allocation'!A:B,2,FALSE))</f>
        <v/>
      </c>
      <c r="X1876" t="str">
        <f t="shared" si="89"/>
        <v/>
      </c>
      <c r="Y1876" t="str">
        <f t="shared" si="91"/>
        <v/>
      </c>
    </row>
    <row r="1877" spans="1:25" x14ac:dyDescent="0.3">
      <c r="A1877" t="e">
        <f>VLOOKUP(B1877,'VTD Check'!A:D,4,FALSE)</f>
        <v>#N/A</v>
      </c>
      <c r="B1877" t="s">
        <v>27</v>
      </c>
      <c r="C1877">
        <v>31</v>
      </c>
      <c r="D1877">
        <v>0</v>
      </c>
      <c r="E1877">
        <v>0</v>
      </c>
      <c r="F1877" t="s">
        <v>25</v>
      </c>
      <c r="G1877">
        <v>243639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U1877" t="str">
        <f t="shared" si="90"/>
        <v/>
      </c>
      <c r="V1877" t="str">
        <f>IF(U1877="","",VLOOKUP(B1877,'08 County Sub Allocation'!A:B,2,FALSE))</f>
        <v/>
      </c>
      <c r="X1877" t="str">
        <f t="shared" si="89"/>
        <v/>
      </c>
      <c r="Y1877" t="str">
        <f t="shared" si="91"/>
        <v/>
      </c>
    </row>
    <row r="1878" spans="1:25" x14ac:dyDescent="0.3">
      <c r="A1878" t="e">
        <f>VLOOKUP(B1878,'VTD Check'!A:D,4,FALSE)</f>
        <v>#N/A</v>
      </c>
      <c r="B1878" t="s">
        <v>28</v>
      </c>
      <c r="C1878">
        <v>31</v>
      </c>
      <c r="D1878">
        <v>0</v>
      </c>
      <c r="E1878">
        <v>0</v>
      </c>
      <c r="F1878" t="s">
        <v>25</v>
      </c>
      <c r="G1878">
        <v>243639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U1878" t="str">
        <f t="shared" si="90"/>
        <v/>
      </c>
      <c r="V1878" t="str">
        <f>IF(U1878="","",VLOOKUP(B1878,'08 County Sub Allocation'!A:B,2,FALSE))</f>
        <v/>
      </c>
      <c r="X1878" t="str">
        <f t="shared" si="89"/>
        <v/>
      </c>
      <c r="Y1878" t="str">
        <f t="shared" si="91"/>
        <v/>
      </c>
    </row>
    <row r="1879" spans="1:25" x14ac:dyDescent="0.3">
      <c r="A1879" t="e">
        <f>VLOOKUP(B1879,'VTD Check'!A:D,4,FALSE)</f>
        <v>#N/A</v>
      </c>
      <c r="B1879" t="s">
        <v>29</v>
      </c>
      <c r="C1879">
        <v>31</v>
      </c>
      <c r="D1879">
        <v>0</v>
      </c>
      <c r="E1879">
        <v>0</v>
      </c>
      <c r="F1879" t="s">
        <v>25</v>
      </c>
      <c r="G1879">
        <v>243639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U1879" t="str">
        <f t="shared" si="90"/>
        <v/>
      </c>
      <c r="V1879" t="str">
        <f>IF(U1879="","",VLOOKUP(B1879,'08 County Sub Allocation'!A:B,2,FALSE))</f>
        <v/>
      </c>
      <c r="X1879" t="str">
        <f t="shared" si="89"/>
        <v/>
      </c>
      <c r="Y1879" t="str">
        <f t="shared" si="91"/>
        <v/>
      </c>
    </row>
    <row r="1880" spans="1:25" x14ac:dyDescent="0.3">
      <c r="A1880" t="e">
        <f>VLOOKUP(B1880,'VTD Check'!A:D,4,FALSE)</f>
        <v>#N/A</v>
      </c>
      <c r="B1880" t="s">
        <v>30</v>
      </c>
      <c r="C1880">
        <v>31</v>
      </c>
      <c r="D1880">
        <v>0</v>
      </c>
      <c r="E1880">
        <v>0</v>
      </c>
      <c r="F1880" t="s">
        <v>25</v>
      </c>
      <c r="G1880">
        <v>243639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U1880" t="str">
        <f t="shared" si="90"/>
        <v/>
      </c>
      <c r="V1880" t="str">
        <f>IF(U1880="","",VLOOKUP(B1880,'08 County Sub Allocation'!A:B,2,FALSE))</f>
        <v/>
      </c>
      <c r="X1880" t="str">
        <f t="shared" si="89"/>
        <v/>
      </c>
      <c r="Y1880" t="str">
        <f t="shared" si="91"/>
        <v/>
      </c>
    </row>
    <row r="1881" spans="1:25" x14ac:dyDescent="0.3">
      <c r="A1881" t="e">
        <f>VLOOKUP(B1881,'VTD Check'!A:D,4,FALSE)</f>
        <v>#N/A</v>
      </c>
      <c r="B1881" t="s">
        <v>31</v>
      </c>
      <c r="C1881">
        <v>31</v>
      </c>
      <c r="D1881">
        <v>0</v>
      </c>
      <c r="E1881">
        <v>0</v>
      </c>
      <c r="F1881" t="s">
        <v>25</v>
      </c>
      <c r="G1881">
        <v>243639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U1881" t="str">
        <f t="shared" si="90"/>
        <v/>
      </c>
      <c r="V1881" t="str">
        <f>IF(U1881="","",VLOOKUP(B1881,'08 County Sub Allocation'!A:B,2,FALSE))</f>
        <v/>
      </c>
      <c r="X1881" t="str">
        <f t="shared" si="89"/>
        <v/>
      </c>
      <c r="Y1881" t="str">
        <f t="shared" si="91"/>
        <v/>
      </c>
    </row>
    <row r="1882" spans="1:25" x14ac:dyDescent="0.3">
      <c r="A1882" t="e">
        <f>VLOOKUP(B1882,'VTD Check'!A:D,4,FALSE)</f>
        <v>#N/A</v>
      </c>
      <c r="B1882" t="s">
        <v>32</v>
      </c>
      <c r="C1882">
        <v>31</v>
      </c>
      <c r="D1882">
        <v>0</v>
      </c>
      <c r="E1882">
        <v>11589</v>
      </c>
      <c r="F1882" t="s">
        <v>25</v>
      </c>
      <c r="G1882">
        <v>0</v>
      </c>
      <c r="H1882">
        <v>5889</v>
      </c>
      <c r="I1882">
        <v>5870</v>
      </c>
      <c r="J1882">
        <v>78</v>
      </c>
      <c r="K1882">
        <v>7</v>
      </c>
      <c r="L1882">
        <v>19</v>
      </c>
      <c r="M1882">
        <v>2254</v>
      </c>
      <c r="N1882">
        <v>32</v>
      </c>
      <c r="O1882">
        <v>3467</v>
      </c>
      <c r="P1882">
        <v>13</v>
      </c>
      <c r="U1882" t="str">
        <f t="shared" si="90"/>
        <v/>
      </c>
      <c r="V1882" t="str">
        <f>IF(U1882="","",VLOOKUP(B1882,'08 County Sub Allocation'!A:B,2,FALSE))</f>
        <v/>
      </c>
      <c r="X1882" t="str">
        <f t="shared" si="89"/>
        <v/>
      </c>
      <c r="Y1882" t="str">
        <f t="shared" si="91"/>
        <v/>
      </c>
    </row>
    <row r="1883" spans="1:25" x14ac:dyDescent="0.3">
      <c r="A1883" t="e">
        <f>VLOOKUP(B1883,'VTD Check'!A:D,4,FALSE)</f>
        <v>#N/A</v>
      </c>
      <c r="B1883" t="s">
        <v>372</v>
      </c>
      <c r="C1883">
        <v>31</v>
      </c>
      <c r="U1883" t="str">
        <f t="shared" si="90"/>
        <v/>
      </c>
      <c r="V1883" t="str">
        <f>IF(U1883="","",VLOOKUP(B1883,'08 County Sub Allocation'!A:B,2,FALSE))</f>
        <v/>
      </c>
      <c r="X1883" t="str">
        <f t="shared" si="89"/>
        <v/>
      </c>
      <c r="Y1883" t="str">
        <f t="shared" si="91"/>
        <v/>
      </c>
    </row>
    <row r="1884" spans="1:25" x14ac:dyDescent="0.3">
      <c r="A1884" t="e">
        <f>VLOOKUP(B1884,'VTD Check'!A:D,4,FALSE)</f>
        <v>#N/A</v>
      </c>
      <c r="B1884" t="s">
        <v>24</v>
      </c>
      <c r="C1884">
        <v>31</v>
      </c>
      <c r="D1884">
        <v>0</v>
      </c>
      <c r="E1884">
        <v>0</v>
      </c>
      <c r="F1884" t="s">
        <v>25</v>
      </c>
      <c r="G1884">
        <v>62754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U1884" t="str">
        <f t="shared" si="90"/>
        <v/>
      </c>
      <c r="V1884" t="str">
        <f>IF(U1884="","",VLOOKUP(B1884,'08 County Sub Allocation'!A:B,2,FALSE))</f>
        <v/>
      </c>
      <c r="X1884" t="str">
        <f t="shared" si="89"/>
        <v/>
      </c>
      <c r="Y1884" t="str">
        <f t="shared" si="91"/>
        <v/>
      </c>
    </row>
    <row r="1885" spans="1:25" x14ac:dyDescent="0.3">
      <c r="A1885" t="e">
        <f>VLOOKUP(B1885,'VTD Check'!A:D,4,FALSE)</f>
        <v>#N/A</v>
      </c>
      <c r="B1885" t="s">
        <v>26</v>
      </c>
      <c r="C1885">
        <v>31</v>
      </c>
      <c r="D1885">
        <v>0</v>
      </c>
      <c r="E1885">
        <v>234</v>
      </c>
      <c r="F1885" t="s">
        <v>25</v>
      </c>
      <c r="G1885">
        <v>62754</v>
      </c>
      <c r="H1885">
        <v>234</v>
      </c>
      <c r="I1885">
        <v>233</v>
      </c>
      <c r="J1885">
        <v>6</v>
      </c>
      <c r="K1885">
        <v>0</v>
      </c>
      <c r="L1885">
        <v>1</v>
      </c>
      <c r="M1885">
        <v>96</v>
      </c>
      <c r="N1885">
        <v>1</v>
      </c>
      <c r="O1885">
        <v>129</v>
      </c>
      <c r="P1885">
        <v>0</v>
      </c>
      <c r="U1885" t="str">
        <f t="shared" si="90"/>
        <v/>
      </c>
      <c r="V1885" t="str">
        <f>IF(U1885="","",VLOOKUP(B1885,'08 County Sub Allocation'!A:B,2,FALSE))</f>
        <v/>
      </c>
      <c r="X1885" t="str">
        <f t="shared" si="89"/>
        <v/>
      </c>
      <c r="Y1885" t="str">
        <f t="shared" si="91"/>
        <v/>
      </c>
    </row>
    <row r="1886" spans="1:25" x14ac:dyDescent="0.3">
      <c r="A1886" t="e">
        <f>VLOOKUP(B1886,'VTD Check'!A:D,4,FALSE)</f>
        <v>#N/A</v>
      </c>
      <c r="B1886" t="s">
        <v>27</v>
      </c>
      <c r="C1886">
        <v>31</v>
      </c>
      <c r="D1886">
        <v>0</v>
      </c>
      <c r="E1886">
        <v>0</v>
      </c>
      <c r="F1886" t="s">
        <v>25</v>
      </c>
      <c r="G1886">
        <v>62754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U1886" t="str">
        <f t="shared" si="90"/>
        <v/>
      </c>
      <c r="V1886" t="str">
        <f>IF(U1886="","",VLOOKUP(B1886,'08 County Sub Allocation'!A:B,2,FALSE))</f>
        <v/>
      </c>
      <c r="X1886" t="str">
        <f t="shared" si="89"/>
        <v/>
      </c>
      <c r="Y1886" t="str">
        <f t="shared" si="91"/>
        <v/>
      </c>
    </row>
    <row r="1887" spans="1:25" x14ac:dyDescent="0.3">
      <c r="A1887" t="e">
        <f>VLOOKUP(B1887,'VTD Check'!A:D,4,FALSE)</f>
        <v>#N/A</v>
      </c>
      <c r="B1887" t="s">
        <v>28</v>
      </c>
      <c r="C1887">
        <v>31</v>
      </c>
      <c r="D1887">
        <v>0</v>
      </c>
      <c r="E1887">
        <v>0</v>
      </c>
      <c r="F1887" t="s">
        <v>25</v>
      </c>
      <c r="G1887">
        <v>62754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U1887" t="str">
        <f t="shared" si="90"/>
        <v/>
      </c>
      <c r="V1887" t="str">
        <f>IF(U1887="","",VLOOKUP(B1887,'08 County Sub Allocation'!A:B,2,FALSE))</f>
        <v/>
      </c>
      <c r="X1887" t="str">
        <f t="shared" si="89"/>
        <v/>
      </c>
      <c r="Y1887" t="str">
        <f t="shared" si="91"/>
        <v/>
      </c>
    </row>
    <row r="1888" spans="1:25" x14ac:dyDescent="0.3">
      <c r="A1888" t="e">
        <f>VLOOKUP(B1888,'VTD Check'!A:D,4,FALSE)</f>
        <v>#N/A</v>
      </c>
      <c r="B1888" t="s">
        <v>29</v>
      </c>
      <c r="C1888">
        <v>31</v>
      </c>
      <c r="D1888">
        <v>0</v>
      </c>
      <c r="E1888">
        <v>0</v>
      </c>
      <c r="F1888" t="s">
        <v>25</v>
      </c>
      <c r="G1888">
        <v>62754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U1888" t="str">
        <f t="shared" si="90"/>
        <v/>
      </c>
      <c r="V1888" t="str">
        <f>IF(U1888="","",VLOOKUP(B1888,'08 County Sub Allocation'!A:B,2,FALSE))</f>
        <v/>
      </c>
      <c r="X1888" t="str">
        <f t="shared" si="89"/>
        <v/>
      </c>
      <c r="Y1888" t="str">
        <f t="shared" si="91"/>
        <v/>
      </c>
    </row>
    <row r="1889" spans="1:25" x14ac:dyDescent="0.3">
      <c r="A1889" t="e">
        <f>VLOOKUP(B1889,'VTD Check'!A:D,4,FALSE)</f>
        <v>#N/A</v>
      </c>
      <c r="B1889" t="s">
        <v>30</v>
      </c>
      <c r="C1889">
        <v>31</v>
      </c>
      <c r="D1889">
        <v>0</v>
      </c>
      <c r="E1889">
        <v>333</v>
      </c>
      <c r="F1889" t="s">
        <v>25</v>
      </c>
      <c r="G1889">
        <v>62754</v>
      </c>
      <c r="H1889">
        <v>333</v>
      </c>
      <c r="I1889">
        <v>330</v>
      </c>
      <c r="J1889">
        <v>4</v>
      </c>
      <c r="K1889">
        <v>2</v>
      </c>
      <c r="L1889">
        <v>4</v>
      </c>
      <c r="M1889">
        <v>112</v>
      </c>
      <c r="N1889">
        <v>0</v>
      </c>
      <c r="O1889">
        <v>206</v>
      </c>
      <c r="P1889">
        <v>2</v>
      </c>
      <c r="U1889" t="str">
        <f t="shared" si="90"/>
        <v/>
      </c>
      <c r="V1889" t="str">
        <f>IF(U1889="","",VLOOKUP(B1889,'08 County Sub Allocation'!A:B,2,FALSE))</f>
        <v/>
      </c>
      <c r="X1889" t="str">
        <f t="shared" si="89"/>
        <v/>
      </c>
      <c r="Y1889" t="str">
        <f t="shared" si="91"/>
        <v/>
      </c>
    </row>
    <row r="1890" spans="1:25" x14ac:dyDescent="0.3">
      <c r="A1890" t="e">
        <f>VLOOKUP(B1890,'VTD Check'!A:D,4,FALSE)</f>
        <v>#N/A</v>
      </c>
      <c r="B1890" t="s">
        <v>31</v>
      </c>
      <c r="C1890">
        <v>31</v>
      </c>
      <c r="D1890">
        <v>0</v>
      </c>
      <c r="E1890">
        <v>0</v>
      </c>
      <c r="F1890" t="s">
        <v>25</v>
      </c>
      <c r="G1890">
        <v>62754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U1890" t="str">
        <f t="shared" si="90"/>
        <v/>
      </c>
      <c r="V1890" t="str">
        <f>IF(U1890="","",VLOOKUP(B1890,'08 County Sub Allocation'!A:B,2,FALSE))</f>
        <v/>
      </c>
      <c r="X1890" t="str">
        <f t="shared" si="89"/>
        <v/>
      </c>
      <c r="Y1890" t="str">
        <f t="shared" si="91"/>
        <v/>
      </c>
    </row>
    <row r="1891" spans="1:25" x14ac:dyDescent="0.3">
      <c r="A1891" t="e">
        <f>VLOOKUP(B1891,'VTD Check'!A:D,4,FALSE)</f>
        <v>#N/A</v>
      </c>
      <c r="B1891" t="s">
        <v>32</v>
      </c>
      <c r="C1891">
        <v>31</v>
      </c>
      <c r="D1891">
        <v>0</v>
      </c>
      <c r="E1891">
        <v>567</v>
      </c>
      <c r="F1891" t="s">
        <v>25</v>
      </c>
      <c r="G1891">
        <v>0</v>
      </c>
      <c r="H1891">
        <v>567</v>
      </c>
      <c r="I1891">
        <v>563</v>
      </c>
      <c r="J1891">
        <v>10</v>
      </c>
      <c r="K1891">
        <v>2</v>
      </c>
      <c r="L1891">
        <v>5</v>
      </c>
      <c r="M1891">
        <v>208</v>
      </c>
      <c r="N1891">
        <v>1</v>
      </c>
      <c r="O1891">
        <v>335</v>
      </c>
      <c r="P1891">
        <v>2</v>
      </c>
      <c r="U1891" t="str">
        <f t="shared" si="90"/>
        <v/>
      </c>
      <c r="V1891" t="str">
        <f>IF(U1891="","",VLOOKUP(B1891,'08 County Sub Allocation'!A:B,2,FALSE))</f>
        <v/>
      </c>
      <c r="X1891" t="str">
        <f t="shared" si="89"/>
        <v/>
      </c>
      <c r="Y1891" t="str">
        <f t="shared" si="91"/>
        <v/>
      </c>
    </row>
    <row r="1892" spans="1:25" x14ac:dyDescent="0.3">
      <c r="A1892" t="e">
        <f>VLOOKUP(B1892,'VTD Check'!A:D,4,FALSE)</f>
        <v>#N/A</v>
      </c>
      <c r="B1892" t="s">
        <v>32</v>
      </c>
      <c r="C1892">
        <v>31</v>
      </c>
      <c r="U1892" t="str">
        <f t="shared" si="90"/>
        <v/>
      </c>
      <c r="V1892" t="str">
        <f>IF(U1892="","",VLOOKUP(B1892,'08 County Sub Allocation'!A:B,2,FALSE))</f>
        <v/>
      </c>
      <c r="X1892" t="str">
        <f t="shared" si="89"/>
        <v/>
      </c>
      <c r="Y1892" t="str">
        <f t="shared" si="91"/>
        <v/>
      </c>
    </row>
    <row r="1893" spans="1:25" x14ac:dyDescent="0.3">
      <c r="A1893" t="e">
        <f>VLOOKUP(B1893,'VTD Check'!A:D,4,FALSE)</f>
        <v>#N/A</v>
      </c>
      <c r="B1893" t="s">
        <v>37</v>
      </c>
      <c r="C1893">
        <v>31</v>
      </c>
      <c r="D1893">
        <v>13189</v>
      </c>
      <c r="E1893">
        <v>14167</v>
      </c>
      <c r="F1893" s="1">
        <v>1.0742</v>
      </c>
      <c r="G1893">
        <v>13189</v>
      </c>
      <c r="H1893">
        <v>7088</v>
      </c>
      <c r="I1893">
        <v>7073</v>
      </c>
      <c r="J1893">
        <v>87</v>
      </c>
      <c r="K1893">
        <v>10</v>
      </c>
      <c r="L1893">
        <v>13</v>
      </c>
      <c r="M1893">
        <v>2214</v>
      </c>
      <c r="N1893">
        <v>15</v>
      </c>
      <c r="O1893">
        <v>4726</v>
      </c>
      <c r="P1893">
        <v>8</v>
      </c>
      <c r="U1893" t="str">
        <f t="shared" si="90"/>
        <v/>
      </c>
      <c r="V1893" t="str">
        <f>IF(U1893="","",VLOOKUP(B1893,'08 County Sub Allocation'!A:B,2,FALSE))</f>
        <v/>
      </c>
      <c r="X1893" t="str">
        <f t="shared" si="89"/>
        <v/>
      </c>
      <c r="Y1893" t="str">
        <f t="shared" si="91"/>
        <v/>
      </c>
    </row>
    <row r="1894" spans="1:25" x14ac:dyDescent="0.3">
      <c r="A1894" t="e">
        <f>VLOOKUP(B1894,'VTD Check'!A:D,4,FALSE)</f>
        <v>#N/A</v>
      </c>
      <c r="B1894" t="s">
        <v>24</v>
      </c>
      <c r="C1894">
        <v>31</v>
      </c>
      <c r="D1894">
        <v>13189</v>
      </c>
      <c r="E1894">
        <v>14162</v>
      </c>
      <c r="F1894" s="1">
        <v>1.0738000000000001</v>
      </c>
      <c r="G1894">
        <v>332771</v>
      </c>
      <c r="H1894">
        <v>7239</v>
      </c>
      <c r="I1894">
        <v>7213</v>
      </c>
      <c r="J1894">
        <v>96</v>
      </c>
      <c r="K1894">
        <v>12</v>
      </c>
      <c r="L1894">
        <v>21</v>
      </c>
      <c r="M1894">
        <v>2759</v>
      </c>
      <c r="N1894">
        <v>36</v>
      </c>
      <c r="O1894">
        <v>4270</v>
      </c>
      <c r="P1894">
        <v>19</v>
      </c>
      <c r="U1894" t="str">
        <f t="shared" si="90"/>
        <v/>
      </c>
      <c r="V1894" t="str">
        <f>IF(U1894="","",VLOOKUP(B1894,'08 County Sub Allocation'!A:B,2,FALSE))</f>
        <v/>
      </c>
      <c r="X1894" t="str">
        <f t="shared" si="89"/>
        <v/>
      </c>
      <c r="Y1894" t="str">
        <f t="shared" si="91"/>
        <v/>
      </c>
    </row>
    <row r="1895" spans="1:25" x14ac:dyDescent="0.3">
      <c r="A1895" t="e">
        <f>VLOOKUP(B1895,'VTD Check'!A:D,4,FALSE)</f>
        <v>#N/A</v>
      </c>
      <c r="B1895" t="s">
        <v>26</v>
      </c>
      <c r="C1895">
        <v>31</v>
      </c>
      <c r="D1895">
        <v>13189</v>
      </c>
      <c r="E1895">
        <v>234</v>
      </c>
      <c r="F1895" s="1">
        <v>1.77E-2</v>
      </c>
      <c r="G1895">
        <v>332771</v>
      </c>
      <c r="H1895">
        <v>234</v>
      </c>
      <c r="I1895">
        <v>233</v>
      </c>
      <c r="J1895">
        <v>6</v>
      </c>
      <c r="K1895">
        <v>0</v>
      </c>
      <c r="L1895">
        <v>1</v>
      </c>
      <c r="M1895">
        <v>96</v>
      </c>
      <c r="N1895">
        <v>1</v>
      </c>
      <c r="O1895">
        <v>129</v>
      </c>
      <c r="P1895">
        <v>0</v>
      </c>
      <c r="U1895" t="str">
        <f t="shared" si="90"/>
        <v/>
      </c>
      <c r="V1895" t="str">
        <f>IF(U1895="","",VLOOKUP(B1895,'08 County Sub Allocation'!A:B,2,FALSE))</f>
        <v/>
      </c>
      <c r="X1895" t="str">
        <f t="shared" si="89"/>
        <v/>
      </c>
      <c r="Y1895" t="str">
        <f t="shared" si="91"/>
        <v/>
      </c>
    </row>
    <row r="1896" spans="1:25" x14ac:dyDescent="0.3">
      <c r="A1896" t="e">
        <f>VLOOKUP(B1896,'VTD Check'!A:D,4,FALSE)</f>
        <v>#N/A</v>
      </c>
      <c r="B1896" t="s">
        <v>27</v>
      </c>
      <c r="C1896">
        <v>31</v>
      </c>
      <c r="D1896">
        <v>13189</v>
      </c>
      <c r="E1896">
        <v>0</v>
      </c>
      <c r="F1896" s="1">
        <v>0</v>
      </c>
      <c r="G1896">
        <v>332771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U1896" t="str">
        <f t="shared" si="90"/>
        <v/>
      </c>
      <c r="V1896" t="str">
        <f>IF(U1896="","",VLOOKUP(B1896,'08 County Sub Allocation'!A:B,2,FALSE))</f>
        <v/>
      </c>
      <c r="X1896" t="str">
        <f t="shared" si="89"/>
        <v/>
      </c>
      <c r="Y1896" t="str">
        <f t="shared" si="91"/>
        <v/>
      </c>
    </row>
    <row r="1897" spans="1:25" x14ac:dyDescent="0.3">
      <c r="A1897" t="e">
        <f>VLOOKUP(B1897,'VTD Check'!A:D,4,FALSE)</f>
        <v>#N/A</v>
      </c>
      <c r="B1897" t="s">
        <v>28</v>
      </c>
      <c r="C1897">
        <v>31</v>
      </c>
      <c r="D1897">
        <v>13189</v>
      </c>
      <c r="E1897">
        <v>809</v>
      </c>
      <c r="F1897" s="1">
        <v>6.13E-2</v>
      </c>
      <c r="G1897">
        <v>332771</v>
      </c>
      <c r="H1897">
        <v>422</v>
      </c>
      <c r="I1897">
        <v>421</v>
      </c>
      <c r="J1897">
        <v>6</v>
      </c>
      <c r="K1897">
        <v>0</v>
      </c>
      <c r="L1897">
        <v>2</v>
      </c>
      <c r="M1897">
        <v>134</v>
      </c>
      <c r="N1897">
        <v>4</v>
      </c>
      <c r="O1897">
        <v>274</v>
      </c>
      <c r="P1897">
        <v>1</v>
      </c>
      <c r="U1897" t="str">
        <f t="shared" si="90"/>
        <v/>
      </c>
      <c r="V1897" t="str">
        <f>IF(U1897="","",VLOOKUP(B1897,'08 County Sub Allocation'!A:B,2,FALSE))</f>
        <v/>
      </c>
      <c r="X1897" t="str">
        <f t="shared" si="89"/>
        <v/>
      </c>
      <c r="Y1897" t="str">
        <f t="shared" si="91"/>
        <v/>
      </c>
    </row>
    <row r="1898" spans="1:25" x14ac:dyDescent="0.3">
      <c r="A1898" t="e">
        <f>VLOOKUP(B1898,'VTD Check'!A:D,4,FALSE)</f>
        <v>#N/A</v>
      </c>
      <c r="B1898" t="s">
        <v>29</v>
      </c>
      <c r="C1898">
        <v>31</v>
      </c>
      <c r="D1898">
        <v>13189</v>
      </c>
      <c r="E1898">
        <v>0</v>
      </c>
      <c r="F1898" s="1">
        <v>0</v>
      </c>
      <c r="G1898">
        <v>332771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U1898" t="str">
        <f t="shared" si="90"/>
        <v/>
      </c>
      <c r="V1898" t="str">
        <f>IF(U1898="","",VLOOKUP(B1898,'08 County Sub Allocation'!A:B,2,FALSE))</f>
        <v/>
      </c>
      <c r="X1898" t="str">
        <f t="shared" si="89"/>
        <v/>
      </c>
      <c r="Y1898" t="str">
        <f t="shared" si="91"/>
        <v/>
      </c>
    </row>
    <row r="1899" spans="1:25" x14ac:dyDescent="0.3">
      <c r="A1899" t="e">
        <f>VLOOKUP(B1899,'VTD Check'!A:D,4,FALSE)</f>
        <v>#N/A</v>
      </c>
      <c r="B1899" t="s">
        <v>30</v>
      </c>
      <c r="C1899">
        <v>31</v>
      </c>
      <c r="D1899">
        <v>13189</v>
      </c>
      <c r="E1899">
        <v>333</v>
      </c>
      <c r="F1899" s="1">
        <v>2.52E-2</v>
      </c>
      <c r="G1899">
        <v>332771</v>
      </c>
      <c r="H1899">
        <v>333</v>
      </c>
      <c r="I1899">
        <v>330</v>
      </c>
      <c r="J1899">
        <v>4</v>
      </c>
      <c r="K1899">
        <v>2</v>
      </c>
      <c r="L1899">
        <v>4</v>
      </c>
      <c r="M1899">
        <v>112</v>
      </c>
      <c r="N1899">
        <v>0</v>
      </c>
      <c r="O1899">
        <v>206</v>
      </c>
      <c r="P1899">
        <v>2</v>
      </c>
      <c r="U1899" t="str">
        <f t="shared" si="90"/>
        <v/>
      </c>
      <c r="V1899" t="str">
        <f>IF(U1899="","",VLOOKUP(B1899,'08 County Sub Allocation'!A:B,2,FALSE))</f>
        <v/>
      </c>
      <c r="X1899" t="str">
        <f t="shared" si="89"/>
        <v/>
      </c>
      <c r="Y1899" t="str">
        <f t="shared" si="91"/>
        <v/>
      </c>
    </row>
    <row r="1900" spans="1:25" x14ac:dyDescent="0.3">
      <c r="A1900" t="e">
        <f>VLOOKUP(B1900,'VTD Check'!A:D,4,FALSE)</f>
        <v>#N/A</v>
      </c>
      <c r="B1900" t="s">
        <v>31</v>
      </c>
      <c r="C1900">
        <v>31</v>
      </c>
      <c r="D1900">
        <v>13189</v>
      </c>
      <c r="E1900">
        <v>0</v>
      </c>
      <c r="F1900" s="1">
        <v>0</v>
      </c>
      <c r="G1900">
        <v>332771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U1900" t="str">
        <f t="shared" si="90"/>
        <v/>
      </c>
      <c r="V1900" t="str">
        <f>IF(U1900="","",VLOOKUP(B1900,'08 County Sub Allocation'!A:B,2,FALSE))</f>
        <v/>
      </c>
      <c r="X1900" t="str">
        <f t="shared" si="89"/>
        <v/>
      </c>
      <c r="Y1900" t="str">
        <f t="shared" si="91"/>
        <v/>
      </c>
    </row>
    <row r="1901" spans="1:25" x14ac:dyDescent="0.3">
      <c r="A1901" t="e">
        <f>VLOOKUP(B1901,'VTD Check'!A:D,4,FALSE)</f>
        <v>#N/A</v>
      </c>
      <c r="B1901" t="s">
        <v>32</v>
      </c>
      <c r="C1901">
        <v>31</v>
      </c>
      <c r="D1901">
        <v>13189</v>
      </c>
      <c r="E1901">
        <v>29705</v>
      </c>
      <c r="F1901" s="1">
        <v>2.2523</v>
      </c>
      <c r="G1901">
        <v>13189</v>
      </c>
      <c r="H1901">
        <v>15316</v>
      </c>
      <c r="I1901">
        <v>15270</v>
      </c>
      <c r="J1901">
        <v>199</v>
      </c>
      <c r="K1901">
        <v>24</v>
      </c>
      <c r="L1901">
        <v>41</v>
      </c>
      <c r="M1901">
        <v>5315</v>
      </c>
      <c r="N1901">
        <v>56</v>
      </c>
      <c r="O1901">
        <v>9605</v>
      </c>
      <c r="P1901">
        <v>30</v>
      </c>
      <c r="U1901" t="str">
        <f t="shared" si="90"/>
        <v/>
      </c>
      <c r="V1901" t="str">
        <f>IF(U1901="","",VLOOKUP(B1901,'08 County Sub Allocation'!A:B,2,FALSE))</f>
        <v/>
      </c>
      <c r="X1901" t="str">
        <f t="shared" si="89"/>
        <v/>
      </c>
      <c r="Y1901" t="str">
        <f t="shared" si="91"/>
        <v/>
      </c>
    </row>
    <row r="1902" spans="1:25" x14ac:dyDescent="0.3">
      <c r="A1902" t="e">
        <f>VLOOKUP(B1902,'VTD Check'!A:D,4,FALSE)</f>
        <v>#N/A</v>
      </c>
      <c r="U1902" t="str">
        <f t="shared" si="90"/>
        <v/>
      </c>
      <c r="V1902" t="str">
        <f>IF(U1902="","",VLOOKUP(B1902,'08 County Sub Allocation'!A:B,2,FALSE))</f>
        <v/>
      </c>
      <c r="X1902" t="str">
        <f t="shared" si="89"/>
        <v/>
      </c>
      <c r="Y1902" t="str">
        <f t="shared" si="91"/>
        <v/>
      </c>
    </row>
    <row r="1903" spans="1:25" x14ac:dyDescent="0.3">
      <c r="A1903" t="str">
        <f>VLOOKUP(B1903,'VTD Check'!A:D,4,FALSE)</f>
        <v>32-940</v>
      </c>
      <c r="B1903" t="s">
        <v>404</v>
      </c>
      <c r="C1903">
        <v>32</v>
      </c>
      <c r="D1903">
        <v>1010</v>
      </c>
      <c r="E1903">
        <v>1098</v>
      </c>
      <c r="F1903" s="1">
        <v>1.0871</v>
      </c>
      <c r="G1903">
        <v>1010</v>
      </c>
      <c r="H1903">
        <v>549</v>
      </c>
      <c r="I1903">
        <v>546</v>
      </c>
      <c r="J1903">
        <v>10</v>
      </c>
      <c r="K1903">
        <v>5</v>
      </c>
      <c r="L1903">
        <v>4</v>
      </c>
      <c r="M1903">
        <v>238</v>
      </c>
      <c r="N1903">
        <v>3</v>
      </c>
      <c r="O1903">
        <v>286</v>
      </c>
      <c r="P1903">
        <v>0</v>
      </c>
      <c r="U1903" t="str">
        <f t="shared" si="90"/>
        <v>32-940</v>
      </c>
      <c r="V1903" t="str">
        <f>IF(U1903="","",VLOOKUP(B1903,'08 County Sub Allocation'!A:B,2,FALSE))</f>
        <v>ANC</v>
      </c>
      <c r="X1903">
        <f t="shared" si="89"/>
        <v>32</v>
      </c>
      <c r="Y1903" t="str">
        <f t="shared" si="91"/>
        <v>ED</v>
      </c>
    </row>
    <row r="1904" spans="1:25" x14ac:dyDescent="0.3">
      <c r="A1904" t="str">
        <f>VLOOKUP(B1904,'VTD Check'!A:D,4,FALSE)</f>
        <v>32-945</v>
      </c>
      <c r="B1904" t="s">
        <v>405</v>
      </c>
      <c r="C1904">
        <v>32</v>
      </c>
      <c r="D1904">
        <v>275</v>
      </c>
      <c r="E1904">
        <v>298</v>
      </c>
      <c r="F1904" s="1">
        <v>1.0835999999999999</v>
      </c>
      <c r="G1904">
        <v>275</v>
      </c>
      <c r="H1904">
        <v>149</v>
      </c>
      <c r="I1904">
        <v>145</v>
      </c>
      <c r="J1904">
        <v>2</v>
      </c>
      <c r="K1904">
        <v>1</v>
      </c>
      <c r="L1904">
        <v>0</v>
      </c>
      <c r="M1904">
        <v>77</v>
      </c>
      <c r="N1904">
        <v>0</v>
      </c>
      <c r="O1904">
        <v>65</v>
      </c>
      <c r="P1904">
        <v>0</v>
      </c>
      <c r="U1904" t="str">
        <f t="shared" si="90"/>
        <v>32-945</v>
      </c>
      <c r="V1904" t="str">
        <f>IF(U1904="","",VLOOKUP(B1904,'08 County Sub Allocation'!A:B,2,FALSE))</f>
        <v>ANC</v>
      </c>
      <c r="X1904">
        <f t="shared" si="89"/>
        <v>32</v>
      </c>
      <c r="Y1904" t="str">
        <f t="shared" si="91"/>
        <v>ED</v>
      </c>
    </row>
    <row r="1905" spans="1:25" x14ac:dyDescent="0.3">
      <c r="A1905" t="str">
        <f>VLOOKUP(B1905,'VTD Check'!A:D,4,FALSE)</f>
        <v>32-950</v>
      </c>
      <c r="B1905" t="s">
        <v>406</v>
      </c>
      <c r="C1905">
        <v>32</v>
      </c>
      <c r="D1905">
        <v>2556</v>
      </c>
      <c r="E1905">
        <v>2873</v>
      </c>
      <c r="F1905" s="1">
        <v>1.1240000000000001</v>
      </c>
      <c r="G1905">
        <v>2556</v>
      </c>
      <c r="H1905">
        <v>1440</v>
      </c>
      <c r="I1905">
        <v>1437</v>
      </c>
      <c r="J1905">
        <v>19</v>
      </c>
      <c r="K1905">
        <v>0</v>
      </c>
      <c r="L1905">
        <v>3</v>
      </c>
      <c r="M1905">
        <v>427</v>
      </c>
      <c r="N1905">
        <v>7</v>
      </c>
      <c r="O1905">
        <v>981</v>
      </c>
      <c r="P1905">
        <v>0</v>
      </c>
      <c r="U1905" t="str">
        <f t="shared" si="90"/>
        <v>32-950</v>
      </c>
      <c r="V1905" t="str">
        <f>IF(U1905="","",VLOOKUP(B1905,'08 County Sub Allocation'!A:B,2,FALSE))</f>
        <v>ANC</v>
      </c>
      <c r="X1905">
        <f t="shared" si="89"/>
        <v>32</v>
      </c>
      <c r="Y1905" t="str">
        <f t="shared" si="91"/>
        <v>ED</v>
      </c>
    </row>
    <row r="1906" spans="1:25" x14ac:dyDescent="0.3">
      <c r="A1906" t="str">
        <f>VLOOKUP(B1906,'VTD Check'!A:D,4,FALSE)</f>
        <v>32-955</v>
      </c>
      <c r="B1906" t="s">
        <v>407</v>
      </c>
      <c r="C1906">
        <v>32</v>
      </c>
      <c r="D1906">
        <v>1632</v>
      </c>
      <c r="E1906">
        <v>1747</v>
      </c>
      <c r="F1906" s="1">
        <v>1.0705</v>
      </c>
      <c r="G1906">
        <v>1632</v>
      </c>
      <c r="H1906">
        <v>878</v>
      </c>
      <c r="I1906">
        <v>873</v>
      </c>
      <c r="J1906">
        <v>13</v>
      </c>
      <c r="K1906">
        <v>1</v>
      </c>
      <c r="L1906">
        <v>2</v>
      </c>
      <c r="M1906">
        <v>331</v>
      </c>
      <c r="N1906">
        <v>2</v>
      </c>
      <c r="O1906">
        <v>522</v>
      </c>
      <c r="P1906">
        <v>2</v>
      </c>
      <c r="U1906" t="str">
        <f t="shared" si="90"/>
        <v>32-955</v>
      </c>
      <c r="V1906" t="str">
        <f>IF(U1906="","",VLOOKUP(B1906,'08 County Sub Allocation'!A:B,2,FALSE))</f>
        <v>ANC</v>
      </c>
      <c r="X1906">
        <f t="shared" si="89"/>
        <v>32</v>
      </c>
      <c r="Y1906" t="str">
        <f t="shared" si="91"/>
        <v>ED</v>
      </c>
    </row>
    <row r="1907" spans="1:25" x14ac:dyDescent="0.3">
      <c r="A1907" t="str">
        <f>VLOOKUP(B1907,'VTD Check'!A:D,4,FALSE)</f>
        <v>32-960</v>
      </c>
      <c r="B1907" t="s">
        <v>408</v>
      </c>
      <c r="C1907">
        <v>32</v>
      </c>
      <c r="D1907">
        <v>1888</v>
      </c>
      <c r="E1907">
        <v>1891</v>
      </c>
      <c r="F1907" s="1">
        <v>1.0016</v>
      </c>
      <c r="G1907">
        <v>1888</v>
      </c>
      <c r="H1907">
        <v>946</v>
      </c>
      <c r="I1907">
        <v>943</v>
      </c>
      <c r="J1907">
        <v>29</v>
      </c>
      <c r="K1907">
        <v>3</v>
      </c>
      <c r="L1907">
        <v>7</v>
      </c>
      <c r="M1907">
        <v>630</v>
      </c>
      <c r="N1907">
        <v>3</v>
      </c>
      <c r="O1907">
        <v>269</v>
      </c>
      <c r="P1907">
        <v>2</v>
      </c>
      <c r="U1907" t="str">
        <f t="shared" si="90"/>
        <v>32-960</v>
      </c>
      <c r="V1907" t="str">
        <f>IF(U1907="","",VLOOKUP(B1907,'08 County Sub Allocation'!A:B,2,FALSE))</f>
        <v>ANC</v>
      </c>
      <c r="X1907">
        <f t="shared" si="89"/>
        <v>32</v>
      </c>
      <c r="Y1907" t="str">
        <f t="shared" si="91"/>
        <v>ED</v>
      </c>
    </row>
    <row r="1908" spans="1:25" x14ac:dyDescent="0.3">
      <c r="A1908" t="str">
        <f>VLOOKUP(B1908,'VTD Check'!A:D,4,FALSE)</f>
        <v>32-965</v>
      </c>
      <c r="B1908" t="s">
        <v>409</v>
      </c>
      <c r="C1908">
        <v>32</v>
      </c>
      <c r="D1908">
        <v>1856</v>
      </c>
      <c r="E1908">
        <v>2040</v>
      </c>
      <c r="F1908" s="1">
        <v>1.0991</v>
      </c>
      <c r="G1908">
        <v>1856</v>
      </c>
      <c r="H1908">
        <v>1020</v>
      </c>
      <c r="I1908">
        <v>1019</v>
      </c>
      <c r="J1908">
        <v>12</v>
      </c>
      <c r="K1908">
        <v>2</v>
      </c>
      <c r="L1908">
        <v>3</v>
      </c>
      <c r="M1908">
        <v>373</v>
      </c>
      <c r="N1908">
        <v>4</v>
      </c>
      <c r="O1908">
        <v>625</v>
      </c>
      <c r="P1908">
        <v>0</v>
      </c>
      <c r="U1908" t="str">
        <f t="shared" si="90"/>
        <v>32-965</v>
      </c>
      <c r="V1908" t="str">
        <f>IF(U1908="","",VLOOKUP(B1908,'08 County Sub Allocation'!A:B,2,FALSE))</f>
        <v>ANC</v>
      </c>
      <c r="X1908">
        <f t="shared" si="89"/>
        <v>32</v>
      </c>
      <c r="Y1908" t="str">
        <f t="shared" si="91"/>
        <v>ED</v>
      </c>
    </row>
    <row r="1909" spans="1:25" x14ac:dyDescent="0.3">
      <c r="A1909" t="str">
        <f>VLOOKUP(B1909,'VTD Check'!A:D,4,FALSE)</f>
        <v>32-970</v>
      </c>
      <c r="B1909" t="s">
        <v>410</v>
      </c>
      <c r="C1909">
        <v>32</v>
      </c>
      <c r="D1909">
        <v>1989</v>
      </c>
      <c r="E1909">
        <v>2058</v>
      </c>
      <c r="F1909" s="1">
        <v>1.0347</v>
      </c>
      <c r="G1909">
        <v>1989</v>
      </c>
      <c r="H1909">
        <v>1028</v>
      </c>
      <c r="I1909">
        <v>1027</v>
      </c>
      <c r="J1909">
        <v>6</v>
      </c>
      <c r="K1909">
        <v>0</v>
      </c>
      <c r="L1909">
        <v>2</v>
      </c>
      <c r="M1909">
        <v>268</v>
      </c>
      <c r="N1909">
        <v>1</v>
      </c>
      <c r="O1909">
        <v>747</v>
      </c>
      <c r="P1909">
        <v>3</v>
      </c>
      <c r="U1909" t="str">
        <f t="shared" si="90"/>
        <v>32-970</v>
      </c>
      <c r="V1909" t="str">
        <f>IF(U1909="","",VLOOKUP(B1909,'08 County Sub Allocation'!A:B,2,FALSE))</f>
        <v>ANC</v>
      </c>
      <c r="X1909">
        <f t="shared" si="89"/>
        <v>32</v>
      </c>
      <c r="Y1909" t="str">
        <f t="shared" si="91"/>
        <v>ED</v>
      </c>
    </row>
    <row r="1910" spans="1:25" x14ac:dyDescent="0.3">
      <c r="A1910" t="str">
        <f>VLOOKUP(B1910,'VTD Check'!A:D,4,FALSE)</f>
        <v>32-975</v>
      </c>
      <c r="B1910" t="s">
        <v>411</v>
      </c>
      <c r="C1910">
        <v>32</v>
      </c>
      <c r="D1910">
        <v>169</v>
      </c>
      <c r="E1910">
        <v>86</v>
      </c>
      <c r="F1910" s="1">
        <v>0.50890000000000002</v>
      </c>
      <c r="G1910">
        <v>169</v>
      </c>
      <c r="H1910">
        <v>86</v>
      </c>
      <c r="I1910">
        <v>86</v>
      </c>
      <c r="J1910">
        <v>4</v>
      </c>
      <c r="K1910">
        <v>1</v>
      </c>
      <c r="L1910">
        <v>0</v>
      </c>
      <c r="M1910">
        <v>47</v>
      </c>
      <c r="N1910">
        <v>0</v>
      </c>
      <c r="O1910">
        <v>34</v>
      </c>
      <c r="P1910">
        <v>0</v>
      </c>
      <c r="U1910" t="str">
        <f t="shared" si="90"/>
        <v>32-975</v>
      </c>
      <c r="V1910" t="str">
        <f>IF(U1910="","",VLOOKUP(B1910,'08 County Sub Allocation'!A:B,2,FALSE))</f>
        <v>K</v>
      </c>
      <c r="X1910">
        <f t="shared" si="89"/>
        <v>32</v>
      </c>
      <c r="Y1910" t="str">
        <f t="shared" si="91"/>
        <v>ED</v>
      </c>
    </row>
    <row r="1911" spans="1:25" x14ac:dyDescent="0.3">
      <c r="A1911" t="str">
        <f>VLOOKUP(B1911,'VTD Check'!A:D,4,FALSE)</f>
        <v>32-980</v>
      </c>
      <c r="B1911" t="s">
        <v>412</v>
      </c>
      <c r="C1911">
        <v>32</v>
      </c>
      <c r="D1911">
        <v>276</v>
      </c>
      <c r="E1911">
        <v>320</v>
      </c>
      <c r="F1911" s="1">
        <v>1.1594</v>
      </c>
      <c r="G1911">
        <v>276</v>
      </c>
      <c r="H1911">
        <v>161</v>
      </c>
      <c r="I1911">
        <v>160</v>
      </c>
      <c r="J1911">
        <v>5</v>
      </c>
      <c r="K1911">
        <v>0</v>
      </c>
      <c r="L1911">
        <v>4</v>
      </c>
      <c r="M1911">
        <v>87</v>
      </c>
      <c r="N1911">
        <v>1</v>
      </c>
      <c r="O1911">
        <v>63</v>
      </c>
      <c r="P1911">
        <v>0</v>
      </c>
      <c r="U1911" t="str">
        <f t="shared" si="90"/>
        <v>32-980</v>
      </c>
      <c r="V1911" t="str">
        <f>IF(U1911="","",VLOOKUP(B1911,'08 County Sub Allocation'!A:B,2,FALSE))</f>
        <v>ANC</v>
      </c>
      <c r="X1911">
        <f t="shared" si="89"/>
        <v>32</v>
      </c>
      <c r="Y1911" t="str">
        <f t="shared" si="91"/>
        <v>ED</v>
      </c>
    </row>
    <row r="1912" spans="1:25" x14ac:dyDescent="0.3">
      <c r="A1912" t="str">
        <f>VLOOKUP(B1912,'VTD Check'!A:D,4,FALSE)</f>
        <v>32-985</v>
      </c>
      <c r="B1912" t="s">
        <v>413</v>
      </c>
      <c r="C1912">
        <v>32</v>
      </c>
      <c r="D1912">
        <v>2199</v>
      </c>
      <c r="E1912">
        <v>2463</v>
      </c>
      <c r="F1912" s="1">
        <v>1.1201000000000001</v>
      </c>
      <c r="G1912">
        <v>2199</v>
      </c>
      <c r="H1912">
        <v>1235</v>
      </c>
      <c r="I1912">
        <v>1233</v>
      </c>
      <c r="J1912">
        <v>16</v>
      </c>
      <c r="K1912">
        <v>0</v>
      </c>
      <c r="L1912">
        <v>6</v>
      </c>
      <c r="M1912">
        <v>420</v>
      </c>
      <c r="N1912">
        <v>4</v>
      </c>
      <c r="O1912">
        <v>783</v>
      </c>
      <c r="P1912">
        <v>4</v>
      </c>
      <c r="U1912" t="str">
        <f t="shared" si="90"/>
        <v>32-985</v>
      </c>
      <c r="V1912" t="str">
        <f>IF(U1912="","",VLOOKUP(B1912,'08 County Sub Allocation'!A:B,2,FALSE))</f>
        <v>ANC</v>
      </c>
      <c r="X1912">
        <f t="shared" si="89"/>
        <v>32</v>
      </c>
      <c r="Y1912" t="str">
        <f t="shared" si="91"/>
        <v>ED</v>
      </c>
    </row>
    <row r="1913" spans="1:25" x14ac:dyDescent="0.3">
      <c r="A1913" t="str">
        <f>VLOOKUP(B1913,'VTD Check'!A:D,4,FALSE)</f>
        <v>32-990</v>
      </c>
      <c r="B1913" t="s">
        <v>414</v>
      </c>
      <c r="C1913">
        <v>32</v>
      </c>
      <c r="D1913">
        <v>328</v>
      </c>
      <c r="E1913">
        <v>426</v>
      </c>
      <c r="F1913" s="1">
        <v>1.2988</v>
      </c>
      <c r="G1913">
        <v>328</v>
      </c>
      <c r="H1913">
        <v>213</v>
      </c>
      <c r="I1913">
        <v>213</v>
      </c>
      <c r="J1913">
        <v>1</v>
      </c>
      <c r="K1913">
        <v>0</v>
      </c>
      <c r="L1913">
        <v>0</v>
      </c>
      <c r="M1913">
        <v>106</v>
      </c>
      <c r="N1913">
        <v>2</v>
      </c>
      <c r="O1913">
        <v>104</v>
      </c>
      <c r="P1913">
        <v>0</v>
      </c>
      <c r="U1913" t="str">
        <f t="shared" si="90"/>
        <v>32-990</v>
      </c>
      <c r="V1913" t="str">
        <f>IF(U1913="","",VLOOKUP(B1913,'08 County Sub Allocation'!A:B,2,FALSE))</f>
        <v>ANC</v>
      </c>
      <c r="X1913">
        <f t="shared" si="89"/>
        <v>32</v>
      </c>
      <c r="Y1913" t="str">
        <f t="shared" si="91"/>
        <v>ED</v>
      </c>
    </row>
    <row r="1914" spans="1:25" x14ac:dyDescent="0.3">
      <c r="A1914" t="str">
        <f>VLOOKUP(B1914,'VTD Check'!A:D,4,FALSE)</f>
        <v>32-995</v>
      </c>
      <c r="B1914" t="s">
        <v>415</v>
      </c>
      <c r="C1914">
        <v>32</v>
      </c>
      <c r="D1914">
        <v>298</v>
      </c>
      <c r="E1914">
        <v>150</v>
      </c>
      <c r="F1914" s="1">
        <v>0.50339999999999996</v>
      </c>
      <c r="G1914">
        <v>298</v>
      </c>
      <c r="H1914">
        <v>150</v>
      </c>
      <c r="I1914">
        <v>150</v>
      </c>
      <c r="J1914">
        <v>5</v>
      </c>
      <c r="K1914">
        <v>1</v>
      </c>
      <c r="L1914">
        <v>3</v>
      </c>
      <c r="M1914">
        <v>59</v>
      </c>
      <c r="N1914">
        <v>0</v>
      </c>
      <c r="O1914">
        <v>81</v>
      </c>
      <c r="P1914">
        <v>1</v>
      </c>
      <c r="U1914" t="str">
        <f t="shared" si="90"/>
        <v>32-995</v>
      </c>
      <c r="V1914" t="str">
        <f>IF(U1914="","",VLOOKUP(B1914,'08 County Sub Allocation'!A:B,2,FALSE))</f>
        <v>VC</v>
      </c>
      <c r="X1914">
        <f t="shared" si="89"/>
        <v>32</v>
      </c>
      <c r="Y1914" t="str">
        <f t="shared" si="91"/>
        <v>ED</v>
      </c>
    </row>
    <row r="1915" spans="1:25" x14ac:dyDescent="0.3">
      <c r="A1915" t="e">
        <f>VLOOKUP(B1915,'VTD Check'!A:D,4,FALSE)</f>
        <v>#N/A</v>
      </c>
      <c r="B1915" t="s">
        <v>416</v>
      </c>
      <c r="C1915">
        <v>32</v>
      </c>
      <c r="U1915" t="str">
        <f t="shared" si="90"/>
        <v/>
      </c>
      <c r="V1915" t="str">
        <f>IF(U1915="","",VLOOKUP(B1915,'08 County Sub Allocation'!A:B,2,FALSE))</f>
        <v/>
      </c>
      <c r="X1915" t="str">
        <f t="shared" si="89"/>
        <v/>
      </c>
      <c r="Y1915" t="str">
        <f t="shared" si="91"/>
        <v/>
      </c>
    </row>
    <row r="1916" spans="1:25" x14ac:dyDescent="0.3">
      <c r="A1916" t="e">
        <f>VLOOKUP(B1916,'VTD Check'!A:D,4,FALSE)</f>
        <v>#N/A</v>
      </c>
      <c r="B1916" t="s">
        <v>24</v>
      </c>
      <c r="C1916">
        <v>32</v>
      </c>
      <c r="D1916">
        <v>0</v>
      </c>
      <c r="E1916">
        <v>3858</v>
      </c>
      <c r="F1916" t="s">
        <v>25</v>
      </c>
      <c r="G1916">
        <v>14476</v>
      </c>
      <c r="H1916">
        <v>2040</v>
      </c>
      <c r="I1916">
        <v>2035</v>
      </c>
      <c r="J1916">
        <v>29</v>
      </c>
      <c r="K1916">
        <v>5</v>
      </c>
      <c r="L1916">
        <v>2</v>
      </c>
      <c r="M1916">
        <v>868</v>
      </c>
      <c r="N1916">
        <v>13</v>
      </c>
      <c r="O1916">
        <v>1113</v>
      </c>
      <c r="P1916">
        <v>5</v>
      </c>
      <c r="U1916" t="str">
        <f t="shared" si="90"/>
        <v>32-ABS</v>
      </c>
      <c r="V1916" t="e">
        <f>IF(U1916="","",VLOOKUP(B1916,'08 County Sub Allocation'!A:B,2,FALSE))</f>
        <v>#N/A</v>
      </c>
      <c r="X1916">
        <f t="shared" si="89"/>
        <v>32</v>
      </c>
      <c r="Y1916" t="str">
        <f t="shared" si="91"/>
        <v>ABS</v>
      </c>
    </row>
    <row r="1917" spans="1:25" x14ac:dyDescent="0.3">
      <c r="A1917" t="e">
        <f>VLOOKUP(B1917,'VTD Check'!A:D,4,FALSE)</f>
        <v>#N/A</v>
      </c>
      <c r="B1917" t="s">
        <v>26</v>
      </c>
      <c r="C1917">
        <v>32</v>
      </c>
      <c r="D1917">
        <v>0</v>
      </c>
      <c r="E1917">
        <v>0</v>
      </c>
      <c r="F1917" t="s">
        <v>25</v>
      </c>
      <c r="G1917">
        <v>14476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U1917" t="str">
        <f t="shared" si="90"/>
        <v/>
      </c>
      <c r="V1917" t="str">
        <f>IF(U1917="","",VLOOKUP(B1917,'08 County Sub Allocation'!A:B,2,FALSE))</f>
        <v/>
      </c>
      <c r="X1917" t="str">
        <f t="shared" si="89"/>
        <v/>
      </c>
      <c r="Y1917" t="str">
        <f t="shared" si="91"/>
        <v/>
      </c>
    </row>
    <row r="1918" spans="1:25" x14ac:dyDescent="0.3">
      <c r="A1918" t="e">
        <f>VLOOKUP(B1918,'VTD Check'!A:D,4,FALSE)</f>
        <v>#N/A</v>
      </c>
      <c r="B1918" t="s">
        <v>27</v>
      </c>
      <c r="C1918">
        <v>32</v>
      </c>
      <c r="D1918">
        <v>0</v>
      </c>
      <c r="E1918">
        <v>0</v>
      </c>
      <c r="F1918" t="s">
        <v>25</v>
      </c>
      <c r="G1918">
        <v>14476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U1918" t="str">
        <f t="shared" si="90"/>
        <v/>
      </c>
      <c r="V1918" t="str">
        <f>IF(U1918="","",VLOOKUP(B1918,'08 County Sub Allocation'!A:B,2,FALSE))</f>
        <v/>
      </c>
      <c r="X1918" t="str">
        <f t="shared" si="89"/>
        <v/>
      </c>
      <c r="Y1918" t="str">
        <f t="shared" si="91"/>
        <v/>
      </c>
    </row>
    <row r="1919" spans="1:25" x14ac:dyDescent="0.3">
      <c r="A1919" t="e">
        <f>VLOOKUP(B1919,'VTD Check'!A:D,4,FALSE)</f>
        <v>#N/A</v>
      </c>
      <c r="B1919" t="s">
        <v>28</v>
      </c>
      <c r="C1919">
        <v>32</v>
      </c>
      <c r="D1919">
        <v>0</v>
      </c>
      <c r="E1919">
        <v>249</v>
      </c>
      <c r="F1919" t="s">
        <v>25</v>
      </c>
      <c r="G1919">
        <v>14476</v>
      </c>
      <c r="H1919">
        <v>138</v>
      </c>
      <c r="I1919">
        <v>138</v>
      </c>
      <c r="J1919">
        <v>6</v>
      </c>
      <c r="K1919">
        <v>1</v>
      </c>
      <c r="L1919">
        <v>0</v>
      </c>
      <c r="M1919">
        <v>50</v>
      </c>
      <c r="N1919">
        <v>0</v>
      </c>
      <c r="O1919">
        <v>81</v>
      </c>
      <c r="P1919">
        <v>0</v>
      </c>
      <c r="U1919" t="str">
        <f t="shared" si="90"/>
        <v/>
      </c>
      <c r="V1919" t="str">
        <f>IF(U1919="","",VLOOKUP(B1919,'08 County Sub Allocation'!A:B,2,FALSE))</f>
        <v/>
      </c>
      <c r="X1919" t="str">
        <f t="shared" si="89"/>
        <v/>
      </c>
      <c r="Y1919" t="str">
        <f t="shared" si="91"/>
        <v/>
      </c>
    </row>
    <row r="1920" spans="1:25" x14ac:dyDescent="0.3">
      <c r="A1920" t="e">
        <f>VLOOKUP(B1920,'VTD Check'!A:D,4,FALSE)</f>
        <v>#N/A</v>
      </c>
      <c r="B1920" t="s">
        <v>29</v>
      </c>
      <c r="C1920">
        <v>32</v>
      </c>
      <c r="D1920">
        <v>0</v>
      </c>
      <c r="E1920">
        <v>0</v>
      </c>
      <c r="F1920" t="s">
        <v>25</v>
      </c>
      <c r="G1920">
        <v>14476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U1920" t="str">
        <f t="shared" si="90"/>
        <v/>
      </c>
      <c r="V1920" t="str">
        <f>IF(U1920="","",VLOOKUP(B1920,'08 County Sub Allocation'!A:B,2,FALSE))</f>
        <v/>
      </c>
      <c r="X1920" t="str">
        <f t="shared" si="89"/>
        <v/>
      </c>
      <c r="Y1920" t="str">
        <f t="shared" si="91"/>
        <v/>
      </c>
    </row>
    <row r="1921" spans="1:25" x14ac:dyDescent="0.3">
      <c r="A1921" t="e">
        <f>VLOOKUP(B1921,'VTD Check'!A:D,4,FALSE)</f>
        <v>#N/A</v>
      </c>
      <c r="B1921" t="s">
        <v>30</v>
      </c>
      <c r="C1921">
        <v>32</v>
      </c>
      <c r="D1921">
        <v>0</v>
      </c>
      <c r="E1921">
        <v>0</v>
      </c>
      <c r="F1921" t="s">
        <v>25</v>
      </c>
      <c r="G1921">
        <v>14476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U1921" t="str">
        <f t="shared" si="90"/>
        <v/>
      </c>
      <c r="V1921" t="str">
        <f>IF(U1921="","",VLOOKUP(B1921,'08 County Sub Allocation'!A:B,2,FALSE))</f>
        <v/>
      </c>
      <c r="X1921" t="str">
        <f t="shared" si="89"/>
        <v/>
      </c>
      <c r="Y1921" t="str">
        <f t="shared" si="91"/>
        <v/>
      </c>
    </row>
    <row r="1922" spans="1:25" x14ac:dyDescent="0.3">
      <c r="A1922" t="e">
        <f>VLOOKUP(B1922,'VTD Check'!A:D,4,FALSE)</f>
        <v>#N/A</v>
      </c>
      <c r="B1922" t="s">
        <v>31</v>
      </c>
      <c r="C1922">
        <v>32</v>
      </c>
      <c r="D1922">
        <v>0</v>
      </c>
      <c r="E1922">
        <v>0</v>
      </c>
      <c r="F1922" t="s">
        <v>25</v>
      </c>
      <c r="G1922">
        <v>14476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U1922" t="str">
        <f t="shared" si="90"/>
        <v/>
      </c>
      <c r="V1922" t="str">
        <f>IF(U1922="","",VLOOKUP(B1922,'08 County Sub Allocation'!A:B,2,FALSE))</f>
        <v/>
      </c>
      <c r="X1922" t="str">
        <f t="shared" si="89"/>
        <v/>
      </c>
      <c r="Y1922" t="str">
        <f t="shared" si="91"/>
        <v/>
      </c>
    </row>
    <row r="1923" spans="1:25" x14ac:dyDescent="0.3">
      <c r="A1923" t="e">
        <f>VLOOKUP(B1923,'VTD Check'!A:D,4,FALSE)</f>
        <v>#N/A</v>
      </c>
      <c r="B1923" t="s">
        <v>32</v>
      </c>
      <c r="C1923">
        <v>32</v>
      </c>
      <c r="D1923">
        <v>0</v>
      </c>
      <c r="E1923">
        <v>4107</v>
      </c>
      <c r="F1923" t="s">
        <v>25</v>
      </c>
      <c r="G1923">
        <v>0</v>
      </c>
      <c r="H1923">
        <v>2178</v>
      </c>
      <c r="I1923">
        <v>2173</v>
      </c>
      <c r="J1923">
        <v>35</v>
      </c>
      <c r="K1923">
        <v>6</v>
      </c>
      <c r="L1923">
        <v>2</v>
      </c>
      <c r="M1923">
        <v>918</v>
      </c>
      <c r="N1923">
        <v>13</v>
      </c>
      <c r="O1923">
        <v>1194</v>
      </c>
      <c r="P1923">
        <v>5</v>
      </c>
      <c r="U1923" t="str">
        <f t="shared" si="90"/>
        <v/>
      </c>
      <c r="V1923" t="str">
        <f>IF(U1923="","",VLOOKUP(B1923,'08 County Sub Allocation'!A:B,2,FALSE))</f>
        <v/>
      </c>
      <c r="X1923" t="str">
        <f t="shared" ref="X1923:X1986" si="92">IF(U1923="","",IF(ISNUMBER(LEFT(U1923,2)/1),LEFT(U1923,2)/1,X1922))</f>
        <v/>
      </c>
      <c r="Y1923" t="str">
        <f t="shared" si="91"/>
        <v/>
      </c>
    </row>
    <row r="1924" spans="1:25" x14ac:dyDescent="0.3">
      <c r="A1924" t="e">
        <f>VLOOKUP(B1924,'VTD Check'!A:D,4,FALSE)</f>
        <v>#N/A</v>
      </c>
      <c r="B1924" t="s">
        <v>417</v>
      </c>
      <c r="C1924">
        <v>32</v>
      </c>
      <c r="U1924" t="str">
        <f t="shared" si="90"/>
        <v/>
      </c>
      <c r="V1924" t="str">
        <f>IF(U1924="","",VLOOKUP(B1924,'08 County Sub Allocation'!A:B,2,FALSE))</f>
        <v/>
      </c>
      <c r="X1924" t="str">
        <f t="shared" si="92"/>
        <v/>
      </c>
      <c r="Y1924" t="str">
        <f t="shared" si="91"/>
        <v/>
      </c>
    </row>
    <row r="1925" spans="1:25" x14ac:dyDescent="0.3">
      <c r="A1925" t="e">
        <f>VLOOKUP(B1925,'VTD Check'!A:D,4,FALSE)</f>
        <v>#N/A</v>
      </c>
      <c r="B1925" t="s">
        <v>24</v>
      </c>
      <c r="C1925">
        <v>32</v>
      </c>
      <c r="D1925">
        <v>0</v>
      </c>
      <c r="E1925">
        <v>153</v>
      </c>
      <c r="F1925" t="s">
        <v>25</v>
      </c>
      <c r="G1925">
        <v>14476</v>
      </c>
      <c r="H1925">
        <v>79</v>
      </c>
      <c r="I1925">
        <v>79</v>
      </c>
      <c r="J1925">
        <v>1</v>
      </c>
      <c r="K1925">
        <v>0</v>
      </c>
      <c r="L1925">
        <v>0</v>
      </c>
      <c r="M1925">
        <v>39</v>
      </c>
      <c r="N1925">
        <v>0</v>
      </c>
      <c r="O1925">
        <v>39</v>
      </c>
      <c r="P1925">
        <v>0</v>
      </c>
      <c r="U1925" t="str">
        <f t="shared" si="90"/>
        <v>32-QUE</v>
      </c>
      <c r="V1925" t="e">
        <f>IF(U1925="","",VLOOKUP(B1925,'08 County Sub Allocation'!A:B,2,FALSE))</f>
        <v>#N/A</v>
      </c>
      <c r="X1925">
        <f t="shared" si="92"/>
        <v>32</v>
      </c>
      <c r="Y1925" t="str">
        <f t="shared" si="91"/>
        <v>QUE</v>
      </c>
    </row>
    <row r="1926" spans="1:25" x14ac:dyDescent="0.3">
      <c r="A1926" t="e">
        <f>VLOOKUP(B1926,'VTD Check'!A:D,4,FALSE)</f>
        <v>#N/A</v>
      </c>
      <c r="B1926" t="s">
        <v>26</v>
      </c>
      <c r="C1926">
        <v>32</v>
      </c>
      <c r="D1926">
        <v>0</v>
      </c>
      <c r="E1926">
        <v>0</v>
      </c>
      <c r="F1926" t="s">
        <v>25</v>
      </c>
      <c r="G1926">
        <v>14476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U1926" t="str">
        <f t="shared" si="90"/>
        <v/>
      </c>
      <c r="V1926" t="str">
        <f>IF(U1926="","",VLOOKUP(B1926,'08 County Sub Allocation'!A:B,2,FALSE))</f>
        <v/>
      </c>
      <c r="X1926" t="str">
        <f t="shared" si="92"/>
        <v/>
      </c>
      <c r="Y1926" t="str">
        <f t="shared" si="91"/>
        <v/>
      </c>
    </row>
    <row r="1927" spans="1:25" x14ac:dyDescent="0.3">
      <c r="A1927" t="e">
        <f>VLOOKUP(B1927,'VTD Check'!A:D,4,FALSE)</f>
        <v>#N/A</v>
      </c>
      <c r="B1927" t="s">
        <v>27</v>
      </c>
      <c r="C1927">
        <v>32</v>
      </c>
      <c r="D1927">
        <v>0</v>
      </c>
      <c r="E1927">
        <v>0</v>
      </c>
      <c r="F1927" t="s">
        <v>25</v>
      </c>
      <c r="G1927">
        <v>14476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U1927" t="str">
        <f t="shared" si="90"/>
        <v/>
      </c>
      <c r="V1927" t="str">
        <f>IF(U1927="","",VLOOKUP(B1927,'08 County Sub Allocation'!A:B,2,FALSE))</f>
        <v/>
      </c>
      <c r="X1927" t="str">
        <f t="shared" si="92"/>
        <v/>
      </c>
      <c r="Y1927" t="str">
        <f t="shared" si="91"/>
        <v/>
      </c>
    </row>
    <row r="1928" spans="1:25" x14ac:dyDescent="0.3">
      <c r="A1928" t="e">
        <f>VLOOKUP(B1928,'VTD Check'!A:D,4,FALSE)</f>
        <v>#N/A</v>
      </c>
      <c r="B1928" t="s">
        <v>28</v>
      </c>
      <c r="C1928">
        <v>32</v>
      </c>
      <c r="D1928">
        <v>0</v>
      </c>
      <c r="E1928">
        <v>552</v>
      </c>
      <c r="F1928" t="s">
        <v>25</v>
      </c>
      <c r="G1928">
        <v>14476</v>
      </c>
      <c r="H1928">
        <v>295</v>
      </c>
      <c r="I1928">
        <v>293</v>
      </c>
      <c r="J1928">
        <v>5</v>
      </c>
      <c r="K1928">
        <v>1</v>
      </c>
      <c r="L1928">
        <v>0</v>
      </c>
      <c r="M1928">
        <v>98</v>
      </c>
      <c r="N1928">
        <v>1</v>
      </c>
      <c r="O1928">
        <v>188</v>
      </c>
      <c r="P1928">
        <v>0</v>
      </c>
      <c r="U1928" t="str">
        <f t="shared" si="90"/>
        <v/>
      </c>
      <c r="V1928" t="str">
        <f>IF(U1928="","",VLOOKUP(B1928,'08 County Sub Allocation'!A:B,2,FALSE))</f>
        <v/>
      </c>
      <c r="X1928" t="str">
        <f t="shared" si="92"/>
        <v/>
      </c>
      <c r="Y1928" t="str">
        <f t="shared" si="91"/>
        <v/>
      </c>
    </row>
    <row r="1929" spans="1:25" x14ac:dyDescent="0.3">
      <c r="A1929" t="e">
        <f>VLOOKUP(B1929,'VTD Check'!A:D,4,FALSE)</f>
        <v>#N/A</v>
      </c>
      <c r="B1929" t="s">
        <v>29</v>
      </c>
      <c r="C1929">
        <v>32</v>
      </c>
      <c r="D1929">
        <v>0</v>
      </c>
      <c r="E1929">
        <v>0</v>
      </c>
      <c r="F1929" t="s">
        <v>25</v>
      </c>
      <c r="G1929">
        <v>14476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U1929" t="str">
        <f t="shared" si="90"/>
        <v/>
      </c>
      <c r="V1929" t="str">
        <f>IF(U1929="","",VLOOKUP(B1929,'08 County Sub Allocation'!A:B,2,FALSE))</f>
        <v/>
      </c>
      <c r="X1929" t="str">
        <f t="shared" si="92"/>
        <v/>
      </c>
      <c r="Y1929" t="str">
        <f t="shared" si="91"/>
        <v/>
      </c>
    </row>
    <row r="1930" spans="1:25" x14ac:dyDescent="0.3">
      <c r="A1930" t="e">
        <f>VLOOKUP(B1930,'VTD Check'!A:D,4,FALSE)</f>
        <v>#N/A</v>
      </c>
      <c r="B1930" t="s">
        <v>30</v>
      </c>
      <c r="C1930">
        <v>32</v>
      </c>
      <c r="D1930">
        <v>0</v>
      </c>
      <c r="E1930">
        <v>0</v>
      </c>
      <c r="F1930" t="s">
        <v>25</v>
      </c>
      <c r="G1930">
        <v>14476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U1930" t="str">
        <f t="shared" si="90"/>
        <v/>
      </c>
      <c r="V1930" t="str">
        <f>IF(U1930="","",VLOOKUP(B1930,'08 County Sub Allocation'!A:B,2,FALSE))</f>
        <v/>
      </c>
      <c r="X1930" t="str">
        <f t="shared" si="92"/>
        <v/>
      </c>
      <c r="Y1930" t="str">
        <f t="shared" si="91"/>
        <v/>
      </c>
    </row>
    <row r="1931" spans="1:25" x14ac:dyDescent="0.3">
      <c r="A1931" t="e">
        <f>VLOOKUP(B1931,'VTD Check'!A:D,4,FALSE)</f>
        <v>#N/A</v>
      </c>
      <c r="B1931" t="s">
        <v>31</v>
      </c>
      <c r="C1931">
        <v>32</v>
      </c>
      <c r="D1931">
        <v>0</v>
      </c>
      <c r="E1931">
        <v>0</v>
      </c>
      <c r="F1931" t="s">
        <v>25</v>
      </c>
      <c r="G1931">
        <v>14476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U1931" t="str">
        <f t="shared" ref="U1931:U1994" si="93">IF(ISNUMBER(LEFT(A1931,2)/1),A1931,IF(RIGHT(B1930,8)="Absentee",REPT("0",2-LEN(C1931))&amp;C1931&amp;"-ABS",IF(RIGHT(B1930,8)="Question",REPT("0",2-LEN(C1931))&amp;C1931&amp;"-QUE","")))</f>
        <v/>
      </c>
      <c r="V1931" t="str">
        <f>IF(U1931="","",VLOOKUP(B1931,'08 County Sub Allocation'!A:B,2,FALSE))</f>
        <v/>
      </c>
      <c r="X1931" t="str">
        <f t="shared" si="92"/>
        <v/>
      </c>
      <c r="Y1931" t="str">
        <f t="shared" si="91"/>
        <v/>
      </c>
    </row>
    <row r="1932" spans="1:25" x14ac:dyDescent="0.3">
      <c r="A1932" t="e">
        <f>VLOOKUP(B1932,'VTD Check'!A:D,4,FALSE)</f>
        <v>#N/A</v>
      </c>
      <c r="B1932" t="s">
        <v>32</v>
      </c>
      <c r="C1932">
        <v>32</v>
      </c>
      <c r="D1932">
        <v>0</v>
      </c>
      <c r="E1932">
        <v>705</v>
      </c>
      <c r="F1932" t="s">
        <v>25</v>
      </c>
      <c r="G1932">
        <v>0</v>
      </c>
      <c r="H1932">
        <v>374</v>
      </c>
      <c r="I1932">
        <v>372</v>
      </c>
      <c r="J1932">
        <v>6</v>
      </c>
      <c r="K1932">
        <v>1</v>
      </c>
      <c r="L1932">
        <v>0</v>
      </c>
      <c r="M1932">
        <v>137</v>
      </c>
      <c r="N1932">
        <v>1</v>
      </c>
      <c r="O1932">
        <v>227</v>
      </c>
      <c r="P1932">
        <v>0</v>
      </c>
      <c r="U1932" t="str">
        <f t="shared" si="93"/>
        <v/>
      </c>
      <c r="V1932" t="str">
        <f>IF(U1932="","",VLOOKUP(B1932,'08 County Sub Allocation'!A:B,2,FALSE))</f>
        <v/>
      </c>
      <c r="X1932" t="str">
        <f t="shared" si="92"/>
        <v/>
      </c>
      <c r="Y1932" t="str">
        <f t="shared" si="91"/>
        <v/>
      </c>
    </row>
    <row r="1933" spans="1:25" x14ac:dyDescent="0.3">
      <c r="A1933" t="e">
        <f>VLOOKUP(B1933,'VTD Check'!A:D,4,FALSE)</f>
        <v>#N/A</v>
      </c>
      <c r="B1933" t="s">
        <v>223</v>
      </c>
      <c r="C1933">
        <v>32</v>
      </c>
      <c r="U1933" t="str">
        <f t="shared" si="93"/>
        <v/>
      </c>
      <c r="V1933" t="str">
        <f>IF(U1933="","",VLOOKUP(B1933,'08 County Sub Allocation'!A:B,2,FALSE))</f>
        <v/>
      </c>
      <c r="X1933" t="str">
        <f t="shared" si="92"/>
        <v/>
      </c>
      <c r="Y1933" t="str">
        <f t="shared" ref="Y1933:Y1996" si="94">IF(U1933="","",IF(RIGHT(B1933,5)="Total","TOT",IF(ISNUMBER(LEFT(A1933,2)/1),"ED",IF(RIGHT(U1933,3)="ABS","ABS",IF(RIGHT(U1933,3)="QUE","QUE","")))))</f>
        <v/>
      </c>
    </row>
    <row r="1934" spans="1:25" x14ac:dyDescent="0.3">
      <c r="A1934" t="e">
        <f>VLOOKUP(B1934,'VTD Check'!A:D,4,FALSE)</f>
        <v>#N/A</v>
      </c>
      <c r="B1934" t="s">
        <v>24</v>
      </c>
      <c r="C1934">
        <v>32</v>
      </c>
      <c r="D1934">
        <v>0</v>
      </c>
      <c r="E1934">
        <v>11589</v>
      </c>
      <c r="F1934" t="s">
        <v>25</v>
      </c>
      <c r="G1934">
        <v>243639</v>
      </c>
      <c r="H1934">
        <v>5889</v>
      </c>
      <c r="I1934">
        <v>5870</v>
      </c>
      <c r="J1934">
        <v>78</v>
      </c>
      <c r="K1934">
        <v>7</v>
      </c>
      <c r="L1934">
        <v>19</v>
      </c>
      <c r="M1934">
        <v>2254</v>
      </c>
      <c r="N1934">
        <v>32</v>
      </c>
      <c r="O1934">
        <v>3467</v>
      </c>
      <c r="P1934">
        <v>13</v>
      </c>
      <c r="U1934" t="str">
        <f t="shared" si="93"/>
        <v/>
      </c>
      <c r="V1934" t="str">
        <f>IF(U1934="","",VLOOKUP(B1934,'08 County Sub Allocation'!A:B,2,FALSE))</f>
        <v/>
      </c>
      <c r="X1934" t="str">
        <f t="shared" si="92"/>
        <v/>
      </c>
      <c r="Y1934" t="str">
        <f t="shared" si="94"/>
        <v/>
      </c>
    </row>
    <row r="1935" spans="1:25" x14ac:dyDescent="0.3">
      <c r="A1935" t="e">
        <f>VLOOKUP(B1935,'VTD Check'!A:D,4,FALSE)</f>
        <v>#N/A</v>
      </c>
      <c r="B1935" t="s">
        <v>26</v>
      </c>
      <c r="C1935">
        <v>32</v>
      </c>
      <c r="D1935">
        <v>0</v>
      </c>
      <c r="E1935">
        <v>0</v>
      </c>
      <c r="F1935" t="s">
        <v>25</v>
      </c>
      <c r="G1935">
        <v>243639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U1935" t="str">
        <f t="shared" si="93"/>
        <v/>
      </c>
      <c r="V1935" t="str">
        <f>IF(U1935="","",VLOOKUP(B1935,'08 County Sub Allocation'!A:B,2,FALSE))</f>
        <v/>
      </c>
      <c r="X1935" t="str">
        <f t="shared" si="92"/>
        <v/>
      </c>
      <c r="Y1935" t="str">
        <f t="shared" si="94"/>
        <v/>
      </c>
    </row>
    <row r="1936" spans="1:25" x14ac:dyDescent="0.3">
      <c r="A1936" t="e">
        <f>VLOOKUP(B1936,'VTD Check'!A:D,4,FALSE)</f>
        <v>#N/A</v>
      </c>
      <c r="B1936" t="s">
        <v>27</v>
      </c>
      <c r="C1936">
        <v>32</v>
      </c>
      <c r="D1936">
        <v>0</v>
      </c>
      <c r="E1936">
        <v>0</v>
      </c>
      <c r="F1936" t="s">
        <v>25</v>
      </c>
      <c r="G1936">
        <v>243639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U1936" t="str">
        <f t="shared" si="93"/>
        <v/>
      </c>
      <c r="V1936" t="str">
        <f>IF(U1936="","",VLOOKUP(B1936,'08 County Sub Allocation'!A:B,2,FALSE))</f>
        <v/>
      </c>
      <c r="X1936" t="str">
        <f t="shared" si="92"/>
        <v/>
      </c>
      <c r="Y1936" t="str">
        <f t="shared" si="94"/>
        <v/>
      </c>
    </row>
    <row r="1937" spans="1:25" x14ac:dyDescent="0.3">
      <c r="A1937" t="e">
        <f>VLOOKUP(B1937,'VTD Check'!A:D,4,FALSE)</f>
        <v>#N/A</v>
      </c>
      <c r="B1937" t="s">
        <v>28</v>
      </c>
      <c r="C1937">
        <v>32</v>
      </c>
      <c r="D1937">
        <v>0</v>
      </c>
      <c r="E1937">
        <v>0</v>
      </c>
      <c r="F1937" t="s">
        <v>25</v>
      </c>
      <c r="G1937">
        <v>243639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U1937" t="str">
        <f t="shared" si="93"/>
        <v/>
      </c>
      <c r="V1937" t="str">
        <f>IF(U1937="","",VLOOKUP(B1937,'08 County Sub Allocation'!A:B,2,FALSE))</f>
        <v/>
      </c>
      <c r="X1937" t="str">
        <f t="shared" si="92"/>
        <v/>
      </c>
      <c r="Y1937" t="str">
        <f t="shared" si="94"/>
        <v/>
      </c>
    </row>
    <row r="1938" spans="1:25" x14ac:dyDescent="0.3">
      <c r="A1938" t="e">
        <f>VLOOKUP(B1938,'VTD Check'!A:D,4,FALSE)</f>
        <v>#N/A</v>
      </c>
      <c r="B1938" t="s">
        <v>29</v>
      </c>
      <c r="C1938">
        <v>32</v>
      </c>
      <c r="D1938">
        <v>0</v>
      </c>
      <c r="E1938">
        <v>0</v>
      </c>
      <c r="F1938" t="s">
        <v>25</v>
      </c>
      <c r="G1938">
        <v>243639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U1938" t="str">
        <f t="shared" si="93"/>
        <v/>
      </c>
      <c r="V1938" t="str">
        <f>IF(U1938="","",VLOOKUP(B1938,'08 County Sub Allocation'!A:B,2,FALSE))</f>
        <v/>
      </c>
      <c r="X1938" t="str">
        <f t="shared" si="92"/>
        <v/>
      </c>
      <c r="Y1938" t="str">
        <f t="shared" si="94"/>
        <v/>
      </c>
    </row>
    <row r="1939" spans="1:25" x14ac:dyDescent="0.3">
      <c r="A1939" t="e">
        <f>VLOOKUP(B1939,'VTD Check'!A:D,4,FALSE)</f>
        <v>#N/A</v>
      </c>
      <c r="B1939" t="s">
        <v>30</v>
      </c>
      <c r="C1939">
        <v>32</v>
      </c>
      <c r="D1939">
        <v>0</v>
      </c>
      <c r="E1939">
        <v>0</v>
      </c>
      <c r="F1939" t="s">
        <v>25</v>
      </c>
      <c r="G1939">
        <v>243639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U1939" t="str">
        <f t="shared" si="93"/>
        <v/>
      </c>
      <c r="V1939" t="str">
        <f>IF(U1939="","",VLOOKUP(B1939,'08 County Sub Allocation'!A:B,2,FALSE))</f>
        <v/>
      </c>
      <c r="X1939" t="str">
        <f t="shared" si="92"/>
        <v/>
      </c>
      <c r="Y1939" t="str">
        <f t="shared" si="94"/>
        <v/>
      </c>
    </row>
    <row r="1940" spans="1:25" x14ac:dyDescent="0.3">
      <c r="A1940" t="e">
        <f>VLOOKUP(B1940,'VTD Check'!A:D,4,FALSE)</f>
        <v>#N/A</v>
      </c>
      <c r="B1940" t="s">
        <v>31</v>
      </c>
      <c r="C1940">
        <v>32</v>
      </c>
      <c r="D1940">
        <v>0</v>
      </c>
      <c r="E1940">
        <v>0</v>
      </c>
      <c r="F1940" t="s">
        <v>25</v>
      </c>
      <c r="G1940">
        <v>243639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U1940" t="str">
        <f t="shared" si="93"/>
        <v/>
      </c>
      <c r="V1940" t="str">
        <f>IF(U1940="","",VLOOKUP(B1940,'08 County Sub Allocation'!A:B,2,FALSE))</f>
        <v/>
      </c>
      <c r="X1940" t="str">
        <f t="shared" si="92"/>
        <v/>
      </c>
      <c r="Y1940" t="str">
        <f t="shared" si="94"/>
        <v/>
      </c>
    </row>
    <row r="1941" spans="1:25" x14ac:dyDescent="0.3">
      <c r="A1941" t="e">
        <f>VLOOKUP(B1941,'VTD Check'!A:D,4,FALSE)</f>
        <v>#N/A</v>
      </c>
      <c r="B1941" t="s">
        <v>32</v>
      </c>
      <c r="C1941">
        <v>32</v>
      </c>
      <c r="D1941">
        <v>0</v>
      </c>
      <c r="E1941">
        <v>11589</v>
      </c>
      <c r="F1941" t="s">
        <v>25</v>
      </c>
      <c r="G1941">
        <v>0</v>
      </c>
      <c r="H1941">
        <v>5889</v>
      </c>
      <c r="I1941">
        <v>5870</v>
      </c>
      <c r="J1941">
        <v>78</v>
      </c>
      <c r="K1941">
        <v>7</v>
      </c>
      <c r="L1941">
        <v>19</v>
      </c>
      <c r="M1941">
        <v>2254</v>
      </c>
      <c r="N1941">
        <v>32</v>
      </c>
      <c r="O1941">
        <v>3467</v>
      </c>
      <c r="P1941">
        <v>13</v>
      </c>
      <c r="U1941" t="str">
        <f t="shared" si="93"/>
        <v/>
      </c>
      <c r="V1941" t="str">
        <f>IF(U1941="","",VLOOKUP(B1941,'08 County Sub Allocation'!A:B,2,FALSE))</f>
        <v/>
      </c>
      <c r="X1941" t="str">
        <f t="shared" si="92"/>
        <v/>
      </c>
      <c r="Y1941" t="str">
        <f t="shared" si="94"/>
        <v/>
      </c>
    </row>
    <row r="1942" spans="1:25" x14ac:dyDescent="0.3">
      <c r="A1942" t="e">
        <f>VLOOKUP(B1942,'VTD Check'!A:D,4,FALSE)</f>
        <v>#N/A</v>
      </c>
      <c r="B1942" t="s">
        <v>372</v>
      </c>
      <c r="C1942">
        <v>32</v>
      </c>
      <c r="U1942" t="str">
        <f t="shared" si="93"/>
        <v/>
      </c>
      <c r="V1942" t="str">
        <f>IF(U1942="","",VLOOKUP(B1942,'08 County Sub Allocation'!A:B,2,FALSE))</f>
        <v/>
      </c>
      <c r="X1942" t="str">
        <f t="shared" si="92"/>
        <v/>
      </c>
      <c r="Y1942" t="str">
        <f t="shared" si="94"/>
        <v/>
      </c>
    </row>
    <row r="1943" spans="1:25" x14ac:dyDescent="0.3">
      <c r="A1943" t="e">
        <f>VLOOKUP(B1943,'VTD Check'!A:D,4,FALSE)</f>
        <v>#N/A</v>
      </c>
      <c r="B1943" t="s">
        <v>24</v>
      </c>
      <c r="C1943">
        <v>32</v>
      </c>
      <c r="D1943">
        <v>0</v>
      </c>
      <c r="E1943">
        <v>0</v>
      </c>
      <c r="F1943" t="s">
        <v>25</v>
      </c>
      <c r="G1943">
        <v>62754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U1943" t="str">
        <f t="shared" si="93"/>
        <v/>
      </c>
      <c r="V1943" t="str">
        <f>IF(U1943="","",VLOOKUP(B1943,'08 County Sub Allocation'!A:B,2,FALSE))</f>
        <v/>
      </c>
      <c r="X1943" t="str">
        <f t="shared" si="92"/>
        <v/>
      </c>
      <c r="Y1943" t="str">
        <f t="shared" si="94"/>
        <v/>
      </c>
    </row>
    <row r="1944" spans="1:25" x14ac:dyDescent="0.3">
      <c r="A1944" t="e">
        <f>VLOOKUP(B1944,'VTD Check'!A:D,4,FALSE)</f>
        <v>#N/A</v>
      </c>
      <c r="B1944" t="s">
        <v>26</v>
      </c>
      <c r="C1944">
        <v>32</v>
      </c>
      <c r="D1944">
        <v>0</v>
      </c>
      <c r="E1944">
        <v>234</v>
      </c>
      <c r="F1944" t="s">
        <v>25</v>
      </c>
      <c r="G1944">
        <v>62754</v>
      </c>
      <c r="H1944">
        <v>234</v>
      </c>
      <c r="I1944">
        <v>233</v>
      </c>
      <c r="J1944">
        <v>6</v>
      </c>
      <c r="K1944">
        <v>0</v>
      </c>
      <c r="L1944">
        <v>1</v>
      </c>
      <c r="M1944">
        <v>96</v>
      </c>
      <c r="N1944">
        <v>1</v>
      </c>
      <c r="O1944">
        <v>129</v>
      </c>
      <c r="P1944">
        <v>0</v>
      </c>
      <c r="U1944" t="str">
        <f t="shared" si="93"/>
        <v/>
      </c>
      <c r="V1944" t="str">
        <f>IF(U1944="","",VLOOKUP(B1944,'08 County Sub Allocation'!A:B,2,FALSE))</f>
        <v/>
      </c>
      <c r="X1944" t="str">
        <f t="shared" si="92"/>
        <v/>
      </c>
      <c r="Y1944" t="str">
        <f t="shared" si="94"/>
        <v/>
      </c>
    </row>
    <row r="1945" spans="1:25" x14ac:dyDescent="0.3">
      <c r="A1945" t="e">
        <f>VLOOKUP(B1945,'VTD Check'!A:D,4,FALSE)</f>
        <v>#N/A</v>
      </c>
      <c r="B1945" t="s">
        <v>27</v>
      </c>
      <c r="C1945">
        <v>32</v>
      </c>
      <c r="D1945">
        <v>0</v>
      </c>
      <c r="E1945">
        <v>0</v>
      </c>
      <c r="F1945" t="s">
        <v>25</v>
      </c>
      <c r="G1945">
        <v>62754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U1945" t="str">
        <f t="shared" si="93"/>
        <v/>
      </c>
      <c r="V1945" t="str">
        <f>IF(U1945="","",VLOOKUP(B1945,'08 County Sub Allocation'!A:B,2,FALSE))</f>
        <v/>
      </c>
      <c r="X1945" t="str">
        <f t="shared" si="92"/>
        <v/>
      </c>
      <c r="Y1945" t="str">
        <f t="shared" si="94"/>
        <v/>
      </c>
    </row>
    <row r="1946" spans="1:25" x14ac:dyDescent="0.3">
      <c r="A1946" t="e">
        <f>VLOOKUP(B1946,'VTD Check'!A:D,4,FALSE)</f>
        <v>#N/A</v>
      </c>
      <c r="B1946" t="s">
        <v>28</v>
      </c>
      <c r="C1946">
        <v>32</v>
      </c>
      <c r="D1946">
        <v>0</v>
      </c>
      <c r="E1946">
        <v>0</v>
      </c>
      <c r="F1946" t="s">
        <v>25</v>
      </c>
      <c r="G1946">
        <v>62754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U1946" t="str">
        <f t="shared" si="93"/>
        <v/>
      </c>
      <c r="V1946" t="str">
        <f>IF(U1946="","",VLOOKUP(B1946,'08 County Sub Allocation'!A:B,2,FALSE))</f>
        <v/>
      </c>
      <c r="X1946" t="str">
        <f t="shared" si="92"/>
        <v/>
      </c>
      <c r="Y1946" t="str">
        <f t="shared" si="94"/>
        <v/>
      </c>
    </row>
    <row r="1947" spans="1:25" x14ac:dyDescent="0.3">
      <c r="A1947" t="e">
        <f>VLOOKUP(B1947,'VTD Check'!A:D,4,FALSE)</f>
        <v>#N/A</v>
      </c>
      <c r="B1947" t="s">
        <v>29</v>
      </c>
      <c r="C1947">
        <v>32</v>
      </c>
      <c r="D1947">
        <v>0</v>
      </c>
      <c r="E1947">
        <v>0</v>
      </c>
      <c r="F1947" t="s">
        <v>25</v>
      </c>
      <c r="G1947">
        <v>62754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U1947" t="str">
        <f t="shared" si="93"/>
        <v/>
      </c>
      <c r="V1947" t="str">
        <f>IF(U1947="","",VLOOKUP(B1947,'08 County Sub Allocation'!A:B,2,FALSE))</f>
        <v/>
      </c>
      <c r="X1947" t="str">
        <f t="shared" si="92"/>
        <v/>
      </c>
      <c r="Y1947" t="str">
        <f t="shared" si="94"/>
        <v/>
      </c>
    </row>
    <row r="1948" spans="1:25" x14ac:dyDescent="0.3">
      <c r="A1948" t="e">
        <f>VLOOKUP(B1948,'VTD Check'!A:D,4,FALSE)</f>
        <v>#N/A</v>
      </c>
      <c r="B1948" t="s">
        <v>30</v>
      </c>
      <c r="C1948">
        <v>32</v>
      </c>
      <c r="D1948">
        <v>0</v>
      </c>
      <c r="E1948">
        <v>333</v>
      </c>
      <c r="F1948" t="s">
        <v>25</v>
      </c>
      <c r="G1948">
        <v>62754</v>
      </c>
      <c r="H1948">
        <v>333</v>
      </c>
      <c r="I1948">
        <v>330</v>
      </c>
      <c r="J1948">
        <v>4</v>
      </c>
      <c r="K1948">
        <v>2</v>
      </c>
      <c r="L1948">
        <v>4</v>
      </c>
      <c r="M1948">
        <v>112</v>
      </c>
      <c r="N1948">
        <v>0</v>
      </c>
      <c r="O1948">
        <v>206</v>
      </c>
      <c r="P1948">
        <v>2</v>
      </c>
      <c r="U1948" t="str">
        <f t="shared" si="93"/>
        <v/>
      </c>
      <c r="V1948" t="str">
        <f>IF(U1948="","",VLOOKUP(B1948,'08 County Sub Allocation'!A:B,2,FALSE))</f>
        <v/>
      </c>
      <c r="X1948" t="str">
        <f t="shared" si="92"/>
        <v/>
      </c>
      <c r="Y1948" t="str">
        <f t="shared" si="94"/>
        <v/>
      </c>
    </row>
    <row r="1949" spans="1:25" x14ac:dyDescent="0.3">
      <c r="A1949" t="e">
        <f>VLOOKUP(B1949,'VTD Check'!A:D,4,FALSE)</f>
        <v>#N/A</v>
      </c>
      <c r="B1949" t="s">
        <v>31</v>
      </c>
      <c r="C1949">
        <v>32</v>
      </c>
      <c r="D1949">
        <v>0</v>
      </c>
      <c r="E1949">
        <v>0</v>
      </c>
      <c r="F1949" t="s">
        <v>25</v>
      </c>
      <c r="G1949">
        <v>62754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U1949" t="str">
        <f t="shared" si="93"/>
        <v/>
      </c>
      <c r="V1949" t="str">
        <f>IF(U1949="","",VLOOKUP(B1949,'08 County Sub Allocation'!A:B,2,FALSE))</f>
        <v/>
      </c>
      <c r="X1949" t="str">
        <f t="shared" si="92"/>
        <v/>
      </c>
      <c r="Y1949" t="str">
        <f t="shared" si="94"/>
        <v/>
      </c>
    </row>
    <row r="1950" spans="1:25" x14ac:dyDescent="0.3">
      <c r="A1950" t="e">
        <f>VLOOKUP(B1950,'VTD Check'!A:D,4,FALSE)</f>
        <v>#N/A</v>
      </c>
      <c r="B1950" t="s">
        <v>32</v>
      </c>
      <c r="C1950">
        <v>32</v>
      </c>
      <c r="D1950">
        <v>0</v>
      </c>
      <c r="E1950">
        <v>567</v>
      </c>
      <c r="F1950" t="s">
        <v>25</v>
      </c>
      <c r="G1950">
        <v>0</v>
      </c>
      <c r="H1950">
        <v>567</v>
      </c>
      <c r="I1950">
        <v>563</v>
      </c>
      <c r="J1950">
        <v>10</v>
      </c>
      <c r="K1950">
        <v>2</v>
      </c>
      <c r="L1950">
        <v>5</v>
      </c>
      <c r="M1950">
        <v>208</v>
      </c>
      <c r="N1950">
        <v>1</v>
      </c>
      <c r="O1950">
        <v>335</v>
      </c>
      <c r="P1950">
        <v>2</v>
      </c>
      <c r="U1950" t="str">
        <f t="shared" si="93"/>
        <v/>
      </c>
      <c r="V1950" t="str">
        <f>IF(U1950="","",VLOOKUP(B1950,'08 County Sub Allocation'!A:B,2,FALSE))</f>
        <v/>
      </c>
      <c r="X1950" t="str">
        <f t="shared" si="92"/>
        <v/>
      </c>
      <c r="Y1950" t="str">
        <f t="shared" si="94"/>
        <v/>
      </c>
    </row>
    <row r="1951" spans="1:25" x14ac:dyDescent="0.3">
      <c r="A1951" t="e">
        <f>VLOOKUP(B1951,'VTD Check'!A:D,4,FALSE)</f>
        <v>#N/A</v>
      </c>
      <c r="B1951" t="s">
        <v>32</v>
      </c>
      <c r="C1951">
        <v>32</v>
      </c>
      <c r="U1951" t="str">
        <f t="shared" si="93"/>
        <v/>
      </c>
      <c r="V1951" t="str">
        <f>IF(U1951="","",VLOOKUP(B1951,'08 County Sub Allocation'!A:B,2,FALSE))</f>
        <v/>
      </c>
      <c r="X1951" t="str">
        <f t="shared" si="92"/>
        <v/>
      </c>
      <c r="Y1951" t="str">
        <f t="shared" si="94"/>
        <v/>
      </c>
    </row>
    <row r="1952" spans="1:25" x14ac:dyDescent="0.3">
      <c r="A1952" t="e">
        <f>VLOOKUP(B1952,'VTD Check'!A:D,4,FALSE)</f>
        <v>#N/A</v>
      </c>
      <c r="B1952" t="s">
        <v>37</v>
      </c>
      <c r="C1952">
        <v>32</v>
      </c>
      <c r="D1952">
        <v>14476</v>
      </c>
      <c r="E1952">
        <v>15450</v>
      </c>
      <c r="F1952" s="1">
        <v>1.0672999999999999</v>
      </c>
      <c r="G1952">
        <v>14476</v>
      </c>
      <c r="H1952">
        <v>7855</v>
      </c>
      <c r="I1952">
        <v>7832</v>
      </c>
      <c r="J1952">
        <v>122</v>
      </c>
      <c r="K1952">
        <v>14</v>
      </c>
      <c r="L1952">
        <v>34</v>
      </c>
      <c r="M1952">
        <v>3063</v>
      </c>
      <c r="N1952">
        <v>27</v>
      </c>
      <c r="O1952">
        <v>4560</v>
      </c>
      <c r="P1952">
        <v>12</v>
      </c>
      <c r="U1952" t="str">
        <f t="shared" si="93"/>
        <v/>
      </c>
      <c r="V1952" t="str">
        <f>IF(U1952="","",VLOOKUP(B1952,'08 County Sub Allocation'!A:B,2,FALSE))</f>
        <v/>
      </c>
      <c r="X1952" t="str">
        <f t="shared" si="92"/>
        <v/>
      </c>
      <c r="Y1952" t="str">
        <f t="shared" si="94"/>
        <v/>
      </c>
    </row>
    <row r="1953" spans="1:25" x14ac:dyDescent="0.3">
      <c r="A1953" t="e">
        <f>VLOOKUP(B1953,'VTD Check'!A:D,4,FALSE)</f>
        <v>#N/A</v>
      </c>
      <c r="B1953" t="s">
        <v>24</v>
      </c>
      <c r="C1953">
        <v>32</v>
      </c>
      <c r="D1953">
        <v>14476</v>
      </c>
      <c r="E1953">
        <v>15600</v>
      </c>
      <c r="F1953" s="1">
        <v>1.0775999999999999</v>
      </c>
      <c r="G1953">
        <v>335345</v>
      </c>
      <c r="H1953">
        <v>8008</v>
      </c>
      <c r="I1953">
        <v>7984</v>
      </c>
      <c r="J1953">
        <v>108</v>
      </c>
      <c r="K1953">
        <v>12</v>
      </c>
      <c r="L1953">
        <v>21</v>
      </c>
      <c r="M1953">
        <v>3161</v>
      </c>
      <c r="N1953">
        <v>45</v>
      </c>
      <c r="O1953">
        <v>4619</v>
      </c>
      <c r="P1953">
        <v>18</v>
      </c>
      <c r="U1953" t="str">
        <f t="shared" si="93"/>
        <v/>
      </c>
      <c r="V1953" t="str">
        <f>IF(U1953="","",VLOOKUP(B1953,'08 County Sub Allocation'!A:B,2,FALSE))</f>
        <v/>
      </c>
      <c r="X1953" t="str">
        <f t="shared" si="92"/>
        <v/>
      </c>
      <c r="Y1953" t="str">
        <f t="shared" si="94"/>
        <v/>
      </c>
    </row>
    <row r="1954" spans="1:25" x14ac:dyDescent="0.3">
      <c r="A1954" t="e">
        <f>VLOOKUP(B1954,'VTD Check'!A:D,4,FALSE)</f>
        <v>#N/A</v>
      </c>
      <c r="B1954" t="s">
        <v>26</v>
      </c>
      <c r="C1954">
        <v>32</v>
      </c>
      <c r="D1954">
        <v>14476</v>
      </c>
      <c r="E1954">
        <v>234</v>
      </c>
      <c r="F1954" s="1">
        <v>1.6199999999999999E-2</v>
      </c>
      <c r="G1954">
        <v>335345</v>
      </c>
      <c r="H1954">
        <v>234</v>
      </c>
      <c r="I1954">
        <v>233</v>
      </c>
      <c r="J1954">
        <v>6</v>
      </c>
      <c r="K1954">
        <v>0</v>
      </c>
      <c r="L1954">
        <v>1</v>
      </c>
      <c r="M1954">
        <v>96</v>
      </c>
      <c r="N1954">
        <v>1</v>
      </c>
      <c r="O1954">
        <v>129</v>
      </c>
      <c r="P1954">
        <v>0</v>
      </c>
      <c r="U1954" t="str">
        <f t="shared" si="93"/>
        <v/>
      </c>
      <c r="V1954" t="str">
        <f>IF(U1954="","",VLOOKUP(B1954,'08 County Sub Allocation'!A:B,2,FALSE))</f>
        <v/>
      </c>
      <c r="X1954" t="str">
        <f t="shared" si="92"/>
        <v/>
      </c>
      <c r="Y1954" t="str">
        <f t="shared" si="94"/>
        <v/>
      </c>
    </row>
    <row r="1955" spans="1:25" x14ac:dyDescent="0.3">
      <c r="A1955" t="e">
        <f>VLOOKUP(B1955,'VTD Check'!A:D,4,FALSE)</f>
        <v>#N/A</v>
      </c>
      <c r="B1955" t="s">
        <v>27</v>
      </c>
      <c r="C1955">
        <v>32</v>
      </c>
      <c r="D1955">
        <v>14476</v>
      </c>
      <c r="E1955">
        <v>0</v>
      </c>
      <c r="F1955" s="1">
        <v>0</v>
      </c>
      <c r="G1955">
        <v>335345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U1955" t="str">
        <f t="shared" si="93"/>
        <v/>
      </c>
      <c r="V1955" t="str">
        <f>IF(U1955="","",VLOOKUP(B1955,'08 County Sub Allocation'!A:B,2,FALSE))</f>
        <v/>
      </c>
      <c r="X1955" t="str">
        <f t="shared" si="92"/>
        <v/>
      </c>
      <c r="Y1955" t="str">
        <f t="shared" si="94"/>
        <v/>
      </c>
    </row>
    <row r="1956" spans="1:25" x14ac:dyDescent="0.3">
      <c r="A1956" t="e">
        <f>VLOOKUP(B1956,'VTD Check'!A:D,4,FALSE)</f>
        <v>#N/A</v>
      </c>
      <c r="B1956" t="s">
        <v>28</v>
      </c>
      <c r="C1956">
        <v>32</v>
      </c>
      <c r="D1956">
        <v>14476</v>
      </c>
      <c r="E1956">
        <v>801</v>
      </c>
      <c r="F1956" s="1">
        <v>5.5300000000000002E-2</v>
      </c>
      <c r="G1956">
        <v>335345</v>
      </c>
      <c r="H1956">
        <v>433</v>
      </c>
      <c r="I1956">
        <v>431</v>
      </c>
      <c r="J1956">
        <v>11</v>
      </c>
      <c r="K1956">
        <v>2</v>
      </c>
      <c r="L1956">
        <v>0</v>
      </c>
      <c r="M1956">
        <v>148</v>
      </c>
      <c r="N1956">
        <v>1</v>
      </c>
      <c r="O1956">
        <v>269</v>
      </c>
      <c r="P1956">
        <v>0</v>
      </c>
      <c r="U1956" t="str">
        <f t="shared" si="93"/>
        <v/>
      </c>
      <c r="V1956" t="str">
        <f>IF(U1956="","",VLOOKUP(B1956,'08 County Sub Allocation'!A:B,2,FALSE))</f>
        <v/>
      </c>
      <c r="X1956" t="str">
        <f t="shared" si="92"/>
        <v/>
      </c>
      <c r="Y1956" t="str">
        <f t="shared" si="94"/>
        <v/>
      </c>
    </row>
    <row r="1957" spans="1:25" x14ac:dyDescent="0.3">
      <c r="A1957" t="e">
        <f>VLOOKUP(B1957,'VTD Check'!A:D,4,FALSE)</f>
        <v>#N/A</v>
      </c>
      <c r="B1957" t="s">
        <v>29</v>
      </c>
      <c r="C1957">
        <v>32</v>
      </c>
      <c r="D1957">
        <v>14476</v>
      </c>
      <c r="E1957">
        <v>0</v>
      </c>
      <c r="F1957" s="1">
        <v>0</v>
      </c>
      <c r="G1957">
        <v>335345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U1957" t="str">
        <f t="shared" si="93"/>
        <v/>
      </c>
      <c r="V1957" t="str">
        <f>IF(U1957="","",VLOOKUP(B1957,'08 County Sub Allocation'!A:B,2,FALSE))</f>
        <v/>
      </c>
      <c r="X1957" t="str">
        <f t="shared" si="92"/>
        <v/>
      </c>
      <c r="Y1957" t="str">
        <f t="shared" si="94"/>
        <v/>
      </c>
    </row>
    <row r="1958" spans="1:25" x14ac:dyDescent="0.3">
      <c r="A1958" t="e">
        <f>VLOOKUP(B1958,'VTD Check'!A:D,4,FALSE)</f>
        <v>#N/A</v>
      </c>
      <c r="B1958" t="s">
        <v>30</v>
      </c>
      <c r="C1958">
        <v>32</v>
      </c>
      <c r="D1958">
        <v>14476</v>
      </c>
      <c r="E1958">
        <v>333</v>
      </c>
      <c r="F1958" s="1">
        <v>2.3E-2</v>
      </c>
      <c r="G1958">
        <v>335345</v>
      </c>
      <c r="H1958">
        <v>333</v>
      </c>
      <c r="I1958">
        <v>330</v>
      </c>
      <c r="J1958">
        <v>4</v>
      </c>
      <c r="K1958">
        <v>2</v>
      </c>
      <c r="L1958">
        <v>4</v>
      </c>
      <c r="M1958">
        <v>112</v>
      </c>
      <c r="N1958">
        <v>0</v>
      </c>
      <c r="O1958">
        <v>206</v>
      </c>
      <c r="P1958">
        <v>2</v>
      </c>
      <c r="U1958" t="str">
        <f t="shared" si="93"/>
        <v/>
      </c>
      <c r="V1958" t="str">
        <f>IF(U1958="","",VLOOKUP(B1958,'08 County Sub Allocation'!A:B,2,FALSE))</f>
        <v/>
      </c>
      <c r="X1958" t="str">
        <f t="shared" si="92"/>
        <v/>
      </c>
      <c r="Y1958" t="str">
        <f t="shared" si="94"/>
        <v/>
      </c>
    </row>
    <row r="1959" spans="1:25" x14ac:dyDescent="0.3">
      <c r="A1959" t="e">
        <f>VLOOKUP(B1959,'VTD Check'!A:D,4,FALSE)</f>
        <v>#N/A</v>
      </c>
      <c r="B1959" t="s">
        <v>31</v>
      </c>
      <c r="C1959">
        <v>32</v>
      </c>
      <c r="D1959">
        <v>14476</v>
      </c>
      <c r="E1959">
        <v>0</v>
      </c>
      <c r="F1959" s="1">
        <v>0</v>
      </c>
      <c r="G1959">
        <v>335345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U1959" t="str">
        <f t="shared" si="93"/>
        <v/>
      </c>
      <c r="V1959" t="str">
        <f>IF(U1959="","",VLOOKUP(B1959,'08 County Sub Allocation'!A:B,2,FALSE))</f>
        <v/>
      </c>
      <c r="X1959" t="str">
        <f t="shared" si="92"/>
        <v/>
      </c>
      <c r="Y1959" t="str">
        <f t="shared" si="94"/>
        <v/>
      </c>
    </row>
    <row r="1960" spans="1:25" x14ac:dyDescent="0.3">
      <c r="A1960" t="e">
        <f>VLOOKUP(B1960,'VTD Check'!A:D,4,FALSE)</f>
        <v>#N/A</v>
      </c>
      <c r="B1960" t="s">
        <v>32</v>
      </c>
      <c r="C1960">
        <v>32</v>
      </c>
      <c r="D1960">
        <v>14476</v>
      </c>
      <c r="E1960">
        <v>32418</v>
      </c>
      <c r="F1960" s="1">
        <v>2.2393999999999998</v>
      </c>
      <c r="G1960">
        <v>14476</v>
      </c>
      <c r="H1960">
        <v>16863</v>
      </c>
      <c r="I1960">
        <v>16810</v>
      </c>
      <c r="J1960">
        <v>251</v>
      </c>
      <c r="K1960">
        <v>30</v>
      </c>
      <c r="L1960">
        <v>60</v>
      </c>
      <c r="M1960">
        <v>6580</v>
      </c>
      <c r="N1960">
        <v>74</v>
      </c>
      <c r="O1960">
        <v>9783</v>
      </c>
      <c r="P1960">
        <v>32</v>
      </c>
      <c r="U1960" t="str">
        <f t="shared" si="93"/>
        <v/>
      </c>
      <c r="V1960" t="str">
        <f>IF(U1960="","",VLOOKUP(B1960,'08 County Sub Allocation'!A:B,2,FALSE))</f>
        <v/>
      </c>
      <c r="X1960" t="str">
        <f t="shared" si="92"/>
        <v/>
      </c>
      <c r="Y1960" t="str">
        <f t="shared" si="94"/>
        <v/>
      </c>
    </row>
    <row r="1961" spans="1:25" x14ac:dyDescent="0.3">
      <c r="A1961" t="e">
        <f>VLOOKUP(B1961,'VTD Check'!A:D,4,FALSE)</f>
        <v>#N/A</v>
      </c>
      <c r="U1961" t="str">
        <f t="shared" si="93"/>
        <v/>
      </c>
      <c r="V1961" t="str">
        <f>IF(U1961="","",VLOOKUP(B1961,'08 County Sub Allocation'!A:B,2,FALSE))</f>
        <v/>
      </c>
      <c r="X1961" t="str">
        <f t="shared" si="92"/>
        <v/>
      </c>
      <c r="Y1961" t="str">
        <f t="shared" si="94"/>
        <v/>
      </c>
    </row>
    <row r="1962" spans="1:25" x14ac:dyDescent="0.3">
      <c r="A1962" t="str">
        <f>VLOOKUP(B1962,'VTD Check'!A:D,4,FALSE)</f>
        <v>33-700</v>
      </c>
      <c r="B1962" t="s">
        <v>96</v>
      </c>
      <c r="C1962">
        <v>33</v>
      </c>
      <c r="D1962">
        <v>2798</v>
      </c>
      <c r="E1962">
        <v>1229</v>
      </c>
      <c r="F1962" s="1">
        <v>0.43919999999999998</v>
      </c>
      <c r="G1962">
        <v>2798</v>
      </c>
      <c r="H1962">
        <v>1229</v>
      </c>
      <c r="I1962">
        <v>1225</v>
      </c>
      <c r="J1962">
        <v>17</v>
      </c>
      <c r="K1962">
        <v>1</v>
      </c>
      <c r="L1962">
        <v>9</v>
      </c>
      <c r="M1962">
        <v>254</v>
      </c>
      <c r="N1962">
        <v>12</v>
      </c>
      <c r="O1962">
        <v>926</v>
      </c>
      <c r="P1962">
        <v>6</v>
      </c>
      <c r="U1962" t="str">
        <f t="shared" si="93"/>
        <v>33-700</v>
      </c>
      <c r="V1962" t="str">
        <f>IF(U1962="","",VLOOKUP(B1962,'08 County Sub Allocation'!A:B,2,FALSE))</f>
        <v>YK</v>
      </c>
      <c r="X1962">
        <f t="shared" si="92"/>
        <v>33</v>
      </c>
      <c r="Y1962" t="str">
        <f t="shared" si="94"/>
        <v>ED</v>
      </c>
    </row>
    <row r="1963" spans="1:25" x14ac:dyDescent="0.3">
      <c r="A1963" t="str">
        <f>VLOOKUP(B1963,'VTD Check'!A:D,4,FALSE)</f>
        <v>33-710</v>
      </c>
      <c r="B1963" t="s">
        <v>418</v>
      </c>
      <c r="C1963">
        <v>33</v>
      </c>
      <c r="D1963">
        <v>2537</v>
      </c>
      <c r="E1963">
        <v>1049</v>
      </c>
      <c r="F1963" s="1">
        <v>0.41349999999999998</v>
      </c>
      <c r="G1963">
        <v>2537</v>
      </c>
      <c r="H1963">
        <v>1049</v>
      </c>
      <c r="I1963">
        <v>1040</v>
      </c>
      <c r="J1963">
        <v>16</v>
      </c>
      <c r="K1963">
        <v>3</v>
      </c>
      <c r="L1963">
        <v>14</v>
      </c>
      <c r="M1963">
        <v>273</v>
      </c>
      <c r="N1963">
        <v>12</v>
      </c>
      <c r="O1963">
        <v>718</v>
      </c>
      <c r="P1963">
        <v>4</v>
      </c>
      <c r="U1963" t="str">
        <f t="shared" si="93"/>
        <v>33-710</v>
      </c>
      <c r="V1963" t="str">
        <f>IF(U1963="","",VLOOKUP(B1963,'08 County Sub Allocation'!A:B,2,FALSE))</f>
        <v>K</v>
      </c>
      <c r="X1963">
        <f t="shared" si="92"/>
        <v>33</v>
      </c>
      <c r="Y1963" t="str">
        <f t="shared" si="94"/>
        <v>ED</v>
      </c>
    </row>
    <row r="1964" spans="1:25" x14ac:dyDescent="0.3">
      <c r="A1964" t="str">
        <f>VLOOKUP(B1964,'VTD Check'!A:D,4,FALSE)</f>
        <v>33-720</v>
      </c>
      <c r="B1964" t="s">
        <v>419</v>
      </c>
      <c r="C1964">
        <v>33</v>
      </c>
      <c r="D1964">
        <v>1239</v>
      </c>
      <c r="E1964">
        <v>567</v>
      </c>
      <c r="F1964" s="1">
        <v>0.45760000000000001</v>
      </c>
      <c r="G1964">
        <v>1239</v>
      </c>
      <c r="H1964">
        <v>567</v>
      </c>
      <c r="I1964">
        <v>565</v>
      </c>
      <c r="J1964">
        <v>6</v>
      </c>
      <c r="K1964">
        <v>3</v>
      </c>
      <c r="L1964">
        <v>5</v>
      </c>
      <c r="M1964">
        <v>133</v>
      </c>
      <c r="N1964">
        <v>7</v>
      </c>
      <c r="O1964">
        <v>410</v>
      </c>
      <c r="P1964">
        <v>1</v>
      </c>
      <c r="U1964" t="str">
        <f t="shared" si="93"/>
        <v>33-720</v>
      </c>
      <c r="V1964" t="str">
        <f>IF(U1964="","",VLOOKUP(B1964,'08 County Sub Allocation'!A:B,2,FALSE))</f>
        <v>K</v>
      </c>
      <c r="X1964">
        <f t="shared" si="92"/>
        <v>33</v>
      </c>
      <c r="Y1964" t="str">
        <f t="shared" si="94"/>
        <v>ED</v>
      </c>
    </row>
    <row r="1965" spans="1:25" x14ac:dyDescent="0.3">
      <c r="A1965" t="str">
        <f>VLOOKUP(B1965,'VTD Check'!A:D,4,FALSE)</f>
        <v>33-730</v>
      </c>
      <c r="B1965" t="s">
        <v>420</v>
      </c>
      <c r="C1965">
        <v>33</v>
      </c>
      <c r="D1965">
        <v>1202</v>
      </c>
      <c r="E1965">
        <v>504</v>
      </c>
      <c r="F1965" s="1">
        <v>0.41930000000000001</v>
      </c>
      <c r="G1965">
        <v>1202</v>
      </c>
      <c r="H1965">
        <v>504</v>
      </c>
      <c r="I1965">
        <v>502</v>
      </c>
      <c r="J1965">
        <v>5</v>
      </c>
      <c r="K1965">
        <v>1</v>
      </c>
      <c r="L1965">
        <v>4</v>
      </c>
      <c r="M1965">
        <v>132</v>
      </c>
      <c r="N1965">
        <v>1</v>
      </c>
      <c r="O1965">
        <v>359</v>
      </c>
      <c r="P1965">
        <v>0</v>
      </c>
      <c r="U1965" t="str">
        <f t="shared" si="93"/>
        <v>33-730</v>
      </c>
      <c r="V1965" t="str">
        <f>IF(U1965="","",VLOOKUP(B1965,'08 County Sub Allocation'!A:B,2,FALSE))</f>
        <v>K</v>
      </c>
      <c r="X1965">
        <f t="shared" si="92"/>
        <v>33</v>
      </c>
      <c r="Y1965" t="str">
        <f t="shared" si="94"/>
        <v>ED</v>
      </c>
    </row>
    <row r="1966" spans="1:25" x14ac:dyDescent="0.3">
      <c r="A1966" t="str">
        <f>VLOOKUP(B1966,'VTD Check'!A:D,4,FALSE)</f>
        <v>33-740</v>
      </c>
      <c r="B1966" t="s">
        <v>421</v>
      </c>
      <c r="C1966">
        <v>33</v>
      </c>
      <c r="D1966">
        <v>1675</v>
      </c>
      <c r="E1966">
        <v>814</v>
      </c>
      <c r="F1966" s="1">
        <v>0.48599999999999999</v>
      </c>
      <c r="G1966">
        <v>1675</v>
      </c>
      <c r="H1966">
        <v>814</v>
      </c>
      <c r="I1966">
        <v>812</v>
      </c>
      <c r="J1966">
        <v>16</v>
      </c>
      <c r="K1966">
        <v>1</v>
      </c>
      <c r="L1966">
        <v>3</v>
      </c>
      <c r="M1966">
        <v>172</v>
      </c>
      <c r="N1966">
        <v>7</v>
      </c>
      <c r="O1966">
        <v>613</v>
      </c>
      <c r="P1966">
        <v>0</v>
      </c>
      <c r="U1966" t="str">
        <f t="shared" si="93"/>
        <v>33-740</v>
      </c>
      <c r="V1966" t="str">
        <f>IF(U1966="","",VLOOKUP(B1966,'08 County Sub Allocation'!A:B,2,FALSE))</f>
        <v>K</v>
      </c>
      <c r="X1966">
        <f t="shared" si="92"/>
        <v>33</v>
      </c>
      <c r="Y1966" t="str">
        <f t="shared" si="94"/>
        <v>ED</v>
      </c>
    </row>
    <row r="1967" spans="1:25" x14ac:dyDescent="0.3">
      <c r="A1967" t="str">
        <f>VLOOKUP(B1967,'VTD Check'!A:D,4,FALSE)</f>
        <v>33-750</v>
      </c>
      <c r="B1967" t="s">
        <v>422</v>
      </c>
      <c r="C1967">
        <v>33</v>
      </c>
      <c r="D1967">
        <v>2924</v>
      </c>
      <c r="E1967">
        <v>1292</v>
      </c>
      <c r="F1967" s="1">
        <v>0.44190000000000002</v>
      </c>
      <c r="G1967">
        <v>2924</v>
      </c>
      <c r="H1967">
        <v>1292</v>
      </c>
      <c r="I1967">
        <v>1288</v>
      </c>
      <c r="J1967">
        <v>17</v>
      </c>
      <c r="K1967">
        <v>7</v>
      </c>
      <c r="L1967">
        <v>10</v>
      </c>
      <c r="M1967">
        <v>319</v>
      </c>
      <c r="N1967">
        <v>2</v>
      </c>
      <c r="O1967">
        <v>932</v>
      </c>
      <c r="P1967">
        <v>1</v>
      </c>
      <c r="U1967" t="str">
        <f t="shared" si="93"/>
        <v>33-750</v>
      </c>
      <c r="V1967" t="str">
        <f>IF(U1967="","",VLOOKUP(B1967,'08 County Sub Allocation'!A:B,2,FALSE))</f>
        <v>K</v>
      </c>
      <c r="X1967">
        <f t="shared" si="92"/>
        <v>33</v>
      </c>
      <c r="Y1967" t="str">
        <f t="shared" si="94"/>
        <v>ED</v>
      </c>
    </row>
    <row r="1968" spans="1:25" x14ac:dyDescent="0.3">
      <c r="A1968" t="e">
        <f>VLOOKUP(B1968,'VTD Check'!A:D,4,FALSE)</f>
        <v>#N/A</v>
      </c>
      <c r="B1968" t="s">
        <v>423</v>
      </c>
      <c r="C1968">
        <v>33</v>
      </c>
      <c r="U1968" t="str">
        <f t="shared" si="93"/>
        <v/>
      </c>
      <c r="V1968" t="str">
        <f>IF(U1968="","",VLOOKUP(B1968,'08 County Sub Allocation'!A:B,2,FALSE))</f>
        <v/>
      </c>
      <c r="X1968" t="str">
        <f t="shared" si="92"/>
        <v/>
      </c>
      <c r="Y1968" t="str">
        <f t="shared" si="94"/>
        <v/>
      </c>
    </row>
    <row r="1969" spans="1:25" x14ac:dyDescent="0.3">
      <c r="A1969" t="e">
        <f>VLOOKUP(B1969,'VTD Check'!A:D,4,FALSE)</f>
        <v>#N/A</v>
      </c>
      <c r="B1969" t="s">
        <v>24</v>
      </c>
      <c r="C1969">
        <v>33</v>
      </c>
      <c r="D1969">
        <v>0</v>
      </c>
      <c r="E1969">
        <v>1932</v>
      </c>
      <c r="F1969" t="s">
        <v>25</v>
      </c>
      <c r="G1969">
        <v>12375</v>
      </c>
      <c r="H1969">
        <v>1932</v>
      </c>
      <c r="I1969">
        <v>1917</v>
      </c>
      <c r="J1969">
        <v>34</v>
      </c>
      <c r="K1969">
        <v>7</v>
      </c>
      <c r="L1969">
        <v>8</v>
      </c>
      <c r="M1969">
        <v>527</v>
      </c>
      <c r="N1969">
        <v>9</v>
      </c>
      <c r="O1969">
        <v>1327</v>
      </c>
      <c r="P1969">
        <v>5</v>
      </c>
      <c r="U1969" t="str">
        <f t="shared" si="93"/>
        <v>33-ABS</v>
      </c>
      <c r="V1969" t="e">
        <f>IF(U1969="","",VLOOKUP(B1969,'08 County Sub Allocation'!A:B,2,FALSE))</f>
        <v>#N/A</v>
      </c>
      <c r="X1969">
        <f t="shared" si="92"/>
        <v>33</v>
      </c>
      <c r="Y1969" t="str">
        <f t="shared" si="94"/>
        <v>ABS</v>
      </c>
    </row>
    <row r="1970" spans="1:25" x14ac:dyDescent="0.3">
      <c r="A1970" t="e">
        <f>VLOOKUP(B1970,'VTD Check'!A:D,4,FALSE)</f>
        <v>#N/A</v>
      </c>
      <c r="B1970" t="s">
        <v>26</v>
      </c>
      <c r="C1970">
        <v>33</v>
      </c>
      <c r="D1970">
        <v>0</v>
      </c>
      <c r="E1970">
        <v>0</v>
      </c>
      <c r="F1970" t="s">
        <v>25</v>
      </c>
      <c r="G1970">
        <v>12375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U1970" t="str">
        <f t="shared" si="93"/>
        <v/>
      </c>
      <c r="V1970" t="str">
        <f>IF(U1970="","",VLOOKUP(B1970,'08 County Sub Allocation'!A:B,2,FALSE))</f>
        <v/>
      </c>
      <c r="X1970" t="str">
        <f t="shared" si="92"/>
        <v/>
      </c>
      <c r="Y1970" t="str">
        <f t="shared" si="94"/>
        <v/>
      </c>
    </row>
    <row r="1971" spans="1:25" x14ac:dyDescent="0.3">
      <c r="A1971" t="e">
        <f>VLOOKUP(B1971,'VTD Check'!A:D,4,FALSE)</f>
        <v>#N/A</v>
      </c>
      <c r="B1971" t="s">
        <v>27</v>
      </c>
      <c r="C1971">
        <v>33</v>
      </c>
      <c r="D1971">
        <v>0</v>
      </c>
      <c r="E1971">
        <v>0</v>
      </c>
      <c r="F1971" t="s">
        <v>25</v>
      </c>
      <c r="G1971">
        <v>12375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U1971" t="str">
        <f t="shared" si="93"/>
        <v/>
      </c>
      <c r="V1971" t="str">
        <f>IF(U1971="","",VLOOKUP(B1971,'08 County Sub Allocation'!A:B,2,FALSE))</f>
        <v/>
      </c>
      <c r="X1971" t="str">
        <f t="shared" si="92"/>
        <v/>
      </c>
      <c r="Y1971" t="str">
        <f t="shared" si="94"/>
        <v/>
      </c>
    </row>
    <row r="1972" spans="1:25" x14ac:dyDescent="0.3">
      <c r="A1972" t="e">
        <f>VLOOKUP(B1972,'VTD Check'!A:D,4,FALSE)</f>
        <v>#N/A</v>
      </c>
      <c r="B1972" t="s">
        <v>28</v>
      </c>
      <c r="C1972">
        <v>33</v>
      </c>
      <c r="D1972">
        <v>0</v>
      </c>
      <c r="E1972">
        <v>0</v>
      </c>
      <c r="F1972" t="s">
        <v>25</v>
      </c>
      <c r="G1972">
        <v>12375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U1972" t="str">
        <f t="shared" si="93"/>
        <v/>
      </c>
      <c r="V1972" t="str">
        <f>IF(U1972="","",VLOOKUP(B1972,'08 County Sub Allocation'!A:B,2,FALSE))</f>
        <v/>
      </c>
      <c r="X1972" t="str">
        <f t="shared" si="92"/>
        <v/>
      </c>
      <c r="Y1972" t="str">
        <f t="shared" si="94"/>
        <v/>
      </c>
    </row>
    <row r="1973" spans="1:25" x14ac:dyDescent="0.3">
      <c r="A1973" t="e">
        <f>VLOOKUP(B1973,'VTD Check'!A:D,4,FALSE)</f>
        <v>#N/A</v>
      </c>
      <c r="B1973" t="s">
        <v>29</v>
      </c>
      <c r="C1973">
        <v>33</v>
      </c>
      <c r="D1973">
        <v>0</v>
      </c>
      <c r="E1973">
        <v>0</v>
      </c>
      <c r="F1973" t="s">
        <v>25</v>
      </c>
      <c r="G1973">
        <v>12375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U1973" t="str">
        <f t="shared" si="93"/>
        <v/>
      </c>
      <c r="V1973" t="str">
        <f>IF(U1973="","",VLOOKUP(B1973,'08 County Sub Allocation'!A:B,2,FALSE))</f>
        <v/>
      </c>
      <c r="X1973" t="str">
        <f t="shared" si="92"/>
        <v/>
      </c>
      <c r="Y1973" t="str">
        <f t="shared" si="94"/>
        <v/>
      </c>
    </row>
    <row r="1974" spans="1:25" x14ac:dyDescent="0.3">
      <c r="A1974" t="e">
        <f>VLOOKUP(B1974,'VTD Check'!A:D,4,FALSE)</f>
        <v>#N/A</v>
      </c>
      <c r="B1974" t="s">
        <v>30</v>
      </c>
      <c r="C1974">
        <v>33</v>
      </c>
      <c r="D1974">
        <v>0</v>
      </c>
      <c r="E1974">
        <v>0</v>
      </c>
      <c r="F1974" t="s">
        <v>25</v>
      </c>
      <c r="G1974">
        <v>12375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U1974" t="str">
        <f t="shared" si="93"/>
        <v/>
      </c>
      <c r="V1974" t="str">
        <f>IF(U1974="","",VLOOKUP(B1974,'08 County Sub Allocation'!A:B,2,FALSE))</f>
        <v/>
      </c>
      <c r="X1974" t="str">
        <f t="shared" si="92"/>
        <v/>
      </c>
      <c r="Y1974" t="str">
        <f t="shared" si="94"/>
        <v/>
      </c>
    </row>
    <row r="1975" spans="1:25" x14ac:dyDescent="0.3">
      <c r="A1975" t="e">
        <f>VLOOKUP(B1975,'VTD Check'!A:D,4,FALSE)</f>
        <v>#N/A</v>
      </c>
      <c r="B1975" t="s">
        <v>31</v>
      </c>
      <c r="C1975">
        <v>33</v>
      </c>
      <c r="D1975">
        <v>0</v>
      </c>
      <c r="E1975">
        <v>0</v>
      </c>
      <c r="F1975" t="s">
        <v>25</v>
      </c>
      <c r="G1975">
        <v>12375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U1975" t="str">
        <f t="shared" si="93"/>
        <v/>
      </c>
      <c r="V1975" t="str">
        <f>IF(U1975="","",VLOOKUP(B1975,'08 County Sub Allocation'!A:B,2,FALSE))</f>
        <v/>
      </c>
      <c r="X1975" t="str">
        <f t="shared" si="92"/>
        <v/>
      </c>
      <c r="Y1975" t="str">
        <f t="shared" si="94"/>
        <v/>
      </c>
    </row>
    <row r="1976" spans="1:25" x14ac:dyDescent="0.3">
      <c r="A1976" t="e">
        <f>VLOOKUP(B1976,'VTD Check'!A:D,4,FALSE)</f>
        <v>#N/A</v>
      </c>
      <c r="B1976" t="s">
        <v>32</v>
      </c>
      <c r="C1976">
        <v>33</v>
      </c>
      <c r="D1976">
        <v>0</v>
      </c>
      <c r="E1976">
        <v>1932</v>
      </c>
      <c r="F1976" t="s">
        <v>25</v>
      </c>
      <c r="G1976">
        <v>0</v>
      </c>
      <c r="H1976">
        <v>1932</v>
      </c>
      <c r="I1976">
        <v>1917</v>
      </c>
      <c r="J1976">
        <v>34</v>
      </c>
      <c r="K1976">
        <v>7</v>
      </c>
      <c r="L1976">
        <v>8</v>
      </c>
      <c r="M1976">
        <v>527</v>
      </c>
      <c r="N1976">
        <v>9</v>
      </c>
      <c r="O1976">
        <v>1327</v>
      </c>
      <c r="P1976">
        <v>5</v>
      </c>
      <c r="U1976" t="str">
        <f t="shared" si="93"/>
        <v/>
      </c>
      <c r="V1976" t="str">
        <f>IF(U1976="","",VLOOKUP(B1976,'08 County Sub Allocation'!A:B,2,FALSE))</f>
        <v/>
      </c>
      <c r="X1976" t="str">
        <f t="shared" si="92"/>
        <v/>
      </c>
      <c r="Y1976" t="str">
        <f t="shared" si="94"/>
        <v/>
      </c>
    </row>
    <row r="1977" spans="1:25" x14ac:dyDescent="0.3">
      <c r="A1977" t="e">
        <f>VLOOKUP(B1977,'VTD Check'!A:D,4,FALSE)</f>
        <v>#N/A</v>
      </c>
      <c r="B1977" t="s">
        <v>424</v>
      </c>
      <c r="C1977">
        <v>33</v>
      </c>
      <c r="U1977" t="str">
        <f t="shared" si="93"/>
        <v/>
      </c>
      <c r="V1977" t="str">
        <f>IF(U1977="","",VLOOKUP(B1977,'08 County Sub Allocation'!A:B,2,FALSE))</f>
        <v/>
      </c>
      <c r="X1977" t="str">
        <f t="shared" si="92"/>
        <v/>
      </c>
      <c r="Y1977" t="str">
        <f t="shared" si="94"/>
        <v/>
      </c>
    </row>
    <row r="1978" spans="1:25" x14ac:dyDescent="0.3">
      <c r="A1978" t="e">
        <f>VLOOKUP(B1978,'VTD Check'!A:D,4,FALSE)</f>
        <v>#N/A</v>
      </c>
      <c r="B1978" t="s">
        <v>24</v>
      </c>
      <c r="C1978">
        <v>33</v>
      </c>
      <c r="D1978">
        <v>0</v>
      </c>
      <c r="E1978">
        <v>321</v>
      </c>
      <c r="F1978" t="s">
        <v>25</v>
      </c>
      <c r="G1978">
        <v>12375</v>
      </c>
      <c r="H1978">
        <v>321</v>
      </c>
      <c r="I1978">
        <v>319</v>
      </c>
      <c r="J1978">
        <v>5</v>
      </c>
      <c r="K1978">
        <v>0</v>
      </c>
      <c r="L1978">
        <v>6</v>
      </c>
      <c r="M1978">
        <v>69</v>
      </c>
      <c r="N1978">
        <v>1</v>
      </c>
      <c r="O1978">
        <v>238</v>
      </c>
      <c r="P1978">
        <v>0</v>
      </c>
      <c r="U1978" t="str">
        <f t="shared" si="93"/>
        <v>33-QUE</v>
      </c>
      <c r="V1978" t="e">
        <f>IF(U1978="","",VLOOKUP(B1978,'08 County Sub Allocation'!A:B,2,FALSE))</f>
        <v>#N/A</v>
      </c>
      <c r="X1978">
        <f t="shared" si="92"/>
        <v>33</v>
      </c>
      <c r="Y1978" t="str">
        <f t="shared" si="94"/>
        <v>QUE</v>
      </c>
    </row>
    <row r="1979" spans="1:25" x14ac:dyDescent="0.3">
      <c r="A1979" t="e">
        <f>VLOOKUP(B1979,'VTD Check'!A:D,4,FALSE)</f>
        <v>#N/A</v>
      </c>
      <c r="B1979" t="s">
        <v>26</v>
      </c>
      <c r="C1979">
        <v>33</v>
      </c>
      <c r="D1979">
        <v>0</v>
      </c>
      <c r="E1979">
        <v>0</v>
      </c>
      <c r="F1979" t="s">
        <v>25</v>
      </c>
      <c r="G1979">
        <v>12375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U1979" t="str">
        <f t="shared" si="93"/>
        <v/>
      </c>
      <c r="V1979" t="str">
        <f>IF(U1979="","",VLOOKUP(B1979,'08 County Sub Allocation'!A:B,2,FALSE))</f>
        <v/>
      </c>
      <c r="X1979" t="str">
        <f t="shared" si="92"/>
        <v/>
      </c>
      <c r="Y1979" t="str">
        <f t="shared" si="94"/>
        <v/>
      </c>
    </row>
    <row r="1980" spans="1:25" x14ac:dyDescent="0.3">
      <c r="A1980" t="e">
        <f>VLOOKUP(B1980,'VTD Check'!A:D,4,FALSE)</f>
        <v>#N/A</v>
      </c>
      <c r="B1980" t="s">
        <v>27</v>
      </c>
      <c r="C1980">
        <v>33</v>
      </c>
      <c r="D1980">
        <v>0</v>
      </c>
      <c r="E1980">
        <v>0</v>
      </c>
      <c r="F1980" t="s">
        <v>25</v>
      </c>
      <c r="G1980">
        <v>12375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U1980" t="str">
        <f t="shared" si="93"/>
        <v/>
      </c>
      <c r="V1980" t="str">
        <f>IF(U1980="","",VLOOKUP(B1980,'08 County Sub Allocation'!A:B,2,FALSE))</f>
        <v/>
      </c>
      <c r="X1980" t="str">
        <f t="shared" si="92"/>
        <v/>
      </c>
      <c r="Y1980" t="str">
        <f t="shared" si="94"/>
        <v/>
      </c>
    </row>
    <row r="1981" spans="1:25" x14ac:dyDescent="0.3">
      <c r="A1981" t="e">
        <f>VLOOKUP(B1981,'VTD Check'!A:D,4,FALSE)</f>
        <v>#N/A</v>
      </c>
      <c r="B1981" t="s">
        <v>28</v>
      </c>
      <c r="C1981">
        <v>33</v>
      </c>
      <c r="D1981">
        <v>0</v>
      </c>
      <c r="E1981">
        <v>0</v>
      </c>
      <c r="F1981" t="s">
        <v>25</v>
      </c>
      <c r="G1981">
        <v>12375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U1981" t="str">
        <f t="shared" si="93"/>
        <v/>
      </c>
      <c r="V1981" t="str">
        <f>IF(U1981="","",VLOOKUP(B1981,'08 County Sub Allocation'!A:B,2,FALSE))</f>
        <v/>
      </c>
      <c r="X1981" t="str">
        <f t="shared" si="92"/>
        <v/>
      </c>
      <c r="Y1981" t="str">
        <f t="shared" si="94"/>
        <v/>
      </c>
    </row>
    <row r="1982" spans="1:25" x14ac:dyDescent="0.3">
      <c r="A1982" t="e">
        <f>VLOOKUP(B1982,'VTD Check'!A:D,4,FALSE)</f>
        <v>#N/A</v>
      </c>
      <c r="B1982" t="s">
        <v>29</v>
      </c>
      <c r="C1982">
        <v>33</v>
      </c>
      <c r="D1982">
        <v>0</v>
      </c>
      <c r="E1982">
        <v>0</v>
      </c>
      <c r="F1982" t="s">
        <v>25</v>
      </c>
      <c r="G1982">
        <v>12375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U1982" t="str">
        <f t="shared" si="93"/>
        <v/>
      </c>
      <c r="V1982" t="str">
        <f>IF(U1982="","",VLOOKUP(B1982,'08 County Sub Allocation'!A:B,2,FALSE))</f>
        <v/>
      </c>
      <c r="X1982" t="str">
        <f t="shared" si="92"/>
        <v/>
      </c>
      <c r="Y1982" t="str">
        <f t="shared" si="94"/>
        <v/>
      </c>
    </row>
    <row r="1983" spans="1:25" x14ac:dyDescent="0.3">
      <c r="A1983" t="e">
        <f>VLOOKUP(B1983,'VTD Check'!A:D,4,FALSE)</f>
        <v>#N/A</v>
      </c>
      <c r="B1983" t="s">
        <v>30</v>
      </c>
      <c r="C1983">
        <v>33</v>
      </c>
      <c r="D1983">
        <v>0</v>
      </c>
      <c r="E1983">
        <v>0</v>
      </c>
      <c r="F1983" t="s">
        <v>25</v>
      </c>
      <c r="G1983">
        <v>12375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U1983" t="str">
        <f t="shared" si="93"/>
        <v/>
      </c>
      <c r="V1983" t="str">
        <f>IF(U1983="","",VLOOKUP(B1983,'08 County Sub Allocation'!A:B,2,FALSE))</f>
        <v/>
      </c>
      <c r="X1983" t="str">
        <f t="shared" si="92"/>
        <v/>
      </c>
      <c r="Y1983" t="str">
        <f t="shared" si="94"/>
        <v/>
      </c>
    </row>
    <row r="1984" spans="1:25" x14ac:dyDescent="0.3">
      <c r="A1984" t="e">
        <f>VLOOKUP(B1984,'VTD Check'!A:D,4,FALSE)</f>
        <v>#N/A</v>
      </c>
      <c r="B1984" t="s">
        <v>31</v>
      </c>
      <c r="C1984">
        <v>33</v>
      </c>
      <c r="D1984">
        <v>0</v>
      </c>
      <c r="E1984">
        <v>0</v>
      </c>
      <c r="F1984" t="s">
        <v>25</v>
      </c>
      <c r="G1984">
        <v>12375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U1984" t="str">
        <f t="shared" si="93"/>
        <v/>
      </c>
      <c r="V1984" t="str">
        <f>IF(U1984="","",VLOOKUP(B1984,'08 County Sub Allocation'!A:B,2,FALSE))</f>
        <v/>
      </c>
      <c r="X1984" t="str">
        <f t="shared" si="92"/>
        <v/>
      </c>
      <c r="Y1984" t="str">
        <f t="shared" si="94"/>
        <v/>
      </c>
    </row>
    <row r="1985" spans="1:25" x14ac:dyDescent="0.3">
      <c r="A1985" t="e">
        <f>VLOOKUP(B1985,'VTD Check'!A:D,4,FALSE)</f>
        <v>#N/A</v>
      </c>
      <c r="B1985" t="s">
        <v>32</v>
      </c>
      <c r="C1985">
        <v>33</v>
      </c>
      <c r="D1985">
        <v>0</v>
      </c>
      <c r="E1985">
        <v>321</v>
      </c>
      <c r="F1985" t="s">
        <v>25</v>
      </c>
      <c r="G1985">
        <v>0</v>
      </c>
      <c r="H1985">
        <v>321</v>
      </c>
      <c r="I1985">
        <v>319</v>
      </c>
      <c r="J1985">
        <v>5</v>
      </c>
      <c r="K1985">
        <v>0</v>
      </c>
      <c r="L1985">
        <v>6</v>
      </c>
      <c r="M1985">
        <v>69</v>
      </c>
      <c r="N1985">
        <v>1</v>
      </c>
      <c r="O1985">
        <v>238</v>
      </c>
      <c r="P1985">
        <v>0</v>
      </c>
      <c r="U1985" t="str">
        <f t="shared" si="93"/>
        <v/>
      </c>
      <c r="V1985" t="str">
        <f>IF(U1985="","",VLOOKUP(B1985,'08 County Sub Allocation'!A:B,2,FALSE))</f>
        <v/>
      </c>
      <c r="X1985" t="str">
        <f t="shared" si="92"/>
        <v/>
      </c>
      <c r="Y1985" t="str">
        <f t="shared" si="94"/>
        <v/>
      </c>
    </row>
    <row r="1986" spans="1:25" x14ac:dyDescent="0.3">
      <c r="A1986" t="e">
        <f>VLOOKUP(B1986,'VTD Check'!A:D,4,FALSE)</f>
        <v>#N/A</v>
      </c>
      <c r="B1986" t="s">
        <v>34</v>
      </c>
      <c r="C1986">
        <v>33</v>
      </c>
      <c r="U1986" t="str">
        <f t="shared" si="93"/>
        <v/>
      </c>
      <c r="V1986" t="str">
        <f>IF(U1986="","",VLOOKUP(B1986,'08 County Sub Allocation'!A:B,2,FALSE))</f>
        <v/>
      </c>
      <c r="X1986" t="str">
        <f t="shared" si="92"/>
        <v/>
      </c>
      <c r="Y1986" t="str">
        <f t="shared" si="94"/>
        <v/>
      </c>
    </row>
    <row r="1987" spans="1:25" x14ac:dyDescent="0.3">
      <c r="A1987" t="e">
        <f>VLOOKUP(B1987,'VTD Check'!A:D,4,FALSE)</f>
        <v>#N/A</v>
      </c>
      <c r="B1987" t="s">
        <v>24</v>
      </c>
      <c r="C1987">
        <v>33</v>
      </c>
      <c r="D1987">
        <v>0</v>
      </c>
      <c r="E1987">
        <v>1819</v>
      </c>
      <c r="F1987" t="s">
        <v>25</v>
      </c>
      <c r="G1987">
        <v>106473</v>
      </c>
      <c r="H1987">
        <v>1819</v>
      </c>
      <c r="I1987">
        <v>1811</v>
      </c>
      <c r="J1987">
        <v>38</v>
      </c>
      <c r="K1987">
        <v>7</v>
      </c>
      <c r="L1987">
        <v>8</v>
      </c>
      <c r="M1987">
        <v>920</v>
      </c>
      <c r="N1987">
        <v>8</v>
      </c>
      <c r="O1987">
        <v>823</v>
      </c>
      <c r="P1987">
        <v>7</v>
      </c>
      <c r="U1987" t="str">
        <f t="shared" si="93"/>
        <v/>
      </c>
      <c r="V1987" t="str">
        <f>IF(U1987="","",VLOOKUP(B1987,'08 County Sub Allocation'!A:B,2,FALSE))</f>
        <v/>
      </c>
      <c r="X1987" t="str">
        <f t="shared" ref="X1987:X2050" si="95">IF(U1987="","",IF(ISNUMBER(LEFT(U1987,2)/1),LEFT(U1987,2)/1,X1986))</f>
        <v/>
      </c>
      <c r="Y1987" t="str">
        <f t="shared" si="94"/>
        <v/>
      </c>
    </row>
    <row r="1988" spans="1:25" x14ac:dyDescent="0.3">
      <c r="A1988" t="e">
        <f>VLOOKUP(B1988,'VTD Check'!A:D,4,FALSE)</f>
        <v>#N/A</v>
      </c>
      <c r="B1988" t="s">
        <v>26</v>
      </c>
      <c r="C1988">
        <v>33</v>
      </c>
      <c r="D1988">
        <v>0</v>
      </c>
      <c r="E1988">
        <v>0</v>
      </c>
      <c r="F1988" t="s">
        <v>25</v>
      </c>
      <c r="G1988">
        <v>106473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U1988" t="str">
        <f t="shared" si="93"/>
        <v/>
      </c>
      <c r="V1988" t="str">
        <f>IF(U1988="","",VLOOKUP(B1988,'08 County Sub Allocation'!A:B,2,FALSE))</f>
        <v/>
      </c>
      <c r="X1988" t="str">
        <f t="shared" si="95"/>
        <v/>
      </c>
      <c r="Y1988" t="str">
        <f t="shared" si="94"/>
        <v/>
      </c>
    </row>
    <row r="1989" spans="1:25" x14ac:dyDescent="0.3">
      <c r="A1989" t="e">
        <f>VLOOKUP(B1989,'VTD Check'!A:D,4,FALSE)</f>
        <v>#N/A</v>
      </c>
      <c r="B1989" t="s">
        <v>27</v>
      </c>
      <c r="C1989">
        <v>33</v>
      </c>
      <c r="D1989">
        <v>0</v>
      </c>
      <c r="E1989">
        <v>0</v>
      </c>
      <c r="F1989" t="s">
        <v>25</v>
      </c>
      <c r="G1989">
        <v>106473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U1989" t="str">
        <f t="shared" si="93"/>
        <v/>
      </c>
      <c r="V1989" t="str">
        <f>IF(U1989="","",VLOOKUP(B1989,'08 County Sub Allocation'!A:B,2,FALSE))</f>
        <v/>
      </c>
      <c r="X1989" t="str">
        <f t="shared" si="95"/>
        <v/>
      </c>
      <c r="Y1989" t="str">
        <f t="shared" si="94"/>
        <v/>
      </c>
    </row>
    <row r="1990" spans="1:25" x14ac:dyDescent="0.3">
      <c r="A1990" t="e">
        <f>VLOOKUP(B1990,'VTD Check'!A:D,4,FALSE)</f>
        <v>#N/A</v>
      </c>
      <c r="B1990" t="s">
        <v>28</v>
      </c>
      <c r="C1990">
        <v>33</v>
      </c>
      <c r="D1990">
        <v>0</v>
      </c>
      <c r="E1990">
        <v>0</v>
      </c>
      <c r="F1990" t="s">
        <v>25</v>
      </c>
      <c r="G1990">
        <v>106473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U1990" t="str">
        <f t="shared" si="93"/>
        <v/>
      </c>
      <c r="V1990" t="str">
        <f>IF(U1990="","",VLOOKUP(B1990,'08 County Sub Allocation'!A:B,2,FALSE))</f>
        <v/>
      </c>
      <c r="X1990" t="str">
        <f t="shared" si="95"/>
        <v/>
      </c>
      <c r="Y1990" t="str">
        <f t="shared" si="94"/>
        <v/>
      </c>
    </row>
    <row r="1991" spans="1:25" x14ac:dyDescent="0.3">
      <c r="A1991" t="e">
        <f>VLOOKUP(B1991,'VTD Check'!A:D,4,FALSE)</f>
        <v>#N/A</v>
      </c>
      <c r="B1991" t="s">
        <v>29</v>
      </c>
      <c r="C1991">
        <v>33</v>
      </c>
      <c r="D1991">
        <v>0</v>
      </c>
      <c r="E1991">
        <v>0</v>
      </c>
      <c r="F1991" t="s">
        <v>25</v>
      </c>
      <c r="G1991">
        <v>106473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U1991" t="str">
        <f t="shared" si="93"/>
        <v/>
      </c>
      <c r="V1991" t="str">
        <f>IF(U1991="","",VLOOKUP(B1991,'08 County Sub Allocation'!A:B,2,FALSE))</f>
        <v/>
      </c>
      <c r="X1991" t="str">
        <f t="shared" si="95"/>
        <v/>
      </c>
      <c r="Y1991" t="str">
        <f t="shared" si="94"/>
        <v/>
      </c>
    </row>
    <row r="1992" spans="1:25" x14ac:dyDescent="0.3">
      <c r="A1992" t="e">
        <f>VLOOKUP(B1992,'VTD Check'!A:D,4,FALSE)</f>
        <v>#N/A</v>
      </c>
      <c r="B1992" t="s">
        <v>30</v>
      </c>
      <c r="C1992">
        <v>33</v>
      </c>
      <c r="D1992">
        <v>0</v>
      </c>
      <c r="E1992">
        <v>0</v>
      </c>
      <c r="F1992" t="s">
        <v>25</v>
      </c>
      <c r="G1992">
        <v>106473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U1992" t="str">
        <f t="shared" si="93"/>
        <v/>
      </c>
      <c r="V1992" t="str">
        <f>IF(U1992="","",VLOOKUP(B1992,'08 County Sub Allocation'!A:B,2,FALSE))</f>
        <v/>
      </c>
      <c r="X1992" t="str">
        <f t="shared" si="95"/>
        <v/>
      </c>
      <c r="Y1992" t="str">
        <f t="shared" si="94"/>
        <v/>
      </c>
    </row>
    <row r="1993" spans="1:25" x14ac:dyDescent="0.3">
      <c r="A1993" t="e">
        <f>VLOOKUP(B1993,'VTD Check'!A:D,4,FALSE)</f>
        <v>#N/A</v>
      </c>
      <c r="B1993" t="s">
        <v>31</v>
      </c>
      <c r="C1993">
        <v>33</v>
      </c>
      <c r="D1993">
        <v>0</v>
      </c>
      <c r="E1993">
        <v>0</v>
      </c>
      <c r="F1993" t="s">
        <v>25</v>
      </c>
      <c r="G1993">
        <v>106473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U1993" t="str">
        <f t="shared" si="93"/>
        <v/>
      </c>
      <c r="V1993" t="str">
        <f>IF(U1993="","",VLOOKUP(B1993,'08 County Sub Allocation'!A:B,2,FALSE))</f>
        <v/>
      </c>
      <c r="X1993" t="str">
        <f t="shared" si="95"/>
        <v/>
      </c>
      <c r="Y1993" t="str">
        <f t="shared" si="94"/>
        <v/>
      </c>
    </row>
    <row r="1994" spans="1:25" x14ac:dyDescent="0.3">
      <c r="A1994" t="e">
        <f>VLOOKUP(B1994,'VTD Check'!A:D,4,FALSE)</f>
        <v>#N/A</v>
      </c>
      <c r="B1994" t="s">
        <v>32</v>
      </c>
      <c r="C1994">
        <v>33</v>
      </c>
      <c r="D1994">
        <v>0</v>
      </c>
      <c r="E1994">
        <v>1819</v>
      </c>
      <c r="F1994" t="s">
        <v>25</v>
      </c>
      <c r="G1994">
        <v>0</v>
      </c>
      <c r="H1994">
        <v>1819</v>
      </c>
      <c r="I1994">
        <v>1811</v>
      </c>
      <c r="J1994">
        <v>38</v>
      </c>
      <c r="K1994">
        <v>7</v>
      </c>
      <c r="L1994">
        <v>8</v>
      </c>
      <c r="M1994">
        <v>920</v>
      </c>
      <c r="N1994">
        <v>8</v>
      </c>
      <c r="O1994">
        <v>823</v>
      </c>
      <c r="P1994">
        <v>7</v>
      </c>
      <c r="U1994" t="str">
        <f t="shared" si="93"/>
        <v/>
      </c>
      <c r="V1994" t="str">
        <f>IF(U1994="","",VLOOKUP(B1994,'08 County Sub Allocation'!A:B,2,FALSE))</f>
        <v/>
      </c>
      <c r="X1994" t="str">
        <f t="shared" si="95"/>
        <v/>
      </c>
      <c r="Y1994" t="str">
        <f t="shared" si="94"/>
        <v/>
      </c>
    </row>
    <row r="1995" spans="1:25" x14ac:dyDescent="0.3">
      <c r="A1995" t="e">
        <f>VLOOKUP(B1995,'VTD Check'!A:D,4,FALSE)</f>
        <v>#N/A</v>
      </c>
      <c r="B1995" t="s">
        <v>425</v>
      </c>
      <c r="C1995">
        <v>33</v>
      </c>
      <c r="U1995" t="str">
        <f t="shared" ref="U1995:U2058" si="96">IF(ISNUMBER(LEFT(A1995,2)/1),A1995,IF(RIGHT(B1994,8)="Absentee",REPT("0",2-LEN(C1995))&amp;C1995&amp;"-ABS",IF(RIGHT(B1994,8)="Question",REPT("0",2-LEN(C1995))&amp;C1995&amp;"-QUE","")))</f>
        <v/>
      </c>
      <c r="V1995" t="str">
        <f>IF(U1995="","",VLOOKUP(B1995,'08 County Sub Allocation'!A:B,2,FALSE))</f>
        <v/>
      </c>
      <c r="X1995" t="str">
        <f t="shared" si="95"/>
        <v/>
      </c>
      <c r="Y1995" t="str">
        <f t="shared" si="94"/>
        <v/>
      </c>
    </row>
    <row r="1996" spans="1:25" x14ac:dyDescent="0.3">
      <c r="A1996" t="e">
        <f>VLOOKUP(B1996,'VTD Check'!A:D,4,FALSE)</f>
        <v>#N/A</v>
      </c>
      <c r="B1996" t="s">
        <v>24</v>
      </c>
      <c r="C1996">
        <v>33</v>
      </c>
      <c r="D1996">
        <v>0</v>
      </c>
      <c r="E1996">
        <v>0</v>
      </c>
      <c r="F1996" t="s">
        <v>25</v>
      </c>
      <c r="G1996">
        <v>48221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U1996" t="str">
        <f t="shared" si="96"/>
        <v/>
      </c>
      <c r="V1996" t="str">
        <f>IF(U1996="","",VLOOKUP(B1996,'08 County Sub Allocation'!A:B,2,FALSE))</f>
        <v/>
      </c>
      <c r="X1996" t="str">
        <f t="shared" si="95"/>
        <v/>
      </c>
      <c r="Y1996" t="str">
        <f t="shared" si="94"/>
        <v/>
      </c>
    </row>
    <row r="1997" spans="1:25" x14ac:dyDescent="0.3">
      <c r="A1997" t="e">
        <f>VLOOKUP(B1997,'VTD Check'!A:D,4,FALSE)</f>
        <v>#N/A</v>
      </c>
      <c r="B1997" t="s">
        <v>26</v>
      </c>
      <c r="C1997">
        <v>33</v>
      </c>
      <c r="D1997">
        <v>0</v>
      </c>
      <c r="E1997">
        <v>155</v>
      </c>
      <c r="F1997" t="s">
        <v>25</v>
      </c>
      <c r="G1997">
        <v>48221</v>
      </c>
      <c r="H1997">
        <v>155</v>
      </c>
      <c r="I1997">
        <v>149</v>
      </c>
      <c r="J1997">
        <v>0</v>
      </c>
      <c r="K1997">
        <v>2</v>
      </c>
      <c r="L1997">
        <v>2</v>
      </c>
      <c r="M1997">
        <v>37</v>
      </c>
      <c r="N1997">
        <v>0</v>
      </c>
      <c r="O1997">
        <v>108</v>
      </c>
      <c r="P1997">
        <v>0</v>
      </c>
      <c r="U1997" t="str">
        <f t="shared" si="96"/>
        <v/>
      </c>
      <c r="V1997" t="str">
        <f>IF(U1997="","",VLOOKUP(B1997,'08 County Sub Allocation'!A:B,2,FALSE))</f>
        <v/>
      </c>
      <c r="X1997" t="str">
        <f t="shared" si="95"/>
        <v/>
      </c>
      <c r="Y1997" t="str">
        <f t="shared" ref="Y1997:Y2060" si="97">IF(U1997="","",IF(RIGHT(B1997,5)="Total","TOT",IF(ISNUMBER(LEFT(A1997,2)/1),"ED",IF(RIGHT(U1997,3)="ABS","ABS",IF(RIGHT(U1997,3)="QUE","QUE","")))))</f>
        <v/>
      </c>
    </row>
    <row r="1998" spans="1:25" x14ac:dyDescent="0.3">
      <c r="A1998" t="e">
        <f>VLOOKUP(B1998,'VTD Check'!A:D,4,FALSE)</f>
        <v>#N/A</v>
      </c>
      <c r="B1998" t="s">
        <v>27</v>
      </c>
      <c r="C1998">
        <v>33</v>
      </c>
      <c r="D1998">
        <v>0</v>
      </c>
      <c r="E1998">
        <v>0</v>
      </c>
      <c r="F1998" t="s">
        <v>25</v>
      </c>
      <c r="G1998">
        <v>48221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U1998" t="str">
        <f t="shared" si="96"/>
        <v/>
      </c>
      <c r="V1998" t="str">
        <f>IF(U1998="","",VLOOKUP(B1998,'08 County Sub Allocation'!A:B,2,FALSE))</f>
        <v/>
      </c>
      <c r="X1998" t="str">
        <f t="shared" si="95"/>
        <v/>
      </c>
      <c r="Y1998" t="str">
        <f t="shared" si="97"/>
        <v/>
      </c>
    </row>
    <row r="1999" spans="1:25" x14ac:dyDescent="0.3">
      <c r="A1999" t="e">
        <f>VLOOKUP(B1999,'VTD Check'!A:D,4,FALSE)</f>
        <v>#N/A</v>
      </c>
      <c r="B1999" t="s">
        <v>28</v>
      </c>
      <c r="C1999">
        <v>33</v>
      </c>
      <c r="D1999">
        <v>0</v>
      </c>
      <c r="E1999">
        <v>554</v>
      </c>
      <c r="F1999" t="s">
        <v>25</v>
      </c>
      <c r="G1999">
        <v>48221</v>
      </c>
      <c r="H1999">
        <v>554</v>
      </c>
      <c r="I1999">
        <v>546</v>
      </c>
      <c r="J1999">
        <v>10</v>
      </c>
      <c r="K1999">
        <v>2</v>
      </c>
      <c r="L1999">
        <v>6</v>
      </c>
      <c r="M1999">
        <v>168</v>
      </c>
      <c r="N1999">
        <v>4</v>
      </c>
      <c r="O1999">
        <v>352</v>
      </c>
      <c r="P1999">
        <v>4</v>
      </c>
      <c r="U1999" t="str">
        <f t="shared" si="96"/>
        <v/>
      </c>
      <c r="V1999" t="str">
        <f>IF(U1999="","",VLOOKUP(B1999,'08 County Sub Allocation'!A:B,2,FALSE))</f>
        <v/>
      </c>
      <c r="X1999" t="str">
        <f t="shared" si="95"/>
        <v/>
      </c>
      <c r="Y1999" t="str">
        <f t="shared" si="97"/>
        <v/>
      </c>
    </row>
    <row r="2000" spans="1:25" x14ac:dyDescent="0.3">
      <c r="A2000" t="e">
        <f>VLOOKUP(B2000,'VTD Check'!A:D,4,FALSE)</f>
        <v>#N/A</v>
      </c>
      <c r="B2000" t="s">
        <v>29</v>
      </c>
      <c r="C2000">
        <v>33</v>
      </c>
      <c r="D2000">
        <v>0</v>
      </c>
      <c r="E2000">
        <v>0</v>
      </c>
      <c r="F2000" t="s">
        <v>25</v>
      </c>
      <c r="G2000">
        <v>48221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U2000" t="str">
        <f t="shared" si="96"/>
        <v/>
      </c>
      <c r="V2000" t="str">
        <f>IF(U2000="","",VLOOKUP(B2000,'08 County Sub Allocation'!A:B,2,FALSE))</f>
        <v/>
      </c>
      <c r="X2000" t="str">
        <f t="shared" si="95"/>
        <v/>
      </c>
      <c r="Y2000" t="str">
        <f t="shared" si="97"/>
        <v/>
      </c>
    </row>
    <row r="2001" spans="1:25" x14ac:dyDescent="0.3">
      <c r="A2001" t="e">
        <f>VLOOKUP(B2001,'VTD Check'!A:D,4,FALSE)</f>
        <v>#N/A</v>
      </c>
      <c r="B2001" t="s">
        <v>30</v>
      </c>
      <c r="C2001">
        <v>33</v>
      </c>
      <c r="D2001">
        <v>0</v>
      </c>
      <c r="E2001">
        <v>409</v>
      </c>
      <c r="F2001" t="s">
        <v>25</v>
      </c>
      <c r="G2001">
        <v>48221</v>
      </c>
      <c r="H2001">
        <v>409</v>
      </c>
      <c r="I2001">
        <v>403</v>
      </c>
      <c r="J2001">
        <v>7</v>
      </c>
      <c r="K2001">
        <v>4</v>
      </c>
      <c r="L2001">
        <v>8</v>
      </c>
      <c r="M2001">
        <v>116</v>
      </c>
      <c r="N2001">
        <v>2</v>
      </c>
      <c r="O2001">
        <v>265</v>
      </c>
      <c r="P2001">
        <v>1</v>
      </c>
      <c r="U2001" t="str">
        <f t="shared" si="96"/>
        <v/>
      </c>
      <c r="V2001" t="str">
        <f>IF(U2001="","",VLOOKUP(B2001,'08 County Sub Allocation'!A:B,2,FALSE))</f>
        <v/>
      </c>
      <c r="X2001" t="str">
        <f t="shared" si="95"/>
        <v/>
      </c>
      <c r="Y2001" t="str">
        <f t="shared" si="97"/>
        <v/>
      </c>
    </row>
    <row r="2002" spans="1:25" x14ac:dyDescent="0.3">
      <c r="A2002" t="e">
        <f>VLOOKUP(B2002,'VTD Check'!A:D,4,FALSE)</f>
        <v>#N/A</v>
      </c>
      <c r="B2002" t="s">
        <v>31</v>
      </c>
      <c r="C2002">
        <v>33</v>
      </c>
      <c r="D2002">
        <v>0</v>
      </c>
      <c r="E2002">
        <v>0</v>
      </c>
      <c r="F2002" t="s">
        <v>25</v>
      </c>
      <c r="G2002">
        <v>48221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U2002" t="str">
        <f t="shared" si="96"/>
        <v/>
      </c>
      <c r="V2002" t="str">
        <f>IF(U2002="","",VLOOKUP(B2002,'08 County Sub Allocation'!A:B,2,FALSE))</f>
        <v/>
      </c>
      <c r="X2002" t="str">
        <f t="shared" si="95"/>
        <v/>
      </c>
      <c r="Y2002" t="str">
        <f t="shared" si="97"/>
        <v/>
      </c>
    </row>
    <row r="2003" spans="1:25" x14ac:dyDescent="0.3">
      <c r="A2003" t="e">
        <f>VLOOKUP(B2003,'VTD Check'!A:D,4,FALSE)</f>
        <v>#N/A</v>
      </c>
      <c r="B2003" t="s">
        <v>32</v>
      </c>
      <c r="C2003">
        <v>33</v>
      </c>
      <c r="D2003">
        <v>0</v>
      </c>
      <c r="E2003">
        <v>1118</v>
      </c>
      <c r="F2003" t="s">
        <v>25</v>
      </c>
      <c r="G2003">
        <v>0</v>
      </c>
      <c r="H2003">
        <v>1118</v>
      </c>
      <c r="I2003">
        <v>1098</v>
      </c>
      <c r="J2003">
        <v>17</v>
      </c>
      <c r="K2003">
        <v>8</v>
      </c>
      <c r="L2003">
        <v>16</v>
      </c>
      <c r="M2003">
        <v>321</v>
      </c>
      <c r="N2003">
        <v>6</v>
      </c>
      <c r="O2003">
        <v>725</v>
      </c>
      <c r="P2003">
        <v>5</v>
      </c>
      <c r="U2003" t="str">
        <f t="shared" si="96"/>
        <v/>
      </c>
      <c r="V2003" t="str">
        <f>IF(U2003="","",VLOOKUP(B2003,'08 County Sub Allocation'!A:B,2,FALSE))</f>
        <v/>
      </c>
      <c r="X2003" t="str">
        <f t="shared" si="95"/>
        <v/>
      </c>
      <c r="Y2003" t="str">
        <f t="shared" si="97"/>
        <v/>
      </c>
    </row>
    <row r="2004" spans="1:25" x14ac:dyDescent="0.3">
      <c r="A2004" t="e">
        <f>VLOOKUP(B2004,'VTD Check'!A:D,4,FALSE)</f>
        <v>#N/A</v>
      </c>
      <c r="B2004" t="s">
        <v>426</v>
      </c>
      <c r="C2004">
        <v>33</v>
      </c>
      <c r="U2004" t="str">
        <f t="shared" si="96"/>
        <v/>
      </c>
      <c r="V2004" t="str">
        <f>IF(U2004="","",VLOOKUP(B2004,'08 County Sub Allocation'!A:B,2,FALSE))</f>
        <v/>
      </c>
      <c r="X2004" t="str">
        <f t="shared" si="95"/>
        <v/>
      </c>
      <c r="Y2004" t="str">
        <f t="shared" si="97"/>
        <v/>
      </c>
    </row>
    <row r="2005" spans="1:25" x14ac:dyDescent="0.3">
      <c r="A2005" t="e">
        <f>VLOOKUP(B2005,'VTD Check'!A:D,4,FALSE)</f>
        <v>#N/A</v>
      </c>
      <c r="B2005" t="s">
        <v>24</v>
      </c>
      <c r="C2005">
        <v>33</v>
      </c>
      <c r="D2005">
        <v>0</v>
      </c>
      <c r="E2005">
        <v>0</v>
      </c>
      <c r="F2005" t="s">
        <v>25</v>
      </c>
      <c r="G2005">
        <v>24844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U2005" t="str">
        <f t="shared" si="96"/>
        <v/>
      </c>
      <c r="V2005" t="str">
        <f>IF(U2005="","",VLOOKUP(B2005,'08 County Sub Allocation'!A:B,2,FALSE))</f>
        <v/>
      </c>
      <c r="X2005" t="str">
        <f t="shared" si="95"/>
        <v/>
      </c>
      <c r="Y2005" t="str">
        <f t="shared" si="97"/>
        <v/>
      </c>
    </row>
    <row r="2006" spans="1:25" x14ac:dyDescent="0.3">
      <c r="A2006" t="e">
        <f>VLOOKUP(B2006,'VTD Check'!A:D,4,FALSE)</f>
        <v>#N/A</v>
      </c>
      <c r="B2006" t="s">
        <v>26</v>
      </c>
      <c r="C2006">
        <v>33</v>
      </c>
      <c r="D2006">
        <v>0</v>
      </c>
      <c r="E2006">
        <v>0</v>
      </c>
      <c r="F2006" t="s">
        <v>25</v>
      </c>
      <c r="G2006">
        <v>24844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U2006" t="str">
        <f t="shared" si="96"/>
        <v/>
      </c>
      <c r="V2006" t="str">
        <f>IF(U2006="","",VLOOKUP(B2006,'08 County Sub Allocation'!A:B,2,FALSE))</f>
        <v/>
      </c>
      <c r="X2006" t="str">
        <f t="shared" si="95"/>
        <v/>
      </c>
      <c r="Y2006" t="str">
        <f t="shared" si="97"/>
        <v/>
      </c>
    </row>
    <row r="2007" spans="1:25" x14ac:dyDescent="0.3">
      <c r="A2007" t="e">
        <f>VLOOKUP(B2007,'VTD Check'!A:D,4,FALSE)</f>
        <v>#N/A</v>
      </c>
      <c r="B2007" t="s">
        <v>27</v>
      </c>
      <c r="C2007">
        <v>33</v>
      </c>
      <c r="D2007">
        <v>0</v>
      </c>
      <c r="E2007">
        <v>0</v>
      </c>
      <c r="F2007" t="s">
        <v>25</v>
      </c>
      <c r="G2007">
        <v>24844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U2007" t="str">
        <f t="shared" si="96"/>
        <v/>
      </c>
      <c r="V2007" t="str">
        <f>IF(U2007="","",VLOOKUP(B2007,'08 County Sub Allocation'!A:B,2,FALSE))</f>
        <v/>
      </c>
      <c r="X2007" t="str">
        <f t="shared" si="95"/>
        <v/>
      </c>
      <c r="Y2007" t="str">
        <f t="shared" si="97"/>
        <v/>
      </c>
    </row>
    <row r="2008" spans="1:25" x14ac:dyDescent="0.3">
      <c r="A2008" t="e">
        <f>VLOOKUP(B2008,'VTD Check'!A:D,4,FALSE)</f>
        <v>#N/A</v>
      </c>
      <c r="B2008" t="s">
        <v>28</v>
      </c>
      <c r="C2008">
        <v>33</v>
      </c>
      <c r="D2008">
        <v>0</v>
      </c>
      <c r="E2008">
        <v>0</v>
      </c>
      <c r="F2008" t="s">
        <v>25</v>
      </c>
      <c r="G2008">
        <v>24844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U2008" t="str">
        <f t="shared" si="96"/>
        <v/>
      </c>
      <c r="V2008" t="str">
        <f>IF(U2008="","",VLOOKUP(B2008,'08 County Sub Allocation'!A:B,2,FALSE))</f>
        <v/>
      </c>
      <c r="X2008" t="str">
        <f t="shared" si="95"/>
        <v/>
      </c>
      <c r="Y2008" t="str">
        <f t="shared" si="97"/>
        <v/>
      </c>
    </row>
    <row r="2009" spans="1:25" x14ac:dyDescent="0.3">
      <c r="A2009" t="e">
        <f>VLOOKUP(B2009,'VTD Check'!A:D,4,FALSE)</f>
        <v>#N/A</v>
      </c>
      <c r="B2009" t="s">
        <v>29</v>
      </c>
      <c r="C2009">
        <v>33</v>
      </c>
      <c r="D2009">
        <v>0</v>
      </c>
      <c r="E2009">
        <v>362</v>
      </c>
      <c r="F2009" t="s">
        <v>25</v>
      </c>
      <c r="G2009">
        <v>24844</v>
      </c>
      <c r="H2009">
        <v>362</v>
      </c>
      <c r="I2009">
        <v>361</v>
      </c>
      <c r="J2009">
        <v>7</v>
      </c>
      <c r="K2009">
        <v>4</v>
      </c>
      <c r="L2009">
        <v>2</v>
      </c>
      <c r="M2009">
        <v>72</v>
      </c>
      <c r="N2009">
        <v>1</v>
      </c>
      <c r="O2009">
        <v>273</v>
      </c>
      <c r="P2009">
        <v>2</v>
      </c>
      <c r="U2009" t="str">
        <f t="shared" si="96"/>
        <v/>
      </c>
      <c r="V2009" t="str">
        <f>IF(U2009="","",VLOOKUP(B2009,'08 County Sub Allocation'!A:B,2,FALSE))</f>
        <v/>
      </c>
      <c r="X2009" t="str">
        <f t="shared" si="95"/>
        <v/>
      </c>
      <c r="Y2009" t="str">
        <f t="shared" si="97"/>
        <v/>
      </c>
    </row>
    <row r="2010" spans="1:25" x14ac:dyDescent="0.3">
      <c r="A2010" t="e">
        <f>VLOOKUP(B2010,'VTD Check'!A:D,4,FALSE)</f>
        <v>#N/A</v>
      </c>
      <c r="B2010" t="s">
        <v>30</v>
      </c>
      <c r="C2010">
        <v>33</v>
      </c>
      <c r="D2010">
        <v>0</v>
      </c>
      <c r="E2010">
        <v>0</v>
      </c>
      <c r="F2010" t="s">
        <v>25</v>
      </c>
      <c r="G2010">
        <v>24844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U2010" t="str">
        <f t="shared" si="96"/>
        <v/>
      </c>
      <c r="V2010" t="str">
        <f>IF(U2010="","",VLOOKUP(B2010,'08 County Sub Allocation'!A:B,2,FALSE))</f>
        <v/>
      </c>
      <c r="X2010" t="str">
        <f t="shared" si="95"/>
        <v/>
      </c>
      <c r="Y2010" t="str">
        <f t="shared" si="97"/>
        <v/>
      </c>
    </row>
    <row r="2011" spans="1:25" x14ac:dyDescent="0.3">
      <c r="A2011" t="e">
        <f>VLOOKUP(B2011,'VTD Check'!A:D,4,FALSE)</f>
        <v>#N/A</v>
      </c>
      <c r="B2011" t="s">
        <v>31</v>
      </c>
      <c r="C2011">
        <v>33</v>
      </c>
      <c r="D2011">
        <v>0</v>
      </c>
      <c r="E2011">
        <v>0</v>
      </c>
      <c r="F2011" t="s">
        <v>25</v>
      </c>
      <c r="G2011">
        <v>24844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U2011" t="str">
        <f t="shared" si="96"/>
        <v/>
      </c>
      <c r="V2011" t="str">
        <f>IF(U2011="","",VLOOKUP(B2011,'08 County Sub Allocation'!A:B,2,FALSE))</f>
        <v/>
      </c>
      <c r="X2011" t="str">
        <f t="shared" si="95"/>
        <v/>
      </c>
      <c r="Y2011" t="str">
        <f t="shared" si="97"/>
        <v/>
      </c>
    </row>
    <row r="2012" spans="1:25" x14ac:dyDescent="0.3">
      <c r="A2012" t="e">
        <f>VLOOKUP(B2012,'VTD Check'!A:D,4,FALSE)</f>
        <v>#N/A</v>
      </c>
      <c r="B2012" t="s">
        <v>32</v>
      </c>
      <c r="C2012">
        <v>33</v>
      </c>
      <c r="D2012">
        <v>0</v>
      </c>
      <c r="E2012">
        <v>362</v>
      </c>
      <c r="F2012" t="s">
        <v>25</v>
      </c>
      <c r="G2012">
        <v>0</v>
      </c>
      <c r="H2012">
        <v>362</v>
      </c>
      <c r="I2012">
        <v>361</v>
      </c>
      <c r="J2012">
        <v>7</v>
      </c>
      <c r="K2012">
        <v>4</v>
      </c>
      <c r="L2012">
        <v>2</v>
      </c>
      <c r="M2012">
        <v>72</v>
      </c>
      <c r="N2012">
        <v>1</v>
      </c>
      <c r="O2012">
        <v>273</v>
      </c>
      <c r="P2012">
        <v>2</v>
      </c>
      <c r="U2012" t="str">
        <f t="shared" si="96"/>
        <v/>
      </c>
      <c r="V2012" t="str">
        <f>IF(U2012="","",VLOOKUP(B2012,'08 County Sub Allocation'!A:B,2,FALSE))</f>
        <v/>
      </c>
      <c r="X2012" t="str">
        <f t="shared" si="95"/>
        <v/>
      </c>
      <c r="Y2012" t="str">
        <f t="shared" si="97"/>
        <v/>
      </c>
    </row>
    <row r="2013" spans="1:25" x14ac:dyDescent="0.3">
      <c r="A2013" t="e">
        <f>VLOOKUP(B2013,'VTD Check'!A:D,4,FALSE)</f>
        <v>#N/A</v>
      </c>
      <c r="B2013" t="s">
        <v>32</v>
      </c>
      <c r="C2013">
        <v>33</v>
      </c>
      <c r="U2013" t="str">
        <f t="shared" si="96"/>
        <v/>
      </c>
      <c r="V2013" t="str">
        <f>IF(U2013="","",VLOOKUP(B2013,'08 County Sub Allocation'!A:B,2,FALSE))</f>
        <v/>
      </c>
      <c r="X2013" t="str">
        <f t="shared" si="95"/>
        <v/>
      </c>
      <c r="Y2013" t="str">
        <f t="shared" si="97"/>
        <v/>
      </c>
    </row>
    <row r="2014" spans="1:25" x14ac:dyDescent="0.3">
      <c r="A2014" t="e">
        <f>VLOOKUP(B2014,'VTD Check'!A:D,4,FALSE)</f>
        <v>#N/A</v>
      </c>
      <c r="B2014" t="s">
        <v>37</v>
      </c>
      <c r="C2014">
        <v>33</v>
      </c>
      <c r="D2014">
        <v>12375</v>
      </c>
      <c r="E2014">
        <v>5455</v>
      </c>
      <c r="F2014" s="1">
        <v>0.44080000000000003</v>
      </c>
      <c r="G2014">
        <v>12375</v>
      </c>
      <c r="H2014">
        <v>5455</v>
      </c>
      <c r="I2014">
        <v>5432</v>
      </c>
      <c r="J2014">
        <v>77</v>
      </c>
      <c r="K2014">
        <v>16</v>
      </c>
      <c r="L2014">
        <v>45</v>
      </c>
      <c r="M2014">
        <v>1283</v>
      </c>
      <c r="N2014">
        <v>41</v>
      </c>
      <c r="O2014">
        <v>3958</v>
      </c>
      <c r="P2014">
        <v>12</v>
      </c>
      <c r="U2014" t="str">
        <f t="shared" si="96"/>
        <v/>
      </c>
      <c r="V2014" t="str">
        <f>IF(U2014="","",VLOOKUP(B2014,'08 County Sub Allocation'!A:B,2,FALSE))</f>
        <v/>
      </c>
      <c r="X2014" t="str">
        <f t="shared" si="95"/>
        <v/>
      </c>
      <c r="Y2014" t="str">
        <f t="shared" si="97"/>
        <v/>
      </c>
    </row>
    <row r="2015" spans="1:25" x14ac:dyDescent="0.3">
      <c r="A2015" t="e">
        <f>VLOOKUP(B2015,'VTD Check'!A:D,4,FALSE)</f>
        <v>#N/A</v>
      </c>
      <c r="B2015" t="s">
        <v>24</v>
      </c>
      <c r="C2015">
        <v>33</v>
      </c>
      <c r="D2015">
        <v>12375</v>
      </c>
      <c r="E2015">
        <v>4072</v>
      </c>
      <c r="F2015" s="1">
        <v>0.3291</v>
      </c>
      <c r="G2015">
        <v>204288</v>
      </c>
      <c r="H2015">
        <v>4072</v>
      </c>
      <c r="I2015">
        <v>4047</v>
      </c>
      <c r="J2015">
        <v>77</v>
      </c>
      <c r="K2015">
        <v>14</v>
      </c>
      <c r="L2015">
        <v>22</v>
      </c>
      <c r="M2015">
        <v>1516</v>
      </c>
      <c r="N2015">
        <v>18</v>
      </c>
      <c r="O2015">
        <v>2388</v>
      </c>
      <c r="P2015">
        <v>12</v>
      </c>
      <c r="U2015" t="str">
        <f t="shared" si="96"/>
        <v/>
      </c>
      <c r="V2015" t="str">
        <f>IF(U2015="","",VLOOKUP(B2015,'08 County Sub Allocation'!A:B,2,FALSE))</f>
        <v/>
      </c>
      <c r="X2015" t="str">
        <f t="shared" si="95"/>
        <v/>
      </c>
      <c r="Y2015" t="str">
        <f t="shared" si="97"/>
        <v/>
      </c>
    </row>
    <row r="2016" spans="1:25" x14ac:dyDescent="0.3">
      <c r="A2016" t="e">
        <f>VLOOKUP(B2016,'VTD Check'!A:D,4,FALSE)</f>
        <v>#N/A</v>
      </c>
      <c r="B2016" t="s">
        <v>26</v>
      </c>
      <c r="C2016">
        <v>33</v>
      </c>
      <c r="D2016">
        <v>12375</v>
      </c>
      <c r="E2016">
        <v>155</v>
      </c>
      <c r="F2016" s="1">
        <v>1.2500000000000001E-2</v>
      </c>
      <c r="G2016">
        <v>204288</v>
      </c>
      <c r="H2016">
        <v>155</v>
      </c>
      <c r="I2016">
        <v>149</v>
      </c>
      <c r="J2016">
        <v>0</v>
      </c>
      <c r="K2016">
        <v>2</v>
      </c>
      <c r="L2016">
        <v>2</v>
      </c>
      <c r="M2016">
        <v>37</v>
      </c>
      <c r="N2016">
        <v>0</v>
      </c>
      <c r="O2016">
        <v>108</v>
      </c>
      <c r="P2016">
        <v>0</v>
      </c>
      <c r="U2016" t="str">
        <f t="shared" si="96"/>
        <v/>
      </c>
      <c r="V2016" t="str">
        <f>IF(U2016="","",VLOOKUP(B2016,'08 County Sub Allocation'!A:B,2,FALSE))</f>
        <v/>
      </c>
      <c r="X2016" t="str">
        <f t="shared" si="95"/>
        <v/>
      </c>
      <c r="Y2016" t="str">
        <f t="shared" si="97"/>
        <v/>
      </c>
    </row>
    <row r="2017" spans="1:25" x14ac:dyDescent="0.3">
      <c r="A2017" t="e">
        <f>VLOOKUP(B2017,'VTD Check'!A:D,4,FALSE)</f>
        <v>#N/A</v>
      </c>
      <c r="B2017" t="s">
        <v>27</v>
      </c>
      <c r="C2017">
        <v>33</v>
      </c>
      <c r="D2017">
        <v>12375</v>
      </c>
      <c r="E2017">
        <v>0</v>
      </c>
      <c r="F2017" s="1">
        <v>0</v>
      </c>
      <c r="G2017">
        <v>204288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U2017" t="str">
        <f t="shared" si="96"/>
        <v/>
      </c>
      <c r="V2017" t="str">
        <f>IF(U2017="","",VLOOKUP(B2017,'08 County Sub Allocation'!A:B,2,FALSE))</f>
        <v/>
      </c>
      <c r="X2017" t="str">
        <f t="shared" si="95"/>
        <v/>
      </c>
      <c r="Y2017" t="str">
        <f t="shared" si="97"/>
        <v/>
      </c>
    </row>
    <row r="2018" spans="1:25" x14ac:dyDescent="0.3">
      <c r="A2018" t="e">
        <f>VLOOKUP(B2018,'VTD Check'!A:D,4,FALSE)</f>
        <v>#N/A</v>
      </c>
      <c r="B2018" t="s">
        <v>28</v>
      </c>
      <c r="C2018">
        <v>33</v>
      </c>
      <c r="D2018">
        <v>12375</v>
      </c>
      <c r="E2018">
        <v>554</v>
      </c>
      <c r="F2018" s="1">
        <v>4.48E-2</v>
      </c>
      <c r="G2018">
        <v>204288</v>
      </c>
      <c r="H2018">
        <v>554</v>
      </c>
      <c r="I2018">
        <v>546</v>
      </c>
      <c r="J2018">
        <v>10</v>
      </c>
      <c r="K2018">
        <v>2</v>
      </c>
      <c r="L2018">
        <v>6</v>
      </c>
      <c r="M2018">
        <v>168</v>
      </c>
      <c r="N2018">
        <v>4</v>
      </c>
      <c r="O2018">
        <v>352</v>
      </c>
      <c r="P2018">
        <v>4</v>
      </c>
      <c r="U2018" t="str">
        <f t="shared" si="96"/>
        <v/>
      </c>
      <c r="V2018" t="str">
        <f>IF(U2018="","",VLOOKUP(B2018,'08 County Sub Allocation'!A:B,2,FALSE))</f>
        <v/>
      </c>
      <c r="X2018" t="str">
        <f t="shared" si="95"/>
        <v/>
      </c>
      <c r="Y2018" t="str">
        <f t="shared" si="97"/>
        <v/>
      </c>
    </row>
    <row r="2019" spans="1:25" x14ac:dyDescent="0.3">
      <c r="A2019" t="e">
        <f>VLOOKUP(B2019,'VTD Check'!A:D,4,FALSE)</f>
        <v>#N/A</v>
      </c>
      <c r="B2019" t="s">
        <v>29</v>
      </c>
      <c r="C2019">
        <v>33</v>
      </c>
      <c r="D2019">
        <v>12375</v>
      </c>
      <c r="E2019">
        <v>362</v>
      </c>
      <c r="F2019" s="1">
        <v>2.93E-2</v>
      </c>
      <c r="G2019">
        <v>204288</v>
      </c>
      <c r="H2019">
        <v>362</v>
      </c>
      <c r="I2019">
        <v>361</v>
      </c>
      <c r="J2019">
        <v>7</v>
      </c>
      <c r="K2019">
        <v>4</v>
      </c>
      <c r="L2019">
        <v>2</v>
      </c>
      <c r="M2019">
        <v>72</v>
      </c>
      <c r="N2019">
        <v>1</v>
      </c>
      <c r="O2019">
        <v>273</v>
      </c>
      <c r="P2019">
        <v>2</v>
      </c>
      <c r="U2019" t="str">
        <f t="shared" si="96"/>
        <v/>
      </c>
      <c r="V2019" t="str">
        <f>IF(U2019="","",VLOOKUP(B2019,'08 County Sub Allocation'!A:B,2,FALSE))</f>
        <v/>
      </c>
      <c r="X2019" t="str">
        <f t="shared" si="95"/>
        <v/>
      </c>
      <c r="Y2019" t="str">
        <f t="shared" si="97"/>
        <v/>
      </c>
    </row>
    <row r="2020" spans="1:25" x14ac:dyDescent="0.3">
      <c r="A2020" t="e">
        <f>VLOOKUP(B2020,'VTD Check'!A:D,4,FALSE)</f>
        <v>#N/A</v>
      </c>
      <c r="B2020" t="s">
        <v>30</v>
      </c>
      <c r="C2020">
        <v>33</v>
      </c>
      <c r="D2020">
        <v>12375</v>
      </c>
      <c r="E2020">
        <v>409</v>
      </c>
      <c r="F2020" s="1">
        <v>3.3099999999999997E-2</v>
      </c>
      <c r="G2020">
        <v>204288</v>
      </c>
      <c r="H2020">
        <v>409</v>
      </c>
      <c r="I2020">
        <v>403</v>
      </c>
      <c r="J2020">
        <v>7</v>
      </c>
      <c r="K2020">
        <v>4</v>
      </c>
      <c r="L2020">
        <v>8</v>
      </c>
      <c r="M2020">
        <v>116</v>
      </c>
      <c r="N2020">
        <v>2</v>
      </c>
      <c r="O2020">
        <v>265</v>
      </c>
      <c r="P2020">
        <v>1</v>
      </c>
      <c r="U2020" t="str">
        <f t="shared" si="96"/>
        <v/>
      </c>
      <c r="V2020" t="str">
        <f>IF(U2020="","",VLOOKUP(B2020,'08 County Sub Allocation'!A:B,2,FALSE))</f>
        <v/>
      </c>
      <c r="X2020" t="str">
        <f t="shared" si="95"/>
        <v/>
      </c>
      <c r="Y2020" t="str">
        <f t="shared" si="97"/>
        <v/>
      </c>
    </row>
    <row r="2021" spans="1:25" x14ac:dyDescent="0.3">
      <c r="A2021" t="e">
        <f>VLOOKUP(B2021,'VTD Check'!A:D,4,FALSE)</f>
        <v>#N/A</v>
      </c>
      <c r="B2021" t="s">
        <v>31</v>
      </c>
      <c r="C2021">
        <v>33</v>
      </c>
      <c r="D2021">
        <v>12375</v>
      </c>
      <c r="E2021">
        <v>0</v>
      </c>
      <c r="F2021" s="1">
        <v>0</v>
      </c>
      <c r="G2021">
        <v>204288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U2021" t="str">
        <f t="shared" si="96"/>
        <v/>
      </c>
      <c r="V2021" t="str">
        <f>IF(U2021="","",VLOOKUP(B2021,'08 County Sub Allocation'!A:B,2,FALSE))</f>
        <v/>
      </c>
      <c r="X2021" t="str">
        <f t="shared" si="95"/>
        <v/>
      </c>
      <c r="Y2021" t="str">
        <f t="shared" si="97"/>
        <v/>
      </c>
    </row>
    <row r="2022" spans="1:25" x14ac:dyDescent="0.3">
      <c r="A2022" t="e">
        <f>VLOOKUP(B2022,'VTD Check'!A:D,4,FALSE)</f>
        <v>#N/A</v>
      </c>
      <c r="B2022" t="s">
        <v>32</v>
      </c>
      <c r="C2022">
        <v>33</v>
      </c>
      <c r="D2022">
        <v>12375</v>
      </c>
      <c r="E2022">
        <v>11007</v>
      </c>
      <c r="F2022" s="1">
        <v>0.88949999999999996</v>
      </c>
      <c r="G2022">
        <v>12375</v>
      </c>
      <c r="H2022">
        <v>11007</v>
      </c>
      <c r="I2022">
        <v>10938</v>
      </c>
      <c r="J2022">
        <v>178</v>
      </c>
      <c r="K2022">
        <v>42</v>
      </c>
      <c r="L2022">
        <v>85</v>
      </c>
      <c r="M2022">
        <v>3192</v>
      </c>
      <c r="N2022">
        <v>66</v>
      </c>
      <c r="O2022">
        <v>7344</v>
      </c>
      <c r="P2022">
        <v>31</v>
      </c>
      <c r="U2022" t="str">
        <f t="shared" si="96"/>
        <v/>
      </c>
      <c r="V2022" t="str">
        <f>IF(U2022="","",VLOOKUP(B2022,'08 County Sub Allocation'!A:B,2,FALSE))</f>
        <v/>
      </c>
      <c r="X2022" t="str">
        <f t="shared" si="95"/>
        <v/>
      </c>
      <c r="Y2022" t="str">
        <f t="shared" si="97"/>
        <v/>
      </c>
    </row>
    <row r="2023" spans="1:25" x14ac:dyDescent="0.3">
      <c r="A2023" t="e">
        <f>VLOOKUP(B2023,'VTD Check'!A:D,4,FALSE)</f>
        <v>#N/A</v>
      </c>
      <c r="U2023" t="str">
        <f t="shared" si="96"/>
        <v/>
      </c>
      <c r="V2023" t="str">
        <f>IF(U2023="","",VLOOKUP(B2023,'08 County Sub Allocation'!A:B,2,FALSE))</f>
        <v/>
      </c>
      <c r="X2023" t="str">
        <f t="shared" si="95"/>
        <v/>
      </c>
      <c r="Y2023" t="str">
        <f t="shared" si="97"/>
        <v/>
      </c>
    </row>
    <row r="2024" spans="1:25" x14ac:dyDescent="0.3">
      <c r="A2024" t="str">
        <f>VLOOKUP(B2024,'VTD Check'!A:D,4,FALSE)</f>
        <v>34-810</v>
      </c>
      <c r="B2024" t="s">
        <v>427</v>
      </c>
      <c r="C2024">
        <v>34</v>
      </c>
      <c r="D2024">
        <v>1400</v>
      </c>
      <c r="E2024">
        <v>595</v>
      </c>
      <c r="F2024" s="1">
        <v>0.42499999999999999</v>
      </c>
      <c r="G2024">
        <v>1400</v>
      </c>
      <c r="H2024">
        <v>595</v>
      </c>
      <c r="I2024">
        <v>591</v>
      </c>
      <c r="J2024">
        <v>18</v>
      </c>
      <c r="K2024">
        <v>0</v>
      </c>
      <c r="L2024">
        <v>7</v>
      </c>
      <c r="M2024">
        <v>109</v>
      </c>
      <c r="N2024">
        <v>3</v>
      </c>
      <c r="O2024">
        <v>453</v>
      </c>
      <c r="P2024">
        <v>1</v>
      </c>
      <c r="U2024" t="str">
        <f t="shared" si="96"/>
        <v>34-810</v>
      </c>
      <c r="V2024" t="str">
        <f>IF(U2024="","",VLOOKUP(B2024,'08 County Sub Allocation'!A:B,2,FALSE))</f>
        <v>K</v>
      </c>
      <c r="X2024">
        <f t="shared" si="95"/>
        <v>34</v>
      </c>
      <c r="Y2024" t="str">
        <f t="shared" si="97"/>
        <v>ED</v>
      </c>
    </row>
    <row r="2025" spans="1:25" x14ac:dyDescent="0.3">
      <c r="A2025" t="str">
        <f>VLOOKUP(B2025,'VTD Check'!A:D,4,FALSE)</f>
        <v>34-820</v>
      </c>
      <c r="B2025" t="s">
        <v>428</v>
      </c>
      <c r="C2025">
        <v>34</v>
      </c>
      <c r="D2025">
        <v>1574</v>
      </c>
      <c r="E2025">
        <v>821</v>
      </c>
      <c r="F2025" s="1">
        <v>0.52159999999999995</v>
      </c>
      <c r="G2025">
        <v>1574</v>
      </c>
      <c r="H2025">
        <v>821</v>
      </c>
      <c r="I2025">
        <v>813</v>
      </c>
      <c r="J2025">
        <v>22</v>
      </c>
      <c r="K2025">
        <v>7</v>
      </c>
      <c r="L2025">
        <v>7</v>
      </c>
      <c r="M2025">
        <v>249</v>
      </c>
      <c r="N2025">
        <v>7</v>
      </c>
      <c r="O2025">
        <v>521</v>
      </c>
      <c r="P2025">
        <v>0</v>
      </c>
      <c r="U2025" t="str">
        <f t="shared" si="96"/>
        <v>34-820</v>
      </c>
      <c r="V2025" t="str">
        <f>IF(U2025="","",VLOOKUP(B2025,'08 County Sub Allocation'!A:B,2,FALSE))</f>
        <v>K</v>
      </c>
      <c r="X2025">
        <f t="shared" si="95"/>
        <v>34</v>
      </c>
      <c r="Y2025" t="str">
        <f t="shared" si="97"/>
        <v>ED</v>
      </c>
    </row>
    <row r="2026" spans="1:25" x14ac:dyDescent="0.3">
      <c r="A2026" t="str">
        <f>VLOOKUP(B2026,'VTD Check'!A:D,4,FALSE)</f>
        <v>34-830</v>
      </c>
      <c r="B2026" t="s">
        <v>429</v>
      </c>
      <c r="C2026">
        <v>34</v>
      </c>
      <c r="D2026">
        <v>1494</v>
      </c>
      <c r="E2026">
        <v>663</v>
      </c>
      <c r="F2026" s="1">
        <v>0.44379999999999997</v>
      </c>
      <c r="G2026">
        <v>1494</v>
      </c>
      <c r="H2026">
        <v>663</v>
      </c>
      <c r="I2026">
        <v>661</v>
      </c>
      <c r="J2026">
        <v>9</v>
      </c>
      <c r="K2026">
        <v>0</v>
      </c>
      <c r="L2026">
        <v>0</v>
      </c>
      <c r="M2026">
        <v>119</v>
      </c>
      <c r="N2026">
        <v>5</v>
      </c>
      <c r="O2026">
        <v>528</v>
      </c>
      <c r="P2026">
        <v>0</v>
      </c>
      <c r="U2026" t="str">
        <f t="shared" si="96"/>
        <v>34-830</v>
      </c>
      <c r="V2026" t="str">
        <f>IF(U2026="","",VLOOKUP(B2026,'08 County Sub Allocation'!A:B,2,FALSE))</f>
        <v>K</v>
      </c>
      <c r="X2026">
        <f t="shared" si="95"/>
        <v>34</v>
      </c>
      <c r="Y2026" t="str">
        <f t="shared" si="97"/>
        <v>ED</v>
      </c>
    </row>
    <row r="2027" spans="1:25" x14ac:dyDescent="0.3">
      <c r="A2027" t="str">
        <f>VLOOKUP(B2027,'VTD Check'!A:D,4,FALSE)</f>
        <v>34-840</v>
      </c>
      <c r="B2027" t="s">
        <v>430</v>
      </c>
      <c r="C2027">
        <v>34</v>
      </c>
      <c r="D2027">
        <v>1648</v>
      </c>
      <c r="E2027">
        <v>798</v>
      </c>
      <c r="F2027" s="1">
        <v>0.48420000000000002</v>
      </c>
      <c r="G2027">
        <v>1648</v>
      </c>
      <c r="H2027">
        <v>798</v>
      </c>
      <c r="I2027">
        <v>795</v>
      </c>
      <c r="J2027">
        <v>15</v>
      </c>
      <c r="K2027">
        <v>1</v>
      </c>
      <c r="L2027">
        <v>16</v>
      </c>
      <c r="M2027">
        <v>157</v>
      </c>
      <c r="N2027">
        <v>10</v>
      </c>
      <c r="O2027">
        <v>595</v>
      </c>
      <c r="P2027">
        <v>1</v>
      </c>
      <c r="U2027" t="str">
        <f t="shared" si="96"/>
        <v>34-840</v>
      </c>
      <c r="V2027" t="str">
        <f>IF(U2027="","",VLOOKUP(B2027,'08 County Sub Allocation'!A:B,2,FALSE))</f>
        <v>K</v>
      </c>
      <c r="X2027">
        <f t="shared" si="95"/>
        <v>34</v>
      </c>
      <c r="Y2027" t="str">
        <f t="shared" si="97"/>
        <v>ED</v>
      </c>
    </row>
    <row r="2028" spans="1:25" x14ac:dyDescent="0.3">
      <c r="A2028" t="str">
        <f>VLOOKUP(B2028,'VTD Check'!A:D,4,FALSE)</f>
        <v>34-850</v>
      </c>
      <c r="B2028" t="s">
        <v>431</v>
      </c>
      <c r="C2028">
        <v>34</v>
      </c>
      <c r="D2028">
        <v>1405</v>
      </c>
      <c r="E2028">
        <v>528</v>
      </c>
      <c r="F2028" s="1">
        <v>0.37580000000000002</v>
      </c>
      <c r="G2028">
        <v>1405</v>
      </c>
      <c r="H2028">
        <v>528</v>
      </c>
      <c r="I2028">
        <v>526</v>
      </c>
      <c r="J2028">
        <v>7</v>
      </c>
      <c r="K2028">
        <v>2</v>
      </c>
      <c r="L2028">
        <v>5</v>
      </c>
      <c r="M2028">
        <v>133</v>
      </c>
      <c r="N2028">
        <v>5</v>
      </c>
      <c r="O2028">
        <v>373</v>
      </c>
      <c r="P2028">
        <v>1</v>
      </c>
      <c r="U2028" t="str">
        <f t="shared" si="96"/>
        <v>34-850</v>
      </c>
      <c r="V2028" t="str">
        <f>IF(U2028="","",VLOOKUP(B2028,'08 County Sub Allocation'!A:B,2,FALSE))</f>
        <v>K</v>
      </c>
      <c r="X2028">
        <f t="shared" si="95"/>
        <v>34</v>
      </c>
      <c r="Y2028" t="str">
        <f t="shared" si="97"/>
        <v>ED</v>
      </c>
    </row>
    <row r="2029" spans="1:25" x14ac:dyDescent="0.3">
      <c r="A2029" t="str">
        <f>VLOOKUP(B2029,'VTD Check'!A:D,4,FALSE)</f>
        <v>34-870</v>
      </c>
      <c r="B2029" t="s">
        <v>432</v>
      </c>
      <c r="C2029">
        <v>34</v>
      </c>
      <c r="D2029">
        <v>1848</v>
      </c>
      <c r="E2029">
        <v>888</v>
      </c>
      <c r="F2029" s="1">
        <v>0.48049999999999998</v>
      </c>
      <c r="G2029">
        <v>1848</v>
      </c>
      <c r="H2029">
        <v>888</v>
      </c>
      <c r="I2029">
        <v>883</v>
      </c>
      <c r="J2029">
        <v>10</v>
      </c>
      <c r="K2029">
        <v>2</v>
      </c>
      <c r="L2029">
        <v>9</v>
      </c>
      <c r="M2029">
        <v>155</v>
      </c>
      <c r="N2029">
        <v>5</v>
      </c>
      <c r="O2029">
        <v>700</v>
      </c>
      <c r="P2029">
        <v>2</v>
      </c>
      <c r="U2029" t="str">
        <f t="shared" si="96"/>
        <v>34-870</v>
      </c>
      <c r="V2029" t="str">
        <f>IF(U2029="","",VLOOKUP(B2029,'08 County Sub Allocation'!A:B,2,FALSE))</f>
        <v>K</v>
      </c>
      <c r="X2029">
        <f t="shared" si="95"/>
        <v>34</v>
      </c>
      <c r="Y2029" t="str">
        <f t="shared" si="97"/>
        <v>ED</v>
      </c>
    </row>
    <row r="2030" spans="1:25" x14ac:dyDescent="0.3">
      <c r="A2030" t="str">
        <f>VLOOKUP(B2030,'VTD Check'!A:D,4,FALSE)</f>
        <v>34-880</v>
      </c>
      <c r="B2030" t="s">
        <v>433</v>
      </c>
      <c r="C2030">
        <v>34</v>
      </c>
      <c r="D2030">
        <v>3100</v>
      </c>
      <c r="E2030">
        <v>1416</v>
      </c>
      <c r="F2030" s="1">
        <v>0.45679999999999998</v>
      </c>
      <c r="G2030">
        <v>3100</v>
      </c>
      <c r="H2030">
        <v>1416</v>
      </c>
      <c r="I2030">
        <v>1411</v>
      </c>
      <c r="J2030">
        <v>15</v>
      </c>
      <c r="K2030">
        <v>3</v>
      </c>
      <c r="L2030">
        <v>6</v>
      </c>
      <c r="M2030">
        <v>242</v>
      </c>
      <c r="N2030">
        <v>10</v>
      </c>
      <c r="O2030">
        <v>1134</v>
      </c>
      <c r="P2030">
        <v>1</v>
      </c>
      <c r="U2030" t="str">
        <f t="shared" si="96"/>
        <v>34-880</v>
      </c>
      <c r="V2030" t="str">
        <f>IF(U2030="","",VLOOKUP(B2030,'08 County Sub Allocation'!A:B,2,FALSE))</f>
        <v>K</v>
      </c>
      <c r="X2030">
        <f t="shared" si="95"/>
        <v>34</v>
      </c>
      <c r="Y2030" t="str">
        <f t="shared" si="97"/>
        <v>ED</v>
      </c>
    </row>
    <row r="2031" spans="1:25" x14ac:dyDescent="0.3">
      <c r="A2031" t="e">
        <f>VLOOKUP(B2031,'VTD Check'!A:D,4,FALSE)</f>
        <v>#N/A</v>
      </c>
      <c r="B2031" t="s">
        <v>434</v>
      </c>
      <c r="C2031">
        <v>34</v>
      </c>
      <c r="U2031" t="str">
        <f t="shared" si="96"/>
        <v/>
      </c>
      <c r="V2031" t="str">
        <f>IF(U2031="","",VLOOKUP(B2031,'08 County Sub Allocation'!A:B,2,FALSE))</f>
        <v/>
      </c>
      <c r="X2031" t="str">
        <f t="shared" si="95"/>
        <v/>
      </c>
      <c r="Y2031" t="str">
        <f t="shared" si="97"/>
        <v/>
      </c>
    </row>
    <row r="2032" spans="1:25" x14ac:dyDescent="0.3">
      <c r="A2032" t="e">
        <f>VLOOKUP(B2032,'VTD Check'!A:D,4,FALSE)</f>
        <v>#N/A</v>
      </c>
      <c r="B2032" t="s">
        <v>24</v>
      </c>
      <c r="C2032">
        <v>34</v>
      </c>
      <c r="D2032">
        <v>0</v>
      </c>
      <c r="E2032">
        <v>2263</v>
      </c>
      <c r="F2032" t="s">
        <v>25</v>
      </c>
      <c r="G2032">
        <v>12469</v>
      </c>
      <c r="H2032">
        <v>2264</v>
      </c>
      <c r="I2032">
        <v>2252</v>
      </c>
      <c r="J2032">
        <v>30</v>
      </c>
      <c r="K2032">
        <v>4</v>
      </c>
      <c r="L2032">
        <v>18</v>
      </c>
      <c r="M2032">
        <v>533</v>
      </c>
      <c r="N2032">
        <v>18</v>
      </c>
      <c r="O2032">
        <v>1640</v>
      </c>
      <c r="P2032">
        <v>9</v>
      </c>
      <c r="U2032" t="str">
        <f t="shared" si="96"/>
        <v>34-ABS</v>
      </c>
      <c r="V2032" t="e">
        <f>IF(U2032="","",VLOOKUP(B2032,'08 County Sub Allocation'!A:B,2,FALSE))</f>
        <v>#N/A</v>
      </c>
      <c r="X2032">
        <f t="shared" si="95"/>
        <v>34</v>
      </c>
      <c r="Y2032" t="str">
        <f t="shared" si="97"/>
        <v>ABS</v>
      </c>
    </row>
    <row r="2033" spans="1:25" x14ac:dyDescent="0.3">
      <c r="A2033" t="e">
        <f>VLOOKUP(B2033,'VTD Check'!A:D,4,FALSE)</f>
        <v>#N/A</v>
      </c>
      <c r="B2033" t="s">
        <v>26</v>
      </c>
      <c r="C2033">
        <v>34</v>
      </c>
      <c r="D2033">
        <v>0</v>
      </c>
      <c r="E2033">
        <v>0</v>
      </c>
      <c r="F2033" t="s">
        <v>25</v>
      </c>
      <c r="G2033">
        <v>12469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U2033" t="str">
        <f t="shared" si="96"/>
        <v/>
      </c>
      <c r="V2033" t="str">
        <f>IF(U2033="","",VLOOKUP(B2033,'08 County Sub Allocation'!A:B,2,FALSE))</f>
        <v/>
      </c>
      <c r="X2033" t="str">
        <f t="shared" si="95"/>
        <v/>
      </c>
      <c r="Y2033" t="str">
        <f t="shared" si="97"/>
        <v/>
      </c>
    </row>
    <row r="2034" spans="1:25" x14ac:dyDescent="0.3">
      <c r="A2034" t="e">
        <f>VLOOKUP(B2034,'VTD Check'!A:D,4,FALSE)</f>
        <v>#N/A</v>
      </c>
      <c r="B2034" t="s">
        <v>27</v>
      </c>
      <c r="C2034">
        <v>34</v>
      </c>
      <c r="D2034">
        <v>0</v>
      </c>
      <c r="E2034">
        <v>0</v>
      </c>
      <c r="F2034" t="s">
        <v>25</v>
      </c>
      <c r="G2034">
        <v>12469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U2034" t="str">
        <f t="shared" si="96"/>
        <v/>
      </c>
      <c r="V2034" t="str">
        <f>IF(U2034="","",VLOOKUP(B2034,'08 County Sub Allocation'!A:B,2,FALSE))</f>
        <v/>
      </c>
      <c r="X2034" t="str">
        <f t="shared" si="95"/>
        <v/>
      </c>
      <c r="Y2034" t="str">
        <f t="shared" si="97"/>
        <v/>
      </c>
    </row>
    <row r="2035" spans="1:25" x14ac:dyDescent="0.3">
      <c r="A2035" t="e">
        <f>VLOOKUP(B2035,'VTD Check'!A:D,4,FALSE)</f>
        <v>#N/A</v>
      </c>
      <c r="B2035" t="s">
        <v>28</v>
      </c>
      <c r="C2035">
        <v>34</v>
      </c>
      <c r="D2035">
        <v>0</v>
      </c>
      <c r="E2035">
        <v>0</v>
      </c>
      <c r="F2035" t="s">
        <v>25</v>
      </c>
      <c r="G2035">
        <v>12469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U2035" t="str">
        <f t="shared" si="96"/>
        <v/>
      </c>
      <c r="V2035" t="str">
        <f>IF(U2035="","",VLOOKUP(B2035,'08 County Sub Allocation'!A:B,2,FALSE))</f>
        <v/>
      </c>
      <c r="X2035" t="str">
        <f t="shared" si="95"/>
        <v/>
      </c>
      <c r="Y2035" t="str">
        <f t="shared" si="97"/>
        <v/>
      </c>
    </row>
    <row r="2036" spans="1:25" x14ac:dyDescent="0.3">
      <c r="A2036" t="e">
        <f>VLOOKUP(B2036,'VTD Check'!A:D,4,FALSE)</f>
        <v>#N/A</v>
      </c>
      <c r="B2036" t="s">
        <v>29</v>
      </c>
      <c r="C2036">
        <v>34</v>
      </c>
      <c r="D2036">
        <v>0</v>
      </c>
      <c r="E2036">
        <v>0</v>
      </c>
      <c r="F2036" t="s">
        <v>25</v>
      </c>
      <c r="G2036">
        <v>12469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U2036" t="str">
        <f t="shared" si="96"/>
        <v/>
      </c>
      <c r="V2036" t="str">
        <f>IF(U2036="","",VLOOKUP(B2036,'08 County Sub Allocation'!A:B,2,FALSE))</f>
        <v/>
      </c>
      <c r="X2036" t="str">
        <f t="shared" si="95"/>
        <v/>
      </c>
      <c r="Y2036" t="str">
        <f t="shared" si="97"/>
        <v/>
      </c>
    </row>
    <row r="2037" spans="1:25" x14ac:dyDescent="0.3">
      <c r="A2037" t="e">
        <f>VLOOKUP(B2037,'VTD Check'!A:D,4,FALSE)</f>
        <v>#N/A</v>
      </c>
      <c r="B2037" t="s">
        <v>30</v>
      </c>
      <c r="C2037">
        <v>34</v>
      </c>
      <c r="D2037">
        <v>0</v>
      </c>
      <c r="E2037">
        <v>0</v>
      </c>
      <c r="F2037" t="s">
        <v>25</v>
      </c>
      <c r="G2037">
        <v>12469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U2037" t="str">
        <f t="shared" si="96"/>
        <v/>
      </c>
      <c r="V2037" t="str">
        <f>IF(U2037="","",VLOOKUP(B2037,'08 County Sub Allocation'!A:B,2,FALSE))</f>
        <v/>
      </c>
      <c r="X2037" t="str">
        <f t="shared" si="95"/>
        <v/>
      </c>
      <c r="Y2037" t="str">
        <f t="shared" si="97"/>
        <v/>
      </c>
    </row>
    <row r="2038" spans="1:25" x14ac:dyDescent="0.3">
      <c r="A2038" t="e">
        <f>VLOOKUP(B2038,'VTD Check'!A:D,4,FALSE)</f>
        <v>#N/A</v>
      </c>
      <c r="B2038" t="s">
        <v>31</v>
      </c>
      <c r="C2038">
        <v>34</v>
      </c>
      <c r="D2038">
        <v>0</v>
      </c>
      <c r="E2038">
        <v>0</v>
      </c>
      <c r="F2038" t="s">
        <v>25</v>
      </c>
      <c r="G2038">
        <v>12469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U2038" t="str">
        <f t="shared" si="96"/>
        <v/>
      </c>
      <c r="V2038" t="str">
        <f>IF(U2038="","",VLOOKUP(B2038,'08 County Sub Allocation'!A:B,2,FALSE))</f>
        <v/>
      </c>
      <c r="X2038" t="str">
        <f t="shared" si="95"/>
        <v/>
      </c>
      <c r="Y2038" t="str">
        <f t="shared" si="97"/>
        <v/>
      </c>
    </row>
    <row r="2039" spans="1:25" x14ac:dyDescent="0.3">
      <c r="A2039" t="e">
        <f>VLOOKUP(B2039,'VTD Check'!A:D,4,FALSE)</f>
        <v>#N/A</v>
      </c>
      <c r="B2039" t="s">
        <v>32</v>
      </c>
      <c r="C2039">
        <v>34</v>
      </c>
      <c r="D2039">
        <v>0</v>
      </c>
      <c r="E2039">
        <v>2263</v>
      </c>
      <c r="F2039" t="s">
        <v>25</v>
      </c>
      <c r="G2039">
        <v>0</v>
      </c>
      <c r="H2039">
        <v>2264</v>
      </c>
      <c r="I2039">
        <v>2252</v>
      </c>
      <c r="J2039">
        <v>30</v>
      </c>
      <c r="K2039">
        <v>4</v>
      </c>
      <c r="L2039">
        <v>18</v>
      </c>
      <c r="M2039">
        <v>533</v>
      </c>
      <c r="N2039">
        <v>18</v>
      </c>
      <c r="O2039">
        <v>1640</v>
      </c>
      <c r="P2039">
        <v>9</v>
      </c>
      <c r="U2039" t="str">
        <f t="shared" si="96"/>
        <v/>
      </c>
      <c r="V2039" t="str">
        <f>IF(U2039="","",VLOOKUP(B2039,'08 County Sub Allocation'!A:B,2,FALSE))</f>
        <v/>
      </c>
      <c r="X2039" t="str">
        <f t="shared" si="95"/>
        <v/>
      </c>
      <c r="Y2039" t="str">
        <f t="shared" si="97"/>
        <v/>
      </c>
    </row>
    <row r="2040" spans="1:25" x14ac:dyDescent="0.3">
      <c r="A2040" t="e">
        <f>VLOOKUP(B2040,'VTD Check'!A:D,4,FALSE)</f>
        <v>#N/A</v>
      </c>
      <c r="B2040" t="s">
        <v>435</v>
      </c>
      <c r="C2040">
        <v>34</v>
      </c>
      <c r="U2040" t="str">
        <f t="shared" si="96"/>
        <v/>
      </c>
      <c r="V2040" t="str">
        <f>IF(U2040="","",VLOOKUP(B2040,'08 County Sub Allocation'!A:B,2,FALSE))</f>
        <v/>
      </c>
      <c r="X2040" t="str">
        <f t="shared" si="95"/>
        <v/>
      </c>
      <c r="Y2040" t="str">
        <f t="shared" si="97"/>
        <v/>
      </c>
    </row>
    <row r="2041" spans="1:25" x14ac:dyDescent="0.3">
      <c r="A2041" t="e">
        <f>VLOOKUP(B2041,'VTD Check'!A:D,4,FALSE)</f>
        <v>#N/A</v>
      </c>
      <c r="B2041" t="s">
        <v>24</v>
      </c>
      <c r="C2041">
        <v>34</v>
      </c>
      <c r="D2041">
        <v>0</v>
      </c>
      <c r="E2041">
        <v>157</v>
      </c>
      <c r="F2041" t="s">
        <v>25</v>
      </c>
      <c r="G2041">
        <v>12469</v>
      </c>
      <c r="H2041">
        <v>157</v>
      </c>
      <c r="I2041">
        <v>151</v>
      </c>
      <c r="J2041">
        <v>2</v>
      </c>
      <c r="K2041">
        <v>0</v>
      </c>
      <c r="L2041">
        <v>3</v>
      </c>
      <c r="M2041">
        <v>23</v>
      </c>
      <c r="N2041">
        <v>2</v>
      </c>
      <c r="O2041">
        <v>121</v>
      </c>
      <c r="P2041">
        <v>0</v>
      </c>
      <c r="U2041" t="str">
        <f t="shared" si="96"/>
        <v>34-QUE</v>
      </c>
      <c r="V2041" t="e">
        <f>IF(U2041="","",VLOOKUP(B2041,'08 County Sub Allocation'!A:B,2,FALSE))</f>
        <v>#N/A</v>
      </c>
      <c r="X2041">
        <f t="shared" si="95"/>
        <v>34</v>
      </c>
      <c r="Y2041" t="str">
        <f t="shared" si="97"/>
        <v>QUE</v>
      </c>
    </row>
    <row r="2042" spans="1:25" x14ac:dyDescent="0.3">
      <c r="A2042" t="e">
        <f>VLOOKUP(B2042,'VTD Check'!A:D,4,FALSE)</f>
        <v>#N/A</v>
      </c>
      <c r="B2042" t="s">
        <v>26</v>
      </c>
      <c r="C2042">
        <v>34</v>
      </c>
      <c r="D2042">
        <v>0</v>
      </c>
      <c r="E2042">
        <v>0</v>
      </c>
      <c r="F2042" t="s">
        <v>25</v>
      </c>
      <c r="G2042">
        <v>12469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U2042" t="str">
        <f t="shared" si="96"/>
        <v/>
      </c>
      <c r="V2042" t="str">
        <f>IF(U2042="","",VLOOKUP(B2042,'08 County Sub Allocation'!A:B,2,FALSE))</f>
        <v/>
      </c>
      <c r="X2042" t="str">
        <f t="shared" si="95"/>
        <v/>
      </c>
      <c r="Y2042" t="str">
        <f t="shared" si="97"/>
        <v/>
      </c>
    </row>
    <row r="2043" spans="1:25" x14ac:dyDescent="0.3">
      <c r="A2043" t="e">
        <f>VLOOKUP(B2043,'VTD Check'!A:D,4,FALSE)</f>
        <v>#N/A</v>
      </c>
      <c r="B2043" t="s">
        <v>27</v>
      </c>
      <c r="C2043">
        <v>34</v>
      </c>
      <c r="D2043">
        <v>0</v>
      </c>
      <c r="E2043">
        <v>0</v>
      </c>
      <c r="F2043" t="s">
        <v>25</v>
      </c>
      <c r="G2043">
        <v>12469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U2043" t="str">
        <f t="shared" si="96"/>
        <v/>
      </c>
      <c r="V2043" t="str">
        <f>IF(U2043="","",VLOOKUP(B2043,'08 County Sub Allocation'!A:B,2,FALSE))</f>
        <v/>
      </c>
      <c r="X2043" t="str">
        <f t="shared" si="95"/>
        <v/>
      </c>
      <c r="Y2043" t="str">
        <f t="shared" si="97"/>
        <v/>
      </c>
    </row>
    <row r="2044" spans="1:25" x14ac:dyDescent="0.3">
      <c r="A2044" t="e">
        <f>VLOOKUP(B2044,'VTD Check'!A:D,4,FALSE)</f>
        <v>#N/A</v>
      </c>
      <c r="B2044" t="s">
        <v>28</v>
      </c>
      <c r="C2044">
        <v>34</v>
      </c>
      <c r="D2044">
        <v>0</v>
      </c>
      <c r="E2044">
        <v>0</v>
      </c>
      <c r="F2044" t="s">
        <v>25</v>
      </c>
      <c r="G2044">
        <v>12469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U2044" t="str">
        <f t="shared" si="96"/>
        <v/>
      </c>
      <c r="V2044" t="str">
        <f>IF(U2044="","",VLOOKUP(B2044,'08 County Sub Allocation'!A:B,2,FALSE))</f>
        <v/>
      </c>
      <c r="X2044" t="str">
        <f t="shared" si="95"/>
        <v/>
      </c>
      <c r="Y2044" t="str">
        <f t="shared" si="97"/>
        <v/>
      </c>
    </row>
    <row r="2045" spans="1:25" x14ac:dyDescent="0.3">
      <c r="A2045" t="e">
        <f>VLOOKUP(B2045,'VTD Check'!A:D,4,FALSE)</f>
        <v>#N/A</v>
      </c>
      <c r="B2045" t="s">
        <v>29</v>
      </c>
      <c r="C2045">
        <v>34</v>
      </c>
      <c r="D2045">
        <v>0</v>
      </c>
      <c r="E2045">
        <v>0</v>
      </c>
      <c r="F2045" t="s">
        <v>25</v>
      </c>
      <c r="G2045">
        <v>12469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U2045" t="str">
        <f t="shared" si="96"/>
        <v/>
      </c>
      <c r="V2045" t="str">
        <f>IF(U2045="","",VLOOKUP(B2045,'08 County Sub Allocation'!A:B,2,FALSE))</f>
        <v/>
      </c>
      <c r="X2045" t="str">
        <f t="shared" si="95"/>
        <v/>
      </c>
      <c r="Y2045" t="str">
        <f t="shared" si="97"/>
        <v/>
      </c>
    </row>
    <row r="2046" spans="1:25" x14ac:dyDescent="0.3">
      <c r="A2046" t="e">
        <f>VLOOKUP(B2046,'VTD Check'!A:D,4,FALSE)</f>
        <v>#N/A</v>
      </c>
      <c r="B2046" t="s">
        <v>30</v>
      </c>
      <c r="C2046">
        <v>34</v>
      </c>
      <c r="D2046">
        <v>0</v>
      </c>
      <c r="E2046">
        <v>0</v>
      </c>
      <c r="F2046" t="s">
        <v>25</v>
      </c>
      <c r="G2046">
        <v>12469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U2046" t="str">
        <f t="shared" si="96"/>
        <v/>
      </c>
      <c r="V2046" t="str">
        <f>IF(U2046="","",VLOOKUP(B2046,'08 County Sub Allocation'!A:B,2,FALSE))</f>
        <v/>
      </c>
      <c r="X2046" t="str">
        <f t="shared" si="95"/>
        <v/>
      </c>
      <c r="Y2046" t="str">
        <f t="shared" si="97"/>
        <v/>
      </c>
    </row>
    <row r="2047" spans="1:25" x14ac:dyDescent="0.3">
      <c r="A2047" t="e">
        <f>VLOOKUP(B2047,'VTD Check'!A:D,4,FALSE)</f>
        <v>#N/A</v>
      </c>
      <c r="B2047" t="s">
        <v>31</v>
      </c>
      <c r="C2047">
        <v>34</v>
      </c>
      <c r="D2047">
        <v>0</v>
      </c>
      <c r="E2047">
        <v>0</v>
      </c>
      <c r="F2047" t="s">
        <v>25</v>
      </c>
      <c r="G2047">
        <v>12469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U2047" t="str">
        <f t="shared" si="96"/>
        <v/>
      </c>
      <c r="V2047" t="str">
        <f>IF(U2047="","",VLOOKUP(B2047,'08 County Sub Allocation'!A:B,2,FALSE))</f>
        <v/>
      </c>
      <c r="X2047" t="str">
        <f t="shared" si="95"/>
        <v/>
      </c>
      <c r="Y2047" t="str">
        <f t="shared" si="97"/>
        <v/>
      </c>
    </row>
    <row r="2048" spans="1:25" x14ac:dyDescent="0.3">
      <c r="A2048" t="e">
        <f>VLOOKUP(B2048,'VTD Check'!A:D,4,FALSE)</f>
        <v>#N/A</v>
      </c>
      <c r="B2048" t="s">
        <v>32</v>
      </c>
      <c r="C2048">
        <v>34</v>
      </c>
      <c r="D2048">
        <v>0</v>
      </c>
      <c r="E2048">
        <v>157</v>
      </c>
      <c r="F2048" t="s">
        <v>25</v>
      </c>
      <c r="G2048">
        <v>0</v>
      </c>
      <c r="H2048">
        <v>157</v>
      </c>
      <c r="I2048">
        <v>151</v>
      </c>
      <c r="J2048">
        <v>2</v>
      </c>
      <c r="K2048">
        <v>0</v>
      </c>
      <c r="L2048">
        <v>3</v>
      </c>
      <c r="M2048">
        <v>23</v>
      </c>
      <c r="N2048">
        <v>2</v>
      </c>
      <c r="O2048">
        <v>121</v>
      </c>
      <c r="P2048">
        <v>0</v>
      </c>
      <c r="U2048" t="str">
        <f t="shared" si="96"/>
        <v/>
      </c>
      <c r="V2048" t="str">
        <f>IF(U2048="","",VLOOKUP(B2048,'08 County Sub Allocation'!A:B,2,FALSE))</f>
        <v/>
      </c>
      <c r="X2048" t="str">
        <f t="shared" si="95"/>
        <v/>
      </c>
      <c r="Y2048" t="str">
        <f t="shared" si="97"/>
        <v/>
      </c>
    </row>
    <row r="2049" spans="1:25" x14ac:dyDescent="0.3">
      <c r="A2049" t="e">
        <f>VLOOKUP(B2049,'VTD Check'!A:D,4,FALSE)</f>
        <v>#N/A</v>
      </c>
      <c r="B2049" t="s">
        <v>436</v>
      </c>
      <c r="C2049">
        <v>34</v>
      </c>
      <c r="U2049" t="str">
        <f t="shared" si="96"/>
        <v/>
      </c>
      <c r="V2049" t="str">
        <f>IF(U2049="","",VLOOKUP(B2049,'08 County Sub Allocation'!A:B,2,FALSE))</f>
        <v/>
      </c>
      <c r="X2049" t="str">
        <f t="shared" si="95"/>
        <v/>
      </c>
      <c r="Y2049" t="str">
        <f t="shared" si="97"/>
        <v/>
      </c>
    </row>
    <row r="2050" spans="1:25" x14ac:dyDescent="0.3">
      <c r="A2050" t="e">
        <f>VLOOKUP(B2050,'VTD Check'!A:D,4,FALSE)</f>
        <v>#N/A</v>
      </c>
      <c r="B2050" t="s">
        <v>24</v>
      </c>
      <c r="C2050">
        <v>34</v>
      </c>
      <c r="D2050">
        <v>0</v>
      </c>
      <c r="E2050">
        <v>1819</v>
      </c>
      <c r="F2050" t="s">
        <v>25</v>
      </c>
      <c r="G2050">
        <v>106473</v>
      </c>
      <c r="H2050">
        <v>1819</v>
      </c>
      <c r="I2050">
        <v>1811</v>
      </c>
      <c r="J2050">
        <v>38</v>
      </c>
      <c r="K2050">
        <v>7</v>
      </c>
      <c r="L2050">
        <v>8</v>
      </c>
      <c r="M2050">
        <v>920</v>
      </c>
      <c r="N2050">
        <v>8</v>
      </c>
      <c r="O2050">
        <v>823</v>
      </c>
      <c r="P2050">
        <v>7</v>
      </c>
      <c r="U2050" t="str">
        <f t="shared" si="96"/>
        <v/>
      </c>
      <c r="V2050" t="str">
        <f>IF(U2050="","",VLOOKUP(B2050,'08 County Sub Allocation'!A:B,2,FALSE))</f>
        <v/>
      </c>
      <c r="X2050" t="str">
        <f t="shared" si="95"/>
        <v/>
      </c>
      <c r="Y2050" t="str">
        <f t="shared" si="97"/>
        <v/>
      </c>
    </row>
    <row r="2051" spans="1:25" x14ac:dyDescent="0.3">
      <c r="A2051" t="e">
        <f>VLOOKUP(B2051,'VTD Check'!A:D,4,FALSE)</f>
        <v>#N/A</v>
      </c>
      <c r="B2051" t="s">
        <v>26</v>
      </c>
      <c r="C2051">
        <v>34</v>
      </c>
      <c r="D2051">
        <v>0</v>
      </c>
      <c r="E2051">
        <v>0</v>
      </c>
      <c r="F2051" t="s">
        <v>25</v>
      </c>
      <c r="G2051">
        <v>106473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U2051" t="str">
        <f t="shared" si="96"/>
        <v/>
      </c>
      <c r="V2051" t="str">
        <f>IF(U2051="","",VLOOKUP(B2051,'08 County Sub Allocation'!A:B,2,FALSE))</f>
        <v/>
      </c>
      <c r="X2051" t="str">
        <f t="shared" ref="X2051:X2114" si="98">IF(U2051="","",IF(ISNUMBER(LEFT(U2051,2)/1),LEFT(U2051,2)/1,X2050))</f>
        <v/>
      </c>
      <c r="Y2051" t="str">
        <f t="shared" si="97"/>
        <v/>
      </c>
    </row>
    <row r="2052" spans="1:25" x14ac:dyDescent="0.3">
      <c r="A2052" t="e">
        <f>VLOOKUP(B2052,'VTD Check'!A:D,4,FALSE)</f>
        <v>#N/A</v>
      </c>
      <c r="B2052" t="s">
        <v>27</v>
      </c>
      <c r="C2052">
        <v>34</v>
      </c>
      <c r="D2052">
        <v>0</v>
      </c>
      <c r="E2052">
        <v>0</v>
      </c>
      <c r="F2052" t="s">
        <v>25</v>
      </c>
      <c r="G2052">
        <v>106473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U2052" t="str">
        <f t="shared" si="96"/>
        <v/>
      </c>
      <c r="V2052" t="str">
        <f>IF(U2052="","",VLOOKUP(B2052,'08 County Sub Allocation'!A:B,2,FALSE))</f>
        <v/>
      </c>
      <c r="X2052" t="str">
        <f t="shared" si="98"/>
        <v/>
      </c>
      <c r="Y2052" t="str">
        <f t="shared" si="97"/>
        <v/>
      </c>
    </row>
    <row r="2053" spans="1:25" x14ac:dyDescent="0.3">
      <c r="A2053" t="e">
        <f>VLOOKUP(B2053,'VTD Check'!A:D,4,FALSE)</f>
        <v>#N/A</v>
      </c>
      <c r="B2053" t="s">
        <v>28</v>
      </c>
      <c r="C2053">
        <v>34</v>
      </c>
      <c r="D2053">
        <v>0</v>
      </c>
      <c r="E2053">
        <v>0</v>
      </c>
      <c r="F2053" t="s">
        <v>25</v>
      </c>
      <c r="G2053">
        <v>106473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U2053" t="str">
        <f t="shared" si="96"/>
        <v/>
      </c>
      <c r="V2053" t="str">
        <f>IF(U2053="","",VLOOKUP(B2053,'08 County Sub Allocation'!A:B,2,FALSE))</f>
        <v/>
      </c>
      <c r="X2053" t="str">
        <f t="shared" si="98"/>
        <v/>
      </c>
      <c r="Y2053" t="str">
        <f t="shared" si="97"/>
        <v/>
      </c>
    </row>
    <row r="2054" spans="1:25" x14ac:dyDescent="0.3">
      <c r="A2054" t="e">
        <f>VLOOKUP(B2054,'VTD Check'!A:D,4,FALSE)</f>
        <v>#N/A</v>
      </c>
      <c r="B2054" t="s">
        <v>29</v>
      </c>
      <c r="C2054">
        <v>34</v>
      </c>
      <c r="D2054">
        <v>0</v>
      </c>
      <c r="E2054">
        <v>0</v>
      </c>
      <c r="F2054" t="s">
        <v>25</v>
      </c>
      <c r="G2054">
        <v>106473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U2054" t="str">
        <f t="shared" si="96"/>
        <v/>
      </c>
      <c r="V2054" t="str">
        <f>IF(U2054="","",VLOOKUP(B2054,'08 County Sub Allocation'!A:B,2,FALSE))</f>
        <v/>
      </c>
      <c r="X2054" t="str">
        <f t="shared" si="98"/>
        <v/>
      </c>
      <c r="Y2054" t="str">
        <f t="shared" si="97"/>
        <v/>
      </c>
    </row>
    <row r="2055" spans="1:25" x14ac:dyDescent="0.3">
      <c r="A2055" t="e">
        <f>VLOOKUP(B2055,'VTD Check'!A:D,4,FALSE)</f>
        <v>#N/A</v>
      </c>
      <c r="B2055" t="s">
        <v>30</v>
      </c>
      <c r="C2055">
        <v>34</v>
      </c>
      <c r="D2055">
        <v>0</v>
      </c>
      <c r="E2055">
        <v>0</v>
      </c>
      <c r="F2055" t="s">
        <v>25</v>
      </c>
      <c r="G2055">
        <v>106473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U2055" t="str">
        <f t="shared" si="96"/>
        <v/>
      </c>
      <c r="V2055" t="str">
        <f>IF(U2055="","",VLOOKUP(B2055,'08 County Sub Allocation'!A:B,2,FALSE))</f>
        <v/>
      </c>
      <c r="X2055" t="str">
        <f t="shared" si="98"/>
        <v/>
      </c>
      <c r="Y2055" t="str">
        <f t="shared" si="97"/>
        <v/>
      </c>
    </row>
    <row r="2056" spans="1:25" x14ac:dyDescent="0.3">
      <c r="A2056" t="e">
        <f>VLOOKUP(B2056,'VTD Check'!A:D,4,FALSE)</f>
        <v>#N/A</v>
      </c>
      <c r="B2056" t="s">
        <v>31</v>
      </c>
      <c r="C2056">
        <v>34</v>
      </c>
      <c r="D2056">
        <v>0</v>
      </c>
      <c r="E2056">
        <v>0</v>
      </c>
      <c r="F2056" t="s">
        <v>25</v>
      </c>
      <c r="G2056">
        <v>106473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U2056" t="str">
        <f t="shared" si="96"/>
        <v/>
      </c>
      <c r="V2056" t="str">
        <f>IF(U2056="","",VLOOKUP(B2056,'08 County Sub Allocation'!A:B,2,FALSE))</f>
        <v/>
      </c>
      <c r="X2056" t="str">
        <f t="shared" si="98"/>
        <v/>
      </c>
      <c r="Y2056" t="str">
        <f t="shared" si="97"/>
        <v/>
      </c>
    </row>
    <row r="2057" spans="1:25" x14ac:dyDescent="0.3">
      <c r="A2057" t="e">
        <f>VLOOKUP(B2057,'VTD Check'!A:D,4,FALSE)</f>
        <v>#N/A</v>
      </c>
      <c r="B2057" t="s">
        <v>32</v>
      </c>
      <c r="C2057">
        <v>34</v>
      </c>
      <c r="D2057">
        <v>0</v>
      </c>
      <c r="E2057">
        <v>1819</v>
      </c>
      <c r="F2057" t="s">
        <v>25</v>
      </c>
      <c r="G2057">
        <v>0</v>
      </c>
      <c r="H2057">
        <v>1819</v>
      </c>
      <c r="I2057">
        <v>1811</v>
      </c>
      <c r="J2057">
        <v>38</v>
      </c>
      <c r="K2057">
        <v>7</v>
      </c>
      <c r="L2057">
        <v>8</v>
      </c>
      <c r="M2057">
        <v>920</v>
      </c>
      <c r="N2057">
        <v>8</v>
      </c>
      <c r="O2057">
        <v>823</v>
      </c>
      <c r="P2057">
        <v>7</v>
      </c>
      <c r="U2057" t="str">
        <f t="shared" si="96"/>
        <v/>
      </c>
      <c r="V2057" t="str">
        <f>IF(U2057="","",VLOOKUP(B2057,'08 County Sub Allocation'!A:B,2,FALSE))</f>
        <v/>
      </c>
      <c r="X2057" t="str">
        <f t="shared" si="98"/>
        <v/>
      </c>
      <c r="Y2057" t="str">
        <f t="shared" si="97"/>
        <v/>
      </c>
    </row>
    <row r="2058" spans="1:25" x14ac:dyDescent="0.3">
      <c r="A2058" t="e">
        <f>VLOOKUP(B2058,'VTD Check'!A:D,4,FALSE)</f>
        <v>#N/A</v>
      </c>
      <c r="B2058" t="s">
        <v>425</v>
      </c>
      <c r="C2058">
        <v>34</v>
      </c>
      <c r="U2058" t="str">
        <f t="shared" si="96"/>
        <v/>
      </c>
      <c r="V2058" t="str">
        <f>IF(U2058="","",VLOOKUP(B2058,'08 County Sub Allocation'!A:B,2,FALSE))</f>
        <v/>
      </c>
      <c r="X2058" t="str">
        <f t="shared" si="98"/>
        <v/>
      </c>
      <c r="Y2058" t="str">
        <f t="shared" si="97"/>
        <v/>
      </c>
    </row>
    <row r="2059" spans="1:25" x14ac:dyDescent="0.3">
      <c r="A2059" t="e">
        <f>VLOOKUP(B2059,'VTD Check'!A:D,4,FALSE)</f>
        <v>#N/A</v>
      </c>
      <c r="B2059" t="s">
        <v>24</v>
      </c>
      <c r="C2059">
        <v>34</v>
      </c>
      <c r="D2059">
        <v>0</v>
      </c>
      <c r="E2059">
        <v>0</v>
      </c>
      <c r="F2059" t="s">
        <v>25</v>
      </c>
      <c r="G2059">
        <v>48221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U2059" t="str">
        <f t="shared" ref="U2059:U2122" si="99">IF(ISNUMBER(LEFT(A2059,2)/1),A2059,IF(RIGHT(B2058,8)="Absentee",REPT("0",2-LEN(C2059))&amp;C2059&amp;"-ABS",IF(RIGHT(B2058,8)="Question",REPT("0",2-LEN(C2059))&amp;C2059&amp;"-QUE","")))</f>
        <v/>
      </c>
      <c r="V2059" t="str">
        <f>IF(U2059="","",VLOOKUP(B2059,'08 County Sub Allocation'!A:B,2,FALSE))</f>
        <v/>
      </c>
      <c r="X2059" t="str">
        <f t="shared" si="98"/>
        <v/>
      </c>
      <c r="Y2059" t="str">
        <f t="shared" si="97"/>
        <v/>
      </c>
    </row>
    <row r="2060" spans="1:25" x14ac:dyDescent="0.3">
      <c r="A2060" t="e">
        <f>VLOOKUP(B2060,'VTD Check'!A:D,4,FALSE)</f>
        <v>#N/A</v>
      </c>
      <c r="B2060" t="s">
        <v>26</v>
      </c>
      <c r="C2060">
        <v>34</v>
      </c>
      <c r="D2060">
        <v>0</v>
      </c>
      <c r="E2060">
        <v>155</v>
      </c>
      <c r="F2060" t="s">
        <v>25</v>
      </c>
      <c r="G2060">
        <v>48221</v>
      </c>
      <c r="H2060">
        <v>155</v>
      </c>
      <c r="I2060">
        <v>149</v>
      </c>
      <c r="J2060">
        <v>0</v>
      </c>
      <c r="K2060">
        <v>2</v>
      </c>
      <c r="L2060">
        <v>2</v>
      </c>
      <c r="M2060">
        <v>37</v>
      </c>
      <c r="N2060">
        <v>0</v>
      </c>
      <c r="O2060">
        <v>108</v>
      </c>
      <c r="P2060">
        <v>0</v>
      </c>
      <c r="U2060" t="str">
        <f t="shared" si="99"/>
        <v/>
      </c>
      <c r="V2060" t="str">
        <f>IF(U2060="","",VLOOKUP(B2060,'08 County Sub Allocation'!A:B,2,FALSE))</f>
        <v/>
      </c>
      <c r="X2060" t="str">
        <f t="shared" si="98"/>
        <v/>
      </c>
      <c r="Y2060" t="str">
        <f t="shared" si="97"/>
        <v/>
      </c>
    </row>
    <row r="2061" spans="1:25" x14ac:dyDescent="0.3">
      <c r="A2061" t="e">
        <f>VLOOKUP(B2061,'VTD Check'!A:D,4,FALSE)</f>
        <v>#N/A</v>
      </c>
      <c r="B2061" t="s">
        <v>27</v>
      </c>
      <c r="C2061">
        <v>34</v>
      </c>
      <c r="D2061">
        <v>0</v>
      </c>
      <c r="E2061">
        <v>0</v>
      </c>
      <c r="F2061" t="s">
        <v>25</v>
      </c>
      <c r="G2061">
        <v>48221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U2061" t="str">
        <f t="shared" si="99"/>
        <v/>
      </c>
      <c r="V2061" t="str">
        <f>IF(U2061="","",VLOOKUP(B2061,'08 County Sub Allocation'!A:B,2,FALSE))</f>
        <v/>
      </c>
      <c r="X2061" t="str">
        <f t="shared" si="98"/>
        <v/>
      </c>
      <c r="Y2061" t="str">
        <f t="shared" ref="Y2061:Y2124" si="100">IF(U2061="","",IF(RIGHT(B2061,5)="Total","TOT",IF(ISNUMBER(LEFT(A2061,2)/1),"ED",IF(RIGHT(U2061,3)="ABS","ABS",IF(RIGHT(U2061,3)="QUE","QUE","")))))</f>
        <v/>
      </c>
    </row>
    <row r="2062" spans="1:25" x14ac:dyDescent="0.3">
      <c r="A2062" t="e">
        <f>VLOOKUP(B2062,'VTD Check'!A:D,4,FALSE)</f>
        <v>#N/A</v>
      </c>
      <c r="B2062" t="s">
        <v>28</v>
      </c>
      <c r="C2062">
        <v>34</v>
      </c>
      <c r="D2062">
        <v>0</v>
      </c>
      <c r="E2062">
        <v>554</v>
      </c>
      <c r="F2062" t="s">
        <v>25</v>
      </c>
      <c r="G2062">
        <v>48221</v>
      </c>
      <c r="H2062">
        <v>554</v>
      </c>
      <c r="I2062">
        <v>546</v>
      </c>
      <c r="J2062">
        <v>10</v>
      </c>
      <c r="K2062">
        <v>2</v>
      </c>
      <c r="L2062">
        <v>6</v>
      </c>
      <c r="M2062">
        <v>168</v>
      </c>
      <c r="N2062">
        <v>4</v>
      </c>
      <c r="O2062">
        <v>352</v>
      </c>
      <c r="P2062">
        <v>4</v>
      </c>
      <c r="U2062" t="str">
        <f t="shared" si="99"/>
        <v/>
      </c>
      <c r="V2062" t="str">
        <f>IF(U2062="","",VLOOKUP(B2062,'08 County Sub Allocation'!A:B,2,FALSE))</f>
        <v/>
      </c>
      <c r="X2062" t="str">
        <f t="shared" si="98"/>
        <v/>
      </c>
      <c r="Y2062" t="str">
        <f t="shared" si="100"/>
        <v/>
      </c>
    </row>
    <row r="2063" spans="1:25" x14ac:dyDescent="0.3">
      <c r="A2063" t="e">
        <f>VLOOKUP(B2063,'VTD Check'!A:D,4,FALSE)</f>
        <v>#N/A</v>
      </c>
      <c r="B2063" t="s">
        <v>29</v>
      </c>
      <c r="C2063">
        <v>34</v>
      </c>
      <c r="D2063">
        <v>0</v>
      </c>
      <c r="E2063">
        <v>0</v>
      </c>
      <c r="F2063" t="s">
        <v>25</v>
      </c>
      <c r="G2063">
        <v>48221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U2063" t="str">
        <f t="shared" si="99"/>
        <v/>
      </c>
      <c r="V2063" t="str">
        <f>IF(U2063="","",VLOOKUP(B2063,'08 County Sub Allocation'!A:B,2,FALSE))</f>
        <v/>
      </c>
      <c r="X2063" t="str">
        <f t="shared" si="98"/>
        <v/>
      </c>
      <c r="Y2063" t="str">
        <f t="shared" si="100"/>
        <v/>
      </c>
    </row>
    <row r="2064" spans="1:25" x14ac:dyDescent="0.3">
      <c r="A2064" t="e">
        <f>VLOOKUP(B2064,'VTD Check'!A:D,4,FALSE)</f>
        <v>#N/A</v>
      </c>
      <c r="B2064" t="s">
        <v>30</v>
      </c>
      <c r="C2064">
        <v>34</v>
      </c>
      <c r="D2064">
        <v>0</v>
      </c>
      <c r="E2064">
        <v>409</v>
      </c>
      <c r="F2064" t="s">
        <v>25</v>
      </c>
      <c r="G2064">
        <v>48221</v>
      </c>
      <c r="H2064">
        <v>409</v>
      </c>
      <c r="I2064">
        <v>403</v>
      </c>
      <c r="J2064">
        <v>7</v>
      </c>
      <c r="K2064">
        <v>4</v>
      </c>
      <c r="L2064">
        <v>8</v>
      </c>
      <c r="M2064">
        <v>116</v>
      </c>
      <c r="N2064">
        <v>2</v>
      </c>
      <c r="O2064">
        <v>265</v>
      </c>
      <c r="P2064">
        <v>1</v>
      </c>
      <c r="U2064" t="str">
        <f t="shared" si="99"/>
        <v/>
      </c>
      <c r="V2064" t="str">
        <f>IF(U2064="","",VLOOKUP(B2064,'08 County Sub Allocation'!A:B,2,FALSE))</f>
        <v/>
      </c>
      <c r="X2064" t="str">
        <f t="shared" si="98"/>
        <v/>
      </c>
      <c r="Y2064" t="str">
        <f t="shared" si="100"/>
        <v/>
      </c>
    </row>
    <row r="2065" spans="1:25" x14ac:dyDescent="0.3">
      <c r="A2065" t="e">
        <f>VLOOKUP(B2065,'VTD Check'!A:D,4,FALSE)</f>
        <v>#N/A</v>
      </c>
      <c r="B2065" t="s">
        <v>31</v>
      </c>
      <c r="C2065">
        <v>34</v>
      </c>
      <c r="D2065">
        <v>0</v>
      </c>
      <c r="E2065">
        <v>0</v>
      </c>
      <c r="F2065" t="s">
        <v>25</v>
      </c>
      <c r="G2065">
        <v>48221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U2065" t="str">
        <f t="shared" si="99"/>
        <v/>
      </c>
      <c r="V2065" t="str">
        <f>IF(U2065="","",VLOOKUP(B2065,'08 County Sub Allocation'!A:B,2,FALSE))</f>
        <v/>
      </c>
      <c r="X2065" t="str">
        <f t="shared" si="98"/>
        <v/>
      </c>
      <c r="Y2065" t="str">
        <f t="shared" si="100"/>
        <v/>
      </c>
    </row>
    <row r="2066" spans="1:25" x14ac:dyDescent="0.3">
      <c r="A2066" t="e">
        <f>VLOOKUP(B2066,'VTD Check'!A:D,4,FALSE)</f>
        <v>#N/A</v>
      </c>
      <c r="B2066" t="s">
        <v>32</v>
      </c>
      <c r="C2066">
        <v>34</v>
      </c>
      <c r="D2066">
        <v>0</v>
      </c>
      <c r="E2066">
        <v>1118</v>
      </c>
      <c r="F2066" t="s">
        <v>25</v>
      </c>
      <c r="G2066">
        <v>0</v>
      </c>
      <c r="H2066">
        <v>1118</v>
      </c>
      <c r="I2066">
        <v>1098</v>
      </c>
      <c r="J2066">
        <v>17</v>
      </c>
      <c r="K2066">
        <v>8</v>
      </c>
      <c r="L2066">
        <v>16</v>
      </c>
      <c r="M2066">
        <v>321</v>
      </c>
      <c r="N2066">
        <v>6</v>
      </c>
      <c r="O2066">
        <v>725</v>
      </c>
      <c r="P2066">
        <v>5</v>
      </c>
      <c r="U2066" t="str">
        <f t="shared" si="99"/>
        <v/>
      </c>
      <c r="V2066" t="str">
        <f>IF(U2066="","",VLOOKUP(B2066,'08 County Sub Allocation'!A:B,2,FALSE))</f>
        <v/>
      </c>
      <c r="X2066" t="str">
        <f t="shared" si="98"/>
        <v/>
      </c>
      <c r="Y2066" t="str">
        <f t="shared" si="100"/>
        <v/>
      </c>
    </row>
    <row r="2067" spans="1:25" x14ac:dyDescent="0.3">
      <c r="A2067" t="e">
        <f>VLOOKUP(B2067,'VTD Check'!A:D,4,FALSE)</f>
        <v>#N/A</v>
      </c>
      <c r="B2067" t="s">
        <v>426</v>
      </c>
      <c r="C2067">
        <v>34</v>
      </c>
      <c r="U2067" t="str">
        <f t="shared" si="99"/>
        <v/>
      </c>
      <c r="V2067" t="str">
        <f>IF(U2067="","",VLOOKUP(B2067,'08 County Sub Allocation'!A:B,2,FALSE))</f>
        <v/>
      </c>
      <c r="X2067" t="str">
        <f t="shared" si="98"/>
        <v/>
      </c>
      <c r="Y2067" t="str">
        <f t="shared" si="100"/>
        <v/>
      </c>
    </row>
    <row r="2068" spans="1:25" x14ac:dyDescent="0.3">
      <c r="A2068" t="e">
        <f>VLOOKUP(B2068,'VTD Check'!A:D,4,FALSE)</f>
        <v>#N/A</v>
      </c>
      <c r="B2068" t="s">
        <v>24</v>
      </c>
      <c r="C2068">
        <v>34</v>
      </c>
      <c r="D2068">
        <v>0</v>
      </c>
      <c r="E2068">
        <v>0</v>
      </c>
      <c r="F2068" t="s">
        <v>25</v>
      </c>
      <c r="G2068">
        <v>24844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U2068" t="str">
        <f t="shared" si="99"/>
        <v/>
      </c>
      <c r="V2068" t="str">
        <f>IF(U2068="","",VLOOKUP(B2068,'08 County Sub Allocation'!A:B,2,FALSE))</f>
        <v/>
      </c>
      <c r="X2068" t="str">
        <f t="shared" si="98"/>
        <v/>
      </c>
      <c r="Y2068" t="str">
        <f t="shared" si="100"/>
        <v/>
      </c>
    </row>
    <row r="2069" spans="1:25" x14ac:dyDescent="0.3">
      <c r="A2069" t="e">
        <f>VLOOKUP(B2069,'VTD Check'!A:D,4,FALSE)</f>
        <v>#N/A</v>
      </c>
      <c r="B2069" t="s">
        <v>26</v>
      </c>
      <c r="C2069">
        <v>34</v>
      </c>
      <c r="D2069">
        <v>0</v>
      </c>
      <c r="E2069">
        <v>0</v>
      </c>
      <c r="F2069" t="s">
        <v>25</v>
      </c>
      <c r="G2069">
        <v>24844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U2069" t="str">
        <f t="shared" si="99"/>
        <v/>
      </c>
      <c r="V2069" t="str">
        <f>IF(U2069="","",VLOOKUP(B2069,'08 County Sub Allocation'!A:B,2,FALSE))</f>
        <v/>
      </c>
      <c r="X2069" t="str">
        <f t="shared" si="98"/>
        <v/>
      </c>
      <c r="Y2069" t="str">
        <f t="shared" si="100"/>
        <v/>
      </c>
    </row>
    <row r="2070" spans="1:25" x14ac:dyDescent="0.3">
      <c r="A2070" t="e">
        <f>VLOOKUP(B2070,'VTD Check'!A:D,4,FALSE)</f>
        <v>#N/A</v>
      </c>
      <c r="B2070" t="s">
        <v>27</v>
      </c>
      <c r="C2070">
        <v>34</v>
      </c>
      <c r="D2070">
        <v>0</v>
      </c>
      <c r="E2070">
        <v>0</v>
      </c>
      <c r="F2070" t="s">
        <v>25</v>
      </c>
      <c r="G2070">
        <v>24844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U2070" t="str">
        <f t="shared" si="99"/>
        <v/>
      </c>
      <c r="V2070" t="str">
        <f>IF(U2070="","",VLOOKUP(B2070,'08 County Sub Allocation'!A:B,2,FALSE))</f>
        <v/>
      </c>
      <c r="X2070" t="str">
        <f t="shared" si="98"/>
        <v/>
      </c>
      <c r="Y2070" t="str">
        <f t="shared" si="100"/>
        <v/>
      </c>
    </row>
    <row r="2071" spans="1:25" x14ac:dyDescent="0.3">
      <c r="A2071" t="e">
        <f>VLOOKUP(B2071,'VTD Check'!A:D,4,FALSE)</f>
        <v>#N/A</v>
      </c>
      <c r="B2071" t="s">
        <v>28</v>
      </c>
      <c r="C2071">
        <v>34</v>
      </c>
      <c r="D2071">
        <v>0</v>
      </c>
      <c r="E2071">
        <v>0</v>
      </c>
      <c r="F2071" t="s">
        <v>25</v>
      </c>
      <c r="G2071">
        <v>24844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U2071" t="str">
        <f t="shared" si="99"/>
        <v/>
      </c>
      <c r="V2071" t="str">
        <f>IF(U2071="","",VLOOKUP(B2071,'08 County Sub Allocation'!A:B,2,FALSE))</f>
        <v/>
      </c>
      <c r="X2071" t="str">
        <f t="shared" si="98"/>
        <v/>
      </c>
      <c r="Y2071" t="str">
        <f t="shared" si="100"/>
        <v/>
      </c>
    </row>
    <row r="2072" spans="1:25" x14ac:dyDescent="0.3">
      <c r="A2072" t="e">
        <f>VLOOKUP(B2072,'VTD Check'!A:D,4,FALSE)</f>
        <v>#N/A</v>
      </c>
      <c r="B2072" t="s">
        <v>29</v>
      </c>
      <c r="C2072">
        <v>34</v>
      </c>
      <c r="D2072">
        <v>0</v>
      </c>
      <c r="E2072">
        <v>362</v>
      </c>
      <c r="F2072" t="s">
        <v>25</v>
      </c>
      <c r="G2072">
        <v>24844</v>
      </c>
      <c r="H2072">
        <v>362</v>
      </c>
      <c r="I2072">
        <v>361</v>
      </c>
      <c r="J2072">
        <v>7</v>
      </c>
      <c r="K2072">
        <v>4</v>
      </c>
      <c r="L2072">
        <v>2</v>
      </c>
      <c r="M2072">
        <v>72</v>
      </c>
      <c r="N2072">
        <v>1</v>
      </c>
      <c r="O2072">
        <v>273</v>
      </c>
      <c r="P2072">
        <v>2</v>
      </c>
      <c r="U2072" t="str">
        <f t="shared" si="99"/>
        <v/>
      </c>
      <c r="V2072" t="str">
        <f>IF(U2072="","",VLOOKUP(B2072,'08 County Sub Allocation'!A:B,2,FALSE))</f>
        <v/>
      </c>
      <c r="X2072" t="str">
        <f t="shared" si="98"/>
        <v/>
      </c>
      <c r="Y2072" t="str">
        <f t="shared" si="100"/>
        <v/>
      </c>
    </row>
    <row r="2073" spans="1:25" x14ac:dyDescent="0.3">
      <c r="A2073" t="e">
        <f>VLOOKUP(B2073,'VTD Check'!A:D,4,FALSE)</f>
        <v>#N/A</v>
      </c>
      <c r="B2073" t="s">
        <v>30</v>
      </c>
      <c r="C2073">
        <v>34</v>
      </c>
      <c r="D2073">
        <v>0</v>
      </c>
      <c r="E2073">
        <v>0</v>
      </c>
      <c r="F2073" t="s">
        <v>25</v>
      </c>
      <c r="G2073">
        <v>24844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U2073" t="str">
        <f t="shared" si="99"/>
        <v/>
      </c>
      <c r="V2073" t="str">
        <f>IF(U2073="","",VLOOKUP(B2073,'08 County Sub Allocation'!A:B,2,FALSE))</f>
        <v/>
      </c>
      <c r="X2073" t="str">
        <f t="shared" si="98"/>
        <v/>
      </c>
      <c r="Y2073" t="str">
        <f t="shared" si="100"/>
        <v/>
      </c>
    </row>
    <row r="2074" spans="1:25" x14ac:dyDescent="0.3">
      <c r="A2074" t="e">
        <f>VLOOKUP(B2074,'VTD Check'!A:D,4,FALSE)</f>
        <v>#N/A</v>
      </c>
      <c r="B2074" t="s">
        <v>31</v>
      </c>
      <c r="C2074">
        <v>34</v>
      </c>
      <c r="D2074">
        <v>0</v>
      </c>
      <c r="E2074">
        <v>0</v>
      </c>
      <c r="F2074" t="s">
        <v>25</v>
      </c>
      <c r="G2074">
        <v>24844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U2074" t="str">
        <f t="shared" si="99"/>
        <v/>
      </c>
      <c r="V2074" t="str">
        <f>IF(U2074="","",VLOOKUP(B2074,'08 County Sub Allocation'!A:B,2,FALSE))</f>
        <v/>
      </c>
      <c r="X2074" t="str">
        <f t="shared" si="98"/>
        <v/>
      </c>
      <c r="Y2074" t="str">
        <f t="shared" si="100"/>
        <v/>
      </c>
    </row>
    <row r="2075" spans="1:25" x14ac:dyDescent="0.3">
      <c r="A2075" t="e">
        <f>VLOOKUP(B2075,'VTD Check'!A:D,4,FALSE)</f>
        <v>#N/A</v>
      </c>
      <c r="B2075" t="s">
        <v>32</v>
      </c>
      <c r="C2075">
        <v>34</v>
      </c>
      <c r="D2075">
        <v>0</v>
      </c>
      <c r="E2075">
        <v>362</v>
      </c>
      <c r="F2075" t="s">
        <v>25</v>
      </c>
      <c r="G2075">
        <v>0</v>
      </c>
      <c r="H2075">
        <v>362</v>
      </c>
      <c r="I2075">
        <v>361</v>
      </c>
      <c r="J2075">
        <v>7</v>
      </c>
      <c r="K2075">
        <v>4</v>
      </c>
      <c r="L2075">
        <v>2</v>
      </c>
      <c r="M2075">
        <v>72</v>
      </c>
      <c r="N2075">
        <v>1</v>
      </c>
      <c r="O2075">
        <v>273</v>
      </c>
      <c r="P2075">
        <v>2</v>
      </c>
      <c r="U2075" t="str">
        <f t="shared" si="99"/>
        <v/>
      </c>
      <c r="V2075" t="str">
        <f>IF(U2075="","",VLOOKUP(B2075,'08 County Sub Allocation'!A:B,2,FALSE))</f>
        <v/>
      </c>
      <c r="X2075" t="str">
        <f t="shared" si="98"/>
        <v/>
      </c>
      <c r="Y2075" t="str">
        <f t="shared" si="100"/>
        <v/>
      </c>
    </row>
    <row r="2076" spans="1:25" x14ac:dyDescent="0.3">
      <c r="A2076" t="e">
        <f>VLOOKUP(B2076,'VTD Check'!A:D,4,FALSE)</f>
        <v>#N/A</v>
      </c>
      <c r="B2076" t="s">
        <v>32</v>
      </c>
      <c r="C2076">
        <v>34</v>
      </c>
      <c r="U2076" t="str">
        <f t="shared" si="99"/>
        <v/>
      </c>
      <c r="V2076" t="str">
        <f>IF(U2076="","",VLOOKUP(B2076,'08 County Sub Allocation'!A:B,2,FALSE))</f>
        <v/>
      </c>
      <c r="X2076" t="str">
        <f t="shared" si="98"/>
        <v/>
      </c>
      <c r="Y2076" t="str">
        <f t="shared" si="100"/>
        <v/>
      </c>
    </row>
    <row r="2077" spans="1:25" x14ac:dyDescent="0.3">
      <c r="A2077" t="e">
        <f>VLOOKUP(B2077,'VTD Check'!A:D,4,FALSE)</f>
        <v>#N/A</v>
      </c>
      <c r="B2077" t="s">
        <v>37</v>
      </c>
      <c r="C2077">
        <v>34</v>
      </c>
      <c r="D2077">
        <v>12469</v>
      </c>
      <c r="E2077">
        <v>5709</v>
      </c>
      <c r="F2077" s="1">
        <v>0.45789999999999997</v>
      </c>
      <c r="G2077">
        <v>12469</v>
      </c>
      <c r="H2077">
        <v>5709</v>
      </c>
      <c r="I2077">
        <v>5680</v>
      </c>
      <c r="J2077">
        <v>96</v>
      </c>
      <c r="K2077">
        <v>15</v>
      </c>
      <c r="L2077">
        <v>50</v>
      </c>
      <c r="M2077">
        <v>1164</v>
      </c>
      <c r="N2077">
        <v>45</v>
      </c>
      <c r="O2077">
        <v>4304</v>
      </c>
      <c r="P2077">
        <v>6</v>
      </c>
      <c r="U2077" t="str">
        <f t="shared" si="99"/>
        <v/>
      </c>
      <c r="V2077" t="str">
        <f>IF(U2077="","",VLOOKUP(B2077,'08 County Sub Allocation'!A:B,2,FALSE))</f>
        <v/>
      </c>
      <c r="X2077" t="str">
        <f t="shared" si="98"/>
        <v/>
      </c>
      <c r="Y2077" t="str">
        <f t="shared" si="100"/>
        <v/>
      </c>
    </row>
    <row r="2078" spans="1:25" x14ac:dyDescent="0.3">
      <c r="A2078" t="e">
        <f>VLOOKUP(B2078,'VTD Check'!A:D,4,FALSE)</f>
        <v>#N/A</v>
      </c>
      <c r="B2078" t="s">
        <v>24</v>
      </c>
      <c r="C2078">
        <v>34</v>
      </c>
      <c r="D2078">
        <v>12469</v>
      </c>
      <c r="E2078">
        <v>4239</v>
      </c>
      <c r="F2078" s="1">
        <v>0.34</v>
      </c>
      <c r="G2078">
        <v>204476</v>
      </c>
      <c r="H2078">
        <v>4240</v>
      </c>
      <c r="I2078">
        <v>4214</v>
      </c>
      <c r="J2078">
        <v>70</v>
      </c>
      <c r="K2078">
        <v>11</v>
      </c>
      <c r="L2078">
        <v>29</v>
      </c>
      <c r="M2078">
        <v>1476</v>
      </c>
      <c r="N2078">
        <v>28</v>
      </c>
      <c r="O2078">
        <v>2584</v>
      </c>
      <c r="P2078">
        <v>16</v>
      </c>
      <c r="U2078" t="str">
        <f t="shared" si="99"/>
        <v/>
      </c>
      <c r="V2078" t="str">
        <f>IF(U2078="","",VLOOKUP(B2078,'08 County Sub Allocation'!A:B,2,FALSE))</f>
        <v/>
      </c>
      <c r="X2078" t="str">
        <f t="shared" si="98"/>
        <v/>
      </c>
      <c r="Y2078" t="str">
        <f t="shared" si="100"/>
        <v/>
      </c>
    </row>
    <row r="2079" spans="1:25" x14ac:dyDescent="0.3">
      <c r="A2079" t="e">
        <f>VLOOKUP(B2079,'VTD Check'!A:D,4,FALSE)</f>
        <v>#N/A</v>
      </c>
      <c r="B2079" t="s">
        <v>26</v>
      </c>
      <c r="C2079">
        <v>34</v>
      </c>
      <c r="D2079">
        <v>12469</v>
      </c>
      <c r="E2079">
        <v>155</v>
      </c>
      <c r="F2079" s="1">
        <v>1.24E-2</v>
      </c>
      <c r="G2079">
        <v>204476</v>
      </c>
      <c r="H2079">
        <v>155</v>
      </c>
      <c r="I2079">
        <v>149</v>
      </c>
      <c r="J2079">
        <v>0</v>
      </c>
      <c r="K2079">
        <v>2</v>
      </c>
      <c r="L2079">
        <v>2</v>
      </c>
      <c r="M2079">
        <v>37</v>
      </c>
      <c r="N2079">
        <v>0</v>
      </c>
      <c r="O2079">
        <v>108</v>
      </c>
      <c r="P2079">
        <v>0</v>
      </c>
      <c r="U2079" t="str">
        <f t="shared" si="99"/>
        <v/>
      </c>
      <c r="V2079" t="str">
        <f>IF(U2079="","",VLOOKUP(B2079,'08 County Sub Allocation'!A:B,2,FALSE))</f>
        <v/>
      </c>
      <c r="X2079" t="str">
        <f t="shared" si="98"/>
        <v/>
      </c>
      <c r="Y2079" t="str">
        <f t="shared" si="100"/>
        <v/>
      </c>
    </row>
    <row r="2080" spans="1:25" x14ac:dyDescent="0.3">
      <c r="A2080" t="e">
        <f>VLOOKUP(B2080,'VTD Check'!A:D,4,FALSE)</f>
        <v>#N/A</v>
      </c>
      <c r="B2080" t="s">
        <v>27</v>
      </c>
      <c r="C2080">
        <v>34</v>
      </c>
      <c r="D2080">
        <v>12469</v>
      </c>
      <c r="E2080">
        <v>0</v>
      </c>
      <c r="F2080" s="1">
        <v>0</v>
      </c>
      <c r="G2080">
        <v>204476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U2080" t="str">
        <f t="shared" si="99"/>
        <v/>
      </c>
      <c r="V2080" t="str">
        <f>IF(U2080="","",VLOOKUP(B2080,'08 County Sub Allocation'!A:B,2,FALSE))</f>
        <v/>
      </c>
      <c r="X2080" t="str">
        <f t="shared" si="98"/>
        <v/>
      </c>
      <c r="Y2080" t="str">
        <f t="shared" si="100"/>
        <v/>
      </c>
    </row>
    <row r="2081" spans="1:25" x14ac:dyDescent="0.3">
      <c r="A2081" t="e">
        <f>VLOOKUP(B2081,'VTD Check'!A:D,4,FALSE)</f>
        <v>#N/A</v>
      </c>
      <c r="B2081" t="s">
        <v>28</v>
      </c>
      <c r="C2081">
        <v>34</v>
      </c>
      <c r="D2081">
        <v>12469</v>
      </c>
      <c r="E2081">
        <v>554</v>
      </c>
      <c r="F2081" s="1">
        <v>4.4400000000000002E-2</v>
      </c>
      <c r="G2081">
        <v>204476</v>
      </c>
      <c r="H2081">
        <v>554</v>
      </c>
      <c r="I2081">
        <v>546</v>
      </c>
      <c r="J2081">
        <v>10</v>
      </c>
      <c r="K2081">
        <v>2</v>
      </c>
      <c r="L2081">
        <v>6</v>
      </c>
      <c r="M2081">
        <v>168</v>
      </c>
      <c r="N2081">
        <v>4</v>
      </c>
      <c r="O2081">
        <v>352</v>
      </c>
      <c r="P2081">
        <v>4</v>
      </c>
      <c r="U2081" t="str">
        <f t="shared" si="99"/>
        <v/>
      </c>
      <c r="V2081" t="str">
        <f>IF(U2081="","",VLOOKUP(B2081,'08 County Sub Allocation'!A:B,2,FALSE))</f>
        <v/>
      </c>
      <c r="X2081" t="str">
        <f t="shared" si="98"/>
        <v/>
      </c>
      <c r="Y2081" t="str">
        <f t="shared" si="100"/>
        <v/>
      </c>
    </row>
    <row r="2082" spans="1:25" x14ac:dyDescent="0.3">
      <c r="A2082" t="e">
        <f>VLOOKUP(B2082,'VTD Check'!A:D,4,FALSE)</f>
        <v>#N/A</v>
      </c>
      <c r="B2082" t="s">
        <v>29</v>
      </c>
      <c r="C2082">
        <v>34</v>
      </c>
      <c r="D2082">
        <v>12469</v>
      </c>
      <c r="E2082">
        <v>362</v>
      </c>
      <c r="F2082" s="1">
        <v>2.9000000000000001E-2</v>
      </c>
      <c r="G2082">
        <v>204476</v>
      </c>
      <c r="H2082">
        <v>362</v>
      </c>
      <c r="I2082">
        <v>361</v>
      </c>
      <c r="J2082">
        <v>7</v>
      </c>
      <c r="K2082">
        <v>4</v>
      </c>
      <c r="L2082">
        <v>2</v>
      </c>
      <c r="M2082">
        <v>72</v>
      </c>
      <c r="N2082">
        <v>1</v>
      </c>
      <c r="O2082">
        <v>273</v>
      </c>
      <c r="P2082">
        <v>2</v>
      </c>
      <c r="U2082" t="str">
        <f t="shared" si="99"/>
        <v/>
      </c>
      <c r="V2082" t="str">
        <f>IF(U2082="","",VLOOKUP(B2082,'08 County Sub Allocation'!A:B,2,FALSE))</f>
        <v/>
      </c>
      <c r="X2082" t="str">
        <f t="shared" si="98"/>
        <v/>
      </c>
      <c r="Y2082" t="str">
        <f t="shared" si="100"/>
        <v/>
      </c>
    </row>
    <row r="2083" spans="1:25" x14ac:dyDescent="0.3">
      <c r="A2083" t="e">
        <f>VLOOKUP(B2083,'VTD Check'!A:D,4,FALSE)</f>
        <v>#N/A</v>
      </c>
      <c r="B2083" t="s">
        <v>30</v>
      </c>
      <c r="C2083">
        <v>34</v>
      </c>
      <c r="D2083">
        <v>12469</v>
      </c>
      <c r="E2083">
        <v>409</v>
      </c>
      <c r="F2083" s="1">
        <v>3.2800000000000003E-2</v>
      </c>
      <c r="G2083">
        <v>204476</v>
      </c>
      <c r="H2083">
        <v>409</v>
      </c>
      <c r="I2083">
        <v>403</v>
      </c>
      <c r="J2083">
        <v>7</v>
      </c>
      <c r="K2083">
        <v>4</v>
      </c>
      <c r="L2083">
        <v>8</v>
      </c>
      <c r="M2083">
        <v>116</v>
      </c>
      <c r="N2083">
        <v>2</v>
      </c>
      <c r="O2083">
        <v>265</v>
      </c>
      <c r="P2083">
        <v>1</v>
      </c>
      <c r="U2083" t="str">
        <f t="shared" si="99"/>
        <v/>
      </c>
      <c r="V2083" t="str">
        <f>IF(U2083="","",VLOOKUP(B2083,'08 County Sub Allocation'!A:B,2,FALSE))</f>
        <v/>
      </c>
      <c r="X2083" t="str">
        <f t="shared" si="98"/>
        <v/>
      </c>
      <c r="Y2083" t="str">
        <f t="shared" si="100"/>
        <v/>
      </c>
    </row>
    <row r="2084" spans="1:25" x14ac:dyDescent="0.3">
      <c r="A2084" t="e">
        <f>VLOOKUP(B2084,'VTD Check'!A:D,4,FALSE)</f>
        <v>#N/A</v>
      </c>
      <c r="B2084" t="s">
        <v>31</v>
      </c>
      <c r="C2084">
        <v>34</v>
      </c>
      <c r="D2084">
        <v>12469</v>
      </c>
      <c r="E2084">
        <v>0</v>
      </c>
      <c r="F2084" s="1">
        <v>0</v>
      </c>
      <c r="G2084">
        <v>204476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U2084" t="str">
        <f t="shared" si="99"/>
        <v/>
      </c>
      <c r="V2084" t="str">
        <f>IF(U2084="","",VLOOKUP(B2084,'08 County Sub Allocation'!A:B,2,FALSE))</f>
        <v/>
      </c>
      <c r="X2084" t="str">
        <f t="shared" si="98"/>
        <v/>
      </c>
      <c r="Y2084" t="str">
        <f t="shared" si="100"/>
        <v/>
      </c>
    </row>
    <row r="2085" spans="1:25" x14ac:dyDescent="0.3">
      <c r="A2085" t="e">
        <f>VLOOKUP(B2085,'VTD Check'!A:D,4,FALSE)</f>
        <v>#N/A</v>
      </c>
      <c r="B2085" t="s">
        <v>32</v>
      </c>
      <c r="C2085">
        <v>34</v>
      </c>
      <c r="D2085">
        <v>12469</v>
      </c>
      <c r="E2085">
        <v>11428</v>
      </c>
      <c r="F2085" s="1">
        <v>0.91649999999999998</v>
      </c>
      <c r="G2085">
        <v>12469</v>
      </c>
      <c r="H2085">
        <v>11429</v>
      </c>
      <c r="I2085">
        <v>11353</v>
      </c>
      <c r="J2085">
        <v>190</v>
      </c>
      <c r="K2085">
        <v>38</v>
      </c>
      <c r="L2085">
        <v>97</v>
      </c>
      <c r="M2085">
        <v>3033</v>
      </c>
      <c r="N2085">
        <v>80</v>
      </c>
      <c r="O2085">
        <v>7886</v>
      </c>
      <c r="P2085">
        <v>29</v>
      </c>
      <c r="U2085" t="str">
        <f t="shared" si="99"/>
        <v/>
      </c>
      <c r="V2085" t="str">
        <f>IF(U2085="","",VLOOKUP(B2085,'08 County Sub Allocation'!A:B,2,FALSE))</f>
        <v/>
      </c>
      <c r="X2085" t="str">
        <f t="shared" si="98"/>
        <v/>
      </c>
      <c r="Y2085" t="str">
        <f t="shared" si="100"/>
        <v/>
      </c>
    </row>
    <row r="2086" spans="1:25" x14ac:dyDescent="0.3">
      <c r="A2086" t="e">
        <f>VLOOKUP(B2086,'VTD Check'!A:D,4,FALSE)</f>
        <v>#N/A</v>
      </c>
      <c r="U2086" t="str">
        <f t="shared" si="99"/>
        <v/>
      </c>
      <c r="V2086" t="str">
        <f>IF(U2086="","",VLOOKUP(B2086,'08 County Sub Allocation'!A:B,2,FALSE))</f>
        <v/>
      </c>
      <c r="X2086" t="str">
        <f t="shared" si="98"/>
        <v/>
      </c>
      <c r="Y2086" t="str">
        <f t="shared" si="100"/>
        <v/>
      </c>
    </row>
    <row r="2087" spans="1:25" x14ac:dyDescent="0.3">
      <c r="A2087" t="str">
        <f>VLOOKUP(B2087,'VTD Check'!A:D,4,FALSE)</f>
        <v>35-010</v>
      </c>
      <c r="B2087" t="s">
        <v>437</v>
      </c>
      <c r="C2087">
        <v>35</v>
      </c>
      <c r="D2087">
        <v>2118</v>
      </c>
      <c r="E2087">
        <v>939</v>
      </c>
      <c r="F2087" s="1">
        <v>0.44330000000000003</v>
      </c>
      <c r="G2087">
        <v>2118</v>
      </c>
      <c r="H2087">
        <v>939</v>
      </c>
      <c r="I2087">
        <v>934</v>
      </c>
      <c r="J2087">
        <v>26</v>
      </c>
      <c r="K2087">
        <v>3</v>
      </c>
      <c r="L2087">
        <v>7</v>
      </c>
      <c r="M2087">
        <v>422</v>
      </c>
      <c r="N2087">
        <v>2</v>
      </c>
      <c r="O2087">
        <v>471</v>
      </c>
      <c r="P2087">
        <v>3</v>
      </c>
      <c r="U2087" t="str">
        <f t="shared" si="99"/>
        <v>35-010</v>
      </c>
      <c r="V2087" t="str">
        <f>IF(U2087="","",VLOOKUP(B2087,'08 County Sub Allocation'!A:B,2,FALSE))</f>
        <v>K</v>
      </c>
      <c r="X2087">
        <f t="shared" si="98"/>
        <v>35</v>
      </c>
      <c r="Y2087" t="str">
        <f t="shared" si="100"/>
        <v>ED</v>
      </c>
    </row>
    <row r="2088" spans="1:25" x14ac:dyDescent="0.3">
      <c r="A2088" t="str">
        <f>VLOOKUP(B2088,'VTD Check'!A:D,4,FALSE)</f>
        <v>35-020</v>
      </c>
      <c r="B2088" t="s">
        <v>438</v>
      </c>
      <c r="C2088">
        <v>35</v>
      </c>
      <c r="D2088">
        <v>2032</v>
      </c>
      <c r="E2088">
        <v>852</v>
      </c>
      <c r="F2088" s="1">
        <v>0.41930000000000001</v>
      </c>
      <c r="G2088">
        <v>2032</v>
      </c>
      <c r="H2088">
        <v>852</v>
      </c>
      <c r="I2088">
        <v>849</v>
      </c>
      <c r="J2088">
        <v>17</v>
      </c>
      <c r="K2088">
        <v>3</v>
      </c>
      <c r="L2088">
        <v>8</v>
      </c>
      <c r="M2088">
        <v>345</v>
      </c>
      <c r="N2088">
        <v>6</v>
      </c>
      <c r="O2088">
        <v>465</v>
      </c>
      <c r="P2088">
        <v>5</v>
      </c>
      <c r="U2088" t="str">
        <f t="shared" si="99"/>
        <v>35-020</v>
      </c>
      <c r="V2088" t="str">
        <f>IF(U2088="","",VLOOKUP(B2088,'08 County Sub Allocation'!A:B,2,FALSE))</f>
        <v>K</v>
      </c>
      <c r="X2088">
        <f t="shared" si="98"/>
        <v>35</v>
      </c>
      <c r="Y2088" t="str">
        <f t="shared" si="100"/>
        <v>ED</v>
      </c>
    </row>
    <row r="2089" spans="1:25" x14ac:dyDescent="0.3">
      <c r="A2089" t="str">
        <f>VLOOKUP(B2089,'VTD Check'!A:D,4,FALSE)</f>
        <v>35-030</v>
      </c>
      <c r="B2089" t="s">
        <v>439</v>
      </c>
      <c r="C2089">
        <v>35</v>
      </c>
      <c r="D2089">
        <v>1326</v>
      </c>
      <c r="E2089">
        <v>661</v>
      </c>
      <c r="F2089" s="1">
        <v>0.4985</v>
      </c>
      <c r="G2089">
        <v>1326</v>
      </c>
      <c r="H2089">
        <v>661</v>
      </c>
      <c r="I2089">
        <v>658</v>
      </c>
      <c r="J2089">
        <v>15</v>
      </c>
      <c r="K2089">
        <v>2</v>
      </c>
      <c r="L2089">
        <v>7</v>
      </c>
      <c r="M2089">
        <v>157</v>
      </c>
      <c r="N2089">
        <v>5</v>
      </c>
      <c r="O2089">
        <v>471</v>
      </c>
      <c r="P2089">
        <v>1</v>
      </c>
      <c r="U2089" t="str">
        <f t="shared" si="99"/>
        <v>35-030</v>
      </c>
      <c r="V2089" t="str">
        <f>IF(U2089="","",VLOOKUP(B2089,'08 County Sub Allocation'!A:B,2,FALSE))</f>
        <v>K</v>
      </c>
      <c r="X2089">
        <f t="shared" si="98"/>
        <v>35</v>
      </c>
      <c r="Y2089" t="str">
        <f t="shared" si="100"/>
        <v>ED</v>
      </c>
    </row>
    <row r="2090" spans="1:25" x14ac:dyDescent="0.3">
      <c r="A2090" t="str">
        <f>VLOOKUP(B2090,'VTD Check'!A:D,4,FALSE)</f>
        <v>35-040</v>
      </c>
      <c r="B2090" t="s">
        <v>440</v>
      </c>
      <c r="C2090">
        <v>35</v>
      </c>
      <c r="D2090">
        <v>1414</v>
      </c>
      <c r="E2090">
        <v>654</v>
      </c>
      <c r="F2090" s="1">
        <v>0.46250000000000002</v>
      </c>
      <c r="G2090">
        <v>1414</v>
      </c>
      <c r="H2090">
        <v>654</v>
      </c>
      <c r="I2090">
        <v>648</v>
      </c>
      <c r="J2090">
        <v>18</v>
      </c>
      <c r="K2090">
        <v>1</v>
      </c>
      <c r="L2090">
        <v>5</v>
      </c>
      <c r="M2090">
        <v>245</v>
      </c>
      <c r="N2090">
        <v>3</v>
      </c>
      <c r="O2090">
        <v>375</v>
      </c>
      <c r="P2090">
        <v>1</v>
      </c>
      <c r="U2090" t="str">
        <f t="shared" si="99"/>
        <v>35-040</v>
      </c>
      <c r="V2090" t="str">
        <f>IF(U2090="","",VLOOKUP(B2090,'08 County Sub Allocation'!A:B,2,FALSE))</f>
        <v>K</v>
      </c>
      <c r="X2090">
        <f t="shared" si="98"/>
        <v>35</v>
      </c>
      <c r="Y2090" t="str">
        <f t="shared" si="100"/>
        <v>ED</v>
      </c>
    </row>
    <row r="2091" spans="1:25" x14ac:dyDescent="0.3">
      <c r="A2091" t="str">
        <f>VLOOKUP(B2091,'VTD Check'!A:D,4,FALSE)</f>
        <v>35-050</v>
      </c>
      <c r="B2091" t="s">
        <v>441</v>
      </c>
      <c r="C2091">
        <v>35</v>
      </c>
      <c r="D2091">
        <v>422</v>
      </c>
      <c r="E2091">
        <v>159</v>
      </c>
      <c r="F2091" s="1">
        <v>0.37680000000000002</v>
      </c>
      <c r="G2091">
        <v>422</v>
      </c>
      <c r="H2091">
        <v>159</v>
      </c>
      <c r="I2091">
        <v>157</v>
      </c>
      <c r="J2091">
        <v>2</v>
      </c>
      <c r="K2091">
        <v>1</v>
      </c>
      <c r="L2091">
        <v>3</v>
      </c>
      <c r="M2091">
        <v>52</v>
      </c>
      <c r="N2091">
        <v>1</v>
      </c>
      <c r="O2091">
        <v>98</v>
      </c>
      <c r="P2091">
        <v>0</v>
      </c>
      <c r="U2091" t="str">
        <f t="shared" si="99"/>
        <v>35-050</v>
      </c>
      <c r="V2091" t="str">
        <f>IF(U2091="","",VLOOKUP(B2091,'08 County Sub Allocation'!A:B,2,FALSE))</f>
        <v>K</v>
      </c>
      <c r="X2091">
        <f t="shared" si="98"/>
        <v>35</v>
      </c>
      <c r="Y2091" t="str">
        <f t="shared" si="100"/>
        <v>ED</v>
      </c>
    </row>
    <row r="2092" spans="1:25" x14ac:dyDescent="0.3">
      <c r="A2092" t="str">
        <f>VLOOKUP(B2092,'VTD Check'!A:D,4,FALSE)</f>
        <v>35-060</v>
      </c>
      <c r="B2092" t="s">
        <v>442</v>
      </c>
      <c r="C2092">
        <v>35</v>
      </c>
      <c r="D2092">
        <v>886</v>
      </c>
      <c r="E2092">
        <v>385</v>
      </c>
      <c r="F2092" s="1">
        <v>0.4345</v>
      </c>
      <c r="G2092">
        <v>886</v>
      </c>
      <c r="H2092">
        <v>385</v>
      </c>
      <c r="I2092">
        <v>383</v>
      </c>
      <c r="J2092">
        <v>8</v>
      </c>
      <c r="K2092">
        <v>1</v>
      </c>
      <c r="L2092">
        <v>2</v>
      </c>
      <c r="M2092">
        <v>217</v>
      </c>
      <c r="N2092">
        <v>3</v>
      </c>
      <c r="O2092">
        <v>150</v>
      </c>
      <c r="P2092">
        <v>2</v>
      </c>
      <c r="U2092" t="str">
        <f t="shared" si="99"/>
        <v>35-060</v>
      </c>
      <c r="V2092" t="str">
        <f>IF(U2092="","",VLOOKUP(B2092,'08 County Sub Allocation'!A:B,2,FALSE))</f>
        <v>K</v>
      </c>
      <c r="X2092">
        <f t="shared" si="98"/>
        <v>35</v>
      </c>
      <c r="Y2092" t="str">
        <f t="shared" si="100"/>
        <v>ED</v>
      </c>
    </row>
    <row r="2093" spans="1:25" x14ac:dyDescent="0.3">
      <c r="A2093" t="str">
        <f>VLOOKUP(B2093,'VTD Check'!A:D,4,FALSE)</f>
        <v>35-070</v>
      </c>
      <c r="B2093" t="s">
        <v>443</v>
      </c>
      <c r="C2093">
        <v>35</v>
      </c>
      <c r="D2093">
        <v>803</v>
      </c>
      <c r="E2093">
        <v>220</v>
      </c>
      <c r="F2093" s="1">
        <v>0.27400000000000002</v>
      </c>
      <c r="G2093">
        <v>803</v>
      </c>
      <c r="H2093">
        <v>220</v>
      </c>
      <c r="I2093">
        <v>216</v>
      </c>
      <c r="J2093">
        <v>5</v>
      </c>
      <c r="K2093">
        <v>3</v>
      </c>
      <c r="L2093">
        <v>1</v>
      </c>
      <c r="M2093">
        <v>88</v>
      </c>
      <c r="N2093">
        <v>2</v>
      </c>
      <c r="O2093">
        <v>116</v>
      </c>
      <c r="P2093">
        <v>1</v>
      </c>
      <c r="U2093" t="str">
        <f t="shared" si="99"/>
        <v>35-070</v>
      </c>
      <c r="V2093" t="str">
        <f>IF(U2093="","",VLOOKUP(B2093,'08 County Sub Allocation'!A:B,2,FALSE))</f>
        <v>K</v>
      </c>
      <c r="X2093">
        <f t="shared" si="98"/>
        <v>35</v>
      </c>
      <c r="Y2093" t="str">
        <f t="shared" si="100"/>
        <v>ED</v>
      </c>
    </row>
    <row r="2094" spans="1:25" x14ac:dyDescent="0.3">
      <c r="A2094" t="str">
        <f>VLOOKUP(B2094,'VTD Check'!A:D,4,FALSE)</f>
        <v>35-080</v>
      </c>
      <c r="B2094" t="s">
        <v>444</v>
      </c>
      <c r="C2094">
        <v>35</v>
      </c>
      <c r="D2094">
        <v>1418</v>
      </c>
      <c r="E2094">
        <v>748</v>
      </c>
      <c r="F2094" s="1">
        <v>0.52749999999999997</v>
      </c>
      <c r="G2094">
        <v>1418</v>
      </c>
      <c r="H2094">
        <v>748</v>
      </c>
      <c r="I2094">
        <v>743</v>
      </c>
      <c r="J2094">
        <v>13</v>
      </c>
      <c r="K2094">
        <v>9</v>
      </c>
      <c r="L2094">
        <v>0</v>
      </c>
      <c r="M2094">
        <v>376</v>
      </c>
      <c r="N2094">
        <v>12</v>
      </c>
      <c r="O2094">
        <v>331</v>
      </c>
      <c r="P2094">
        <v>2</v>
      </c>
      <c r="U2094" t="str">
        <f t="shared" si="99"/>
        <v>35-080</v>
      </c>
      <c r="V2094" t="str">
        <f>IF(U2094="","",VLOOKUP(B2094,'08 County Sub Allocation'!A:B,2,FALSE))</f>
        <v>K</v>
      </c>
      <c r="X2094">
        <f t="shared" si="98"/>
        <v>35</v>
      </c>
      <c r="Y2094" t="str">
        <f t="shared" si="100"/>
        <v>ED</v>
      </c>
    </row>
    <row r="2095" spans="1:25" x14ac:dyDescent="0.3">
      <c r="A2095" t="str">
        <f>VLOOKUP(B2095,'VTD Check'!A:D,4,FALSE)</f>
        <v>35-090</v>
      </c>
      <c r="B2095" t="s">
        <v>445</v>
      </c>
      <c r="C2095">
        <v>35</v>
      </c>
      <c r="D2095">
        <v>352</v>
      </c>
      <c r="E2095">
        <v>170</v>
      </c>
      <c r="F2095" s="1">
        <v>0.48299999999999998</v>
      </c>
      <c r="G2095">
        <v>352</v>
      </c>
      <c r="H2095">
        <v>170</v>
      </c>
      <c r="I2095">
        <v>169</v>
      </c>
      <c r="J2095">
        <v>3</v>
      </c>
      <c r="K2095">
        <v>2</v>
      </c>
      <c r="L2095">
        <v>3</v>
      </c>
      <c r="M2095">
        <v>59</v>
      </c>
      <c r="N2095">
        <v>2</v>
      </c>
      <c r="O2095">
        <v>100</v>
      </c>
      <c r="P2095">
        <v>0</v>
      </c>
      <c r="U2095" t="str">
        <f t="shared" si="99"/>
        <v>35-090</v>
      </c>
      <c r="V2095" t="str">
        <f>IF(U2095="","",VLOOKUP(B2095,'08 County Sub Allocation'!A:B,2,FALSE))</f>
        <v>K</v>
      </c>
      <c r="X2095">
        <f t="shared" si="98"/>
        <v>35</v>
      </c>
      <c r="Y2095" t="str">
        <f t="shared" si="100"/>
        <v>ED</v>
      </c>
    </row>
    <row r="2096" spans="1:25" x14ac:dyDescent="0.3">
      <c r="A2096" t="str">
        <f>VLOOKUP(B2096,'VTD Check'!A:D,4,FALSE)</f>
        <v>35-095</v>
      </c>
      <c r="B2096" t="s">
        <v>446</v>
      </c>
      <c r="C2096">
        <v>35</v>
      </c>
      <c r="D2096">
        <v>377</v>
      </c>
      <c r="E2096">
        <v>182</v>
      </c>
      <c r="F2096" s="1">
        <v>0.48280000000000001</v>
      </c>
      <c r="G2096">
        <v>377</v>
      </c>
      <c r="H2096">
        <v>182</v>
      </c>
      <c r="I2096">
        <v>180</v>
      </c>
      <c r="J2096">
        <v>6</v>
      </c>
      <c r="K2096">
        <v>0</v>
      </c>
      <c r="L2096">
        <v>2</v>
      </c>
      <c r="M2096">
        <v>80</v>
      </c>
      <c r="N2096">
        <v>2</v>
      </c>
      <c r="O2096">
        <v>90</v>
      </c>
      <c r="P2096">
        <v>0</v>
      </c>
      <c r="U2096" t="str">
        <f t="shared" si="99"/>
        <v>35-095</v>
      </c>
      <c r="V2096" t="str">
        <f>IF(U2096="","",VLOOKUP(B2096,'08 County Sub Allocation'!A:B,2,FALSE))</f>
        <v>K</v>
      </c>
      <c r="X2096">
        <f t="shared" si="98"/>
        <v>35</v>
      </c>
      <c r="Y2096" t="str">
        <f t="shared" si="100"/>
        <v>ED</v>
      </c>
    </row>
    <row r="2097" spans="1:25" x14ac:dyDescent="0.3">
      <c r="A2097" t="str">
        <f>VLOOKUP(B2097,'VTD Check'!A:D,4,FALSE)</f>
        <v>35-098</v>
      </c>
      <c r="B2097" t="s">
        <v>447</v>
      </c>
      <c r="C2097">
        <v>35</v>
      </c>
      <c r="D2097">
        <v>1869</v>
      </c>
      <c r="E2097">
        <v>798</v>
      </c>
      <c r="F2097" s="1">
        <v>0.42699999999999999</v>
      </c>
      <c r="G2097">
        <v>1869</v>
      </c>
      <c r="H2097">
        <v>798</v>
      </c>
      <c r="I2097">
        <v>797</v>
      </c>
      <c r="J2097">
        <v>18</v>
      </c>
      <c r="K2097">
        <v>5</v>
      </c>
      <c r="L2097">
        <v>15</v>
      </c>
      <c r="M2097">
        <v>332</v>
      </c>
      <c r="N2097">
        <v>4</v>
      </c>
      <c r="O2097">
        <v>419</v>
      </c>
      <c r="P2097">
        <v>4</v>
      </c>
      <c r="U2097" t="str">
        <f t="shared" si="99"/>
        <v>35-098</v>
      </c>
      <c r="V2097" t="str">
        <f>IF(U2097="","",VLOOKUP(B2097,'08 County Sub Allocation'!A:B,2,FALSE))</f>
        <v>K</v>
      </c>
      <c r="X2097">
        <f t="shared" si="98"/>
        <v>35</v>
      </c>
      <c r="Y2097" t="str">
        <f t="shared" si="100"/>
        <v>ED</v>
      </c>
    </row>
    <row r="2098" spans="1:25" x14ac:dyDescent="0.3">
      <c r="A2098" t="e">
        <f>VLOOKUP(B2098,'VTD Check'!A:D,4,FALSE)</f>
        <v>#N/A</v>
      </c>
      <c r="B2098" t="s">
        <v>448</v>
      </c>
      <c r="C2098">
        <v>35</v>
      </c>
      <c r="U2098" t="str">
        <f t="shared" si="99"/>
        <v/>
      </c>
      <c r="V2098" t="str">
        <f>IF(U2098="","",VLOOKUP(B2098,'08 County Sub Allocation'!A:B,2,FALSE))</f>
        <v/>
      </c>
      <c r="X2098" t="str">
        <f t="shared" si="98"/>
        <v/>
      </c>
      <c r="Y2098" t="str">
        <f t="shared" si="100"/>
        <v/>
      </c>
    </row>
    <row r="2099" spans="1:25" x14ac:dyDescent="0.3">
      <c r="A2099" t="e">
        <f>VLOOKUP(B2099,'VTD Check'!A:D,4,FALSE)</f>
        <v>#N/A</v>
      </c>
      <c r="B2099" t="s">
        <v>24</v>
      </c>
      <c r="C2099">
        <v>35</v>
      </c>
      <c r="D2099">
        <v>0</v>
      </c>
      <c r="E2099">
        <v>2617</v>
      </c>
      <c r="F2099" t="s">
        <v>25</v>
      </c>
      <c r="G2099">
        <v>13017</v>
      </c>
      <c r="H2099">
        <v>2617</v>
      </c>
      <c r="I2099">
        <v>2601</v>
      </c>
      <c r="J2099">
        <v>65</v>
      </c>
      <c r="K2099">
        <v>11</v>
      </c>
      <c r="L2099">
        <v>15</v>
      </c>
      <c r="M2099">
        <v>1280</v>
      </c>
      <c r="N2099">
        <v>16</v>
      </c>
      <c r="O2099">
        <v>1204</v>
      </c>
      <c r="P2099">
        <v>10</v>
      </c>
      <c r="U2099" t="str">
        <f t="shared" si="99"/>
        <v>35-ABS</v>
      </c>
      <c r="V2099" t="e">
        <f>IF(U2099="","",VLOOKUP(B2099,'08 County Sub Allocation'!A:B,2,FALSE))</f>
        <v>#N/A</v>
      </c>
      <c r="X2099">
        <f t="shared" si="98"/>
        <v>35</v>
      </c>
      <c r="Y2099" t="str">
        <f t="shared" si="100"/>
        <v>ABS</v>
      </c>
    </row>
    <row r="2100" spans="1:25" x14ac:dyDescent="0.3">
      <c r="A2100" t="e">
        <f>VLOOKUP(B2100,'VTD Check'!A:D,4,FALSE)</f>
        <v>#N/A</v>
      </c>
      <c r="B2100" t="s">
        <v>26</v>
      </c>
      <c r="C2100">
        <v>35</v>
      </c>
      <c r="D2100">
        <v>0</v>
      </c>
      <c r="E2100">
        <v>0</v>
      </c>
      <c r="F2100" t="s">
        <v>25</v>
      </c>
      <c r="G2100">
        <v>13017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U2100" t="str">
        <f t="shared" si="99"/>
        <v/>
      </c>
      <c r="V2100" t="str">
        <f>IF(U2100="","",VLOOKUP(B2100,'08 County Sub Allocation'!A:B,2,FALSE))</f>
        <v/>
      </c>
      <c r="X2100" t="str">
        <f t="shared" si="98"/>
        <v/>
      </c>
      <c r="Y2100" t="str">
        <f t="shared" si="100"/>
        <v/>
      </c>
    </row>
    <row r="2101" spans="1:25" x14ac:dyDescent="0.3">
      <c r="A2101" t="e">
        <f>VLOOKUP(B2101,'VTD Check'!A:D,4,FALSE)</f>
        <v>#N/A</v>
      </c>
      <c r="B2101" t="s">
        <v>27</v>
      </c>
      <c r="C2101">
        <v>35</v>
      </c>
      <c r="D2101">
        <v>0</v>
      </c>
      <c r="E2101">
        <v>0</v>
      </c>
      <c r="F2101" t="s">
        <v>25</v>
      </c>
      <c r="G2101">
        <v>13017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U2101" t="str">
        <f t="shared" si="99"/>
        <v/>
      </c>
      <c r="V2101" t="str">
        <f>IF(U2101="","",VLOOKUP(B2101,'08 County Sub Allocation'!A:B,2,FALSE))</f>
        <v/>
      </c>
      <c r="X2101" t="str">
        <f t="shared" si="98"/>
        <v/>
      </c>
      <c r="Y2101" t="str">
        <f t="shared" si="100"/>
        <v/>
      </c>
    </row>
    <row r="2102" spans="1:25" x14ac:dyDescent="0.3">
      <c r="A2102" t="e">
        <f>VLOOKUP(B2102,'VTD Check'!A:D,4,FALSE)</f>
        <v>#N/A</v>
      </c>
      <c r="B2102" t="s">
        <v>28</v>
      </c>
      <c r="C2102">
        <v>35</v>
      </c>
      <c r="D2102">
        <v>0</v>
      </c>
      <c r="E2102">
        <v>0</v>
      </c>
      <c r="F2102" t="s">
        <v>25</v>
      </c>
      <c r="G2102">
        <v>13017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U2102" t="str">
        <f t="shared" si="99"/>
        <v/>
      </c>
      <c r="V2102" t="str">
        <f>IF(U2102="","",VLOOKUP(B2102,'08 County Sub Allocation'!A:B,2,FALSE))</f>
        <v/>
      </c>
      <c r="X2102" t="str">
        <f t="shared" si="98"/>
        <v/>
      </c>
      <c r="Y2102" t="str">
        <f t="shared" si="100"/>
        <v/>
      </c>
    </row>
    <row r="2103" spans="1:25" x14ac:dyDescent="0.3">
      <c r="A2103" t="e">
        <f>VLOOKUP(B2103,'VTD Check'!A:D,4,FALSE)</f>
        <v>#N/A</v>
      </c>
      <c r="B2103" t="s">
        <v>29</v>
      </c>
      <c r="C2103">
        <v>35</v>
      </c>
      <c r="D2103">
        <v>0</v>
      </c>
      <c r="E2103">
        <v>0</v>
      </c>
      <c r="F2103" t="s">
        <v>25</v>
      </c>
      <c r="G2103">
        <v>13017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U2103" t="str">
        <f t="shared" si="99"/>
        <v/>
      </c>
      <c r="V2103" t="str">
        <f>IF(U2103="","",VLOOKUP(B2103,'08 County Sub Allocation'!A:B,2,FALSE))</f>
        <v/>
      </c>
      <c r="X2103" t="str">
        <f t="shared" si="98"/>
        <v/>
      </c>
      <c r="Y2103" t="str">
        <f t="shared" si="100"/>
        <v/>
      </c>
    </row>
    <row r="2104" spans="1:25" x14ac:dyDescent="0.3">
      <c r="A2104" t="e">
        <f>VLOOKUP(B2104,'VTD Check'!A:D,4,FALSE)</f>
        <v>#N/A</v>
      </c>
      <c r="B2104" t="s">
        <v>30</v>
      </c>
      <c r="C2104">
        <v>35</v>
      </c>
      <c r="D2104">
        <v>0</v>
      </c>
      <c r="E2104">
        <v>0</v>
      </c>
      <c r="F2104" t="s">
        <v>25</v>
      </c>
      <c r="G2104">
        <v>13017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U2104" t="str">
        <f t="shared" si="99"/>
        <v/>
      </c>
      <c r="V2104" t="str">
        <f>IF(U2104="","",VLOOKUP(B2104,'08 County Sub Allocation'!A:B,2,FALSE))</f>
        <v/>
      </c>
      <c r="X2104" t="str">
        <f t="shared" si="98"/>
        <v/>
      </c>
      <c r="Y2104" t="str">
        <f t="shared" si="100"/>
        <v/>
      </c>
    </row>
    <row r="2105" spans="1:25" x14ac:dyDescent="0.3">
      <c r="A2105" t="e">
        <f>VLOOKUP(B2105,'VTD Check'!A:D,4,FALSE)</f>
        <v>#N/A</v>
      </c>
      <c r="B2105" t="s">
        <v>31</v>
      </c>
      <c r="C2105">
        <v>35</v>
      </c>
      <c r="D2105">
        <v>0</v>
      </c>
      <c r="E2105">
        <v>0</v>
      </c>
      <c r="F2105" t="s">
        <v>25</v>
      </c>
      <c r="G2105">
        <v>13017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U2105" t="str">
        <f t="shared" si="99"/>
        <v/>
      </c>
      <c r="V2105" t="str">
        <f>IF(U2105="","",VLOOKUP(B2105,'08 County Sub Allocation'!A:B,2,FALSE))</f>
        <v/>
      </c>
      <c r="X2105" t="str">
        <f t="shared" si="98"/>
        <v/>
      </c>
      <c r="Y2105" t="str">
        <f t="shared" si="100"/>
        <v/>
      </c>
    </row>
    <row r="2106" spans="1:25" x14ac:dyDescent="0.3">
      <c r="A2106" t="e">
        <f>VLOOKUP(B2106,'VTD Check'!A:D,4,FALSE)</f>
        <v>#N/A</v>
      </c>
      <c r="B2106" t="s">
        <v>32</v>
      </c>
      <c r="C2106">
        <v>35</v>
      </c>
      <c r="D2106">
        <v>0</v>
      </c>
      <c r="E2106">
        <v>2617</v>
      </c>
      <c r="F2106" t="s">
        <v>25</v>
      </c>
      <c r="G2106">
        <v>0</v>
      </c>
      <c r="H2106">
        <v>2617</v>
      </c>
      <c r="I2106">
        <v>2601</v>
      </c>
      <c r="J2106">
        <v>65</v>
      </c>
      <c r="K2106">
        <v>11</v>
      </c>
      <c r="L2106">
        <v>15</v>
      </c>
      <c r="M2106">
        <v>1280</v>
      </c>
      <c r="N2106">
        <v>16</v>
      </c>
      <c r="O2106">
        <v>1204</v>
      </c>
      <c r="P2106">
        <v>10</v>
      </c>
      <c r="U2106" t="str">
        <f t="shared" si="99"/>
        <v/>
      </c>
      <c r="V2106" t="str">
        <f>IF(U2106="","",VLOOKUP(B2106,'08 County Sub Allocation'!A:B,2,FALSE))</f>
        <v/>
      </c>
      <c r="X2106" t="str">
        <f t="shared" si="98"/>
        <v/>
      </c>
      <c r="Y2106" t="str">
        <f t="shared" si="100"/>
        <v/>
      </c>
    </row>
    <row r="2107" spans="1:25" x14ac:dyDescent="0.3">
      <c r="A2107" t="e">
        <f>VLOOKUP(B2107,'VTD Check'!A:D,4,FALSE)</f>
        <v>#N/A</v>
      </c>
      <c r="B2107" t="s">
        <v>449</v>
      </c>
      <c r="C2107">
        <v>35</v>
      </c>
      <c r="U2107" t="str">
        <f t="shared" si="99"/>
        <v/>
      </c>
      <c r="V2107" t="str">
        <f>IF(U2107="","",VLOOKUP(B2107,'08 County Sub Allocation'!A:B,2,FALSE))</f>
        <v/>
      </c>
      <c r="X2107" t="str">
        <f t="shared" si="98"/>
        <v/>
      </c>
      <c r="Y2107" t="str">
        <f t="shared" si="100"/>
        <v/>
      </c>
    </row>
    <row r="2108" spans="1:25" x14ac:dyDescent="0.3">
      <c r="A2108" t="e">
        <f>VLOOKUP(B2108,'VTD Check'!A:D,4,FALSE)</f>
        <v>#N/A</v>
      </c>
      <c r="B2108" t="s">
        <v>24</v>
      </c>
      <c r="C2108">
        <v>35</v>
      </c>
      <c r="D2108">
        <v>0</v>
      </c>
      <c r="E2108">
        <v>302</v>
      </c>
      <c r="F2108" t="s">
        <v>25</v>
      </c>
      <c r="G2108">
        <v>13017</v>
      </c>
      <c r="H2108">
        <v>302</v>
      </c>
      <c r="I2108">
        <v>298</v>
      </c>
      <c r="J2108">
        <v>8</v>
      </c>
      <c r="K2108">
        <v>2</v>
      </c>
      <c r="L2108">
        <v>6</v>
      </c>
      <c r="M2108">
        <v>127</v>
      </c>
      <c r="N2108">
        <v>2</v>
      </c>
      <c r="O2108">
        <v>152</v>
      </c>
      <c r="P2108">
        <v>1</v>
      </c>
      <c r="U2108" t="str">
        <f t="shared" si="99"/>
        <v>35-QUE</v>
      </c>
      <c r="V2108" t="e">
        <f>IF(U2108="","",VLOOKUP(B2108,'08 County Sub Allocation'!A:B,2,FALSE))</f>
        <v>#N/A</v>
      </c>
      <c r="X2108">
        <f t="shared" si="98"/>
        <v>35</v>
      </c>
      <c r="Y2108" t="str">
        <f t="shared" si="100"/>
        <v>QUE</v>
      </c>
    </row>
    <row r="2109" spans="1:25" x14ac:dyDescent="0.3">
      <c r="A2109" t="e">
        <f>VLOOKUP(B2109,'VTD Check'!A:D,4,FALSE)</f>
        <v>#N/A</v>
      </c>
      <c r="B2109" t="s">
        <v>26</v>
      </c>
      <c r="C2109">
        <v>35</v>
      </c>
      <c r="D2109">
        <v>0</v>
      </c>
      <c r="E2109">
        <v>0</v>
      </c>
      <c r="F2109" t="s">
        <v>25</v>
      </c>
      <c r="G2109">
        <v>13017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U2109" t="str">
        <f t="shared" si="99"/>
        <v/>
      </c>
      <c r="V2109" t="str">
        <f>IF(U2109="","",VLOOKUP(B2109,'08 County Sub Allocation'!A:B,2,FALSE))</f>
        <v/>
      </c>
      <c r="X2109" t="str">
        <f t="shared" si="98"/>
        <v/>
      </c>
      <c r="Y2109" t="str">
        <f t="shared" si="100"/>
        <v/>
      </c>
    </row>
    <row r="2110" spans="1:25" x14ac:dyDescent="0.3">
      <c r="A2110" t="e">
        <f>VLOOKUP(B2110,'VTD Check'!A:D,4,FALSE)</f>
        <v>#N/A</v>
      </c>
      <c r="B2110" t="s">
        <v>27</v>
      </c>
      <c r="C2110">
        <v>35</v>
      </c>
      <c r="D2110">
        <v>0</v>
      </c>
      <c r="E2110">
        <v>0</v>
      </c>
      <c r="F2110" t="s">
        <v>25</v>
      </c>
      <c r="G2110">
        <v>13017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U2110" t="str">
        <f t="shared" si="99"/>
        <v/>
      </c>
      <c r="V2110" t="str">
        <f>IF(U2110="","",VLOOKUP(B2110,'08 County Sub Allocation'!A:B,2,FALSE))</f>
        <v/>
      </c>
      <c r="X2110" t="str">
        <f t="shared" si="98"/>
        <v/>
      </c>
      <c r="Y2110" t="str">
        <f t="shared" si="100"/>
        <v/>
      </c>
    </row>
    <row r="2111" spans="1:25" x14ac:dyDescent="0.3">
      <c r="A2111" t="e">
        <f>VLOOKUP(B2111,'VTD Check'!A:D,4,FALSE)</f>
        <v>#N/A</v>
      </c>
      <c r="B2111" t="s">
        <v>28</v>
      </c>
      <c r="C2111">
        <v>35</v>
      </c>
      <c r="D2111">
        <v>0</v>
      </c>
      <c r="E2111">
        <v>0</v>
      </c>
      <c r="F2111" t="s">
        <v>25</v>
      </c>
      <c r="G2111">
        <v>13017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U2111" t="str">
        <f t="shared" si="99"/>
        <v/>
      </c>
      <c r="V2111" t="str">
        <f>IF(U2111="","",VLOOKUP(B2111,'08 County Sub Allocation'!A:B,2,FALSE))</f>
        <v/>
      </c>
      <c r="X2111" t="str">
        <f t="shared" si="98"/>
        <v/>
      </c>
      <c r="Y2111" t="str">
        <f t="shared" si="100"/>
        <v/>
      </c>
    </row>
    <row r="2112" spans="1:25" x14ac:dyDescent="0.3">
      <c r="A2112" t="e">
        <f>VLOOKUP(B2112,'VTD Check'!A:D,4,FALSE)</f>
        <v>#N/A</v>
      </c>
      <c r="B2112" t="s">
        <v>29</v>
      </c>
      <c r="C2112">
        <v>35</v>
      </c>
      <c r="D2112">
        <v>0</v>
      </c>
      <c r="E2112">
        <v>0</v>
      </c>
      <c r="F2112" t="s">
        <v>25</v>
      </c>
      <c r="G2112">
        <v>13017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U2112" t="str">
        <f t="shared" si="99"/>
        <v/>
      </c>
      <c r="V2112" t="str">
        <f>IF(U2112="","",VLOOKUP(B2112,'08 County Sub Allocation'!A:B,2,FALSE))</f>
        <v/>
      </c>
      <c r="X2112" t="str">
        <f t="shared" si="98"/>
        <v/>
      </c>
      <c r="Y2112" t="str">
        <f t="shared" si="100"/>
        <v/>
      </c>
    </row>
    <row r="2113" spans="1:25" x14ac:dyDescent="0.3">
      <c r="A2113" t="e">
        <f>VLOOKUP(B2113,'VTD Check'!A:D,4,FALSE)</f>
        <v>#N/A</v>
      </c>
      <c r="B2113" t="s">
        <v>30</v>
      </c>
      <c r="C2113">
        <v>35</v>
      </c>
      <c r="D2113">
        <v>0</v>
      </c>
      <c r="E2113">
        <v>0</v>
      </c>
      <c r="F2113" t="s">
        <v>25</v>
      </c>
      <c r="G2113">
        <v>13017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U2113" t="str">
        <f t="shared" si="99"/>
        <v/>
      </c>
      <c r="V2113" t="str">
        <f>IF(U2113="","",VLOOKUP(B2113,'08 County Sub Allocation'!A:B,2,FALSE))</f>
        <v/>
      </c>
      <c r="X2113" t="str">
        <f t="shared" si="98"/>
        <v/>
      </c>
      <c r="Y2113" t="str">
        <f t="shared" si="100"/>
        <v/>
      </c>
    </row>
    <row r="2114" spans="1:25" x14ac:dyDescent="0.3">
      <c r="A2114" t="e">
        <f>VLOOKUP(B2114,'VTD Check'!A:D,4,FALSE)</f>
        <v>#N/A</v>
      </c>
      <c r="B2114" t="s">
        <v>31</v>
      </c>
      <c r="C2114">
        <v>35</v>
      </c>
      <c r="D2114">
        <v>0</v>
      </c>
      <c r="E2114">
        <v>0</v>
      </c>
      <c r="F2114" t="s">
        <v>25</v>
      </c>
      <c r="G2114">
        <v>13017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U2114" t="str">
        <f t="shared" si="99"/>
        <v/>
      </c>
      <c r="V2114" t="str">
        <f>IF(U2114="","",VLOOKUP(B2114,'08 County Sub Allocation'!A:B,2,FALSE))</f>
        <v/>
      </c>
      <c r="X2114" t="str">
        <f t="shared" si="98"/>
        <v/>
      </c>
      <c r="Y2114" t="str">
        <f t="shared" si="100"/>
        <v/>
      </c>
    </row>
    <row r="2115" spans="1:25" x14ac:dyDescent="0.3">
      <c r="A2115" t="e">
        <f>VLOOKUP(B2115,'VTD Check'!A:D,4,FALSE)</f>
        <v>#N/A</v>
      </c>
      <c r="B2115" t="s">
        <v>32</v>
      </c>
      <c r="C2115">
        <v>35</v>
      </c>
      <c r="D2115">
        <v>0</v>
      </c>
      <c r="E2115">
        <v>302</v>
      </c>
      <c r="F2115" t="s">
        <v>25</v>
      </c>
      <c r="G2115">
        <v>0</v>
      </c>
      <c r="H2115">
        <v>302</v>
      </c>
      <c r="I2115">
        <v>298</v>
      </c>
      <c r="J2115">
        <v>8</v>
      </c>
      <c r="K2115">
        <v>2</v>
      </c>
      <c r="L2115">
        <v>6</v>
      </c>
      <c r="M2115">
        <v>127</v>
      </c>
      <c r="N2115">
        <v>2</v>
      </c>
      <c r="O2115">
        <v>152</v>
      </c>
      <c r="P2115">
        <v>1</v>
      </c>
      <c r="U2115" t="str">
        <f t="shared" si="99"/>
        <v/>
      </c>
      <c r="V2115" t="str">
        <f>IF(U2115="","",VLOOKUP(B2115,'08 County Sub Allocation'!A:B,2,FALSE))</f>
        <v/>
      </c>
      <c r="X2115" t="str">
        <f t="shared" ref="X2115:X2178" si="101">IF(U2115="","",IF(ISNUMBER(LEFT(U2115,2)/1),LEFT(U2115,2)/1,X2114))</f>
        <v/>
      </c>
      <c r="Y2115" t="str">
        <f t="shared" si="100"/>
        <v/>
      </c>
    </row>
    <row r="2116" spans="1:25" x14ac:dyDescent="0.3">
      <c r="A2116" t="e">
        <f>VLOOKUP(B2116,'VTD Check'!A:D,4,FALSE)</f>
        <v>#N/A</v>
      </c>
      <c r="B2116" t="s">
        <v>34</v>
      </c>
      <c r="C2116">
        <v>35</v>
      </c>
      <c r="U2116" t="str">
        <f t="shared" si="99"/>
        <v/>
      </c>
      <c r="V2116" t="str">
        <f>IF(U2116="","",VLOOKUP(B2116,'08 County Sub Allocation'!A:B,2,FALSE))</f>
        <v/>
      </c>
      <c r="X2116" t="str">
        <f t="shared" si="101"/>
        <v/>
      </c>
      <c r="Y2116" t="str">
        <f t="shared" si="100"/>
        <v/>
      </c>
    </row>
    <row r="2117" spans="1:25" x14ac:dyDescent="0.3">
      <c r="A2117" t="e">
        <f>VLOOKUP(B2117,'VTD Check'!A:D,4,FALSE)</f>
        <v>#N/A</v>
      </c>
      <c r="B2117" t="s">
        <v>24</v>
      </c>
      <c r="C2117">
        <v>35</v>
      </c>
      <c r="D2117">
        <v>0</v>
      </c>
      <c r="E2117">
        <v>1819</v>
      </c>
      <c r="F2117" t="s">
        <v>25</v>
      </c>
      <c r="G2117">
        <v>106473</v>
      </c>
      <c r="H2117">
        <v>1819</v>
      </c>
      <c r="I2117">
        <v>1811</v>
      </c>
      <c r="J2117">
        <v>38</v>
      </c>
      <c r="K2117">
        <v>7</v>
      </c>
      <c r="L2117">
        <v>8</v>
      </c>
      <c r="M2117">
        <v>920</v>
      </c>
      <c r="N2117">
        <v>8</v>
      </c>
      <c r="O2117">
        <v>823</v>
      </c>
      <c r="P2117">
        <v>7</v>
      </c>
      <c r="U2117" t="str">
        <f t="shared" si="99"/>
        <v/>
      </c>
      <c r="V2117" t="str">
        <f>IF(U2117="","",VLOOKUP(B2117,'08 County Sub Allocation'!A:B,2,FALSE))</f>
        <v/>
      </c>
      <c r="X2117" t="str">
        <f t="shared" si="101"/>
        <v/>
      </c>
      <c r="Y2117" t="str">
        <f t="shared" si="100"/>
        <v/>
      </c>
    </row>
    <row r="2118" spans="1:25" x14ac:dyDescent="0.3">
      <c r="A2118" t="e">
        <f>VLOOKUP(B2118,'VTD Check'!A:D,4,FALSE)</f>
        <v>#N/A</v>
      </c>
      <c r="B2118" t="s">
        <v>26</v>
      </c>
      <c r="C2118">
        <v>35</v>
      </c>
      <c r="D2118">
        <v>0</v>
      </c>
      <c r="E2118">
        <v>0</v>
      </c>
      <c r="F2118" s="1" t="s">
        <v>25</v>
      </c>
      <c r="G2118">
        <v>106473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U2118" t="str">
        <f t="shared" si="99"/>
        <v/>
      </c>
      <c r="V2118" t="str">
        <f>IF(U2118="","",VLOOKUP(B2118,'08 County Sub Allocation'!A:B,2,FALSE))</f>
        <v/>
      </c>
      <c r="X2118" t="str">
        <f t="shared" si="101"/>
        <v/>
      </c>
      <c r="Y2118" t="str">
        <f t="shared" si="100"/>
        <v/>
      </c>
    </row>
    <row r="2119" spans="1:25" x14ac:dyDescent="0.3">
      <c r="A2119" t="e">
        <f>VLOOKUP(B2119,'VTD Check'!A:D,4,FALSE)</f>
        <v>#N/A</v>
      </c>
      <c r="B2119" t="s">
        <v>27</v>
      </c>
      <c r="C2119">
        <v>35</v>
      </c>
      <c r="D2119">
        <v>0</v>
      </c>
      <c r="E2119">
        <v>0</v>
      </c>
      <c r="F2119" s="1" t="s">
        <v>25</v>
      </c>
      <c r="G2119">
        <v>106473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U2119" t="str">
        <f t="shared" si="99"/>
        <v/>
      </c>
      <c r="V2119" t="str">
        <f>IF(U2119="","",VLOOKUP(B2119,'08 County Sub Allocation'!A:B,2,FALSE))</f>
        <v/>
      </c>
      <c r="X2119" t="str">
        <f t="shared" si="101"/>
        <v/>
      </c>
      <c r="Y2119" t="str">
        <f t="shared" si="100"/>
        <v/>
      </c>
    </row>
    <row r="2120" spans="1:25" x14ac:dyDescent="0.3">
      <c r="A2120" t="e">
        <f>VLOOKUP(B2120,'VTD Check'!A:D,4,FALSE)</f>
        <v>#N/A</v>
      </c>
      <c r="B2120" t="s">
        <v>28</v>
      </c>
      <c r="C2120">
        <v>35</v>
      </c>
      <c r="D2120">
        <v>0</v>
      </c>
      <c r="E2120">
        <v>0</v>
      </c>
      <c r="F2120" s="1" t="s">
        <v>25</v>
      </c>
      <c r="G2120">
        <v>106473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U2120" t="str">
        <f t="shared" si="99"/>
        <v/>
      </c>
      <c r="V2120" t="str">
        <f>IF(U2120="","",VLOOKUP(B2120,'08 County Sub Allocation'!A:B,2,FALSE))</f>
        <v/>
      </c>
      <c r="X2120" t="str">
        <f t="shared" si="101"/>
        <v/>
      </c>
      <c r="Y2120" t="str">
        <f t="shared" si="100"/>
        <v/>
      </c>
    </row>
    <row r="2121" spans="1:25" x14ac:dyDescent="0.3">
      <c r="A2121" t="e">
        <f>VLOOKUP(B2121,'VTD Check'!A:D,4,FALSE)</f>
        <v>#N/A</v>
      </c>
      <c r="B2121" t="s">
        <v>29</v>
      </c>
      <c r="C2121">
        <v>35</v>
      </c>
      <c r="D2121">
        <v>0</v>
      </c>
      <c r="E2121">
        <v>0</v>
      </c>
      <c r="F2121" s="1" t="s">
        <v>25</v>
      </c>
      <c r="G2121">
        <v>106473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U2121" t="str">
        <f t="shared" si="99"/>
        <v/>
      </c>
      <c r="V2121" t="str">
        <f>IF(U2121="","",VLOOKUP(B2121,'08 County Sub Allocation'!A:B,2,FALSE))</f>
        <v/>
      </c>
      <c r="X2121" t="str">
        <f t="shared" si="101"/>
        <v/>
      </c>
      <c r="Y2121" t="str">
        <f t="shared" si="100"/>
        <v/>
      </c>
    </row>
    <row r="2122" spans="1:25" x14ac:dyDescent="0.3">
      <c r="A2122" t="e">
        <f>VLOOKUP(B2122,'VTD Check'!A:D,4,FALSE)</f>
        <v>#N/A</v>
      </c>
      <c r="B2122" t="s">
        <v>30</v>
      </c>
      <c r="C2122">
        <v>35</v>
      </c>
      <c r="D2122">
        <v>0</v>
      </c>
      <c r="E2122">
        <v>0</v>
      </c>
      <c r="F2122" s="1" t="s">
        <v>25</v>
      </c>
      <c r="G2122">
        <v>106473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U2122" t="str">
        <f t="shared" si="99"/>
        <v/>
      </c>
      <c r="V2122" t="str">
        <f>IF(U2122="","",VLOOKUP(B2122,'08 County Sub Allocation'!A:B,2,FALSE))</f>
        <v/>
      </c>
      <c r="X2122" t="str">
        <f t="shared" si="101"/>
        <v/>
      </c>
      <c r="Y2122" t="str">
        <f t="shared" si="100"/>
        <v/>
      </c>
    </row>
    <row r="2123" spans="1:25" x14ac:dyDescent="0.3">
      <c r="A2123" t="e">
        <f>VLOOKUP(B2123,'VTD Check'!A:D,4,FALSE)</f>
        <v>#N/A</v>
      </c>
      <c r="B2123" t="s">
        <v>31</v>
      </c>
      <c r="C2123">
        <v>35</v>
      </c>
      <c r="D2123">
        <v>0</v>
      </c>
      <c r="E2123">
        <v>0</v>
      </c>
      <c r="F2123" s="1" t="s">
        <v>25</v>
      </c>
      <c r="G2123">
        <v>106473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U2123" t="str">
        <f t="shared" ref="U2123:U2186" si="102">IF(ISNUMBER(LEFT(A2123,2)/1),A2123,IF(RIGHT(B2122,8)="Absentee",REPT("0",2-LEN(C2123))&amp;C2123&amp;"-ABS",IF(RIGHT(B2122,8)="Question",REPT("0",2-LEN(C2123))&amp;C2123&amp;"-QUE","")))</f>
        <v/>
      </c>
      <c r="V2123" t="str">
        <f>IF(U2123="","",VLOOKUP(B2123,'08 County Sub Allocation'!A:B,2,FALSE))</f>
        <v/>
      </c>
      <c r="X2123" t="str">
        <f t="shared" si="101"/>
        <v/>
      </c>
      <c r="Y2123" t="str">
        <f t="shared" si="100"/>
        <v/>
      </c>
    </row>
    <row r="2124" spans="1:25" x14ac:dyDescent="0.3">
      <c r="A2124" t="e">
        <f>VLOOKUP(B2124,'VTD Check'!A:D,4,FALSE)</f>
        <v>#N/A</v>
      </c>
      <c r="B2124" t="s">
        <v>32</v>
      </c>
      <c r="C2124">
        <v>35</v>
      </c>
      <c r="D2124">
        <v>0</v>
      </c>
      <c r="E2124">
        <v>1819</v>
      </c>
      <c r="F2124" s="1" t="s">
        <v>25</v>
      </c>
      <c r="G2124">
        <v>0</v>
      </c>
      <c r="H2124">
        <v>1819</v>
      </c>
      <c r="I2124">
        <v>1811</v>
      </c>
      <c r="J2124">
        <v>38</v>
      </c>
      <c r="K2124">
        <v>7</v>
      </c>
      <c r="L2124">
        <v>8</v>
      </c>
      <c r="M2124">
        <v>920</v>
      </c>
      <c r="N2124">
        <v>8</v>
      </c>
      <c r="O2124">
        <v>823</v>
      </c>
      <c r="P2124">
        <v>7</v>
      </c>
      <c r="U2124" t="str">
        <f t="shared" si="102"/>
        <v/>
      </c>
      <c r="V2124" t="str">
        <f>IF(U2124="","",VLOOKUP(B2124,'08 County Sub Allocation'!A:B,2,FALSE))</f>
        <v/>
      </c>
      <c r="X2124" t="str">
        <f t="shared" si="101"/>
        <v/>
      </c>
      <c r="Y2124" t="str">
        <f t="shared" si="100"/>
        <v/>
      </c>
    </row>
    <row r="2125" spans="1:25" x14ac:dyDescent="0.3">
      <c r="A2125" t="e">
        <f>VLOOKUP(B2125,'VTD Check'!A:D,4,FALSE)</f>
        <v>#N/A</v>
      </c>
      <c r="B2125" t="s">
        <v>450</v>
      </c>
      <c r="C2125">
        <v>35</v>
      </c>
      <c r="U2125" t="str">
        <f t="shared" si="102"/>
        <v/>
      </c>
      <c r="V2125" t="str">
        <f>IF(U2125="","",VLOOKUP(B2125,'08 County Sub Allocation'!A:B,2,FALSE))</f>
        <v/>
      </c>
      <c r="X2125" t="str">
        <f t="shared" si="101"/>
        <v/>
      </c>
      <c r="Y2125" t="str">
        <f t="shared" ref="Y2125:Y2188" si="103">IF(U2125="","",IF(RIGHT(B2125,5)="Total","TOT",IF(ISNUMBER(LEFT(A2125,2)/1),"ED",IF(RIGHT(U2125,3)="ABS","ABS",IF(RIGHT(U2125,3)="QUE","QUE","")))))</f>
        <v/>
      </c>
    </row>
    <row r="2126" spans="1:25" x14ac:dyDescent="0.3">
      <c r="A2126" t="e">
        <f>VLOOKUP(B2126,'VTD Check'!A:D,4,FALSE)</f>
        <v>#N/A</v>
      </c>
      <c r="B2126" t="s">
        <v>24</v>
      </c>
      <c r="C2126">
        <v>35</v>
      </c>
      <c r="D2126">
        <v>0</v>
      </c>
      <c r="E2126">
        <v>0</v>
      </c>
      <c r="F2126" s="1" t="s">
        <v>25</v>
      </c>
      <c r="G2126">
        <v>48221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U2126" t="str">
        <f t="shared" si="102"/>
        <v/>
      </c>
      <c r="V2126" t="str">
        <f>IF(U2126="","",VLOOKUP(B2126,'08 County Sub Allocation'!A:B,2,FALSE))</f>
        <v/>
      </c>
      <c r="X2126" t="str">
        <f t="shared" si="101"/>
        <v/>
      </c>
      <c r="Y2126" t="str">
        <f t="shared" si="103"/>
        <v/>
      </c>
    </row>
    <row r="2127" spans="1:25" x14ac:dyDescent="0.3">
      <c r="A2127" t="e">
        <f>VLOOKUP(B2127,'VTD Check'!A:D,4,FALSE)</f>
        <v>#N/A</v>
      </c>
      <c r="B2127" t="s">
        <v>26</v>
      </c>
      <c r="C2127">
        <v>35</v>
      </c>
      <c r="D2127">
        <v>0</v>
      </c>
      <c r="E2127">
        <v>155</v>
      </c>
      <c r="F2127" s="1" t="s">
        <v>25</v>
      </c>
      <c r="G2127">
        <v>48221</v>
      </c>
      <c r="H2127">
        <v>155</v>
      </c>
      <c r="I2127">
        <v>149</v>
      </c>
      <c r="J2127">
        <v>0</v>
      </c>
      <c r="K2127">
        <v>2</v>
      </c>
      <c r="L2127">
        <v>2</v>
      </c>
      <c r="M2127">
        <v>37</v>
      </c>
      <c r="N2127">
        <v>0</v>
      </c>
      <c r="O2127">
        <v>108</v>
      </c>
      <c r="P2127">
        <v>0</v>
      </c>
      <c r="U2127" t="str">
        <f t="shared" si="102"/>
        <v/>
      </c>
      <c r="V2127" t="str">
        <f>IF(U2127="","",VLOOKUP(B2127,'08 County Sub Allocation'!A:B,2,FALSE))</f>
        <v/>
      </c>
      <c r="X2127" t="str">
        <f t="shared" si="101"/>
        <v/>
      </c>
      <c r="Y2127" t="str">
        <f t="shared" si="103"/>
        <v/>
      </c>
    </row>
    <row r="2128" spans="1:25" x14ac:dyDescent="0.3">
      <c r="A2128" t="e">
        <f>VLOOKUP(B2128,'VTD Check'!A:D,4,FALSE)</f>
        <v>#N/A</v>
      </c>
      <c r="B2128" t="s">
        <v>27</v>
      </c>
      <c r="C2128">
        <v>35</v>
      </c>
      <c r="D2128">
        <v>0</v>
      </c>
      <c r="E2128">
        <v>0</v>
      </c>
      <c r="F2128" s="1" t="s">
        <v>25</v>
      </c>
      <c r="G2128">
        <v>48221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U2128" t="str">
        <f t="shared" si="102"/>
        <v/>
      </c>
      <c r="V2128" t="str">
        <f>IF(U2128="","",VLOOKUP(B2128,'08 County Sub Allocation'!A:B,2,FALSE))</f>
        <v/>
      </c>
      <c r="X2128" t="str">
        <f t="shared" si="101"/>
        <v/>
      </c>
      <c r="Y2128" t="str">
        <f t="shared" si="103"/>
        <v/>
      </c>
    </row>
    <row r="2129" spans="1:25" x14ac:dyDescent="0.3">
      <c r="A2129" t="e">
        <f>VLOOKUP(B2129,'VTD Check'!A:D,4,FALSE)</f>
        <v>#N/A</v>
      </c>
      <c r="B2129" t="s">
        <v>28</v>
      </c>
      <c r="C2129">
        <v>35</v>
      </c>
      <c r="D2129">
        <v>0</v>
      </c>
      <c r="E2129">
        <v>554</v>
      </c>
      <c r="F2129" s="1" t="s">
        <v>25</v>
      </c>
      <c r="G2129">
        <v>48221</v>
      </c>
      <c r="H2129">
        <v>554</v>
      </c>
      <c r="I2129">
        <v>546</v>
      </c>
      <c r="J2129">
        <v>10</v>
      </c>
      <c r="K2129">
        <v>2</v>
      </c>
      <c r="L2129">
        <v>6</v>
      </c>
      <c r="M2129">
        <v>168</v>
      </c>
      <c r="N2129">
        <v>4</v>
      </c>
      <c r="O2129">
        <v>352</v>
      </c>
      <c r="P2129">
        <v>4</v>
      </c>
      <c r="U2129" t="str">
        <f t="shared" si="102"/>
        <v/>
      </c>
      <c r="V2129" t="str">
        <f>IF(U2129="","",VLOOKUP(B2129,'08 County Sub Allocation'!A:B,2,FALSE))</f>
        <v/>
      </c>
      <c r="X2129" t="str">
        <f t="shared" si="101"/>
        <v/>
      </c>
      <c r="Y2129" t="str">
        <f t="shared" si="103"/>
        <v/>
      </c>
    </row>
    <row r="2130" spans="1:25" x14ac:dyDescent="0.3">
      <c r="A2130" t="e">
        <f>VLOOKUP(B2130,'VTD Check'!A:D,4,FALSE)</f>
        <v>#N/A</v>
      </c>
      <c r="B2130" t="s">
        <v>29</v>
      </c>
      <c r="C2130">
        <v>35</v>
      </c>
      <c r="D2130">
        <v>0</v>
      </c>
      <c r="E2130">
        <v>0</v>
      </c>
      <c r="F2130" t="s">
        <v>25</v>
      </c>
      <c r="G2130">
        <v>48221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U2130" t="str">
        <f t="shared" si="102"/>
        <v/>
      </c>
      <c r="V2130" t="str">
        <f>IF(U2130="","",VLOOKUP(B2130,'08 County Sub Allocation'!A:B,2,FALSE))</f>
        <v/>
      </c>
      <c r="X2130" t="str">
        <f t="shared" si="101"/>
        <v/>
      </c>
      <c r="Y2130" t="str">
        <f t="shared" si="103"/>
        <v/>
      </c>
    </row>
    <row r="2131" spans="1:25" x14ac:dyDescent="0.3">
      <c r="A2131" t="e">
        <f>VLOOKUP(B2131,'VTD Check'!A:D,4,FALSE)</f>
        <v>#N/A</v>
      </c>
      <c r="B2131" t="s">
        <v>30</v>
      </c>
      <c r="C2131">
        <v>35</v>
      </c>
      <c r="D2131">
        <v>0</v>
      </c>
      <c r="E2131">
        <v>409</v>
      </c>
      <c r="F2131" t="s">
        <v>25</v>
      </c>
      <c r="G2131">
        <v>48221</v>
      </c>
      <c r="H2131">
        <v>409</v>
      </c>
      <c r="I2131">
        <v>403</v>
      </c>
      <c r="J2131">
        <v>7</v>
      </c>
      <c r="K2131">
        <v>4</v>
      </c>
      <c r="L2131">
        <v>8</v>
      </c>
      <c r="M2131">
        <v>116</v>
      </c>
      <c r="N2131">
        <v>2</v>
      </c>
      <c r="O2131">
        <v>265</v>
      </c>
      <c r="P2131">
        <v>1</v>
      </c>
      <c r="U2131" t="str">
        <f t="shared" si="102"/>
        <v/>
      </c>
      <c r="V2131" t="str">
        <f>IF(U2131="","",VLOOKUP(B2131,'08 County Sub Allocation'!A:B,2,FALSE))</f>
        <v/>
      </c>
      <c r="X2131" t="str">
        <f t="shared" si="101"/>
        <v/>
      </c>
      <c r="Y2131" t="str">
        <f t="shared" si="103"/>
        <v/>
      </c>
    </row>
    <row r="2132" spans="1:25" x14ac:dyDescent="0.3">
      <c r="A2132" t="e">
        <f>VLOOKUP(B2132,'VTD Check'!A:D,4,FALSE)</f>
        <v>#N/A</v>
      </c>
      <c r="B2132" t="s">
        <v>31</v>
      </c>
      <c r="C2132">
        <v>35</v>
      </c>
      <c r="D2132">
        <v>0</v>
      </c>
      <c r="E2132">
        <v>0</v>
      </c>
      <c r="F2132" t="s">
        <v>25</v>
      </c>
      <c r="G2132">
        <v>48221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U2132" t="str">
        <f t="shared" si="102"/>
        <v/>
      </c>
      <c r="V2132" t="str">
        <f>IF(U2132="","",VLOOKUP(B2132,'08 County Sub Allocation'!A:B,2,FALSE))</f>
        <v/>
      </c>
      <c r="X2132" t="str">
        <f t="shared" si="101"/>
        <v/>
      </c>
      <c r="Y2132" t="str">
        <f t="shared" si="103"/>
        <v/>
      </c>
    </row>
    <row r="2133" spans="1:25" x14ac:dyDescent="0.3">
      <c r="A2133" t="e">
        <f>VLOOKUP(B2133,'VTD Check'!A:D,4,FALSE)</f>
        <v>#N/A</v>
      </c>
      <c r="B2133" t="s">
        <v>32</v>
      </c>
      <c r="C2133">
        <v>35</v>
      </c>
      <c r="D2133">
        <v>0</v>
      </c>
      <c r="E2133">
        <v>1118</v>
      </c>
      <c r="F2133" t="s">
        <v>25</v>
      </c>
      <c r="G2133">
        <v>0</v>
      </c>
      <c r="H2133">
        <v>1118</v>
      </c>
      <c r="I2133">
        <v>1098</v>
      </c>
      <c r="J2133">
        <v>17</v>
      </c>
      <c r="K2133">
        <v>8</v>
      </c>
      <c r="L2133">
        <v>16</v>
      </c>
      <c r="M2133">
        <v>321</v>
      </c>
      <c r="N2133">
        <v>6</v>
      </c>
      <c r="O2133">
        <v>725</v>
      </c>
      <c r="P2133">
        <v>5</v>
      </c>
      <c r="U2133" t="str">
        <f t="shared" si="102"/>
        <v/>
      </c>
      <c r="V2133" t="str">
        <f>IF(U2133="","",VLOOKUP(B2133,'08 County Sub Allocation'!A:B,2,FALSE))</f>
        <v/>
      </c>
      <c r="X2133" t="str">
        <f t="shared" si="101"/>
        <v/>
      </c>
      <c r="Y2133" t="str">
        <f t="shared" si="103"/>
        <v/>
      </c>
    </row>
    <row r="2134" spans="1:25" x14ac:dyDescent="0.3">
      <c r="A2134" t="e">
        <f>VLOOKUP(B2134,'VTD Check'!A:D,4,FALSE)</f>
        <v>#N/A</v>
      </c>
      <c r="B2134" t="s">
        <v>451</v>
      </c>
      <c r="C2134">
        <v>35</v>
      </c>
      <c r="U2134" t="str">
        <f t="shared" si="102"/>
        <v/>
      </c>
      <c r="V2134" t="str">
        <f>IF(U2134="","",VLOOKUP(B2134,'08 County Sub Allocation'!A:B,2,FALSE))</f>
        <v/>
      </c>
      <c r="X2134" t="str">
        <f t="shared" si="101"/>
        <v/>
      </c>
      <c r="Y2134" t="str">
        <f t="shared" si="103"/>
        <v/>
      </c>
    </row>
    <row r="2135" spans="1:25" x14ac:dyDescent="0.3">
      <c r="A2135" t="e">
        <f>VLOOKUP(B2135,'VTD Check'!A:D,4,FALSE)</f>
        <v>#N/A</v>
      </c>
      <c r="B2135" t="s">
        <v>24</v>
      </c>
      <c r="C2135">
        <v>35</v>
      </c>
      <c r="D2135">
        <v>0</v>
      </c>
      <c r="E2135">
        <v>0</v>
      </c>
      <c r="F2135" t="s">
        <v>25</v>
      </c>
      <c r="G2135">
        <v>23377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U2135" t="str">
        <f t="shared" si="102"/>
        <v/>
      </c>
      <c r="V2135" t="str">
        <f>IF(U2135="","",VLOOKUP(B2135,'08 County Sub Allocation'!A:B,2,FALSE))</f>
        <v/>
      </c>
      <c r="X2135" t="str">
        <f t="shared" si="101"/>
        <v/>
      </c>
      <c r="Y2135" t="str">
        <f t="shared" si="103"/>
        <v/>
      </c>
    </row>
    <row r="2136" spans="1:25" x14ac:dyDescent="0.3">
      <c r="A2136" t="e">
        <f>VLOOKUP(B2136,'VTD Check'!A:D,4,FALSE)</f>
        <v>#N/A</v>
      </c>
      <c r="B2136" t="s">
        <v>26</v>
      </c>
      <c r="C2136">
        <v>35</v>
      </c>
      <c r="D2136">
        <v>0</v>
      </c>
      <c r="E2136">
        <v>0</v>
      </c>
      <c r="F2136" t="s">
        <v>25</v>
      </c>
      <c r="G2136">
        <v>23377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U2136" t="str">
        <f t="shared" si="102"/>
        <v/>
      </c>
      <c r="V2136" t="str">
        <f>IF(U2136="","",VLOOKUP(B2136,'08 County Sub Allocation'!A:B,2,FALSE))</f>
        <v/>
      </c>
      <c r="X2136" t="str">
        <f t="shared" si="101"/>
        <v/>
      </c>
      <c r="Y2136" t="str">
        <f t="shared" si="103"/>
        <v/>
      </c>
    </row>
    <row r="2137" spans="1:25" x14ac:dyDescent="0.3">
      <c r="A2137" t="e">
        <f>VLOOKUP(B2137,'VTD Check'!A:D,4,FALSE)</f>
        <v>#N/A</v>
      </c>
      <c r="B2137" t="s">
        <v>27</v>
      </c>
      <c r="C2137">
        <v>35</v>
      </c>
      <c r="D2137">
        <v>0</v>
      </c>
      <c r="E2137">
        <v>0</v>
      </c>
      <c r="F2137" t="s">
        <v>25</v>
      </c>
      <c r="G2137">
        <v>23377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U2137" t="str">
        <f t="shared" si="102"/>
        <v/>
      </c>
      <c r="V2137" t="str">
        <f>IF(U2137="","",VLOOKUP(B2137,'08 County Sub Allocation'!A:B,2,FALSE))</f>
        <v/>
      </c>
      <c r="X2137" t="str">
        <f t="shared" si="101"/>
        <v/>
      </c>
      <c r="Y2137" t="str">
        <f t="shared" si="103"/>
        <v/>
      </c>
    </row>
    <row r="2138" spans="1:25" x14ac:dyDescent="0.3">
      <c r="A2138" t="e">
        <f>VLOOKUP(B2138,'VTD Check'!A:D,4,FALSE)</f>
        <v>#N/A</v>
      </c>
      <c r="B2138" t="s">
        <v>28</v>
      </c>
      <c r="C2138">
        <v>35</v>
      </c>
      <c r="D2138">
        <v>0</v>
      </c>
      <c r="E2138">
        <v>0</v>
      </c>
      <c r="F2138" t="s">
        <v>25</v>
      </c>
      <c r="G2138">
        <v>23377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U2138" t="str">
        <f t="shared" si="102"/>
        <v/>
      </c>
      <c r="V2138" t="str">
        <f>IF(U2138="","",VLOOKUP(B2138,'08 County Sub Allocation'!A:B,2,FALSE))</f>
        <v/>
      </c>
      <c r="X2138" t="str">
        <f t="shared" si="101"/>
        <v/>
      </c>
      <c r="Y2138" t="str">
        <f t="shared" si="103"/>
        <v/>
      </c>
    </row>
    <row r="2139" spans="1:25" x14ac:dyDescent="0.3">
      <c r="A2139" t="e">
        <f>VLOOKUP(B2139,'VTD Check'!A:D,4,FALSE)</f>
        <v>#N/A</v>
      </c>
      <c r="B2139" t="s">
        <v>29</v>
      </c>
      <c r="C2139">
        <v>35</v>
      </c>
      <c r="D2139">
        <v>0</v>
      </c>
      <c r="E2139">
        <v>29</v>
      </c>
      <c r="F2139" t="s">
        <v>25</v>
      </c>
      <c r="G2139">
        <v>23377</v>
      </c>
      <c r="H2139">
        <v>29</v>
      </c>
      <c r="I2139">
        <v>29</v>
      </c>
      <c r="J2139">
        <v>1</v>
      </c>
      <c r="K2139">
        <v>1</v>
      </c>
      <c r="L2139">
        <v>1</v>
      </c>
      <c r="M2139">
        <v>9</v>
      </c>
      <c r="N2139">
        <v>0</v>
      </c>
      <c r="O2139">
        <v>17</v>
      </c>
      <c r="P2139">
        <v>0</v>
      </c>
      <c r="U2139" t="str">
        <f t="shared" si="102"/>
        <v/>
      </c>
      <c r="V2139" t="str">
        <f>IF(U2139="","",VLOOKUP(B2139,'08 County Sub Allocation'!A:B,2,FALSE))</f>
        <v/>
      </c>
      <c r="X2139" t="str">
        <f t="shared" si="101"/>
        <v/>
      </c>
      <c r="Y2139" t="str">
        <f t="shared" si="103"/>
        <v/>
      </c>
    </row>
    <row r="2140" spans="1:25" x14ac:dyDescent="0.3">
      <c r="A2140" t="e">
        <f>VLOOKUP(B2140,'VTD Check'!A:D,4,FALSE)</f>
        <v>#N/A</v>
      </c>
      <c r="B2140" t="s">
        <v>30</v>
      </c>
      <c r="C2140">
        <v>35</v>
      </c>
      <c r="D2140">
        <v>0</v>
      </c>
      <c r="E2140">
        <v>0</v>
      </c>
      <c r="F2140" t="s">
        <v>25</v>
      </c>
      <c r="G2140">
        <v>23377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U2140" t="str">
        <f t="shared" si="102"/>
        <v/>
      </c>
      <c r="V2140" t="str">
        <f>IF(U2140="","",VLOOKUP(B2140,'08 County Sub Allocation'!A:B,2,FALSE))</f>
        <v/>
      </c>
      <c r="X2140" t="str">
        <f t="shared" si="101"/>
        <v/>
      </c>
      <c r="Y2140" t="str">
        <f t="shared" si="103"/>
        <v/>
      </c>
    </row>
    <row r="2141" spans="1:25" x14ac:dyDescent="0.3">
      <c r="A2141" t="e">
        <f>VLOOKUP(B2141,'VTD Check'!A:D,4,FALSE)</f>
        <v>#N/A</v>
      </c>
      <c r="B2141" t="s">
        <v>31</v>
      </c>
      <c r="C2141">
        <v>35</v>
      </c>
      <c r="D2141">
        <v>0</v>
      </c>
      <c r="E2141">
        <v>0</v>
      </c>
      <c r="F2141" t="s">
        <v>25</v>
      </c>
      <c r="G2141">
        <v>23377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U2141" t="str">
        <f t="shared" si="102"/>
        <v/>
      </c>
      <c r="V2141" t="str">
        <f>IF(U2141="","",VLOOKUP(B2141,'08 County Sub Allocation'!A:B,2,FALSE))</f>
        <v/>
      </c>
      <c r="X2141" t="str">
        <f t="shared" si="101"/>
        <v/>
      </c>
      <c r="Y2141" t="str">
        <f t="shared" si="103"/>
        <v/>
      </c>
    </row>
    <row r="2142" spans="1:25" x14ac:dyDescent="0.3">
      <c r="A2142" t="e">
        <f>VLOOKUP(B2142,'VTD Check'!A:D,4,FALSE)</f>
        <v>#N/A</v>
      </c>
      <c r="B2142" t="s">
        <v>32</v>
      </c>
      <c r="C2142">
        <v>35</v>
      </c>
      <c r="D2142">
        <v>0</v>
      </c>
      <c r="E2142">
        <v>29</v>
      </c>
      <c r="F2142" t="s">
        <v>25</v>
      </c>
      <c r="G2142">
        <v>0</v>
      </c>
      <c r="H2142">
        <v>29</v>
      </c>
      <c r="I2142">
        <v>29</v>
      </c>
      <c r="J2142">
        <v>1</v>
      </c>
      <c r="K2142">
        <v>1</v>
      </c>
      <c r="L2142">
        <v>1</v>
      </c>
      <c r="M2142">
        <v>9</v>
      </c>
      <c r="N2142">
        <v>0</v>
      </c>
      <c r="O2142">
        <v>17</v>
      </c>
      <c r="P2142">
        <v>0</v>
      </c>
      <c r="U2142" t="str">
        <f t="shared" si="102"/>
        <v/>
      </c>
      <c r="V2142" t="str">
        <f>IF(U2142="","",VLOOKUP(B2142,'08 County Sub Allocation'!A:B,2,FALSE))</f>
        <v/>
      </c>
      <c r="X2142" t="str">
        <f t="shared" si="101"/>
        <v/>
      </c>
      <c r="Y2142" t="str">
        <f t="shared" si="103"/>
        <v/>
      </c>
    </row>
    <row r="2143" spans="1:25" x14ac:dyDescent="0.3">
      <c r="A2143" t="e">
        <f>VLOOKUP(B2143,'VTD Check'!A:D,4,FALSE)</f>
        <v>#N/A</v>
      </c>
      <c r="B2143" t="s">
        <v>32</v>
      </c>
      <c r="C2143">
        <v>35</v>
      </c>
      <c r="U2143" t="str">
        <f t="shared" si="102"/>
        <v/>
      </c>
      <c r="V2143" t="str">
        <f>IF(U2143="","",VLOOKUP(B2143,'08 County Sub Allocation'!A:B,2,FALSE))</f>
        <v/>
      </c>
      <c r="X2143" t="str">
        <f t="shared" si="101"/>
        <v/>
      </c>
      <c r="Y2143" t="str">
        <f t="shared" si="103"/>
        <v/>
      </c>
    </row>
    <row r="2144" spans="1:25" x14ac:dyDescent="0.3">
      <c r="A2144" t="e">
        <f>VLOOKUP(B2144,'VTD Check'!A:D,4,FALSE)</f>
        <v>#N/A</v>
      </c>
      <c r="B2144" t="s">
        <v>37</v>
      </c>
      <c r="C2144">
        <v>35</v>
      </c>
      <c r="D2144">
        <v>13017</v>
      </c>
      <c r="E2144">
        <v>5768</v>
      </c>
      <c r="F2144" s="1">
        <v>0.44309999999999999</v>
      </c>
      <c r="G2144">
        <v>13017</v>
      </c>
      <c r="H2144">
        <v>5768</v>
      </c>
      <c r="I2144">
        <v>5734</v>
      </c>
      <c r="J2144">
        <v>131</v>
      </c>
      <c r="K2144">
        <v>30</v>
      </c>
      <c r="L2144">
        <v>53</v>
      </c>
      <c r="M2144">
        <v>2373</v>
      </c>
      <c r="N2144">
        <v>42</v>
      </c>
      <c r="O2144">
        <v>3086</v>
      </c>
      <c r="P2144">
        <v>19</v>
      </c>
      <c r="U2144" t="str">
        <f t="shared" si="102"/>
        <v/>
      </c>
      <c r="V2144" t="str">
        <f>IF(U2144="","",VLOOKUP(B2144,'08 County Sub Allocation'!A:B,2,FALSE))</f>
        <v/>
      </c>
      <c r="X2144" t="str">
        <f t="shared" si="101"/>
        <v/>
      </c>
      <c r="Y2144" t="str">
        <f t="shared" si="103"/>
        <v/>
      </c>
    </row>
    <row r="2145" spans="1:25" x14ac:dyDescent="0.3">
      <c r="A2145" t="e">
        <f>VLOOKUP(B2145,'VTD Check'!A:D,4,FALSE)</f>
        <v>#N/A</v>
      </c>
      <c r="B2145" t="s">
        <v>24</v>
      </c>
      <c r="C2145">
        <v>35</v>
      </c>
      <c r="D2145">
        <v>13017</v>
      </c>
      <c r="E2145">
        <v>4738</v>
      </c>
      <c r="F2145" s="1">
        <v>0.36399999999999999</v>
      </c>
      <c r="G2145">
        <v>204105</v>
      </c>
      <c r="H2145">
        <v>4738</v>
      </c>
      <c r="I2145">
        <v>4710</v>
      </c>
      <c r="J2145">
        <v>111</v>
      </c>
      <c r="K2145">
        <v>20</v>
      </c>
      <c r="L2145">
        <v>29</v>
      </c>
      <c r="M2145">
        <v>2327</v>
      </c>
      <c r="N2145">
        <v>26</v>
      </c>
      <c r="O2145">
        <v>2179</v>
      </c>
      <c r="P2145">
        <v>18</v>
      </c>
      <c r="U2145" t="str">
        <f t="shared" si="102"/>
        <v/>
      </c>
      <c r="V2145" t="str">
        <f>IF(U2145="","",VLOOKUP(B2145,'08 County Sub Allocation'!A:B,2,FALSE))</f>
        <v/>
      </c>
      <c r="X2145" t="str">
        <f t="shared" si="101"/>
        <v/>
      </c>
      <c r="Y2145" t="str">
        <f t="shared" si="103"/>
        <v/>
      </c>
    </row>
    <row r="2146" spans="1:25" x14ac:dyDescent="0.3">
      <c r="A2146" t="e">
        <f>VLOOKUP(B2146,'VTD Check'!A:D,4,FALSE)</f>
        <v>#N/A</v>
      </c>
      <c r="B2146" t="s">
        <v>26</v>
      </c>
      <c r="C2146">
        <v>35</v>
      </c>
      <c r="D2146">
        <v>13017</v>
      </c>
      <c r="E2146">
        <v>155</v>
      </c>
      <c r="F2146" s="1">
        <v>1.1900000000000001E-2</v>
      </c>
      <c r="G2146">
        <v>204105</v>
      </c>
      <c r="H2146">
        <v>155</v>
      </c>
      <c r="I2146">
        <v>149</v>
      </c>
      <c r="J2146">
        <v>0</v>
      </c>
      <c r="K2146">
        <v>2</v>
      </c>
      <c r="L2146">
        <v>2</v>
      </c>
      <c r="M2146">
        <v>37</v>
      </c>
      <c r="N2146">
        <v>0</v>
      </c>
      <c r="O2146">
        <v>108</v>
      </c>
      <c r="P2146">
        <v>0</v>
      </c>
      <c r="U2146" t="str">
        <f t="shared" si="102"/>
        <v/>
      </c>
      <c r="V2146" t="str">
        <f>IF(U2146="","",VLOOKUP(B2146,'08 County Sub Allocation'!A:B,2,FALSE))</f>
        <v/>
      </c>
      <c r="X2146" t="str">
        <f t="shared" si="101"/>
        <v/>
      </c>
      <c r="Y2146" t="str">
        <f t="shared" si="103"/>
        <v/>
      </c>
    </row>
    <row r="2147" spans="1:25" x14ac:dyDescent="0.3">
      <c r="A2147" t="e">
        <f>VLOOKUP(B2147,'VTD Check'!A:D,4,FALSE)</f>
        <v>#N/A</v>
      </c>
      <c r="B2147" t="s">
        <v>27</v>
      </c>
      <c r="C2147">
        <v>35</v>
      </c>
      <c r="D2147">
        <v>13017</v>
      </c>
      <c r="E2147">
        <v>0</v>
      </c>
      <c r="F2147" s="1">
        <v>0</v>
      </c>
      <c r="G2147">
        <v>204105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U2147" t="str">
        <f t="shared" si="102"/>
        <v/>
      </c>
      <c r="V2147" t="str">
        <f>IF(U2147="","",VLOOKUP(B2147,'08 County Sub Allocation'!A:B,2,FALSE))</f>
        <v/>
      </c>
      <c r="X2147" t="str">
        <f t="shared" si="101"/>
        <v/>
      </c>
      <c r="Y2147" t="str">
        <f t="shared" si="103"/>
        <v/>
      </c>
    </row>
    <row r="2148" spans="1:25" x14ac:dyDescent="0.3">
      <c r="A2148" t="e">
        <f>VLOOKUP(B2148,'VTD Check'!A:D,4,FALSE)</f>
        <v>#N/A</v>
      </c>
      <c r="B2148" t="s">
        <v>28</v>
      </c>
      <c r="C2148">
        <v>35</v>
      </c>
      <c r="D2148">
        <v>13017</v>
      </c>
      <c r="E2148">
        <v>554</v>
      </c>
      <c r="F2148" s="1">
        <v>4.2599999999999999E-2</v>
      </c>
      <c r="G2148">
        <v>204105</v>
      </c>
      <c r="H2148">
        <v>554</v>
      </c>
      <c r="I2148">
        <v>546</v>
      </c>
      <c r="J2148">
        <v>10</v>
      </c>
      <c r="K2148">
        <v>2</v>
      </c>
      <c r="L2148">
        <v>6</v>
      </c>
      <c r="M2148">
        <v>168</v>
      </c>
      <c r="N2148">
        <v>4</v>
      </c>
      <c r="O2148">
        <v>352</v>
      </c>
      <c r="P2148">
        <v>4</v>
      </c>
      <c r="U2148" t="str">
        <f t="shared" si="102"/>
        <v/>
      </c>
      <c r="V2148" t="str">
        <f>IF(U2148="","",VLOOKUP(B2148,'08 County Sub Allocation'!A:B,2,FALSE))</f>
        <v/>
      </c>
      <c r="X2148" t="str">
        <f t="shared" si="101"/>
        <v/>
      </c>
      <c r="Y2148" t="str">
        <f t="shared" si="103"/>
        <v/>
      </c>
    </row>
    <row r="2149" spans="1:25" x14ac:dyDescent="0.3">
      <c r="A2149" t="e">
        <f>VLOOKUP(B2149,'VTD Check'!A:D,4,FALSE)</f>
        <v>#N/A</v>
      </c>
      <c r="B2149" t="s">
        <v>29</v>
      </c>
      <c r="C2149">
        <v>35</v>
      </c>
      <c r="D2149">
        <v>13017</v>
      </c>
      <c r="E2149">
        <v>29</v>
      </c>
      <c r="F2149" s="1">
        <v>2.2000000000000001E-3</v>
      </c>
      <c r="G2149">
        <v>204105</v>
      </c>
      <c r="H2149">
        <v>29</v>
      </c>
      <c r="I2149">
        <v>29</v>
      </c>
      <c r="J2149">
        <v>1</v>
      </c>
      <c r="K2149">
        <v>1</v>
      </c>
      <c r="L2149">
        <v>1</v>
      </c>
      <c r="M2149">
        <v>9</v>
      </c>
      <c r="N2149">
        <v>0</v>
      </c>
      <c r="O2149">
        <v>17</v>
      </c>
      <c r="P2149">
        <v>0</v>
      </c>
      <c r="U2149" t="str">
        <f t="shared" si="102"/>
        <v/>
      </c>
      <c r="V2149" t="str">
        <f>IF(U2149="","",VLOOKUP(B2149,'08 County Sub Allocation'!A:B,2,FALSE))</f>
        <v/>
      </c>
      <c r="X2149" t="str">
        <f t="shared" si="101"/>
        <v/>
      </c>
      <c r="Y2149" t="str">
        <f t="shared" si="103"/>
        <v/>
      </c>
    </row>
    <row r="2150" spans="1:25" x14ac:dyDescent="0.3">
      <c r="A2150" t="e">
        <f>VLOOKUP(B2150,'VTD Check'!A:D,4,FALSE)</f>
        <v>#N/A</v>
      </c>
      <c r="B2150" t="s">
        <v>30</v>
      </c>
      <c r="C2150">
        <v>35</v>
      </c>
      <c r="D2150">
        <v>13017</v>
      </c>
      <c r="E2150">
        <v>409</v>
      </c>
      <c r="F2150" s="1">
        <v>3.1399999999999997E-2</v>
      </c>
      <c r="G2150">
        <v>204105</v>
      </c>
      <c r="H2150">
        <v>409</v>
      </c>
      <c r="I2150">
        <v>403</v>
      </c>
      <c r="J2150">
        <v>7</v>
      </c>
      <c r="K2150">
        <v>4</v>
      </c>
      <c r="L2150">
        <v>8</v>
      </c>
      <c r="M2150">
        <v>116</v>
      </c>
      <c r="N2150">
        <v>2</v>
      </c>
      <c r="O2150">
        <v>265</v>
      </c>
      <c r="P2150">
        <v>1</v>
      </c>
      <c r="U2150" t="str">
        <f t="shared" si="102"/>
        <v/>
      </c>
      <c r="V2150" t="str">
        <f>IF(U2150="","",VLOOKUP(B2150,'08 County Sub Allocation'!A:B,2,FALSE))</f>
        <v/>
      </c>
      <c r="X2150" t="str">
        <f t="shared" si="101"/>
        <v/>
      </c>
      <c r="Y2150" t="str">
        <f t="shared" si="103"/>
        <v/>
      </c>
    </row>
    <row r="2151" spans="1:25" x14ac:dyDescent="0.3">
      <c r="A2151" t="e">
        <f>VLOOKUP(B2151,'VTD Check'!A:D,4,FALSE)</f>
        <v>#N/A</v>
      </c>
      <c r="B2151" t="s">
        <v>31</v>
      </c>
      <c r="C2151">
        <v>35</v>
      </c>
      <c r="D2151">
        <v>13017</v>
      </c>
      <c r="E2151">
        <v>0</v>
      </c>
      <c r="F2151" s="1">
        <v>0</v>
      </c>
      <c r="G2151">
        <v>204105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U2151" t="str">
        <f t="shared" si="102"/>
        <v/>
      </c>
      <c r="V2151" t="str">
        <f>IF(U2151="","",VLOOKUP(B2151,'08 County Sub Allocation'!A:B,2,FALSE))</f>
        <v/>
      </c>
      <c r="X2151" t="str">
        <f t="shared" si="101"/>
        <v/>
      </c>
      <c r="Y2151" t="str">
        <f t="shared" si="103"/>
        <v/>
      </c>
    </row>
    <row r="2152" spans="1:25" x14ac:dyDescent="0.3">
      <c r="A2152" t="e">
        <f>VLOOKUP(B2152,'VTD Check'!A:D,4,FALSE)</f>
        <v>#N/A</v>
      </c>
      <c r="B2152" t="s">
        <v>32</v>
      </c>
      <c r="C2152">
        <v>35</v>
      </c>
      <c r="D2152">
        <v>13017</v>
      </c>
      <c r="E2152">
        <v>11653</v>
      </c>
      <c r="F2152" s="1">
        <v>0.8952</v>
      </c>
      <c r="G2152">
        <v>13017</v>
      </c>
      <c r="H2152">
        <v>11653</v>
      </c>
      <c r="I2152">
        <v>11571</v>
      </c>
      <c r="J2152">
        <v>260</v>
      </c>
      <c r="K2152">
        <v>59</v>
      </c>
      <c r="L2152">
        <v>99</v>
      </c>
      <c r="M2152">
        <v>5030</v>
      </c>
      <c r="N2152">
        <v>74</v>
      </c>
      <c r="O2152">
        <v>6007</v>
      </c>
      <c r="P2152">
        <v>42</v>
      </c>
      <c r="U2152" t="str">
        <f t="shared" si="102"/>
        <v/>
      </c>
      <c r="V2152" t="str">
        <f>IF(U2152="","",VLOOKUP(B2152,'08 County Sub Allocation'!A:B,2,FALSE))</f>
        <v/>
      </c>
      <c r="X2152" t="str">
        <f t="shared" si="101"/>
        <v/>
      </c>
      <c r="Y2152" t="str">
        <f t="shared" si="103"/>
        <v/>
      </c>
    </row>
    <row r="2153" spans="1:25" x14ac:dyDescent="0.3">
      <c r="A2153" t="e">
        <f>VLOOKUP(B2153,'VTD Check'!A:D,4,FALSE)</f>
        <v>#N/A</v>
      </c>
      <c r="U2153" t="str">
        <f t="shared" si="102"/>
        <v/>
      </c>
      <c r="V2153" t="str">
        <f>IF(U2153="","",VLOOKUP(B2153,'08 County Sub Allocation'!A:B,2,FALSE))</f>
        <v/>
      </c>
      <c r="X2153" t="str">
        <f t="shared" si="101"/>
        <v/>
      </c>
      <c r="Y2153" t="str">
        <f t="shared" si="103"/>
        <v/>
      </c>
    </row>
    <row r="2154" spans="1:25" x14ac:dyDescent="0.3">
      <c r="A2154" t="str">
        <f>VLOOKUP(B2154,'VTD Check'!A:D,4,FALSE)</f>
        <v>36-605</v>
      </c>
      <c r="B2154" t="s">
        <v>452</v>
      </c>
      <c r="C2154">
        <v>36</v>
      </c>
      <c r="D2154">
        <v>128</v>
      </c>
      <c r="E2154">
        <v>60</v>
      </c>
      <c r="F2154" s="1">
        <v>0.46879999999999999</v>
      </c>
      <c r="G2154">
        <v>128</v>
      </c>
      <c r="H2154">
        <v>60</v>
      </c>
      <c r="I2154">
        <v>60</v>
      </c>
      <c r="J2154">
        <v>4</v>
      </c>
      <c r="K2154">
        <v>0</v>
      </c>
      <c r="L2154">
        <v>2</v>
      </c>
      <c r="M2154">
        <v>13</v>
      </c>
      <c r="N2154">
        <v>1</v>
      </c>
      <c r="O2154">
        <v>40</v>
      </c>
      <c r="P2154">
        <v>0</v>
      </c>
      <c r="U2154" t="str">
        <f t="shared" si="102"/>
        <v>36-605</v>
      </c>
      <c r="V2154" t="str">
        <f>IF(U2154="","",VLOOKUP(B2154,'08 County Sub Allocation'!A:B,2,FALSE))</f>
        <v>Kodiak</v>
      </c>
      <c r="X2154">
        <f t="shared" si="101"/>
        <v>36</v>
      </c>
      <c r="Y2154" t="str">
        <f t="shared" si="103"/>
        <v>ED</v>
      </c>
    </row>
    <row r="2155" spans="1:25" x14ac:dyDescent="0.3">
      <c r="A2155" t="str">
        <f>VLOOKUP(B2155,'VTD Check'!A:D,4,FALSE)</f>
        <v>36-608</v>
      </c>
      <c r="B2155" t="s">
        <v>453</v>
      </c>
      <c r="C2155">
        <v>36</v>
      </c>
      <c r="D2155">
        <v>2122</v>
      </c>
      <c r="E2155">
        <v>679</v>
      </c>
      <c r="F2155" s="1">
        <v>0.32</v>
      </c>
      <c r="G2155">
        <v>2122</v>
      </c>
      <c r="H2155">
        <v>679</v>
      </c>
      <c r="I2155">
        <v>673</v>
      </c>
      <c r="J2155">
        <v>6</v>
      </c>
      <c r="K2155">
        <v>2</v>
      </c>
      <c r="L2155">
        <v>3</v>
      </c>
      <c r="M2155">
        <v>188</v>
      </c>
      <c r="N2155">
        <v>2</v>
      </c>
      <c r="O2155">
        <v>472</v>
      </c>
      <c r="P2155">
        <v>0</v>
      </c>
      <c r="U2155" t="str">
        <f t="shared" si="102"/>
        <v>36-608</v>
      </c>
      <c r="V2155" t="str">
        <f>IF(U2155="","",VLOOKUP(B2155,'08 County Sub Allocation'!A:B,2,FALSE))</f>
        <v>Kodiak</v>
      </c>
      <c r="X2155">
        <f t="shared" si="101"/>
        <v>36</v>
      </c>
      <c r="Y2155" t="str">
        <f t="shared" si="103"/>
        <v>ED</v>
      </c>
    </row>
    <row r="2156" spans="1:25" x14ac:dyDescent="0.3">
      <c r="A2156" t="str">
        <f>VLOOKUP(B2156,'VTD Check'!A:D,4,FALSE)</f>
        <v>36-615</v>
      </c>
      <c r="B2156" t="s">
        <v>454</v>
      </c>
      <c r="C2156">
        <v>36</v>
      </c>
      <c r="D2156">
        <v>220</v>
      </c>
      <c r="E2156">
        <v>37</v>
      </c>
      <c r="F2156" s="1">
        <v>0.16819999999999999</v>
      </c>
      <c r="G2156">
        <v>220</v>
      </c>
      <c r="H2156">
        <v>37</v>
      </c>
      <c r="I2156">
        <v>36</v>
      </c>
      <c r="J2156">
        <v>0</v>
      </c>
      <c r="K2156">
        <v>0</v>
      </c>
      <c r="L2156">
        <v>1</v>
      </c>
      <c r="M2156">
        <v>8</v>
      </c>
      <c r="N2156">
        <v>0</v>
      </c>
      <c r="O2156">
        <v>27</v>
      </c>
      <c r="P2156">
        <v>0</v>
      </c>
      <c r="U2156" t="str">
        <f t="shared" si="102"/>
        <v>36-615</v>
      </c>
      <c r="V2156" t="str">
        <f>IF(U2156="","",VLOOKUP(B2156,'08 County Sub Allocation'!A:B,2,FALSE))</f>
        <v>Kodiak</v>
      </c>
      <c r="X2156">
        <f t="shared" si="101"/>
        <v>36</v>
      </c>
      <c r="Y2156" t="str">
        <f t="shared" si="103"/>
        <v>ED</v>
      </c>
    </row>
    <row r="2157" spans="1:25" x14ac:dyDescent="0.3">
      <c r="A2157" t="str">
        <f>VLOOKUP(B2157,'VTD Check'!A:D,4,FALSE)</f>
        <v>36-618</v>
      </c>
      <c r="B2157" t="s">
        <v>455</v>
      </c>
      <c r="C2157">
        <v>36</v>
      </c>
      <c r="D2157">
        <v>2063</v>
      </c>
      <c r="E2157">
        <v>901</v>
      </c>
      <c r="F2157" s="1">
        <v>0.43669999999999998</v>
      </c>
      <c r="G2157">
        <v>2063</v>
      </c>
      <c r="H2157">
        <v>901</v>
      </c>
      <c r="I2157">
        <v>893</v>
      </c>
      <c r="J2157">
        <v>19</v>
      </c>
      <c r="K2157">
        <v>6</v>
      </c>
      <c r="L2157">
        <v>10</v>
      </c>
      <c r="M2157">
        <v>289</v>
      </c>
      <c r="N2157">
        <v>5</v>
      </c>
      <c r="O2157">
        <v>562</v>
      </c>
      <c r="P2157">
        <v>2</v>
      </c>
      <c r="U2157" t="str">
        <f t="shared" si="102"/>
        <v>36-618</v>
      </c>
      <c r="V2157" t="str">
        <f>IF(U2157="","",VLOOKUP(B2157,'08 County Sub Allocation'!A:B,2,FALSE))</f>
        <v>Kodiak</v>
      </c>
      <c r="X2157">
        <f t="shared" si="101"/>
        <v>36</v>
      </c>
      <c r="Y2157" t="str">
        <f t="shared" si="103"/>
        <v>ED</v>
      </c>
    </row>
    <row r="2158" spans="1:25" x14ac:dyDescent="0.3">
      <c r="A2158" t="str">
        <f>VLOOKUP(B2158,'VTD Check'!A:D,4,FALSE)</f>
        <v>36-620</v>
      </c>
      <c r="B2158" t="s">
        <v>456</v>
      </c>
      <c r="C2158">
        <v>36</v>
      </c>
      <c r="D2158">
        <v>1848</v>
      </c>
      <c r="E2158">
        <v>849</v>
      </c>
      <c r="F2158" s="1">
        <v>0.45939999999999998</v>
      </c>
      <c r="G2158">
        <v>1848</v>
      </c>
      <c r="H2158">
        <v>849</v>
      </c>
      <c r="I2158">
        <v>843</v>
      </c>
      <c r="J2158">
        <v>11</v>
      </c>
      <c r="K2158">
        <v>2</v>
      </c>
      <c r="L2158">
        <v>1</v>
      </c>
      <c r="M2158">
        <v>280</v>
      </c>
      <c r="N2158">
        <v>6</v>
      </c>
      <c r="O2158">
        <v>543</v>
      </c>
      <c r="P2158">
        <v>0</v>
      </c>
      <c r="U2158" t="str">
        <f t="shared" si="102"/>
        <v>36-620</v>
      </c>
      <c r="V2158" t="str">
        <f>IF(U2158="","",VLOOKUP(B2158,'08 County Sub Allocation'!A:B,2,FALSE))</f>
        <v>Kodiak</v>
      </c>
      <c r="X2158">
        <f t="shared" si="101"/>
        <v>36</v>
      </c>
      <c r="Y2158" t="str">
        <f t="shared" si="103"/>
        <v>ED</v>
      </c>
    </row>
    <row r="2159" spans="1:25" x14ac:dyDescent="0.3">
      <c r="A2159" t="str">
        <f>VLOOKUP(B2159,'VTD Check'!A:D,4,FALSE)</f>
        <v>36-622</v>
      </c>
      <c r="B2159" t="s">
        <v>457</v>
      </c>
      <c r="C2159">
        <v>36</v>
      </c>
      <c r="D2159">
        <v>2737</v>
      </c>
      <c r="E2159">
        <v>1489</v>
      </c>
      <c r="F2159" s="1">
        <v>0.54400000000000004</v>
      </c>
      <c r="G2159">
        <v>2737</v>
      </c>
      <c r="H2159">
        <v>1489</v>
      </c>
      <c r="I2159">
        <v>1479</v>
      </c>
      <c r="J2159">
        <v>33</v>
      </c>
      <c r="K2159">
        <v>5</v>
      </c>
      <c r="L2159">
        <v>19</v>
      </c>
      <c r="M2159">
        <v>490</v>
      </c>
      <c r="N2159">
        <v>6</v>
      </c>
      <c r="O2159">
        <v>919</v>
      </c>
      <c r="P2159">
        <v>7</v>
      </c>
      <c r="U2159" t="str">
        <f t="shared" si="102"/>
        <v>36-622</v>
      </c>
      <c r="V2159" t="str">
        <f>IF(U2159="","",VLOOKUP(B2159,'08 County Sub Allocation'!A:B,2,FALSE))</f>
        <v>Kodiak</v>
      </c>
      <c r="X2159">
        <f t="shared" si="101"/>
        <v>36</v>
      </c>
      <c r="Y2159" t="str">
        <f t="shared" si="103"/>
        <v>ED</v>
      </c>
    </row>
    <row r="2160" spans="1:25" x14ac:dyDescent="0.3">
      <c r="A2160" t="str">
        <f>VLOOKUP(B2160,'VTD Check'!A:D,4,FALSE)</f>
        <v>36-625</v>
      </c>
      <c r="B2160" t="s">
        <v>458</v>
      </c>
      <c r="C2160">
        <v>36</v>
      </c>
      <c r="D2160">
        <v>152</v>
      </c>
      <c r="E2160">
        <v>65</v>
      </c>
      <c r="F2160" s="1">
        <v>0.42759999999999998</v>
      </c>
      <c r="G2160">
        <v>152</v>
      </c>
      <c r="H2160">
        <v>65</v>
      </c>
      <c r="I2160">
        <v>64</v>
      </c>
      <c r="J2160">
        <v>2</v>
      </c>
      <c r="K2160">
        <v>0</v>
      </c>
      <c r="L2160">
        <v>1</v>
      </c>
      <c r="M2160">
        <v>16</v>
      </c>
      <c r="N2160">
        <v>0</v>
      </c>
      <c r="O2160">
        <v>45</v>
      </c>
      <c r="P2160">
        <v>0</v>
      </c>
      <c r="U2160" t="str">
        <f t="shared" si="102"/>
        <v>36-625</v>
      </c>
      <c r="V2160" t="str">
        <f>IF(U2160="","",VLOOKUP(B2160,'08 County Sub Allocation'!A:B,2,FALSE))</f>
        <v>Kodiak</v>
      </c>
      <c r="X2160">
        <f t="shared" si="101"/>
        <v>36</v>
      </c>
      <c r="Y2160" t="str">
        <f t="shared" si="103"/>
        <v>ED</v>
      </c>
    </row>
    <row r="2161" spans="1:25" x14ac:dyDescent="0.3">
      <c r="A2161" t="str">
        <f>VLOOKUP(B2161,'VTD Check'!A:D,4,FALSE)</f>
        <v>36-635</v>
      </c>
      <c r="B2161" t="s">
        <v>459</v>
      </c>
      <c r="C2161">
        <v>36</v>
      </c>
      <c r="D2161">
        <v>144</v>
      </c>
      <c r="E2161">
        <v>69</v>
      </c>
      <c r="F2161" s="1">
        <v>0.47920000000000001</v>
      </c>
      <c r="G2161">
        <v>144</v>
      </c>
      <c r="H2161">
        <v>69</v>
      </c>
      <c r="I2161">
        <v>67</v>
      </c>
      <c r="J2161">
        <v>0</v>
      </c>
      <c r="K2161">
        <v>0</v>
      </c>
      <c r="L2161">
        <v>0</v>
      </c>
      <c r="M2161">
        <v>41</v>
      </c>
      <c r="N2161">
        <v>0</v>
      </c>
      <c r="O2161">
        <v>26</v>
      </c>
      <c r="P2161">
        <v>0</v>
      </c>
      <c r="U2161" t="str">
        <f t="shared" si="102"/>
        <v>36-635</v>
      </c>
      <c r="V2161" t="str">
        <f>IF(U2161="","",VLOOKUP(B2161,'08 County Sub Allocation'!A:B,2,FALSE))</f>
        <v>Kodiak</v>
      </c>
      <c r="X2161">
        <f t="shared" si="101"/>
        <v>36</v>
      </c>
      <c r="Y2161" t="str">
        <f t="shared" si="103"/>
        <v>ED</v>
      </c>
    </row>
    <row r="2162" spans="1:25" x14ac:dyDescent="0.3">
      <c r="A2162" t="str">
        <f>VLOOKUP(B2162,'VTD Check'!A:D,4,FALSE)</f>
        <v>36-645</v>
      </c>
      <c r="B2162" t="s">
        <v>460</v>
      </c>
      <c r="C2162">
        <v>36</v>
      </c>
      <c r="D2162">
        <v>260</v>
      </c>
      <c r="E2162">
        <v>89</v>
      </c>
      <c r="F2162" s="1">
        <v>0.34229999999999999</v>
      </c>
      <c r="G2162">
        <v>260</v>
      </c>
      <c r="H2162">
        <v>89</v>
      </c>
      <c r="I2162">
        <v>87</v>
      </c>
      <c r="J2162">
        <v>0</v>
      </c>
      <c r="K2162">
        <v>0</v>
      </c>
      <c r="L2162">
        <v>0</v>
      </c>
      <c r="M2162">
        <v>25</v>
      </c>
      <c r="N2162">
        <v>0</v>
      </c>
      <c r="O2162">
        <v>62</v>
      </c>
      <c r="P2162">
        <v>0</v>
      </c>
      <c r="U2162" t="str">
        <f t="shared" si="102"/>
        <v>36-645</v>
      </c>
      <c r="V2162" t="str">
        <f>IF(U2162="","",VLOOKUP(B2162,'08 County Sub Allocation'!A:B,2,FALSE))</f>
        <v>Kodiak</v>
      </c>
      <c r="X2162">
        <f t="shared" si="101"/>
        <v>36</v>
      </c>
      <c r="Y2162" t="str">
        <f t="shared" si="103"/>
        <v>ED</v>
      </c>
    </row>
    <row r="2163" spans="1:25" x14ac:dyDescent="0.3">
      <c r="A2163" t="str">
        <f>VLOOKUP(B2163,'VTD Check'!A:D,4,FALSE)</f>
        <v>36-655</v>
      </c>
      <c r="B2163" t="s">
        <v>461</v>
      </c>
      <c r="C2163">
        <v>36</v>
      </c>
      <c r="D2163">
        <v>196</v>
      </c>
      <c r="E2163">
        <v>91</v>
      </c>
      <c r="F2163" s="1">
        <v>0.46429999999999999</v>
      </c>
      <c r="G2163">
        <v>196</v>
      </c>
      <c r="H2163">
        <v>91</v>
      </c>
      <c r="I2163">
        <v>90</v>
      </c>
      <c r="J2163">
        <v>1</v>
      </c>
      <c r="K2163">
        <v>1</v>
      </c>
      <c r="L2163">
        <v>4</v>
      </c>
      <c r="M2163">
        <v>34</v>
      </c>
      <c r="N2163">
        <v>1</v>
      </c>
      <c r="O2163">
        <v>49</v>
      </c>
      <c r="P2163">
        <v>0</v>
      </c>
      <c r="U2163" t="str">
        <f t="shared" si="102"/>
        <v>36-655</v>
      </c>
      <c r="V2163" t="str">
        <f>IF(U2163="","",VLOOKUP(B2163,'08 County Sub Allocation'!A:B,2,FALSE))</f>
        <v>Lake and Peninsula</v>
      </c>
      <c r="X2163">
        <f t="shared" si="101"/>
        <v>36</v>
      </c>
      <c r="Y2163" t="str">
        <f t="shared" si="103"/>
        <v>ED</v>
      </c>
    </row>
    <row r="2164" spans="1:25" x14ac:dyDescent="0.3">
      <c r="A2164" t="str">
        <f>VLOOKUP(B2164,'VTD Check'!A:D,4,FALSE)</f>
        <v>36-665</v>
      </c>
      <c r="B2164" t="s">
        <v>462</v>
      </c>
      <c r="C2164">
        <v>36</v>
      </c>
      <c r="D2164">
        <v>134</v>
      </c>
      <c r="E2164">
        <v>68</v>
      </c>
      <c r="F2164" s="1">
        <v>0.50749999999999995</v>
      </c>
      <c r="G2164">
        <v>134</v>
      </c>
      <c r="H2164">
        <v>68</v>
      </c>
      <c r="I2164">
        <v>67</v>
      </c>
      <c r="J2164">
        <v>0</v>
      </c>
      <c r="K2164">
        <v>0</v>
      </c>
      <c r="L2164">
        <v>2</v>
      </c>
      <c r="M2164">
        <v>16</v>
      </c>
      <c r="N2164">
        <v>0</v>
      </c>
      <c r="O2164">
        <v>49</v>
      </c>
      <c r="P2164">
        <v>0</v>
      </c>
      <c r="U2164" t="str">
        <f t="shared" si="102"/>
        <v>36-665</v>
      </c>
      <c r="V2164" t="str">
        <f>IF(U2164="","",VLOOKUP(B2164,'08 County Sub Allocation'!A:B,2,FALSE))</f>
        <v>Lake and Peninsula</v>
      </c>
      <c r="X2164">
        <f t="shared" si="101"/>
        <v>36</v>
      </c>
      <c r="Y2164" t="str">
        <f t="shared" si="103"/>
        <v>ED</v>
      </c>
    </row>
    <row r="2165" spans="1:25" x14ac:dyDescent="0.3">
      <c r="A2165" t="str">
        <f>VLOOKUP(B2165,'VTD Check'!A:D,4,FALSE)</f>
        <v>36-676</v>
      </c>
      <c r="B2165" t="s">
        <v>463</v>
      </c>
      <c r="C2165">
        <v>36</v>
      </c>
      <c r="D2165">
        <v>50</v>
      </c>
      <c r="E2165">
        <v>18</v>
      </c>
      <c r="F2165" s="1">
        <v>0.36</v>
      </c>
      <c r="G2165">
        <v>50</v>
      </c>
      <c r="H2165">
        <v>18</v>
      </c>
      <c r="I2165">
        <v>18</v>
      </c>
      <c r="J2165">
        <v>0</v>
      </c>
      <c r="K2165">
        <v>0</v>
      </c>
      <c r="L2165">
        <v>0</v>
      </c>
      <c r="M2165">
        <v>10</v>
      </c>
      <c r="N2165">
        <v>0</v>
      </c>
      <c r="O2165">
        <v>8</v>
      </c>
      <c r="P2165">
        <v>0</v>
      </c>
      <c r="U2165" t="str">
        <f t="shared" si="102"/>
        <v>36-676</v>
      </c>
      <c r="V2165" t="str">
        <f>IF(U2165="","",VLOOKUP(B2165,'08 County Sub Allocation'!A:B,2,FALSE))</f>
        <v>Lake and Peninsula</v>
      </c>
      <c r="X2165">
        <f t="shared" si="101"/>
        <v>36</v>
      </c>
      <c r="Y2165" t="str">
        <f t="shared" si="103"/>
        <v>ED</v>
      </c>
    </row>
    <row r="2166" spans="1:25" x14ac:dyDescent="0.3">
      <c r="A2166" t="str">
        <f>VLOOKUP(B2166,'VTD Check'!A:D,4,FALSE)</f>
        <v>36-685</v>
      </c>
      <c r="B2166" t="s">
        <v>464</v>
      </c>
      <c r="C2166">
        <v>36</v>
      </c>
      <c r="D2166">
        <v>248</v>
      </c>
      <c r="E2166">
        <v>65</v>
      </c>
      <c r="F2166" s="1">
        <v>0.2621</v>
      </c>
      <c r="G2166">
        <v>248</v>
      </c>
      <c r="H2166">
        <v>65</v>
      </c>
      <c r="I2166">
        <v>61</v>
      </c>
      <c r="J2166">
        <v>1</v>
      </c>
      <c r="K2166">
        <v>0</v>
      </c>
      <c r="L2166">
        <v>0</v>
      </c>
      <c r="M2166">
        <v>36</v>
      </c>
      <c r="N2166">
        <v>0</v>
      </c>
      <c r="O2166">
        <v>24</v>
      </c>
      <c r="P2166">
        <v>0</v>
      </c>
      <c r="U2166" t="str">
        <f t="shared" si="102"/>
        <v>36-685</v>
      </c>
      <c r="V2166" t="str">
        <f>IF(U2166="","",VLOOKUP(B2166,'08 County Sub Allocation'!A:B,2,FALSE))</f>
        <v>Lake and Peninsula</v>
      </c>
      <c r="X2166">
        <f t="shared" si="101"/>
        <v>36</v>
      </c>
      <c r="Y2166" t="str">
        <f t="shared" si="103"/>
        <v>ED</v>
      </c>
    </row>
    <row r="2167" spans="1:25" x14ac:dyDescent="0.3">
      <c r="A2167" t="str">
        <f>VLOOKUP(B2167,'VTD Check'!A:D,4,FALSE)</f>
        <v>36-696</v>
      </c>
      <c r="B2167" t="s">
        <v>465</v>
      </c>
      <c r="C2167">
        <v>36</v>
      </c>
      <c r="D2167">
        <v>58</v>
      </c>
      <c r="E2167">
        <v>22</v>
      </c>
      <c r="F2167" s="1">
        <v>0.37930000000000003</v>
      </c>
      <c r="G2167">
        <v>58</v>
      </c>
      <c r="H2167">
        <v>22</v>
      </c>
      <c r="I2167">
        <v>22</v>
      </c>
      <c r="J2167">
        <v>0</v>
      </c>
      <c r="K2167">
        <v>0</v>
      </c>
      <c r="L2167">
        <v>0</v>
      </c>
      <c r="M2167">
        <v>6</v>
      </c>
      <c r="N2167">
        <v>2</v>
      </c>
      <c r="O2167">
        <v>14</v>
      </c>
      <c r="P2167">
        <v>0</v>
      </c>
      <c r="U2167" t="str">
        <f t="shared" si="102"/>
        <v>36-696</v>
      </c>
      <c r="V2167" t="str">
        <f>IF(U2167="","",VLOOKUP(B2167,'08 County Sub Allocation'!A:B,2,FALSE))</f>
        <v>Lake and Peninsula</v>
      </c>
      <c r="X2167">
        <f t="shared" si="101"/>
        <v>36</v>
      </c>
      <c r="Y2167" t="str">
        <f t="shared" si="103"/>
        <v>ED</v>
      </c>
    </row>
    <row r="2168" spans="1:25" x14ac:dyDescent="0.3">
      <c r="A2168" t="e">
        <f>VLOOKUP(B2168,'VTD Check'!A:D,4,FALSE)</f>
        <v>#N/A</v>
      </c>
      <c r="B2168" t="s">
        <v>466</v>
      </c>
      <c r="C2168">
        <v>36</v>
      </c>
      <c r="U2168" t="str">
        <f t="shared" si="102"/>
        <v/>
      </c>
      <c r="V2168" t="str">
        <f>IF(U2168="","",VLOOKUP(B2168,'08 County Sub Allocation'!A:B,2,FALSE))</f>
        <v/>
      </c>
      <c r="X2168" t="str">
        <f t="shared" si="101"/>
        <v/>
      </c>
      <c r="Y2168" t="str">
        <f t="shared" si="103"/>
        <v/>
      </c>
    </row>
    <row r="2169" spans="1:25" x14ac:dyDescent="0.3">
      <c r="A2169" t="e">
        <f>VLOOKUP(B2169,'VTD Check'!A:D,4,FALSE)</f>
        <v>#N/A</v>
      </c>
      <c r="B2169" t="s">
        <v>24</v>
      </c>
      <c r="C2169">
        <v>36</v>
      </c>
      <c r="D2169">
        <v>0</v>
      </c>
      <c r="E2169">
        <v>1593</v>
      </c>
      <c r="F2169" t="s">
        <v>25</v>
      </c>
      <c r="G2169">
        <v>10360</v>
      </c>
      <c r="H2169">
        <v>1596</v>
      </c>
      <c r="I2169">
        <v>1582</v>
      </c>
      <c r="J2169">
        <v>25</v>
      </c>
      <c r="K2169">
        <v>7</v>
      </c>
      <c r="L2169">
        <v>4</v>
      </c>
      <c r="M2169">
        <v>449</v>
      </c>
      <c r="N2169">
        <v>13</v>
      </c>
      <c r="O2169">
        <v>1081</v>
      </c>
      <c r="P2169">
        <v>3</v>
      </c>
      <c r="U2169" t="str">
        <f t="shared" si="102"/>
        <v>36-ABS</v>
      </c>
      <c r="V2169" t="e">
        <f>IF(U2169="","",VLOOKUP(B2169,'08 County Sub Allocation'!A:B,2,FALSE))</f>
        <v>#N/A</v>
      </c>
      <c r="X2169">
        <f t="shared" si="101"/>
        <v>36</v>
      </c>
      <c r="Y2169" t="str">
        <f t="shared" si="103"/>
        <v>ABS</v>
      </c>
    </row>
    <row r="2170" spans="1:25" x14ac:dyDescent="0.3">
      <c r="A2170" t="e">
        <f>VLOOKUP(B2170,'VTD Check'!A:D,4,FALSE)</f>
        <v>#N/A</v>
      </c>
      <c r="B2170" t="s">
        <v>26</v>
      </c>
      <c r="C2170">
        <v>36</v>
      </c>
      <c r="D2170">
        <v>0</v>
      </c>
      <c r="E2170">
        <v>0</v>
      </c>
      <c r="F2170" t="s">
        <v>25</v>
      </c>
      <c r="G2170">
        <v>10360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U2170" t="str">
        <f t="shared" si="102"/>
        <v/>
      </c>
      <c r="V2170" t="str">
        <f>IF(U2170="","",VLOOKUP(B2170,'08 County Sub Allocation'!A:B,2,FALSE))</f>
        <v/>
      </c>
      <c r="X2170" t="str">
        <f t="shared" si="101"/>
        <v/>
      </c>
      <c r="Y2170" t="str">
        <f t="shared" si="103"/>
        <v/>
      </c>
    </row>
    <row r="2171" spans="1:25" x14ac:dyDescent="0.3">
      <c r="A2171" t="e">
        <f>VLOOKUP(B2171,'VTD Check'!A:D,4,FALSE)</f>
        <v>#N/A</v>
      </c>
      <c r="B2171" t="s">
        <v>27</v>
      </c>
      <c r="C2171">
        <v>36</v>
      </c>
      <c r="D2171">
        <v>0</v>
      </c>
      <c r="E2171">
        <v>0</v>
      </c>
      <c r="F2171" t="s">
        <v>25</v>
      </c>
      <c r="G2171">
        <v>10360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U2171" t="str">
        <f t="shared" si="102"/>
        <v/>
      </c>
      <c r="V2171" t="str">
        <f>IF(U2171="","",VLOOKUP(B2171,'08 County Sub Allocation'!A:B,2,FALSE))</f>
        <v/>
      </c>
      <c r="X2171" t="str">
        <f t="shared" si="101"/>
        <v/>
      </c>
      <c r="Y2171" t="str">
        <f t="shared" si="103"/>
        <v/>
      </c>
    </row>
    <row r="2172" spans="1:25" x14ac:dyDescent="0.3">
      <c r="A2172" t="e">
        <f>VLOOKUP(B2172,'VTD Check'!A:D,4,FALSE)</f>
        <v>#N/A</v>
      </c>
      <c r="B2172" t="s">
        <v>28</v>
      </c>
      <c r="C2172">
        <v>36</v>
      </c>
      <c r="D2172">
        <v>0</v>
      </c>
      <c r="E2172">
        <v>0</v>
      </c>
      <c r="F2172" t="s">
        <v>25</v>
      </c>
      <c r="G2172">
        <v>10360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U2172" t="str">
        <f t="shared" si="102"/>
        <v/>
      </c>
      <c r="V2172" t="str">
        <f>IF(U2172="","",VLOOKUP(B2172,'08 County Sub Allocation'!A:B,2,FALSE))</f>
        <v/>
      </c>
      <c r="X2172" t="str">
        <f t="shared" si="101"/>
        <v/>
      </c>
      <c r="Y2172" t="str">
        <f t="shared" si="103"/>
        <v/>
      </c>
    </row>
    <row r="2173" spans="1:25" x14ac:dyDescent="0.3">
      <c r="A2173" t="e">
        <f>VLOOKUP(B2173,'VTD Check'!A:D,4,FALSE)</f>
        <v>#N/A</v>
      </c>
      <c r="B2173" t="s">
        <v>29</v>
      </c>
      <c r="C2173">
        <v>36</v>
      </c>
      <c r="D2173">
        <v>0</v>
      </c>
      <c r="E2173">
        <v>0</v>
      </c>
      <c r="F2173" t="s">
        <v>25</v>
      </c>
      <c r="G2173">
        <v>10360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U2173" t="str">
        <f t="shared" si="102"/>
        <v/>
      </c>
      <c r="V2173" t="str">
        <f>IF(U2173="","",VLOOKUP(B2173,'08 County Sub Allocation'!A:B,2,FALSE))</f>
        <v/>
      </c>
      <c r="X2173" t="str">
        <f t="shared" si="101"/>
        <v/>
      </c>
      <c r="Y2173" t="str">
        <f t="shared" si="103"/>
        <v/>
      </c>
    </row>
    <row r="2174" spans="1:25" x14ac:dyDescent="0.3">
      <c r="A2174" t="e">
        <f>VLOOKUP(B2174,'VTD Check'!A:D,4,FALSE)</f>
        <v>#N/A</v>
      </c>
      <c r="B2174" t="s">
        <v>30</v>
      </c>
      <c r="C2174">
        <v>36</v>
      </c>
      <c r="D2174">
        <v>0</v>
      </c>
      <c r="E2174">
        <v>0</v>
      </c>
      <c r="F2174" t="s">
        <v>25</v>
      </c>
      <c r="G2174">
        <v>10360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U2174" t="str">
        <f t="shared" si="102"/>
        <v/>
      </c>
      <c r="V2174" t="str">
        <f>IF(U2174="","",VLOOKUP(B2174,'08 County Sub Allocation'!A:B,2,FALSE))</f>
        <v/>
      </c>
      <c r="X2174" t="str">
        <f t="shared" si="101"/>
        <v/>
      </c>
      <c r="Y2174" t="str">
        <f t="shared" si="103"/>
        <v/>
      </c>
    </row>
    <row r="2175" spans="1:25" x14ac:dyDescent="0.3">
      <c r="A2175" t="e">
        <f>VLOOKUP(B2175,'VTD Check'!A:D,4,FALSE)</f>
        <v>#N/A</v>
      </c>
      <c r="B2175" t="s">
        <v>31</v>
      </c>
      <c r="C2175">
        <v>36</v>
      </c>
      <c r="D2175">
        <v>0</v>
      </c>
      <c r="E2175">
        <v>0</v>
      </c>
      <c r="F2175" t="s">
        <v>25</v>
      </c>
      <c r="G2175">
        <v>10360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U2175" t="str">
        <f t="shared" si="102"/>
        <v/>
      </c>
      <c r="V2175" t="str">
        <f>IF(U2175="","",VLOOKUP(B2175,'08 County Sub Allocation'!A:B,2,FALSE))</f>
        <v/>
      </c>
      <c r="X2175" t="str">
        <f t="shared" si="101"/>
        <v/>
      </c>
      <c r="Y2175" t="str">
        <f t="shared" si="103"/>
        <v/>
      </c>
    </row>
    <row r="2176" spans="1:25" x14ac:dyDescent="0.3">
      <c r="A2176" t="e">
        <f>VLOOKUP(B2176,'VTD Check'!A:D,4,FALSE)</f>
        <v>#N/A</v>
      </c>
      <c r="B2176" t="s">
        <v>32</v>
      </c>
      <c r="C2176">
        <v>36</v>
      </c>
      <c r="D2176">
        <v>0</v>
      </c>
      <c r="E2176">
        <v>1593</v>
      </c>
      <c r="F2176" t="s">
        <v>25</v>
      </c>
      <c r="G2176">
        <v>0</v>
      </c>
      <c r="H2176">
        <v>1596</v>
      </c>
      <c r="I2176">
        <v>1582</v>
      </c>
      <c r="J2176">
        <v>25</v>
      </c>
      <c r="K2176">
        <v>7</v>
      </c>
      <c r="L2176">
        <v>4</v>
      </c>
      <c r="M2176">
        <v>449</v>
      </c>
      <c r="N2176">
        <v>13</v>
      </c>
      <c r="O2176">
        <v>1081</v>
      </c>
      <c r="P2176">
        <v>3</v>
      </c>
      <c r="U2176" t="str">
        <f t="shared" si="102"/>
        <v/>
      </c>
      <c r="V2176" t="str">
        <f>IF(U2176="","",VLOOKUP(B2176,'08 County Sub Allocation'!A:B,2,FALSE))</f>
        <v/>
      </c>
      <c r="X2176" t="str">
        <f t="shared" si="101"/>
        <v/>
      </c>
      <c r="Y2176" t="str">
        <f t="shared" si="103"/>
        <v/>
      </c>
    </row>
    <row r="2177" spans="1:25" x14ac:dyDescent="0.3">
      <c r="A2177" t="e">
        <f>VLOOKUP(B2177,'VTD Check'!A:D,4,FALSE)</f>
        <v>#N/A</v>
      </c>
      <c r="B2177" t="s">
        <v>467</v>
      </c>
      <c r="C2177">
        <v>36</v>
      </c>
      <c r="U2177" t="str">
        <f t="shared" si="102"/>
        <v/>
      </c>
      <c r="V2177" t="str">
        <f>IF(U2177="","",VLOOKUP(B2177,'08 County Sub Allocation'!A:B,2,FALSE))</f>
        <v/>
      </c>
      <c r="X2177" t="str">
        <f t="shared" si="101"/>
        <v/>
      </c>
      <c r="Y2177" t="str">
        <f t="shared" si="103"/>
        <v/>
      </c>
    </row>
    <row r="2178" spans="1:25" x14ac:dyDescent="0.3">
      <c r="A2178" t="e">
        <f>VLOOKUP(B2178,'VTD Check'!A:D,4,FALSE)</f>
        <v>#N/A</v>
      </c>
      <c r="B2178" t="s">
        <v>24</v>
      </c>
      <c r="C2178">
        <v>36</v>
      </c>
      <c r="D2178">
        <v>0</v>
      </c>
      <c r="E2178">
        <v>266</v>
      </c>
      <c r="F2178" t="s">
        <v>25</v>
      </c>
      <c r="G2178">
        <v>10360</v>
      </c>
      <c r="H2178">
        <v>266</v>
      </c>
      <c r="I2178">
        <v>261</v>
      </c>
      <c r="J2178">
        <v>0</v>
      </c>
      <c r="K2178">
        <v>2</v>
      </c>
      <c r="L2178">
        <v>3</v>
      </c>
      <c r="M2178">
        <v>94</v>
      </c>
      <c r="N2178">
        <v>1</v>
      </c>
      <c r="O2178">
        <v>159</v>
      </c>
      <c r="P2178">
        <v>2</v>
      </c>
      <c r="U2178" t="str">
        <f t="shared" si="102"/>
        <v>36-QUE</v>
      </c>
      <c r="V2178" t="e">
        <f>IF(U2178="","",VLOOKUP(B2178,'08 County Sub Allocation'!A:B,2,FALSE))</f>
        <v>#N/A</v>
      </c>
      <c r="X2178">
        <f t="shared" si="101"/>
        <v>36</v>
      </c>
      <c r="Y2178" t="str">
        <f t="shared" si="103"/>
        <v>QUE</v>
      </c>
    </row>
    <row r="2179" spans="1:25" x14ac:dyDescent="0.3">
      <c r="A2179" t="e">
        <f>VLOOKUP(B2179,'VTD Check'!A:D,4,FALSE)</f>
        <v>#N/A</v>
      </c>
      <c r="B2179" t="s">
        <v>26</v>
      </c>
      <c r="C2179">
        <v>36</v>
      </c>
      <c r="D2179">
        <v>0</v>
      </c>
      <c r="E2179">
        <v>0</v>
      </c>
      <c r="F2179" t="s">
        <v>25</v>
      </c>
      <c r="G2179">
        <v>10360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U2179" t="str">
        <f t="shared" si="102"/>
        <v/>
      </c>
      <c r="V2179" t="str">
        <f>IF(U2179="","",VLOOKUP(B2179,'08 County Sub Allocation'!A:B,2,FALSE))</f>
        <v/>
      </c>
      <c r="X2179" t="str">
        <f t="shared" ref="X2179:X2242" si="104">IF(U2179="","",IF(ISNUMBER(LEFT(U2179,2)/1),LEFT(U2179,2)/1,X2178))</f>
        <v/>
      </c>
      <c r="Y2179" t="str">
        <f t="shared" si="103"/>
        <v/>
      </c>
    </row>
    <row r="2180" spans="1:25" x14ac:dyDescent="0.3">
      <c r="A2180" t="e">
        <f>VLOOKUP(B2180,'VTD Check'!A:D,4,FALSE)</f>
        <v>#N/A</v>
      </c>
      <c r="B2180" t="s">
        <v>27</v>
      </c>
      <c r="C2180">
        <v>36</v>
      </c>
      <c r="D2180">
        <v>0</v>
      </c>
      <c r="E2180">
        <v>0</v>
      </c>
      <c r="F2180" t="s">
        <v>25</v>
      </c>
      <c r="G2180">
        <v>10360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U2180" t="str">
        <f t="shared" si="102"/>
        <v/>
      </c>
      <c r="V2180" t="str">
        <f>IF(U2180="","",VLOOKUP(B2180,'08 County Sub Allocation'!A:B,2,FALSE))</f>
        <v/>
      </c>
      <c r="X2180" t="str">
        <f t="shared" si="104"/>
        <v/>
      </c>
      <c r="Y2180" t="str">
        <f t="shared" si="103"/>
        <v/>
      </c>
    </row>
    <row r="2181" spans="1:25" x14ac:dyDescent="0.3">
      <c r="A2181" t="e">
        <f>VLOOKUP(B2181,'VTD Check'!A:D,4,FALSE)</f>
        <v>#N/A</v>
      </c>
      <c r="B2181" t="s">
        <v>28</v>
      </c>
      <c r="C2181">
        <v>36</v>
      </c>
      <c r="D2181">
        <v>0</v>
      </c>
      <c r="E2181">
        <v>0</v>
      </c>
      <c r="F2181" t="s">
        <v>25</v>
      </c>
      <c r="G2181">
        <v>10360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U2181" t="str">
        <f t="shared" si="102"/>
        <v/>
      </c>
      <c r="V2181" t="str">
        <f>IF(U2181="","",VLOOKUP(B2181,'08 County Sub Allocation'!A:B,2,FALSE))</f>
        <v/>
      </c>
      <c r="X2181" t="str">
        <f t="shared" si="104"/>
        <v/>
      </c>
      <c r="Y2181" t="str">
        <f t="shared" si="103"/>
        <v/>
      </c>
    </row>
    <row r="2182" spans="1:25" x14ac:dyDescent="0.3">
      <c r="A2182" t="e">
        <f>VLOOKUP(B2182,'VTD Check'!A:D,4,FALSE)</f>
        <v>#N/A</v>
      </c>
      <c r="B2182" t="s">
        <v>29</v>
      </c>
      <c r="C2182">
        <v>36</v>
      </c>
      <c r="D2182">
        <v>0</v>
      </c>
      <c r="E2182">
        <v>0</v>
      </c>
      <c r="F2182" t="s">
        <v>25</v>
      </c>
      <c r="G2182">
        <v>10360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U2182" t="str">
        <f t="shared" si="102"/>
        <v/>
      </c>
      <c r="V2182" t="str">
        <f>IF(U2182="","",VLOOKUP(B2182,'08 County Sub Allocation'!A:B,2,FALSE))</f>
        <v/>
      </c>
      <c r="X2182" t="str">
        <f t="shared" si="104"/>
        <v/>
      </c>
      <c r="Y2182" t="str">
        <f t="shared" si="103"/>
        <v/>
      </c>
    </row>
    <row r="2183" spans="1:25" x14ac:dyDescent="0.3">
      <c r="A2183" t="e">
        <f>VLOOKUP(B2183,'VTD Check'!A:D,4,FALSE)</f>
        <v>#N/A</v>
      </c>
      <c r="B2183" t="s">
        <v>30</v>
      </c>
      <c r="C2183">
        <v>36</v>
      </c>
      <c r="D2183">
        <v>0</v>
      </c>
      <c r="E2183">
        <v>0</v>
      </c>
      <c r="F2183" t="s">
        <v>25</v>
      </c>
      <c r="G2183">
        <v>10360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U2183" t="str">
        <f t="shared" si="102"/>
        <v/>
      </c>
      <c r="V2183" t="str">
        <f>IF(U2183="","",VLOOKUP(B2183,'08 County Sub Allocation'!A:B,2,FALSE))</f>
        <v/>
      </c>
      <c r="X2183" t="str">
        <f t="shared" si="104"/>
        <v/>
      </c>
      <c r="Y2183" t="str">
        <f t="shared" si="103"/>
        <v/>
      </c>
    </row>
    <row r="2184" spans="1:25" x14ac:dyDescent="0.3">
      <c r="A2184" t="e">
        <f>VLOOKUP(B2184,'VTD Check'!A:D,4,FALSE)</f>
        <v>#N/A</v>
      </c>
      <c r="B2184" t="s">
        <v>31</v>
      </c>
      <c r="C2184">
        <v>36</v>
      </c>
      <c r="D2184">
        <v>0</v>
      </c>
      <c r="E2184">
        <v>0</v>
      </c>
      <c r="F2184" t="s">
        <v>25</v>
      </c>
      <c r="G2184">
        <v>10360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U2184" t="str">
        <f t="shared" si="102"/>
        <v/>
      </c>
      <c r="V2184" t="str">
        <f>IF(U2184="","",VLOOKUP(B2184,'08 County Sub Allocation'!A:B,2,FALSE))</f>
        <v/>
      </c>
      <c r="X2184" t="str">
        <f t="shared" si="104"/>
        <v/>
      </c>
      <c r="Y2184" t="str">
        <f t="shared" si="103"/>
        <v/>
      </c>
    </row>
    <row r="2185" spans="1:25" x14ac:dyDescent="0.3">
      <c r="A2185" t="e">
        <f>VLOOKUP(B2185,'VTD Check'!A:D,4,FALSE)</f>
        <v>#N/A</v>
      </c>
      <c r="B2185" t="s">
        <v>32</v>
      </c>
      <c r="C2185">
        <v>36</v>
      </c>
      <c r="D2185">
        <v>0</v>
      </c>
      <c r="E2185">
        <v>266</v>
      </c>
      <c r="F2185" t="s">
        <v>25</v>
      </c>
      <c r="G2185">
        <v>0</v>
      </c>
      <c r="H2185">
        <v>266</v>
      </c>
      <c r="I2185">
        <v>261</v>
      </c>
      <c r="J2185">
        <v>0</v>
      </c>
      <c r="K2185">
        <v>2</v>
      </c>
      <c r="L2185">
        <v>3</v>
      </c>
      <c r="M2185">
        <v>94</v>
      </c>
      <c r="N2185">
        <v>1</v>
      </c>
      <c r="O2185">
        <v>159</v>
      </c>
      <c r="P2185">
        <v>2</v>
      </c>
      <c r="U2185" t="str">
        <f t="shared" si="102"/>
        <v/>
      </c>
      <c r="V2185" t="str">
        <f>IF(U2185="","",VLOOKUP(B2185,'08 County Sub Allocation'!A:B,2,FALSE))</f>
        <v/>
      </c>
      <c r="X2185" t="str">
        <f t="shared" si="104"/>
        <v/>
      </c>
      <c r="Y2185" t="str">
        <f t="shared" si="103"/>
        <v/>
      </c>
    </row>
    <row r="2186" spans="1:25" x14ac:dyDescent="0.3">
      <c r="A2186" t="e">
        <f>VLOOKUP(B2186,'VTD Check'!A:D,4,FALSE)</f>
        <v>#N/A</v>
      </c>
      <c r="B2186" t="s">
        <v>34</v>
      </c>
      <c r="C2186">
        <v>36</v>
      </c>
      <c r="U2186" t="str">
        <f t="shared" si="102"/>
        <v/>
      </c>
      <c r="V2186" t="str">
        <f>IF(U2186="","",VLOOKUP(B2186,'08 County Sub Allocation'!A:B,2,FALSE))</f>
        <v/>
      </c>
      <c r="X2186" t="str">
        <f t="shared" si="104"/>
        <v/>
      </c>
      <c r="Y2186" t="str">
        <f t="shared" si="103"/>
        <v/>
      </c>
    </row>
    <row r="2187" spans="1:25" x14ac:dyDescent="0.3">
      <c r="A2187" t="e">
        <f>VLOOKUP(B2187,'VTD Check'!A:D,4,FALSE)</f>
        <v>#N/A</v>
      </c>
      <c r="B2187" t="s">
        <v>24</v>
      </c>
      <c r="C2187">
        <v>36</v>
      </c>
      <c r="D2187">
        <v>0</v>
      </c>
      <c r="E2187">
        <v>1819</v>
      </c>
      <c r="F2187" t="s">
        <v>25</v>
      </c>
      <c r="G2187">
        <v>106473</v>
      </c>
      <c r="H2187">
        <v>1819</v>
      </c>
      <c r="I2187">
        <v>1811</v>
      </c>
      <c r="J2187">
        <v>38</v>
      </c>
      <c r="K2187">
        <v>7</v>
      </c>
      <c r="L2187">
        <v>8</v>
      </c>
      <c r="M2187">
        <v>920</v>
      </c>
      <c r="N2187">
        <v>8</v>
      </c>
      <c r="O2187">
        <v>823</v>
      </c>
      <c r="P2187">
        <v>7</v>
      </c>
      <c r="U2187" t="str">
        <f t="shared" ref="U2187:U2250" si="105">IF(ISNUMBER(LEFT(A2187,2)/1),A2187,IF(RIGHT(B2186,8)="Absentee",REPT("0",2-LEN(C2187))&amp;C2187&amp;"-ABS",IF(RIGHT(B2186,8)="Question",REPT("0",2-LEN(C2187))&amp;C2187&amp;"-QUE","")))</f>
        <v/>
      </c>
      <c r="V2187" t="str">
        <f>IF(U2187="","",VLOOKUP(B2187,'08 County Sub Allocation'!A:B,2,FALSE))</f>
        <v/>
      </c>
      <c r="X2187" t="str">
        <f t="shared" si="104"/>
        <v/>
      </c>
      <c r="Y2187" t="str">
        <f t="shared" si="103"/>
        <v/>
      </c>
    </row>
    <row r="2188" spans="1:25" x14ac:dyDescent="0.3">
      <c r="A2188" t="e">
        <f>VLOOKUP(B2188,'VTD Check'!A:D,4,FALSE)</f>
        <v>#N/A</v>
      </c>
      <c r="B2188" t="s">
        <v>26</v>
      </c>
      <c r="C2188">
        <v>36</v>
      </c>
      <c r="D2188">
        <v>0</v>
      </c>
      <c r="E2188">
        <v>0</v>
      </c>
      <c r="F2188" t="s">
        <v>25</v>
      </c>
      <c r="G2188">
        <v>106473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U2188" t="str">
        <f t="shared" si="105"/>
        <v/>
      </c>
      <c r="V2188" t="str">
        <f>IF(U2188="","",VLOOKUP(B2188,'08 County Sub Allocation'!A:B,2,FALSE))</f>
        <v/>
      </c>
      <c r="X2188" t="str">
        <f t="shared" si="104"/>
        <v/>
      </c>
      <c r="Y2188" t="str">
        <f t="shared" si="103"/>
        <v/>
      </c>
    </row>
    <row r="2189" spans="1:25" x14ac:dyDescent="0.3">
      <c r="A2189" t="e">
        <f>VLOOKUP(B2189,'VTD Check'!A:D,4,FALSE)</f>
        <v>#N/A</v>
      </c>
      <c r="B2189" t="s">
        <v>27</v>
      </c>
      <c r="C2189">
        <v>36</v>
      </c>
      <c r="D2189">
        <v>0</v>
      </c>
      <c r="E2189">
        <v>0</v>
      </c>
      <c r="F2189" t="s">
        <v>25</v>
      </c>
      <c r="G2189">
        <v>106473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U2189" t="str">
        <f t="shared" si="105"/>
        <v/>
      </c>
      <c r="V2189" t="str">
        <f>IF(U2189="","",VLOOKUP(B2189,'08 County Sub Allocation'!A:B,2,FALSE))</f>
        <v/>
      </c>
      <c r="X2189" t="str">
        <f t="shared" si="104"/>
        <v/>
      </c>
      <c r="Y2189" t="str">
        <f t="shared" ref="Y2189:Y2252" si="106">IF(U2189="","",IF(RIGHT(B2189,5)="Total","TOT",IF(ISNUMBER(LEFT(A2189,2)/1),"ED",IF(RIGHT(U2189,3)="ABS","ABS",IF(RIGHT(U2189,3)="QUE","QUE","")))))</f>
        <v/>
      </c>
    </row>
    <row r="2190" spans="1:25" x14ac:dyDescent="0.3">
      <c r="A2190" t="e">
        <f>VLOOKUP(B2190,'VTD Check'!A:D,4,FALSE)</f>
        <v>#N/A</v>
      </c>
      <c r="B2190" t="s">
        <v>28</v>
      </c>
      <c r="C2190">
        <v>36</v>
      </c>
      <c r="D2190">
        <v>0</v>
      </c>
      <c r="E2190">
        <v>0</v>
      </c>
      <c r="F2190" t="s">
        <v>25</v>
      </c>
      <c r="G2190">
        <v>106473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U2190" t="str">
        <f t="shared" si="105"/>
        <v/>
      </c>
      <c r="V2190" t="str">
        <f>IF(U2190="","",VLOOKUP(B2190,'08 County Sub Allocation'!A:B,2,FALSE))</f>
        <v/>
      </c>
      <c r="X2190" t="str">
        <f t="shared" si="104"/>
        <v/>
      </c>
      <c r="Y2190" t="str">
        <f t="shared" si="106"/>
        <v/>
      </c>
    </row>
    <row r="2191" spans="1:25" x14ac:dyDescent="0.3">
      <c r="A2191" t="e">
        <f>VLOOKUP(B2191,'VTD Check'!A:D,4,FALSE)</f>
        <v>#N/A</v>
      </c>
      <c r="B2191" t="s">
        <v>29</v>
      </c>
      <c r="C2191">
        <v>36</v>
      </c>
      <c r="D2191">
        <v>0</v>
      </c>
      <c r="E2191">
        <v>0</v>
      </c>
      <c r="F2191" t="s">
        <v>25</v>
      </c>
      <c r="G2191">
        <v>106473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U2191" t="str">
        <f t="shared" si="105"/>
        <v/>
      </c>
      <c r="V2191" t="str">
        <f>IF(U2191="","",VLOOKUP(B2191,'08 County Sub Allocation'!A:B,2,FALSE))</f>
        <v/>
      </c>
      <c r="X2191" t="str">
        <f t="shared" si="104"/>
        <v/>
      </c>
      <c r="Y2191" t="str">
        <f t="shared" si="106"/>
        <v/>
      </c>
    </row>
    <row r="2192" spans="1:25" x14ac:dyDescent="0.3">
      <c r="A2192" t="e">
        <f>VLOOKUP(B2192,'VTD Check'!A:D,4,FALSE)</f>
        <v>#N/A</v>
      </c>
      <c r="B2192" t="s">
        <v>30</v>
      </c>
      <c r="C2192">
        <v>36</v>
      </c>
      <c r="D2192">
        <v>0</v>
      </c>
      <c r="E2192">
        <v>0</v>
      </c>
      <c r="F2192" t="s">
        <v>25</v>
      </c>
      <c r="G2192">
        <v>106473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U2192" t="str">
        <f t="shared" si="105"/>
        <v/>
      </c>
      <c r="V2192" t="str">
        <f>IF(U2192="","",VLOOKUP(B2192,'08 County Sub Allocation'!A:B,2,FALSE))</f>
        <v/>
      </c>
      <c r="X2192" t="str">
        <f t="shared" si="104"/>
        <v/>
      </c>
      <c r="Y2192" t="str">
        <f t="shared" si="106"/>
        <v/>
      </c>
    </row>
    <row r="2193" spans="1:25" x14ac:dyDescent="0.3">
      <c r="A2193" t="e">
        <f>VLOOKUP(B2193,'VTD Check'!A:D,4,FALSE)</f>
        <v>#N/A</v>
      </c>
      <c r="B2193" t="s">
        <v>31</v>
      </c>
      <c r="C2193">
        <v>36</v>
      </c>
      <c r="D2193">
        <v>0</v>
      </c>
      <c r="E2193">
        <v>0</v>
      </c>
      <c r="F2193" t="s">
        <v>25</v>
      </c>
      <c r="G2193">
        <v>106473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U2193" t="str">
        <f t="shared" si="105"/>
        <v/>
      </c>
      <c r="V2193" t="str">
        <f>IF(U2193="","",VLOOKUP(B2193,'08 County Sub Allocation'!A:B,2,FALSE))</f>
        <v/>
      </c>
      <c r="X2193" t="str">
        <f t="shared" si="104"/>
        <v/>
      </c>
      <c r="Y2193" t="str">
        <f t="shared" si="106"/>
        <v/>
      </c>
    </row>
    <row r="2194" spans="1:25" x14ac:dyDescent="0.3">
      <c r="A2194" t="e">
        <f>VLOOKUP(B2194,'VTD Check'!A:D,4,FALSE)</f>
        <v>#N/A</v>
      </c>
      <c r="B2194" t="s">
        <v>32</v>
      </c>
      <c r="C2194">
        <v>36</v>
      </c>
      <c r="D2194">
        <v>0</v>
      </c>
      <c r="E2194">
        <v>1819</v>
      </c>
      <c r="F2194" t="s">
        <v>25</v>
      </c>
      <c r="G2194">
        <v>0</v>
      </c>
      <c r="H2194">
        <v>1819</v>
      </c>
      <c r="I2194">
        <v>1811</v>
      </c>
      <c r="J2194">
        <v>38</v>
      </c>
      <c r="K2194">
        <v>7</v>
      </c>
      <c r="L2194">
        <v>8</v>
      </c>
      <c r="M2194">
        <v>920</v>
      </c>
      <c r="N2194">
        <v>8</v>
      </c>
      <c r="O2194">
        <v>823</v>
      </c>
      <c r="P2194">
        <v>7</v>
      </c>
      <c r="U2194" t="str">
        <f t="shared" si="105"/>
        <v/>
      </c>
      <c r="V2194" t="str">
        <f>IF(U2194="","",VLOOKUP(B2194,'08 County Sub Allocation'!A:B,2,FALSE))</f>
        <v/>
      </c>
      <c r="X2194" t="str">
        <f t="shared" si="104"/>
        <v/>
      </c>
      <c r="Y2194" t="str">
        <f t="shared" si="106"/>
        <v/>
      </c>
    </row>
    <row r="2195" spans="1:25" x14ac:dyDescent="0.3">
      <c r="A2195" t="e">
        <f>VLOOKUP(B2195,'VTD Check'!A:D,4,FALSE)</f>
        <v>#N/A</v>
      </c>
      <c r="B2195" t="s">
        <v>425</v>
      </c>
      <c r="C2195">
        <v>36</v>
      </c>
      <c r="U2195" t="str">
        <f t="shared" si="105"/>
        <v/>
      </c>
      <c r="V2195" t="str">
        <f>IF(U2195="","",VLOOKUP(B2195,'08 County Sub Allocation'!A:B,2,FALSE))</f>
        <v/>
      </c>
      <c r="X2195" t="str">
        <f t="shared" si="104"/>
        <v/>
      </c>
      <c r="Y2195" t="str">
        <f t="shared" si="106"/>
        <v/>
      </c>
    </row>
    <row r="2196" spans="1:25" x14ac:dyDescent="0.3">
      <c r="A2196" t="e">
        <f>VLOOKUP(B2196,'VTD Check'!A:D,4,FALSE)</f>
        <v>#N/A</v>
      </c>
      <c r="B2196" t="s">
        <v>24</v>
      </c>
      <c r="C2196">
        <v>36</v>
      </c>
      <c r="D2196">
        <v>0</v>
      </c>
      <c r="E2196">
        <v>0</v>
      </c>
      <c r="F2196" t="s">
        <v>25</v>
      </c>
      <c r="G2196">
        <v>48221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U2196" t="str">
        <f t="shared" si="105"/>
        <v/>
      </c>
      <c r="V2196" t="str">
        <f>IF(U2196="","",VLOOKUP(B2196,'08 County Sub Allocation'!A:B,2,FALSE))</f>
        <v/>
      </c>
      <c r="X2196" t="str">
        <f t="shared" si="104"/>
        <v/>
      </c>
      <c r="Y2196" t="str">
        <f t="shared" si="106"/>
        <v/>
      </c>
    </row>
    <row r="2197" spans="1:25" x14ac:dyDescent="0.3">
      <c r="A2197" t="e">
        <f>VLOOKUP(B2197,'VTD Check'!A:D,4,FALSE)</f>
        <v>#N/A</v>
      </c>
      <c r="B2197" t="s">
        <v>26</v>
      </c>
      <c r="C2197">
        <v>36</v>
      </c>
      <c r="D2197">
        <v>0</v>
      </c>
      <c r="E2197">
        <v>155</v>
      </c>
      <c r="F2197" t="s">
        <v>25</v>
      </c>
      <c r="G2197">
        <v>48221</v>
      </c>
      <c r="H2197">
        <v>155</v>
      </c>
      <c r="I2197">
        <v>149</v>
      </c>
      <c r="J2197">
        <v>0</v>
      </c>
      <c r="K2197">
        <v>2</v>
      </c>
      <c r="L2197">
        <v>2</v>
      </c>
      <c r="M2197">
        <v>37</v>
      </c>
      <c r="N2197">
        <v>0</v>
      </c>
      <c r="O2197">
        <v>108</v>
      </c>
      <c r="P2197">
        <v>0</v>
      </c>
      <c r="U2197" t="str">
        <f t="shared" si="105"/>
        <v/>
      </c>
      <c r="V2197" t="str">
        <f>IF(U2197="","",VLOOKUP(B2197,'08 County Sub Allocation'!A:B,2,FALSE))</f>
        <v/>
      </c>
      <c r="X2197" t="str">
        <f t="shared" si="104"/>
        <v/>
      </c>
      <c r="Y2197" t="str">
        <f t="shared" si="106"/>
        <v/>
      </c>
    </row>
    <row r="2198" spans="1:25" x14ac:dyDescent="0.3">
      <c r="A2198" t="e">
        <f>VLOOKUP(B2198,'VTD Check'!A:D,4,FALSE)</f>
        <v>#N/A</v>
      </c>
      <c r="B2198" t="s">
        <v>27</v>
      </c>
      <c r="C2198">
        <v>36</v>
      </c>
      <c r="D2198">
        <v>0</v>
      </c>
      <c r="E2198">
        <v>0</v>
      </c>
      <c r="F2198" t="s">
        <v>25</v>
      </c>
      <c r="G2198">
        <v>48221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U2198" t="str">
        <f t="shared" si="105"/>
        <v/>
      </c>
      <c r="V2198" t="str">
        <f>IF(U2198="","",VLOOKUP(B2198,'08 County Sub Allocation'!A:B,2,FALSE))</f>
        <v/>
      </c>
      <c r="X2198" t="str">
        <f t="shared" si="104"/>
        <v/>
      </c>
      <c r="Y2198" t="str">
        <f t="shared" si="106"/>
        <v/>
      </c>
    </row>
    <row r="2199" spans="1:25" x14ac:dyDescent="0.3">
      <c r="A2199" t="e">
        <f>VLOOKUP(B2199,'VTD Check'!A:D,4,FALSE)</f>
        <v>#N/A</v>
      </c>
      <c r="B2199" t="s">
        <v>28</v>
      </c>
      <c r="C2199">
        <v>36</v>
      </c>
      <c r="D2199">
        <v>0</v>
      </c>
      <c r="E2199">
        <v>554</v>
      </c>
      <c r="F2199" t="s">
        <v>25</v>
      </c>
      <c r="G2199">
        <v>48221</v>
      </c>
      <c r="H2199">
        <v>554</v>
      </c>
      <c r="I2199">
        <v>546</v>
      </c>
      <c r="J2199">
        <v>10</v>
      </c>
      <c r="K2199">
        <v>2</v>
      </c>
      <c r="L2199">
        <v>6</v>
      </c>
      <c r="M2199">
        <v>168</v>
      </c>
      <c r="N2199">
        <v>4</v>
      </c>
      <c r="O2199">
        <v>352</v>
      </c>
      <c r="P2199">
        <v>4</v>
      </c>
      <c r="U2199" t="str">
        <f t="shared" si="105"/>
        <v/>
      </c>
      <c r="V2199" t="str">
        <f>IF(U2199="","",VLOOKUP(B2199,'08 County Sub Allocation'!A:B,2,FALSE))</f>
        <v/>
      </c>
      <c r="X2199" t="str">
        <f t="shared" si="104"/>
        <v/>
      </c>
      <c r="Y2199" t="str">
        <f t="shared" si="106"/>
        <v/>
      </c>
    </row>
    <row r="2200" spans="1:25" x14ac:dyDescent="0.3">
      <c r="A2200" t="e">
        <f>VLOOKUP(B2200,'VTD Check'!A:D,4,FALSE)</f>
        <v>#N/A</v>
      </c>
      <c r="B2200" t="s">
        <v>29</v>
      </c>
      <c r="C2200">
        <v>36</v>
      </c>
      <c r="D2200">
        <v>0</v>
      </c>
      <c r="E2200">
        <v>0</v>
      </c>
      <c r="F2200" t="s">
        <v>25</v>
      </c>
      <c r="G2200">
        <v>48221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U2200" t="str">
        <f t="shared" si="105"/>
        <v/>
      </c>
      <c r="V2200" t="str">
        <f>IF(U2200="","",VLOOKUP(B2200,'08 County Sub Allocation'!A:B,2,FALSE))</f>
        <v/>
      </c>
      <c r="X2200" t="str">
        <f t="shared" si="104"/>
        <v/>
      </c>
      <c r="Y2200" t="str">
        <f t="shared" si="106"/>
        <v/>
      </c>
    </row>
    <row r="2201" spans="1:25" x14ac:dyDescent="0.3">
      <c r="A2201" t="e">
        <f>VLOOKUP(B2201,'VTD Check'!A:D,4,FALSE)</f>
        <v>#N/A</v>
      </c>
      <c r="B2201" t="s">
        <v>30</v>
      </c>
      <c r="C2201">
        <v>36</v>
      </c>
      <c r="D2201">
        <v>0</v>
      </c>
      <c r="E2201">
        <v>409</v>
      </c>
      <c r="F2201" t="s">
        <v>25</v>
      </c>
      <c r="G2201">
        <v>48221</v>
      </c>
      <c r="H2201">
        <v>409</v>
      </c>
      <c r="I2201">
        <v>403</v>
      </c>
      <c r="J2201">
        <v>7</v>
      </c>
      <c r="K2201">
        <v>4</v>
      </c>
      <c r="L2201">
        <v>8</v>
      </c>
      <c r="M2201">
        <v>116</v>
      </c>
      <c r="N2201">
        <v>2</v>
      </c>
      <c r="O2201">
        <v>265</v>
      </c>
      <c r="P2201">
        <v>1</v>
      </c>
      <c r="U2201" t="str">
        <f t="shared" si="105"/>
        <v/>
      </c>
      <c r="V2201" t="str">
        <f>IF(U2201="","",VLOOKUP(B2201,'08 County Sub Allocation'!A:B,2,FALSE))</f>
        <v/>
      </c>
      <c r="X2201" t="str">
        <f t="shared" si="104"/>
        <v/>
      </c>
      <c r="Y2201" t="str">
        <f t="shared" si="106"/>
        <v/>
      </c>
    </row>
    <row r="2202" spans="1:25" x14ac:dyDescent="0.3">
      <c r="A2202" t="e">
        <f>VLOOKUP(B2202,'VTD Check'!A:D,4,FALSE)</f>
        <v>#N/A</v>
      </c>
      <c r="B2202" t="s">
        <v>31</v>
      </c>
      <c r="C2202">
        <v>36</v>
      </c>
      <c r="D2202">
        <v>0</v>
      </c>
      <c r="E2202">
        <v>0</v>
      </c>
      <c r="F2202" t="s">
        <v>25</v>
      </c>
      <c r="G2202">
        <v>48221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U2202" t="str">
        <f t="shared" si="105"/>
        <v/>
      </c>
      <c r="V2202" t="str">
        <f>IF(U2202="","",VLOOKUP(B2202,'08 County Sub Allocation'!A:B,2,FALSE))</f>
        <v/>
      </c>
      <c r="X2202" t="str">
        <f t="shared" si="104"/>
        <v/>
      </c>
      <c r="Y2202" t="str">
        <f t="shared" si="106"/>
        <v/>
      </c>
    </row>
    <row r="2203" spans="1:25" x14ac:dyDescent="0.3">
      <c r="A2203" t="e">
        <f>VLOOKUP(B2203,'VTD Check'!A:D,4,FALSE)</f>
        <v>#N/A</v>
      </c>
      <c r="B2203" t="s">
        <v>32</v>
      </c>
      <c r="C2203">
        <v>36</v>
      </c>
      <c r="D2203">
        <v>0</v>
      </c>
      <c r="E2203">
        <v>1118</v>
      </c>
      <c r="F2203" t="s">
        <v>25</v>
      </c>
      <c r="G2203">
        <v>0</v>
      </c>
      <c r="H2203">
        <v>1118</v>
      </c>
      <c r="I2203">
        <v>1098</v>
      </c>
      <c r="J2203">
        <v>17</v>
      </c>
      <c r="K2203">
        <v>8</v>
      </c>
      <c r="L2203">
        <v>16</v>
      </c>
      <c r="M2203">
        <v>321</v>
      </c>
      <c r="N2203">
        <v>6</v>
      </c>
      <c r="O2203">
        <v>725</v>
      </c>
      <c r="P2203">
        <v>5</v>
      </c>
      <c r="U2203" t="str">
        <f t="shared" si="105"/>
        <v/>
      </c>
      <c r="V2203" t="str">
        <f>IF(U2203="","",VLOOKUP(B2203,'08 County Sub Allocation'!A:B,2,FALSE))</f>
        <v/>
      </c>
      <c r="X2203" t="str">
        <f t="shared" si="104"/>
        <v/>
      </c>
      <c r="Y2203" t="str">
        <f t="shared" si="106"/>
        <v/>
      </c>
    </row>
    <row r="2204" spans="1:25" x14ac:dyDescent="0.3">
      <c r="A2204" t="e">
        <f>VLOOKUP(B2204,'VTD Check'!A:D,4,FALSE)</f>
        <v>#N/A</v>
      </c>
      <c r="B2204" t="s">
        <v>451</v>
      </c>
      <c r="C2204">
        <v>36</v>
      </c>
      <c r="U2204" t="str">
        <f t="shared" si="105"/>
        <v/>
      </c>
      <c r="V2204" t="str">
        <f>IF(U2204="","",VLOOKUP(B2204,'08 County Sub Allocation'!A:B,2,FALSE))</f>
        <v/>
      </c>
      <c r="X2204" t="str">
        <f t="shared" si="104"/>
        <v/>
      </c>
      <c r="Y2204" t="str">
        <f t="shared" si="106"/>
        <v/>
      </c>
    </row>
    <row r="2205" spans="1:25" x14ac:dyDescent="0.3">
      <c r="A2205" t="e">
        <f>VLOOKUP(B2205,'VTD Check'!A:D,4,FALSE)</f>
        <v>#N/A</v>
      </c>
      <c r="B2205" t="s">
        <v>24</v>
      </c>
      <c r="C2205">
        <v>36</v>
      </c>
      <c r="D2205">
        <v>0</v>
      </c>
      <c r="E2205">
        <v>0</v>
      </c>
      <c r="F2205" t="s">
        <v>25</v>
      </c>
      <c r="G2205">
        <v>23377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U2205" t="str">
        <f t="shared" si="105"/>
        <v/>
      </c>
      <c r="V2205" t="str">
        <f>IF(U2205="","",VLOOKUP(B2205,'08 County Sub Allocation'!A:B,2,FALSE))</f>
        <v/>
      </c>
      <c r="X2205" t="str">
        <f t="shared" si="104"/>
        <v/>
      </c>
      <c r="Y2205" t="str">
        <f t="shared" si="106"/>
        <v/>
      </c>
    </row>
    <row r="2206" spans="1:25" x14ac:dyDescent="0.3">
      <c r="A2206" t="e">
        <f>VLOOKUP(B2206,'VTD Check'!A:D,4,FALSE)</f>
        <v>#N/A</v>
      </c>
      <c r="B2206" t="s">
        <v>26</v>
      </c>
      <c r="C2206">
        <v>36</v>
      </c>
      <c r="D2206">
        <v>0</v>
      </c>
      <c r="E2206">
        <v>0</v>
      </c>
      <c r="F2206" t="s">
        <v>25</v>
      </c>
      <c r="G2206">
        <v>23377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U2206" t="str">
        <f t="shared" si="105"/>
        <v/>
      </c>
      <c r="V2206" t="str">
        <f>IF(U2206="","",VLOOKUP(B2206,'08 County Sub Allocation'!A:B,2,FALSE))</f>
        <v/>
      </c>
      <c r="X2206" t="str">
        <f t="shared" si="104"/>
        <v/>
      </c>
      <c r="Y2206" t="str">
        <f t="shared" si="106"/>
        <v/>
      </c>
    </row>
    <row r="2207" spans="1:25" x14ac:dyDescent="0.3">
      <c r="A2207" t="e">
        <f>VLOOKUP(B2207,'VTD Check'!A:D,4,FALSE)</f>
        <v>#N/A</v>
      </c>
      <c r="B2207" t="s">
        <v>27</v>
      </c>
      <c r="C2207">
        <v>36</v>
      </c>
      <c r="D2207">
        <v>0</v>
      </c>
      <c r="E2207">
        <v>0</v>
      </c>
      <c r="F2207" t="s">
        <v>25</v>
      </c>
      <c r="G2207">
        <v>23377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U2207" t="str">
        <f t="shared" si="105"/>
        <v/>
      </c>
      <c r="V2207" t="str">
        <f>IF(U2207="","",VLOOKUP(B2207,'08 County Sub Allocation'!A:B,2,FALSE))</f>
        <v/>
      </c>
      <c r="X2207" t="str">
        <f t="shared" si="104"/>
        <v/>
      </c>
      <c r="Y2207" t="str">
        <f t="shared" si="106"/>
        <v/>
      </c>
    </row>
    <row r="2208" spans="1:25" x14ac:dyDescent="0.3">
      <c r="A2208" t="e">
        <f>VLOOKUP(B2208,'VTD Check'!A:D,4,FALSE)</f>
        <v>#N/A</v>
      </c>
      <c r="B2208" t="s">
        <v>28</v>
      </c>
      <c r="C2208">
        <v>36</v>
      </c>
      <c r="D2208">
        <v>0</v>
      </c>
      <c r="E2208">
        <v>0</v>
      </c>
      <c r="F2208" t="s">
        <v>25</v>
      </c>
      <c r="G2208">
        <v>23377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U2208" t="str">
        <f t="shared" si="105"/>
        <v/>
      </c>
      <c r="V2208" t="str">
        <f>IF(U2208="","",VLOOKUP(B2208,'08 County Sub Allocation'!A:B,2,FALSE))</f>
        <v/>
      </c>
      <c r="X2208" t="str">
        <f t="shared" si="104"/>
        <v/>
      </c>
      <c r="Y2208" t="str">
        <f t="shared" si="106"/>
        <v/>
      </c>
    </row>
    <row r="2209" spans="1:25" x14ac:dyDescent="0.3">
      <c r="A2209" t="e">
        <f>VLOOKUP(B2209,'VTD Check'!A:D,4,FALSE)</f>
        <v>#N/A</v>
      </c>
      <c r="B2209" t="s">
        <v>29</v>
      </c>
      <c r="C2209">
        <v>36</v>
      </c>
      <c r="D2209">
        <v>0</v>
      </c>
      <c r="E2209">
        <v>29</v>
      </c>
      <c r="F2209" t="s">
        <v>25</v>
      </c>
      <c r="G2209">
        <v>23377</v>
      </c>
      <c r="H2209">
        <v>29</v>
      </c>
      <c r="I2209">
        <v>29</v>
      </c>
      <c r="J2209">
        <v>1</v>
      </c>
      <c r="K2209">
        <v>1</v>
      </c>
      <c r="L2209">
        <v>1</v>
      </c>
      <c r="M2209">
        <v>9</v>
      </c>
      <c r="N2209">
        <v>0</v>
      </c>
      <c r="O2209">
        <v>17</v>
      </c>
      <c r="P2209">
        <v>0</v>
      </c>
      <c r="U2209" t="str">
        <f t="shared" si="105"/>
        <v/>
      </c>
      <c r="V2209" t="str">
        <f>IF(U2209="","",VLOOKUP(B2209,'08 County Sub Allocation'!A:B,2,FALSE))</f>
        <v/>
      </c>
      <c r="X2209" t="str">
        <f t="shared" si="104"/>
        <v/>
      </c>
      <c r="Y2209" t="str">
        <f t="shared" si="106"/>
        <v/>
      </c>
    </row>
    <row r="2210" spans="1:25" x14ac:dyDescent="0.3">
      <c r="A2210" t="e">
        <f>VLOOKUP(B2210,'VTD Check'!A:D,4,FALSE)</f>
        <v>#N/A</v>
      </c>
      <c r="B2210" t="s">
        <v>30</v>
      </c>
      <c r="C2210">
        <v>36</v>
      </c>
      <c r="D2210">
        <v>0</v>
      </c>
      <c r="E2210">
        <v>0</v>
      </c>
      <c r="F2210" t="s">
        <v>25</v>
      </c>
      <c r="G2210">
        <v>23377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U2210" t="str">
        <f t="shared" si="105"/>
        <v/>
      </c>
      <c r="V2210" t="str">
        <f>IF(U2210="","",VLOOKUP(B2210,'08 County Sub Allocation'!A:B,2,FALSE))</f>
        <v/>
      </c>
      <c r="X2210" t="str">
        <f t="shared" si="104"/>
        <v/>
      </c>
      <c r="Y2210" t="str">
        <f t="shared" si="106"/>
        <v/>
      </c>
    </row>
    <row r="2211" spans="1:25" x14ac:dyDescent="0.3">
      <c r="A2211" t="e">
        <f>VLOOKUP(B2211,'VTD Check'!A:D,4,FALSE)</f>
        <v>#N/A</v>
      </c>
      <c r="B2211" t="s">
        <v>31</v>
      </c>
      <c r="C2211">
        <v>36</v>
      </c>
      <c r="D2211">
        <v>0</v>
      </c>
      <c r="E2211">
        <v>0</v>
      </c>
      <c r="F2211" t="s">
        <v>25</v>
      </c>
      <c r="G2211">
        <v>23377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U2211" t="str">
        <f t="shared" si="105"/>
        <v/>
      </c>
      <c r="V2211" t="str">
        <f>IF(U2211="","",VLOOKUP(B2211,'08 County Sub Allocation'!A:B,2,FALSE))</f>
        <v/>
      </c>
      <c r="X2211" t="str">
        <f t="shared" si="104"/>
        <v/>
      </c>
      <c r="Y2211" t="str">
        <f t="shared" si="106"/>
        <v/>
      </c>
    </row>
    <row r="2212" spans="1:25" x14ac:dyDescent="0.3">
      <c r="A2212" t="e">
        <f>VLOOKUP(B2212,'VTD Check'!A:D,4,FALSE)</f>
        <v>#N/A</v>
      </c>
      <c r="B2212" t="s">
        <v>32</v>
      </c>
      <c r="C2212">
        <v>36</v>
      </c>
      <c r="D2212">
        <v>0</v>
      </c>
      <c r="E2212">
        <v>29</v>
      </c>
      <c r="F2212" t="s">
        <v>25</v>
      </c>
      <c r="G2212">
        <v>0</v>
      </c>
      <c r="H2212">
        <v>29</v>
      </c>
      <c r="I2212">
        <v>29</v>
      </c>
      <c r="J2212">
        <v>1</v>
      </c>
      <c r="K2212">
        <v>1</v>
      </c>
      <c r="L2212">
        <v>1</v>
      </c>
      <c r="M2212">
        <v>9</v>
      </c>
      <c r="N2212">
        <v>0</v>
      </c>
      <c r="O2212">
        <v>17</v>
      </c>
      <c r="P2212">
        <v>0</v>
      </c>
      <c r="U2212" t="str">
        <f t="shared" si="105"/>
        <v/>
      </c>
      <c r="V2212" t="str">
        <f>IF(U2212="","",VLOOKUP(B2212,'08 County Sub Allocation'!A:B,2,FALSE))</f>
        <v/>
      </c>
      <c r="X2212" t="str">
        <f t="shared" si="104"/>
        <v/>
      </c>
      <c r="Y2212" t="str">
        <f t="shared" si="106"/>
        <v/>
      </c>
    </row>
    <row r="2213" spans="1:25" x14ac:dyDescent="0.3">
      <c r="A2213" t="e">
        <f>VLOOKUP(B2213,'VTD Check'!A:D,4,FALSE)</f>
        <v>#N/A</v>
      </c>
      <c r="B2213" t="s">
        <v>32</v>
      </c>
      <c r="C2213">
        <v>36</v>
      </c>
      <c r="U2213" t="str">
        <f t="shared" si="105"/>
        <v/>
      </c>
      <c r="V2213" t="str">
        <f>IF(U2213="","",VLOOKUP(B2213,'08 County Sub Allocation'!A:B,2,FALSE))</f>
        <v/>
      </c>
      <c r="X2213" t="str">
        <f t="shared" si="104"/>
        <v/>
      </c>
      <c r="Y2213" t="str">
        <f t="shared" si="106"/>
        <v/>
      </c>
    </row>
    <row r="2214" spans="1:25" x14ac:dyDescent="0.3">
      <c r="A2214" t="e">
        <f>VLOOKUP(B2214,'VTD Check'!A:D,4,FALSE)</f>
        <v>#N/A</v>
      </c>
      <c r="B2214" t="s">
        <v>37</v>
      </c>
      <c r="C2214">
        <v>36</v>
      </c>
      <c r="D2214">
        <v>10360</v>
      </c>
      <c r="E2214">
        <v>4502</v>
      </c>
      <c r="F2214" s="1">
        <v>0.43459999999999999</v>
      </c>
      <c r="G2214">
        <v>10360</v>
      </c>
      <c r="H2214">
        <v>4502</v>
      </c>
      <c r="I2214">
        <v>4460</v>
      </c>
      <c r="J2214">
        <v>77</v>
      </c>
      <c r="K2214">
        <v>16</v>
      </c>
      <c r="L2214">
        <v>43</v>
      </c>
      <c r="M2214">
        <v>1452</v>
      </c>
      <c r="N2214">
        <v>23</v>
      </c>
      <c r="O2214">
        <v>2840</v>
      </c>
      <c r="P2214">
        <v>9</v>
      </c>
      <c r="U2214" t="str">
        <f t="shared" si="105"/>
        <v/>
      </c>
      <c r="V2214" t="str">
        <f>IF(U2214="","",VLOOKUP(B2214,'08 County Sub Allocation'!A:B,2,FALSE))</f>
        <v/>
      </c>
      <c r="X2214" t="str">
        <f t="shared" si="104"/>
        <v/>
      </c>
      <c r="Y2214" t="str">
        <f t="shared" si="106"/>
        <v/>
      </c>
    </row>
    <row r="2215" spans="1:25" x14ac:dyDescent="0.3">
      <c r="A2215" t="e">
        <f>VLOOKUP(B2215,'VTD Check'!A:D,4,FALSE)</f>
        <v>#N/A</v>
      </c>
      <c r="B2215" t="s">
        <v>24</v>
      </c>
      <c r="C2215">
        <v>36</v>
      </c>
      <c r="D2215">
        <v>10360</v>
      </c>
      <c r="E2215">
        <v>3678</v>
      </c>
      <c r="F2215" s="1">
        <v>0.35499999999999998</v>
      </c>
      <c r="G2215">
        <v>198791</v>
      </c>
      <c r="H2215">
        <v>3681</v>
      </c>
      <c r="I2215">
        <v>3654</v>
      </c>
      <c r="J2215">
        <v>63</v>
      </c>
      <c r="K2215">
        <v>16</v>
      </c>
      <c r="L2215">
        <v>15</v>
      </c>
      <c r="M2215">
        <v>1463</v>
      </c>
      <c r="N2215">
        <v>22</v>
      </c>
      <c r="O2215">
        <v>2063</v>
      </c>
      <c r="P2215">
        <v>12</v>
      </c>
      <c r="U2215" t="str">
        <f t="shared" si="105"/>
        <v/>
      </c>
      <c r="V2215" t="str">
        <f>IF(U2215="","",VLOOKUP(B2215,'08 County Sub Allocation'!A:B,2,FALSE))</f>
        <v/>
      </c>
      <c r="X2215" t="str">
        <f t="shared" si="104"/>
        <v/>
      </c>
      <c r="Y2215" t="str">
        <f t="shared" si="106"/>
        <v/>
      </c>
    </row>
    <row r="2216" spans="1:25" x14ac:dyDescent="0.3">
      <c r="A2216" t="e">
        <f>VLOOKUP(B2216,'VTD Check'!A:D,4,FALSE)</f>
        <v>#N/A</v>
      </c>
      <c r="B2216" t="s">
        <v>26</v>
      </c>
      <c r="C2216">
        <v>36</v>
      </c>
      <c r="D2216">
        <v>10360</v>
      </c>
      <c r="E2216">
        <v>155</v>
      </c>
      <c r="F2216" s="1">
        <v>1.4999999999999999E-2</v>
      </c>
      <c r="G2216">
        <v>198791</v>
      </c>
      <c r="H2216">
        <v>155</v>
      </c>
      <c r="I2216">
        <v>149</v>
      </c>
      <c r="J2216">
        <v>0</v>
      </c>
      <c r="K2216">
        <v>2</v>
      </c>
      <c r="L2216">
        <v>2</v>
      </c>
      <c r="M2216">
        <v>37</v>
      </c>
      <c r="N2216">
        <v>0</v>
      </c>
      <c r="O2216">
        <v>108</v>
      </c>
      <c r="P2216">
        <v>0</v>
      </c>
      <c r="U2216" t="str">
        <f t="shared" si="105"/>
        <v/>
      </c>
      <c r="V2216" t="str">
        <f>IF(U2216="","",VLOOKUP(B2216,'08 County Sub Allocation'!A:B,2,FALSE))</f>
        <v/>
      </c>
      <c r="X2216" t="str">
        <f t="shared" si="104"/>
        <v/>
      </c>
      <c r="Y2216" t="str">
        <f t="shared" si="106"/>
        <v/>
      </c>
    </row>
    <row r="2217" spans="1:25" x14ac:dyDescent="0.3">
      <c r="A2217" t="e">
        <f>VLOOKUP(B2217,'VTD Check'!A:D,4,FALSE)</f>
        <v>#N/A</v>
      </c>
      <c r="B2217" t="s">
        <v>27</v>
      </c>
      <c r="C2217">
        <v>36</v>
      </c>
      <c r="D2217">
        <v>10360</v>
      </c>
      <c r="E2217">
        <v>0</v>
      </c>
      <c r="F2217" s="1">
        <v>0</v>
      </c>
      <c r="G2217">
        <v>198791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U2217" t="str">
        <f t="shared" si="105"/>
        <v/>
      </c>
      <c r="V2217" t="str">
        <f>IF(U2217="","",VLOOKUP(B2217,'08 County Sub Allocation'!A:B,2,FALSE))</f>
        <v/>
      </c>
      <c r="X2217" t="str">
        <f t="shared" si="104"/>
        <v/>
      </c>
      <c r="Y2217" t="str">
        <f t="shared" si="106"/>
        <v/>
      </c>
    </row>
    <row r="2218" spans="1:25" x14ac:dyDescent="0.3">
      <c r="A2218" t="e">
        <f>VLOOKUP(B2218,'VTD Check'!A:D,4,FALSE)</f>
        <v>#N/A</v>
      </c>
      <c r="B2218" t="s">
        <v>28</v>
      </c>
      <c r="C2218">
        <v>36</v>
      </c>
      <c r="D2218">
        <v>10360</v>
      </c>
      <c r="E2218">
        <v>554</v>
      </c>
      <c r="F2218" s="1">
        <v>5.3499999999999999E-2</v>
      </c>
      <c r="G2218">
        <v>198791</v>
      </c>
      <c r="H2218">
        <v>554</v>
      </c>
      <c r="I2218">
        <v>546</v>
      </c>
      <c r="J2218">
        <v>10</v>
      </c>
      <c r="K2218">
        <v>2</v>
      </c>
      <c r="L2218">
        <v>6</v>
      </c>
      <c r="M2218">
        <v>168</v>
      </c>
      <c r="N2218">
        <v>4</v>
      </c>
      <c r="O2218">
        <v>352</v>
      </c>
      <c r="P2218">
        <v>4</v>
      </c>
      <c r="U2218" t="str">
        <f t="shared" si="105"/>
        <v/>
      </c>
      <c r="V2218" t="str">
        <f>IF(U2218="","",VLOOKUP(B2218,'08 County Sub Allocation'!A:B,2,FALSE))</f>
        <v/>
      </c>
      <c r="X2218" t="str">
        <f t="shared" si="104"/>
        <v/>
      </c>
      <c r="Y2218" t="str">
        <f t="shared" si="106"/>
        <v/>
      </c>
    </row>
    <row r="2219" spans="1:25" x14ac:dyDescent="0.3">
      <c r="A2219" t="e">
        <f>VLOOKUP(B2219,'VTD Check'!A:D,4,FALSE)</f>
        <v>#N/A</v>
      </c>
      <c r="B2219" t="s">
        <v>29</v>
      </c>
      <c r="C2219">
        <v>36</v>
      </c>
      <c r="D2219">
        <v>10360</v>
      </c>
      <c r="E2219">
        <v>29</v>
      </c>
      <c r="F2219" s="1">
        <v>2.8E-3</v>
      </c>
      <c r="G2219">
        <v>198791</v>
      </c>
      <c r="H2219">
        <v>29</v>
      </c>
      <c r="I2219">
        <v>29</v>
      </c>
      <c r="J2219">
        <v>1</v>
      </c>
      <c r="K2219">
        <v>1</v>
      </c>
      <c r="L2219">
        <v>1</v>
      </c>
      <c r="M2219">
        <v>9</v>
      </c>
      <c r="N2219">
        <v>0</v>
      </c>
      <c r="O2219">
        <v>17</v>
      </c>
      <c r="P2219">
        <v>0</v>
      </c>
      <c r="U2219" t="str">
        <f t="shared" si="105"/>
        <v/>
      </c>
      <c r="V2219" t="str">
        <f>IF(U2219="","",VLOOKUP(B2219,'08 County Sub Allocation'!A:B,2,FALSE))</f>
        <v/>
      </c>
      <c r="X2219" t="str">
        <f t="shared" si="104"/>
        <v/>
      </c>
      <c r="Y2219" t="str">
        <f t="shared" si="106"/>
        <v/>
      </c>
    </row>
    <row r="2220" spans="1:25" x14ac:dyDescent="0.3">
      <c r="A2220" t="e">
        <f>VLOOKUP(B2220,'VTD Check'!A:D,4,FALSE)</f>
        <v>#N/A</v>
      </c>
      <c r="B2220" t="s">
        <v>30</v>
      </c>
      <c r="C2220">
        <v>36</v>
      </c>
      <c r="D2220">
        <v>10360</v>
      </c>
      <c r="E2220">
        <v>409</v>
      </c>
      <c r="F2220" s="1">
        <v>3.95E-2</v>
      </c>
      <c r="G2220">
        <v>198791</v>
      </c>
      <c r="H2220">
        <v>409</v>
      </c>
      <c r="I2220">
        <v>403</v>
      </c>
      <c r="J2220">
        <v>7</v>
      </c>
      <c r="K2220">
        <v>4</v>
      </c>
      <c r="L2220">
        <v>8</v>
      </c>
      <c r="M2220">
        <v>116</v>
      </c>
      <c r="N2220">
        <v>2</v>
      </c>
      <c r="O2220">
        <v>265</v>
      </c>
      <c r="P2220">
        <v>1</v>
      </c>
      <c r="U2220" t="str">
        <f t="shared" si="105"/>
        <v/>
      </c>
      <c r="V2220" t="str">
        <f>IF(U2220="","",VLOOKUP(B2220,'08 County Sub Allocation'!A:B,2,FALSE))</f>
        <v/>
      </c>
      <c r="X2220" t="str">
        <f t="shared" si="104"/>
        <v/>
      </c>
      <c r="Y2220" t="str">
        <f t="shared" si="106"/>
        <v/>
      </c>
    </row>
    <row r="2221" spans="1:25" x14ac:dyDescent="0.3">
      <c r="A2221" t="e">
        <f>VLOOKUP(B2221,'VTD Check'!A:D,4,FALSE)</f>
        <v>#N/A</v>
      </c>
      <c r="B2221" t="s">
        <v>31</v>
      </c>
      <c r="C2221">
        <v>36</v>
      </c>
      <c r="D2221">
        <v>10360</v>
      </c>
      <c r="E2221">
        <v>0</v>
      </c>
      <c r="F2221" s="1">
        <v>0</v>
      </c>
      <c r="G2221">
        <v>198791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U2221" t="str">
        <f t="shared" si="105"/>
        <v/>
      </c>
      <c r="V2221" t="str">
        <f>IF(U2221="","",VLOOKUP(B2221,'08 County Sub Allocation'!A:B,2,FALSE))</f>
        <v/>
      </c>
      <c r="X2221" t="str">
        <f t="shared" si="104"/>
        <v/>
      </c>
      <c r="Y2221" t="str">
        <f t="shared" si="106"/>
        <v/>
      </c>
    </row>
    <row r="2222" spans="1:25" x14ac:dyDescent="0.3">
      <c r="A2222" t="e">
        <f>VLOOKUP(B2222,'VTD Check'!A:D,4,FALSE)</f>
        <v>#N/A</v>
      </c>
      <c r="B2222" t="s">
        <v>32</v>
      </c>
      <c r="C2222">
        <v>36</v>
      </c>
      <c r="D2222">
        <v>10360</v>
      </c>
      <c r="E2222">
        <v>9327</v>
      </c>
      <c r="F2222" s="1">
        <v>0.90029999999999999</v>
      </c>
      <c r="G2222">
        <v>10360</v>
      </c>
      <c r="H2222">
        <v>9330</v>
      </c>
      <c r="I2222">
        <v>9241</v>
      </c>
      <c r="J2222">
        <v>158</v>
      </c>
      <c r="K2222">
        <v>41</v>
      </c>
      <c r="L2222">
        <v>75</v>
      </c>
      <c r="M2222">
        <v>3245</v>
      </c>
      <c r="N2222">
        <v>51</v>
      </c>
      <c r="O2222">
        <v>5645</v>
      </c>
      <c r="P2222">
        <v>26</v>
      </c>
      <c r="U2222" t="str">
        <f t="shared" si="105"/>
        <v/>
      </c>
      <c r="V2222" t="str">
        <f>IF(U2222="","",VLOOKUP(B2222,'08 County Sub Allocation'!A:B,2,FALSE))</f>
        <v/>
      </c>
      <c r="X2222" t="str">
        <f t="shared" si="104"/>
        <v/>
      </c>
      <c r="Y2222" t="str">
        <f t="shared" si="106"/>
        <v/>
      </c>
    </row>
    <row r="2223" spans="1:25" x14ac:dyDescent="0.3">
      <c r="A2223" t="e">
        <f>VLOOKUP(B2223,'VTD Check'!A:D,4,FALSE)</f>
        <v>#N/A</v>
      </c>
      <c r="U2223" t="str">
        <f t="shared" si="105"/>
        <v/>
      </c>
      <c r="V2223" t="str">
        <f>IF(U2223="","",VLOOKUP(B2223,'08 County Sub Allocation'!A:B,2,FALSE))</f>
        <v/>
      </c>
      <c r="X2223" t="str">
        <f t="shared" si="104"/>
        <v/>
      </c>
      <c r="Y2223" t="str">
        <f t="shared" si="106"/>
        <v/>
      </c>
    </row>
    <row r="2224" spans="1:25" x14ac:dyDescent="0.3">
      <c r="A2224" t="str">
        <f>VLOOKUP(B2224,'VTD Check'!A:D,4,FALSE)</f>
        <v>37-700</v>
      </c>
      <c r="B2224" t="s">
        <v>468</v>
      </c>
      <c r="C2224">
        <v>37</v>
      </c>
      <c r="D2224">
        <v>175</v>
      </c>
      <c r="E2224">
        <v>59</v>
      </c>
      <c r="F2224" s="1">
        <v>0.33710000000000001</v>
      </c>
      <c r="G2224">
        <v>175</v>
      </c>
      <c r="H2224">
        <v>59</v>
      </c>
      <c r="I2224">
        <v>59</v>
      </c>
      <c r="J2224">
        <v>1</v>
      </c>
      <c r="K2224">
        <v>1</v>
      </c>
      <c r="L2224">
        <v>1</v>
      </c>
      <c r="M2224">
        <v>24</v>
      </c>
      <c r="N2224">
        <v>0</v>
      </c>
      <c r="O2224">
        <v>32</v>
      </c>
      <c r="P2224">
        <v>0</v>
      </c>
      <c r="U2224" t="str">
        <f t="shared" si="105"/>
        <v>37-700</v>
      </c>
      <c r="V2224" t="str">
        <f>IF(U2224="","",VLOOKUP(B2224,'08 County Sub Allocation'!A:B,2,FALSE))</f>
        <v>Aleutians East</v>
      </c>
      <c r="X2224">
        <f t="shared" si="104"/>
        <v>37</v>
      </c>
      <c r="Y2224" t="str">
        <f t="shared" si="106"/>
        <v>ED</v>
      </c>
    </row>
    <row r="2225" spans="1:25" x14ac:dyDescent="0.3">
      <c r="A2225" t="str">
        <f>VLOOKUP(B2225,'VTD Check'!A:D,4,FALSE)</f>
        <v>37-702</v>
      </c>
      <c r="B2225" t="s">
        <v>469</v>
      </c>
      <c r="C2225">
        <v>37</v>
      </c>
      <c r="D2225">
        <v>135</v>
      </c>
      <c r="E2225">
        <v>49</v>
      </c>
      <c r="F2225" s="1">
        <v>0.36299999999999999</v>
      </c>
      <c r="G2225">
        <v>135</v>
      </c>
      <c r="H2225">
        <v>49</v>
      </c>
      <c r="I2225">
        <v>48</v>
      </c>
      <c r="J2225">
        <v>0</v>
      </c>
      <c r="K2225">
        <v>0</v>
      </c>
      <c r="L2225">
        <v>0</v>
      </c>
      <c r="M2225">
        <v>17</v>
      </c>
      <c r="N2225">
        <v>1</v>
      </c>
      <c r="O2225">
        <v>30</v>
      </c>
      <c r="P2225">
        <v>0</v>
      </c>
      <c r="U2225" t="str">
        <f t="shared" si="105"/>
        <v>37-702</v>
      </c>
      <c r="V2225" t="str">
        <f>IF(U2225="","",VLOOKUP(B2225,'08 County Sub Allocation'!A:B,2,FALSE))</f>
        <v>Dillingham</v>
      </c>
      <c r="X2225">
        <f t="shared" si="104"/>
        <v>37</v>
      </c>
      <c r="Y2225" t="str">
        <f t="shared" si="106"/>
        <v>ED</v>
      </c>
    </row>
    <row r="2226" spans="1:25" x14ac:dyDescent="0.3">
      <c r="A2226" t="str">
        <f>VLOOKUP(B2226,'VTD Check'!A:D,4,FALSE)</f>
        <v>37-704</v>
      </c>
      <c r="B2226" t="s">
        <v>470</v>
      </c>
      <c r="C2226">
        <v>37</v>
      </c>
      <c r="D2226">
        <v>354</v>
      </c>
      <c r="E2226">
        <v>32</v>
      </c>
      <c r="F2226" s="1">
        <v>9.0399999999999994E-2</v>
      </c>
      <c r="G2226">
        <v>354</v>
      </c>
      <c r="H2226">
        <v>32</v>
      </c>
      <c r="I2226">
        <v>32</v>
      </c>
      <c r="J2226">
        <v>0</v>
      </c>
      <c r="K2226">
        <v>0</v>
      </c>
      <c r="L2226">
        <v>1</v>
      </c>
      <c r="M2226">
        <v>14</v>
      </c>
      <c r="N2226">
        <v>1</v>
      </c>
      <c r="O2226">
        <v>16</v>
      </c>
      <c r="P2226">
        <v>0</v>
      </c>
      <c r="U2226" t="str">
        <f t="shared" si="105"/>
        <v>37-704</v>
      </c>
      <c r="V2226" t="str">
        <f>IF(U2226="","",VLOOKUP(B2226,'08 County Sub Allocation'!A:B,2,FALSE))</f>
        <v>Aleutians West</v>
      </c>
      <c r="X2226">
        <f t="shared" si="104"/>
        <v>37</v>
      </c>
      <c r="Y2226" t="str">
        <f t="shared" si="106"/>
        <v>ED</v>
      </c>
    </row>
    <row r="2227" spans="1:25" x14ac:dyDescent="0.3">
      <c r="A2227" t="str">
        <f>VLOOKUP(B2227,'VTD Check'!A:D,4,FALSE)</f>
        <v>37-706</v>
      </c>
      <c r="B2227" t="s">
        <v>471</v>
      </c>
      <c r="C2227">
        <v>37</v>
      </c>
      <c r="D2227">
        <v>1649</v>
      </c>
      <c r="E2227">
        <v>783</v>
      </c>
      <c r="F2227" s="1">
        <v>0.4748</v>
      </c>
      <c r="G2227">
        <v>1649</v>
      </c>
      <c r="H2227">
        <v>783</v>
      </c>
      <c r="I2227">
        <v>783</v>
      </c>
      <c r="J2227">
        <v>19</v>
      </c>
      <c r="K2227">
        <v>4</v>
      </c>
      <c r="L2227">
        <v>5</v>
      </c>
      <c r="M2227">
        <v>378</v>
      </c>
      <c r="N2227">
        <v>2</v>
      </c>
      <c r="O2227">
        <v>375</v>
      </c>
      <c r="P2227">
        <v>0</v>
      </c>
      <c r="U2227" t="str">
        <f t="shared" si="105"/>
        <v>37-706</v>
      </c>
      <c r="V2227" t="str">
        <f>IF(U2227="","",VLOOKUP(B2227,'08 County Sub Allocation'!A:B,2,FALSE))</f>
        <v>Aleutians West</v>
      </c>
      <c r="X2227">
        <f t="shared" si="104"/>
        <v>37</v>
      </c>
      <c r="Y2227" t="str">
        <f t="shared" si="106"/>
        <v>ED</v>
      </c>
    </row>
    <row r="2228" spans="1:25" x14ac:dyDescent="0.3">
      <c r="A2228" t="str">
        <f>VLOOKUP(B2228,'VTD Check'!A:D,4,FALSE)</f>
        <v>37-708</v>
      </c>
      <c r="B2228" t="s">
        <v>472</v>
      </c>
      <c r="C2228">
        <v>37</v>
      </c>
      <c r="D2228">
        <v>261</v>
      </c>
      <c r="E2228">
        <v>33</v>
      </c>
      <c r="F2228" s="1">
        <v>0.12640000000000001</v>
      </c>
      <c r="G2228">
        <v>261</v>
      </c>
      <c r="H2228">
        <v>33</v>
      </c>
      <c r="I2228">
        <v>32</v>
      </c>
      <c r="J2228">
        <v>0</v>
      </c>
      <c r="K2228">
        <v>0</v>
      </c>
      <c r="L2228">
        <v>1</v>
      </c>
      <c r="M2228">
        <v>3</v>
      </c>
      <c r="N2228">
        <v>1</v>
      </c>
      <c r="O2228">
        <v>27</v>
      </c>
      <c r="P2228">
        <v>0</v>
      </c>
      <c r="U2228" t="str">
        <f t="shared" si="105"/>
        <v>37-708</v>
      </c>
      <c r="V2228" t="str">
        <f>IF(U2228="","",VLOOKUP(B2228,'08 County Sub Allocation'!A:B,2,FALSE))</f>
        <v>Lake and Peninsula</v>
      </c>
      <c r="X2228">
        <f t="shared" si="104"/>
        <v>37</v>
      </c>
      <c r="Y2228" t="str">
        <f t="shared" si="106"/>
        <v>ED</v>
      </c>
    </row>
    <row r="2229" spans="1:25" x14ac:dyDescent="0.3">
      <c r="A2229" t="str">
        <f>VLOOKUP(B2229,'VTD Check'!A:D,4,FALSE)</f>
        <v>37-710</v>
      </c>
      <c r="B2229" t="s">
        <v>473</v>
      </c>
      <c r="C2229">
        <v>37</v>
      </c>
      <c r="D2229">
        <v>56</v>
      </c>
      <c r="E2229">
        <v>22</v>
      </c>
      <c r="F2229" s="1">
        <v>0.39290000000000003</v>
      </c>
      <c r="G2229">
        <v>56</v>
      </c>
      <c r="H2229">
        <v>22</v>
      </c>
      <c r="I2229">
        <v>22</v>
      </c>
      <c r="J2229">
        <v>0</v>
      </c>
      <c r="K2229">
        <v>0</v>
      </c>
      <c r="L2229">
        <v>0</v>
      </c>
      <c r="M2229">
        <v>4</v>
      </c>
      <c r="N2229">
        <v>0</v>
      </c>
      <c r="O2229">
        <v>18</v>
      </c>
      <c r="P2229">
        <v>0</v>
      </c>
      <c r="U2229" t="str">
        <f t="shared" si="105"/>
        <v>37-710</v>
      </c>
      <c r="V2229" t="str">
        <f>IF(U2229="","",VLOOKUP(B2229,'08 County Sub Allocation'!A:B,2,FALSE))</f>
        <v>Dillingham</v>
      </c>
      <c r="X2229">
        <f t="shared" si="104"/>
        <v>37</v>
      </c>
      <c r="Y2229" t="str">
        <f t="shared" si="106"/>
        <v>ED</v>
      </c>
    </row>
    <row r="2230" spans="1:25" x14ac:dyDescent="0.3">
      <c r="A2230" t="str">
        <f>VLOOKUP(B2230,'VTD Check'!A:D,4,FALSE)</f>
        <v>37-712</v>
      </c>
      <c r="B2230" t="s">
        <v>474</v>
      </c>
      <c r="C2230">
        <v>37</v>
      </c>
      <c r="D2230">
        <v>143</v>
      </c>
      <c r="E2230">
        <v>38</v>
      </c>
      <c r="F2230" s="1">
        <v>0.26569999999999999</v>
      </c>
      <c r="G2230">
        <v>143</v>
      </c>
      <c r="H2230">
        <v>38</v>
      </c>
      <c r="I2230">
        <v>38</v>
      </c>
      <c r="J2230">
        <v>0</v>
      </c>
      <c r="K2230">
        <v>0</v>
      </c>
      <c r="L2230">
        <v>0</v>
      </c>
      <c r="M2230">
        <v>6</v>
      </c>
      <c r="N2230">
        <v>0</v>
      </c>
      <c r="O2230">
        <v>32</v>
      </c>
      <c r="P2230">
        <v>0</v>
      </c>
      <c r="U2230" t="str">
        <f t="shared" si="105"/>
        <v>37-712</v>
      </c>
      <c r="V2230" t="str">
        <f>IF(U2230="","",VLOOKUP(B2230,'08 County Sub Allocation'!A:B,2,FALSE))</f>
        <v>Aleutians East</v>
      </c>
      <c r="X2230">
        <f t="shared" si="104"/>
        <v>37</v>
      </c>
      <c r="Y2230" t="str">
        <f t="shared" si="106"/>
        <v>ED</v>
      </c>
    </row>
    <row r="2231" spans="1:25" x14ac:dyDescent="0.3">
      <c r="A2231" t="str">
        <f>VLOOKUP(B2231,'VTD Check'!A:D,4,FALSE)</f>
        <v>37-714</v>
      </c>
      <c r="B2231" t="s">
        <v>475</v>
      </c>
      <c r="C2231">
        <v>37</v>
      </c>
      <c r="D2231">
        <v>1498</v>
      </c>
      <c r="E2231">
        <v>740</v>
      </c>
      <c r="F2231" s="1">
        <v>0.49399999999999999</v>
      </c>
      <c r="G2231">
        <v>1498</v>
      </c>
      <c r="H2231">
        <v>740</v>
      </c>
      <c r="I2231">
        <v>737</v>
      </c>
      <c r="J2231">
        <v>11</v>
      </c>
      <c r="K2231">
        <v>2</v>
      </c>
      <c r="L2231">
        <v>6</v>
      </c>
      <c r="M2231">
        <v>333</v>
      </c>
      <c r="N2231">
        <v>1</v>
      </c>
      <c r="O2231">
        <v>382</v>
      </c>
      <c r="P2231">
        <v>2</v>
      </c>
      <c r="U2231" t="str">
        <f t="shared" si="105"/>
        <v>37-714</v>
      </c>
      <c r="V2231" t="str">
        <f>IF(U2231="","",VLOOKUP(B2231,'08 County Sub Allocation'!A:B,2,FALSE))</f>
        <v>Dillingham</v>
      </c>
      <c r="X2231">
        <f t="shared" si="104"/>
        <v>37</v>
      </c>
      <c r="Y2231" t="str">
        <f t="shared" si="106"/>
        <v>ED</v>
      </c>
    </row>
    <row r="2232" spans="1:25" x14ac:dyDescent="0.3">
      <c r="A2232" t="str">
        <f>VLOOKUP(B2232,'VTD Check'!A:D,4,FALSE)</f>
        <v>37-716</v>
      </c>
      <c r="B2232" t="s">
        <v>476</v>
      </c>
      <c r="C2232">
        <v>37</v>
      </c>
      <c r="D2232">
        <v>147</v>
      </c>
      <c r="E2232">
        <v>25</v>
      </c>
      <c r="F2232" s="1">
        <v>0.1701</v>
      </c>
      <c r="G2232">
        <v>147</v>
      </c>
      <c r="H2232">
        <v>25</v>
      </c>
      <c r="I2232">
        <v>25</v>
      </c>
      <c r="J2232">
        <v>0</v>
      </c>
      <c r="K2232">
        <v>1</v>
      </c>
      <c r="L2232">
        <v>2</v>
      </c>
      <c r="M2232">
        <v>4</v>
      </c>
      <c r="N2232">
        <v>0</v>
      </c>
      <c r="O2232">
        <v>18</v>
      </c>
      <c r="P2232">
        <v>0</v>
      </c>
      <c r="U2232" t="str">
        <f t="shared" si="105"/>
        <v>37-716</v>
      </c>
      <c r="V2232" t="s">
        <v>2989</v>
      </c>
      <c r="X2232">
        <f t="shared" si="104"/>
        <v>37</v>
      </c>
      <c r="Y2232" t="str">
        <f t="shared" si="106"/>
        <v>ED</v>
      </c>
    </row>
    <row r="2233" spans="1:25" x14ac:dyDescent="0.3">
      <c r="A2233" t="str">
        <f>VLOOKUP(B2233,'VTD Check'!A:D,4,FALSE)</f>
        <v>37-718</v>
      </c>
      <c r="B2233" t="s">
        <v>477</v>
      </c>
      <c r="C2233">
        <v>37</v>
      </c>
      <c r="D2233">
        <v>78</v>
      </c>
      <c r="E2233">
        <v>41</v>
      </c>
      <c r="F2233" s="1">
        <v>0.52559999999999996</v>
      </c>
      <c r="G2233">
        <v>78</v>
      </c>
      <c r="H2233">
        <v>41</v>
      </c>
      <c r="I2233">
        <v>40</v>
      </c>
      <c r="J2233">
        <v>0</v>
      </c>
      <c r="K2233">
        <v>0</v>
      </c>
      <c r="L2233">
        <v>0</v>
      </c>
      <c r="M2233">
        <v>5</v>
      </c>
      <c r="N2233">
        <v>0</v>
      </c>
      <c r="O2233">
        <v>35</v>
      </c>
      <c r="P2233">
        <v>0</v>
      </c>
      <c r="U2233" t="str">
        <f t="shared" si="105"/>
        <v>37-718</v>
      </c>
      <c r="V2233" t="str">
        <f>IF(U2233="","",VLOOKUP(B2233,'08 County Sub Allocation'!A:B,2,FALSE))</f>
        <v>Dillingham</v>
      </c>
      <c r="X2233">
        <f t="shared" si="104"/>
        <v>37</v>
      </c>
      <c r="Y2233" t="str">
        <f t="shared" si="106"/>
        <v>ED</v>
      </c>
    </row>
    <row r="2234" spans="1:25" x14ac:dyDescent="0.3">
      <c r="A2234" t="str">
        <f>VLOOKUP(B2234,'VTD Check'!A:D,4,FALSE)</f>
        <v>37-720</v>
      </c>
      <c r="B2234" t="s">
        <v>478</v>
      </c>
      <c r="C2234">
        <v>37</v>
      </c>
      <c r="D2234">
        <v>336</v>
      </c>
      <c r="E2234">
        <v>146</v>
      </c>
      <c r="F2234" s="1">
        <v>0.4345</v>
      </c>
      <c r="G2234">
        <v>336</v>
      </c>
      <c r="H2234">
        <v>146</v>
      </c>
      <c r="I2234">
        <v>144</v>
      </c>
      <c r="J2234">
        <v>2</v>
      </c>
      <c r="K2234">
        <v>0</v>
      </c>
      <c r="L2234">
        <v>1</v>
      </c>
      <c r="M2234">
        <v>29</v>
      </c>
      <c r="N2234">
        <v>1</v>
      </c>
      <c r="O2234">
        <v>111</v>
      </c>
      <c r="P2234">
        <v>0</v>
      </c>
      <c r="U2234" t="str">
        <f t="shared" si="105"/>
        <v>37-720</v>
      </c>
      <c r="V2234" t="str">
        <f>IF(U2234="","",VLOOKUP(B2234,'08 County Sub Allocation'!A:B,2,FALSE))</f>
        <v>Aleutians East</v>
      </c>
      <c r="X2234">
        <f t="shared" si="104"/>
        <v>37</v>
      </c>
      <c r="Y2234" t="str">
        <f t="shared" si="106"/>
        <v>ED</v>
      </c>
    </row>
    <row r="2235" spans="1:25" x14ac:dyDescent="0.3">
      <c r="A2235" t="str">
        <f>VLOOKUP(B2235,'VTD Check'!A:D,4,FALSE)</f>
        <v>37-722</v>
      </c>
      <c r="B2235" t="s">
        <v>479</v>
      </c>
      <c r="C2235">
        <v>37</v>
      </c>
      <c r="D2235">
        <v>378</v>
      </c>
      <c r="E2235">
        <v>188</v>
      </c>
      <c r="F2235" s="1">
        <v>0.49740000000000001</v>
      </c>
      <c r="G2235">
        <v>378</v>
      </c>
      <c r="H2235">
        <v>188</v>
      </c>
      <c r="I2235">
        <v>187</v>
      </c>
      <c r="J2235">
        <v>1</v>
      </c>
      <c r="K2235">
        <v>0</v>
      </c>
      <c r="L2235">
        <v>1</v>
      </c>
      <c r="M2235">
        <v>48</v>
      </c>
      <c r="N2235">
        <v>1</v>
      </c>
      <c r="O2235">
        <v>135</v>
      </c>
      <c r="P2235">
        <v>1</v>
      </c>
      <c r="U2235" t="str">
        <f t="shared" si="105"/>
        <v>37-722</v>
      </c>
      <c r="V2235" t="str">
        <f>IF(U2235="","",VLOOKUP(B2235,'08 County Sub Allocation'!A:B,2,FALSE))</f>
        <v>Bristol Bay</v>
      </c>
      <c r="X2235">
        <f t="shared" si="104"/>
        <v>37</v>
      </c>
      <c r="Y2235" t="str">
        <f t="shared" si="106"/>
        <v>ED</v>
      </c>
    </row>
    <row r="2236" spans="1:25" x14ac:dyDescent="0.3">
      <c r="A2236" t="str">
        <f>VLOOKUP(B2236,'VTD Check'!A:D,4,FALSE)</f>
        <v>37-724</v>
      </c>
      <c r="B2236" t="s">
        <v>480</v>
      </c>
      <c r="C2236">
        <v>37</v>
      </c>
      <c r="D2236">
        <v>100</v>
      </c>
      <c r="E2236">
        <v>56</v>
      </c>
      <c r="F2236" s="1">
        <v>0.56000000000000005</v>
      </c>
      <c r="G2236">
        <v>100</v>
      </c>
      <c r="H2236">
        <v>56</v>
      </c>
      <c r="I2236">
        <v>52</v>
      </c>
      <c r="J2236">
        <v>0</v>
      </c>
      <c r="K2236">
        <v>1</v>
      </c>
      <c r="L2236">
        <v>0</v>
      </c>
      <c r="M2236">
        <v>11</v>
      </c>
      <c r="N2236">
        <v>0</v>
      </c>
      <c r="O2236">
        <v>40</v>
      </c>
      <c r="P2236">
        <v>0</v>
      </c>
      <c r="U2236" t="str">
        <f t="shared" si="105"/>
        <v>37-724</v>
      </c>
      <c r="V2236" t="str">
        <f>IF(U2236="","",VLOOKUP(B2236,'08 County Sub Allocation'!A:B,2,FALSE))</f>
        <v>Dillingham</v>
      </c>
      <c r="X2236">
        <f t="shared" si="104"/>
        <v>37</v>
      </c>
      <c r="Y2236" t="str">
        <f t="shared" si="106"/>
        <v>ED</v>
      </c>
    </row>
    <row r="2237" spans="1:25" x14ac:dyDescent="0.3">
      <c r="A2237" t="str">
        <f>VLOOKUP(B2237,'VTD Check'!A:D,4,FALSE)</f>
        <v>37-726</v>
      </c>
      <c r="B2237" t="s">
        <v>481</v>
      </c>
      <c r="C2237">
        <v>37</v>
      </c>
      <c r="D2237">
        <v>213</v>
      </c>
      <c r="E2237">
        <v>123</v>
      </c>
      <c r="F2237" s="1">
        <v>0.57750000000000001</v>
      </c>
      <c r="G2237">
        <v>213</v>
      </c>
      <c r="H2237">
        <v>123</v>
      </c>
      <c r="I2237">
        <v>123</v>
      </c>
      <c r="J2237">
        <v>1</v>
      </c>
      <c r="K2237">
        <v>0</v>
      </c>
      <c r="L2237">
        <v>3</v>
      </c>
      <c r="M2237">
        <v>48</v>
      </c>
      <c r="N2237">
        <v>0</v>
      </c>
      <c r="O2237">
        <v>71</v>
      </c>
      <c r="P2237">
        <v>0</v>
      </c>
      <c r="U2237" t="str">
        <f t="shared" si="105"/>
        <v>37-726</v>
      </c>
      <c r="V2237" t="str">
        <f>IF(U2237="","",VLOOKUP(B2237,'08 County Sub Allocation'!A:B,2,FALSE))</f>
        <v>Dillingham</v>
      </c>
      <c r="X2237">
        <f t="shared" si="104"/>
        <v>37</v>
      </c>
      <c r="Y2237" t="str">
        <f t="shared" si="106"/>
        <v>ED</v>
      </c>
    </row>
    <row r="2238" spans="1:25" x14ac:dyDescent="0.3">
      <c r="A2238" t="str">
        <f>VLOOKUP(B2238,'VTD Check'!A:D,4,FALSE)</f>
        <v>37-728</v>
      </c>
      <c r="B2238" t="s">
        <v>482</v>
      </c>
      <c r="C2238">
        <v>37</v>
      </c>
      <c r="D2238">
        <v>449</v>
      </c>
      <c r="E2238">
        <v>203</v>
      </c>
      <c r="F2238" s="1">
        <v>0.4521</v>
      </c>
      <c r="G2238">
        <v>449</v>
      </c>
      <c r="H2238">
        <v>203</v>
      </c>
      <c r="I2238">
        <v>202</v>
      </c>
      <c r="J2238">
        <v>4</v>
      </c>
      <c r="K2238">
        <v>0</v>
      </c>
      <c r="L2238">
        <v>2</v>
      </c>
      <c r="M2238">
        <v>63</v>
      </c>
      <c r="N2238">
        <v>0</v>
      </c>
      <c r="O2238">
        <v>133</v>
      </c>
      <c r="P2238">
        <v>0</v>
      </c>
      <c r="U2238" t="str">
        <f t="shared" si="105"/>
        <v>37-728</v>
      </c>
      <c r="V2238" t="str">
        <f>IF(U2238="","",VLOOKUP(B2238,'08 County Sub Allocation'!A:B,2,FALSE))</f>
        <v>Bristol Bay</v>
      </c>
      <c r="X2238">
        <f t="shared" si="104"/>
        <v>37</v>
      </c>
      <c r="Y2238" t="str">
        <f t="shared" si="106"/>
        <v>ED</v>
      </c>
    </row>
    <row r="2239" spans="1:25" x14ac:dyDescent="0.3">
      <c r="A2239" t="str">
        <f>VLOOKUP(B2239,'VTD Check'!A:D,4,FALSE)</f>
        <v>37-730</v>
      </c>
      <c r="B2239" t="s">
        <v>483</v>
      </c>
      <c r="C2239">
        <v>37</v>
      </c>
      <c r="D2239">
        <v>249</v>
      </c>
      <c r="E2239">
        <v>155</v>
      </c>
      <c r="F2239" s="1">
        <v>0.62250000000000005</v>
      </c>
      <c r="G2239">
        <v>249</v>
      </c>
      <c r="H2239">
        <v>155</v>
      </c>
      <c r="I2239">
        <v>153</v>
      </c>
      <c r="J2239">
        <v>3</v>
      </c>
      <c r="K2239">
        <v>0</v>
      </c>
      <c r="L2239">
        <v>4</v>
      </c>
      <c r="M2239">
        <v>62</v>
      </c>
      <c r="N2239">
        <v>0</v>
      </c>
      <c r="O2239">
        <v>84</v>
      </c>
      <c r="P2239">
        <v>0</v>
      </c>
      <c r="U2239" t="str">
        <f t="shared" si="105"/>
        <v>37-730</v>
      </c>
      <c r="V2239" t="str">
        <f>IF(U2239="","",VLOOKUP(B2239,'08 County Sub Allocation'!A:B,2,FALSE))</f>
        <v>Dillingham</v>
      </c>
      <c r="X2239">
        <f t="shared" si="104"/>
        <v>37</v>
      </c>
      <c r="Y2239" t="str">
        <f t="shared" si="106"/>
        <v>ED</v>
      </c>
    </row>
    <row r="2240" spans="1:25" x14ac:dyDescent="0.3">
      <c r="A2240" t="str">
        <f>VLOOKUP(B2240,'VTD Check'!A:D,4,FALSE)</f>
        <v>37-732</v>
      </c>
      <c r="B2240" t="s">
        <v>484</v>
      </c>
      <c r="C2240">
        <v>37</v>
      </c>
      <c r="D2240">
        <v>86</v>
      </c>
      <c r="E2240">
        <v>41</v>
      </c>
      <c r="F2240" s="1">
        <v>0.47670000000000001</v>
      </c>
      <c r="G2240">
        <v>86</v>
      </c>
      <c r="H2240">
        <v>41</v>
      </c>
      <c r="I2240">
        <v>40</v>
      </c>
      <c r="J2240">
        <v>0</v>
      </c>
      <c r="K2240">
        <v>0</v>
      </c>
      <c r="L2240">
        <v>0</v>
      </c>
      <c r="M2240">
        <v>5</v>
      </c>
      <c r="N2240">
        <v>0</v>
      </c>
      <c r="O2240">
        <v>35</v>
      </c>
      <c r="P2240">
        <v>0</v>
      </c>
      <c r="U2240" t="str">
        <f t="shared" si="105"/>
        <v>37-732</v>
      </c>
      <c r="V2240" t="str">
        <f>IF(U2240="","",VLOOKUP(B2240,'08 County Sub Allocation'!A:B,2,FALSE))</f>
        <v>Lake and Peninsula</v>
      </c>
      <c r="X2240">
        <f t="shared" si="104"/>
        <v>37</v>
      </c>
      <c r="Y2240" t="str">
        <f t="shared" si="106"/>
        <v>ED</v>
      </c>
    </row>
    <row r="2241" spans="1:25" x14ac:dyDescent="0.3">
      <c r="A2241" t="str">
        <f>VLOOKUP(B2241,'VTD Check'!A:D,4,FALSE)</f>
        <v>37-734</v>
      </c>
      <c r="B2241" t="s">
        <v>485</v>
      </c>
      <c r="C2241">
        <v>37</v>
      </c>
      <c r="D2241">
        <v>483</v>
      </c>
      <c r="E2241">
        <v>182</v>
      </c>
      <c r="F2241" s="1">
        <v>0.37680000000000002</v>
      </c>
      <c r="G2241">
        <v>483</v>
      </c>
      <c r="H2241">
        <v>182</v>
      </c>
      <c r="I2241">
        <v>181</v>
      </c>
      <c r="J2241">
        <v>1</v>
      </c>
      <c r="K2241">
        <v>0</v>
      </c>
      <c r="L2241">
        <v>1</v>
      </c>
      <c r="M2241">
        <v>39</v>
      </c>
      <c r="N2241">
        <v>0</v>
      </c>
      <c r="O2241">
        <v>140</v>
      </c>
      <c r="P2241">
        <v>0</v>
      </c>
      <c r="U2241" t="str">
        <f t="shared" si="105"/>
        <v>37-734</v>
      </c>
      <c r="V2241" t="str">
        <f>IF(U2241="","",VLOOKUP(B2241,'08 County Sub Allocation'!A:B,2,FALSE))</f>
        <v>Aleutians East</v>
      </c>
      <c r="X2241">
        <f t="shared" si="104"/>
        <v>37</v>
      </c>
      <c r="Y2241" t="str">
        <f t="shared" si="106"/>
        <v>ED</v>
      </c>
    </row>
    <row r="2242" spans="1:25" x14ac:dyDescent="0.3">
      <c r="A2242" t="str">
        <f>VLOOKUP(B2242,'VTD Check'!A:D,4,FALSE)</f>
        <v>37-736</v>
      </c>
      <c r="B2242" t="s">
        <v>486</v>
      </c>
      <c r="C2242">
        <v>37</v>
      </c>
      <c r="D2242">
        <v>83</v>
      </c>
      <c r="E2242">
        <v>29</v>
      </c>
      <c r="F2242" s="1">
        <v>0.34939999999999999</v>
      </c>
      <c r="G2242">
        <v>83</v>
      </c>
      <c r="H2242">
        <v>29</v>
      </c>
      <c r="I2242">
        <v>29</v>
      </c>
      <c r="J2242">
        <v>0</v>
      </c>
      <c r="K2242">
        <v>0</v>
      </c>
      <c r="L2242">
        <v>1</v>
      </c>
      <c r="M2242">
        <v>11</v>
      </c>
      <c r="N2242">
        <v>0</v>
      </c>
      <c r="O2242">
        <v>17</v>
      </c>
      <c r="P2242">
        <v>0</v>
      </c>
      <c r="U2242" t="str">
        <f t="shared" si="105"/>
        <v>37-736</v>
      </c>
      <c r="V2242" t="s">
        <v>2988</v>
      </c>
      <c r="X2242">
        <f t="shared" si="104"/>
        <v>37</v>
      </c>
      <c r="Y2242" t="str">
        <f t="shared" si="106"/>
        <v>ED</v>
      </c>
    </row>
    <row r="2243" spans="1:25" x14ac:dyDescent="0.3">
      <c r="A2243" t="str">
        <f>VLOOKUP(B2243,'VTD Check'!A:D,4,FALSE)</f>
        <v>37-738</v>
      </c>
      <c r="B2243" t="s">
        <v>487</v>
      </c>
      <c r="C2243">
        <v>37</v>
      </c>
      <c r="D2243">
        <v>91</v>
      </c>
      <c r="E2243">
        <v>36</v>
      </c>
      <c r="F2243" s="1">
        <v>0.39560000000000001</v>
      </c>
      <c r="G2243">
        <v>91</v>
      </c>
      <c r="H2243">
        <v>36</v>
      </c>
      <c r="I2243">
        <v>36</v>
      </c>
      <c r="J2243">
        <v>0</v>
      </c>
      <c r="K2243">
        <v>0</v>
      </c>
      <c r="L2243">
        <v>0</v>
      </c>
      <c r="M2243">
        <v>15</v>
      </c>
      <c r="N2243">
        <v>0</v>
      </c>
      <c r="O2243">
        <v>21</v>
      </c>
      <c r="P2243">
        <v>0</v>
      </c>
      <c r="U2243" t="str">
        <f t="shared" si="105"/>
        <v>37-738</v>
      </c>
      <c r="V2243" t="str">
        <f>IF(U2243="","",VLOOKUP(B2243,'08 County Sub Allocation'!A:B,2,FALSE))</f>
        <v>Aleutians West</v>
      </c>
      <c r="X2243">
        <f t="shared" ref="X2243:X2306" si="107">IF(U2243="","",IF(ISNUMBER(LEFT(U2243,2)/1),LEFT(U2243,2)/1,X2242))</f>
        <v>37</v>
      </c>
      <c r="Y2243" t="str">
        <f t="shared" si="106"/>
        <v>ED</v>
      </c>
    </row>
    <row r="2244" spans="1:25" x14ac:dyDescent="0.3">
      <c r="A2244" t="str">
        <f>VLOOKUP(B2244,'VTD Check'!A:D,4,FALSE)</f>
        <v>37-740</v>
      </c>
      <c r="B2244" t="s">
        <v>488</v>
      </c>
      <c r="C2244">
        <v>37</v>
      </c>
      <c r="D2244">
        <v>333</v>
      </c>
      <c r="E2244">
        <v>146</v>
      </c>
      <c r="F2244" s="1">
        <v>0.43840000000000001</v>
      </c>
      <c r="G2244">
        <v>333</v>
      </c>
      <c r="H2244">
        <v>146</v>
      </c>
      <c r="I2244">
        <v>145</v>
      </c>
      <c r="J2244">
        <v>1</v>
      </c>
      <c r="K2244">
        <v>0</v>
      </c>
      <c r="L2244">
        <v>0</v>
      </c>
      <c r="M2244">
        <v>48</v>
      </c>
      <c r="N2244">
        <v>0</v>
      </c>
      <c r="O2244">
        <v>96</v>
      </c>
      <c r="P2244">
        <v>0</v>
      </c>
      <c r="U2244" t="str">
        <f t="shared" si="105"/>
        <v>37-740</v>
      </c>
      <c r="V2244" t="str">
        <f>IF(U2244="","",VLOOKUP(B2244,'08 County Sub Allocation'!A:B,2,FALSE))</f>
        <v>Aleutians West</v>
      </c>
      <c r="X2244">
        <f t="shared" si="107"/>
        <v>37</v>
      </c>
      <c r="Y2244" t="str">
        <f t="shared" si="106"/>
        <v>ED</v>
      </c>
    </row>
    <row r="2245" spans="1:25" x14ac:dyDescent="0.3">
      <c r="A2245" t="str">
        <f>VLOOKUP(B2245,'VTD Check'!A:D,4,FALSE)</f>
        <v>37-742</v>
      </c>
      <c r="B2245" t="s">
        <v>489</v>
      </c>
      <c r="C2245">
        <v>37</v>
      </c>
      <c r="D2245">
        <v>446</v>
      </c>
      <c r="E2245">
        <v>188</v>
      </c>
      <c r="F2245" s="1">
        <v>0.42149999999999999</v>
      </c>
      <c r="G2245">
        <v>446</v>
      </c>
      <c r="H2245">
        <v>188</v>
      </c>
      <c r="I2245">
        <v>188</v>
      </c>
      <c r="J2245">
        <v>2</v>
      </c>
      <c r="K2245">
        <v>1</v>
      </c>
      <c r="L2245">
        <v>5</v>
      </c>
      <c r="M2245">
        <v>41</v>
      </c>
      <c r="N2245">
        <v>1</v>
      </c>
      <c r="O2245">
        <v>138</v>
      </c>
      <c r="P2245">
        <v>0</v>
      </c>
      <c r="U2245" t="str">
        <f t="shared" si="105"/>
        <v>37-742</v>
      </c>
      <c r="V2245" t="str">
        <f>IF(U2245="","",VLOOKUP(B2245,'08 County Sub Allocation'!A:B,2,FALSE))</f>
        <v>Dillingham</v>
      </c>
      <c r="X2245">
        <f t="shared" si="107"/>
        <v>37</v>
      </c>
      <c r="Y2245" t="str">
        <f t="shared" si="106"/>
        <v>ED</v>
      </c>
    </row>
    <row r="2246" spans="1:25" x14ac:dyDescent="0.3">
      <c r="A2246" t="e">
        <f>VLOOKUP(B2246,'VTD Check'!A:D,4,FALSE)</f>
        <v>#N/A</v>
      </c>
      <c r="B2246" t="s">
        <v>490</v>
      </c>
      <c r="C2246">
        <v>37</v>
      </c>
      <c r="U2246" t="str">
        <f t="shared" si="105"/>
        <v/>
      </c>
      <c r="V2246" t="str">
        <f>IF(U2246="","",VLOOKUP(B2246,'08 County Sub Allocation'!A:B,2,FALSE))</f>
        <v/>
      </c>
      <c r="X2246" t="str">
        <f t="shared" si="107"/>
        <v/>
      </c>
      <c r="Y2246" t="str">
        <f t="shared" si="106"/>
        <v/>
      </c>
    </row>
    <row r="2247" spans="1:25" x14ac:dyDescent="0.3">
      <c r="A2247" t="e">
        <f>VLOOKUP(B2247,'VTD Check'!A:D,4,FALSE)</f>
        <v>#N/A</v>
      </c>
      <c r="B2247" t="s">
        <v>24</v>
      </c>
      <c r="C2247">
        <v>37</v>
      </c>
      <c r="D2247">
        <v>0</v>
      </c>
      <c r="E2247">
        <v>897</v>
      </c>
      <c r="F2247" t="s">
        <v>25</v>
      </c>
      <c r="G2247">
        <v>7743</v>
      </c>
      <c r="H2247">
        <v>899</v>
      </c>
      <c r="I2247">
        <v>892</v>
      </c>
      <c r="J2247">
        <v>9</v>
      </c>
      <c r="K2247">
        <v>4</v>
      </c>
      <c r="L2247">
        <v>6</v>
      </c>
      <c r="M2247">
        <v>329</v>
      </c>
      <c r="N2247">
        <v>3</v>
      </c>
      <c r="O2247">
        <v>535</v>
      </c>
      <c r="P2247">
        <v>6</v>
      </c>
      <c r="U2247" t="str">
        <f t="shared" si="105"/>
        <v>37-ABS</v>
      </c>
      <c r="V2247" t="e">
        <f>IF(U2247="","",VLOOKUP(B2247,'08 County Sub Allocation'!A:B,2,FALSE))</f>
        <v>#N/A</v>
      </c>
      <c r="X2247">
        <f t="shared" si="107"/>
        <v>37</v>
      </c>
      <c r="Y2247" t="str">
        <f t="shared" si="106"/>
        <v>ABS</v>
      </c>
    </row>
    <row r="2248" spans="1:25" x14ac:dyDescent="0.3">
      <c r="A2248" t="e">
        <f>VLOOKUP(B2248,'VTD Check'!A:D,4,FALSE)</f>
        <v>#N/A</v>
      </c>
      <c r="B2248" t="s">
        <v>26</v>
      </c>
      <c r="C2248">
        <v>37</v>
      </c>
      <c r="D2248">
        <v>0</v>
      </c>
      <c r="E2248">
        <v>0</v>
      </c>
      <c r="F2248" t="s">
        <v>25</v>
      </c>
      <c r="G2248">
        <v>7743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U2248" t="str">
        <f t="shared" si="105"/>
        <v/>
      </c>
      <c r="V2248" t="str">
        <f>IF(U2248="","",VLOOKUP(B2248,'08 County Sub Allocation'!A:B,2,FALSE))</f>
        <v/>
      </c>
      <c r="X2248" t="str">
        <f t="shared" si="107"/>
        <v/>
      </c>
      <c r="Y2248" t="str">
        <f t="shared" si="106"/>
        <v/>
      </c>
    </row>
    <row r="2249" spans="1:25" x14ac:dyDescent="0.3">
      <c r="A2249" t="e">
        <f>VLOOKUP(B2249,'VTD Check'!A:D,4,FALSE)</f>
        <v>#N/A</v>
      </c>
      <c r="B2249" t="s">
        <v>27</v>
      </c>
      <c r="C2249">
        <v>37</v>
      </c>
      <c r="D2249">
        <v>0</v>
      </c>
      <c r="E2249">
        <v>0</v>
      </c>
      <c r="F2249" t="s">
        <v>25</v>
      </c>
      <c r="G2249">
        <v>7743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U2249" t="str">
        <f t="shared" si="105"/>
        <v/>
      </c>
      <c r="V2249" t="str">
        <f>IF(U2249="","",VLOOKUP(B2249,'08 County Sub Allocation'!A:B,2,FALSE))</f>
        <v/>
      </c>
      <c r="X2249" t="str">
        <f t="shared" si="107"/>
        <v/>
      </c>
      <c r="Y2249" t="str">
        <f t="shared" si="106"/>
        <v/>
      </c>
    </row>
    <row r="2250" spans="1:25" x14ac:dyDescent="0.3">
      <c r="A2250" t="e">
        <f>VLOOKUP(B2250,'VTD Check'!A:D,4,FALSE)</f>
        <v>#N/A</v>
      </c>
      <c r="B2250" t="s">
        <v>28</v>
      </c>
      <c r="C2250">
        <v>37</v>
      </c>
      <c r="D2250">
        <v>0</v>
      </c>
      <c r="E2250">
        <v>0</v>
      </c>
      <c r="F2250" t="s">
        <v>25</v>
      </c>
      <c r="G2250">
        <v>7743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U2250" t="str">
        <f t="shared" si="105"/>
        <v/>
      </c>
      <c r="V2250" t="str">
        <f>IF(U2250="","",VLOOKUP(B2250,'08 County Sub Allocation'!A:B,2,FALSE))</f>
        <v/>
      </c>
      <c r="X2250" t="str">
        <f t="shared" si="107"/>
        <v/>
      </c>
      <c r="Y2250" t="str">
        <f t="shared" si="106"/>
        <v/>
      </c>
    </row>
    <row r="2251" spans="1:25" x14ac:dyDescent="0.3">
      <c r="A2251" t="e">
        <f>VLOOKUP(B2251,'VTD Check'!A:D,4,FALSE)</f>
        <v>#N/A</v>
      </c>
      <c r="B2251" t="s">
        <v>29</v>
      </c>
      <c r="C2251">
        <v>37</v>
      </c>
      <c r="D2251">
        <v>0</v>
      </c>
      <c r="E2251">
        <v>0</v>
      </c>
      <c r="F2251" t="s">
        <v>25</v>
      </c>
      <c r="G2251">
        <v>7743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U2251" t="str">
        <f t="shared" ref="U2251:U2314" si="108">IF(ISNUMBER(LEFT(A2251,2)/1),A2251,IF(RIGHT(B2250,8)="Absentee",REPT("0",2-LEN(C2251))&amp;C2251&amp;"-ABS",IF(RIGHT(B2250,8)="Question",REPT("0",2-LEN(C2251))&amp;C2251&amp;"-QUE","")))</f>
        <v/>
      </c>
      <c r="V2251" t="str">
        <f>IF(U2251="","",VLOOKUP(B2251,'08 County Sub Allocation'!A:B,2,FALSE))</f>
        <v/>
      </c>
      <c r="X2251" t="str">
        <f t="shared" si="107"/>
        <v/>
      </c>
      <c r="Y2251" t="str">
        <f t="shared" si="106"/>
        <v/>
      </c>
    </row>
    <row r="2252" spans="1:25" x14ac:dyDescent="0.3">
      <c r="A2252" t="e">
        <f>VLOOKUP(B2252,'VTD Check'!A:D,4,FALSE)</f>
        <v>#N/A</v>
      </c>
      <c r="B2252" t="s">
        <v>30</v>
      </c>
      <c r="C2252">
        <v>37</v>
      </c>
      <c r="D2252">
        <v>0</v>
      </c>
      <c r="E2252">
        <v>0</v>
      </c>
      <c r="F2252" t="s">
        <v>25</v>
      </c>
      <c r="G2252">
        <v>7743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U2252" t="str">
        <f t="shared" si="108"/>
        <v/>
      </c>
      <c r="V2252" t="str">
        <f>IF(U2252="","",VLOOKUP(B2252,'08 County Sub Allocation'!A:B,2,FALSE))</f>
        <v/>
      </c>
      <c r="X2252" t="str">
        <f t="shared" si="107"/>
        <v/>
      </c>
      <c r="Y2252" t="str">
        <f t="shared" si="106"/>
        <v/>
      </c>
    </row>
    <row r="2253" spans="1:25" x14ac:dyDescent="0.3">
      <c r="A2253" t="e">
        <f>VLOOKUP(B2253,'VTD Check'!A:D,4,FALSE)</f>
        <v>#N/A</v>
      </c>
      <c r="B2253" t="s">
        <v>31</v>
      </c>
      <c r="C2253">
        <v>37</v>
      </c>
      <c r="D2253">
        <v>0</v>
      </c>
      <c r="E2253">
        <v>0</v>
      </c>
      <c r="F2253" t="s">
        <v>25</v>
      </c>
      <c r="G2253">
        <v>7743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U2253" t="str">
        <f t="shared" si="108"/>
        <v/>
      </c>
      <c r="V2253" t="str">
        <f>IF(U2253="","",VLOOKUP(B2253,'08 County Sub Allocation'!A:B,2,FALSE))</f>
        <v/>
      </c>
      <c r="X2253" t="str">
        <f t="shared" si="107"/>
        <v/>
      </c>
      <c r="Y2253" t="str">
        <f t="shared" ref="Y2253:Y2316" si="109">IF(U2253="","",IF(RIGHT(B2253,5)="Total","TOT",IF(ISNUMBER(LEFT(A2253,2)/1),"ED",IF(RIGHT(U2253,3)="ABS","ABS",IF(RIGHT(U2253,3)="QUE","QUE","")))))</f>
        <v/>
      </c>
    </row>
    <row r="2254" spans="1:25" x14ac:dyDescent="0.3">
      <c r="A2254" t="e">
        <f>VLOOKUP(B2254,'VTD Check'!A:D,4,FALSE)</f>
        <v>#N/A</v>
      </c>
      <c r="B2254" t="s">
        <v>32</v>
      </c>
      <c r="C2254">
        <v>37</v>
      </c>
      <c r="D2254">
        <v>0</v>
      </c>
      <c r="E2254">
        <v>897</v>
      </c>
      <c r="F2254" t="s">
        <v>25</v>
      </c>
      <c r="G2254">
        <v>0</v>
      </c>
      <c r="H2254">
        <v>899</v>
      </c>
      <c r="I2254">
        <v>892</v>
      </c>
      <c r="J2254">
        <v>9</v>
      </c>
      <c r="K2254">
        <v>4</v>
      </c>
      <c r="L2254">
        <v>6</v>
      </c>
      <c r="M2254">
        <v>329</v>
      </c>
      <c r="N2254">
        <v>3</v>
      </c>
      <c r="O2254">
        <v>535</v>
      </c>
      <c r="P2254">
        <v>6</v>
      </c>
      <c r="U2254" t="str">
        <f t="shared" si="108"/>
        <v/>
      </c>
      <c r="V2254" t="str">
        <f>IF(U2254="","",VLOOKUP(B2254,'08 County Sub Allocation'!A:B,2,FALSE))</f>
        <v/>
      </c>
      <c r="X2254" t="str">
        <f t="shared" si="107"/>
        <v/>
      </c>
      <c r="Y2254" t="str">
        <f t="shared" si="109"/>
        <v/>
      </c>
    </row>
    <row r="2255" spans="1:25" x14ac:dyDescent="0.3">
      <c r="A2255" t="e">
        <f>VLOOKUP(B2255,'VTD Check'!A:D,4,FALSE)</f>
        <v>#N/A</v>
      </c>
      <c r="B2255" t="s">
        <v>491</v>
      </c>
      <c r="C2255">
        <v>37</v>
      </c>
      <c r="U2255" t="str">
        <f t="shared" si="108"/>
        <v/>
      </c>
      <c r="V2255" t="str">
        <f>IF(U2255="","",VLOOKUP(B2255,'08 County Sub Allocation'!A:B,2,FALSE))</f>
        <v/>
      </c>
      <c r="X2255" t="str">
        <f t="shared" si="107"/>
        <v/>
      </c>
      <c r="Y2255" t="str">
        <f t="shared" si="109"/>
        <v/>
      </c>
    </row>
    <row r="2256" spans="1:25" x14ac:dyDescent="0.3">
      <c r="A2256" t="e">
        <f>VLOOKUP(B2256,'VTD Check'!A:D,4,FALSE)</f>
        <v>#N/A</v>
      </c>
      <c r="B2256" t="s">
        <v>24</v>
      </c>
      <c r="C2256">
        <v>37</v>
      </c>
      <c r="D2256">
        <v>0</v>
      </c>
      <c r="E2256">
        <v>128</v>
      </c>
      <c r="F2256" s="1" t="s">
        <v>25</v>
      </c>
      <c r="G2256">
        <v>7743</v>
      </c>
      <c r="H2256">
        <v>128</v>
      </c>
      <c r="I2256">
        <v>125</v>
      </c>
      <c r="J2256">
        <v>1</v>
      </c>
      <c r="K2256">
        <v>1</v>
      </c>
      <c r="L2256">
        <v>2</v>
      </c>
      <c r="M2256">
        <v>50</v>
      </c>
      <c r="N2256">
        <v>1</v>
      </c>
      <c r="O2256">
        <v>70</v>
      </c>
      <c r="P2256">
        <v>0</v>
      </c>
      <c r="U2256" t="str">
        <f t="shared" si="108"/>
        <v>37-QUE</v>
      </c>
      <c r="V2256" t="e">
        <f>IF(U2256="","",VLOOKUP(B2256,'08 County Sub Allocation'!A:B,2,FALSE))</f>
        <v>#N/A</v>
      </c>
      <c r="X2256">
        <f t="shared" si="107"/>
        <v>37</v>
      </c>
      <c r="Y2256" t="str">
        <f t="shared" si="109"/>
        <v>QUE</v>
      </c>
    </row>
    <row r="2257" spans="1:25" x14ac:dyDescent="0.3">
      <c r="A2257" t="e">
        <f>VLOOKUP(B2257,'VTD Check'!A:D,4,FALSE)</f>
        <v>#N/A</v>
      </c>
      <c r="B2257" t="s">
        <v>26</v>
      </c>
      <c r="C2257">
        <v>37</v>
      </c>
      <c r="D2257">
        <v>0</v>
      </c>
      <c r="E2257">
        <v>0</v>
      </c>
      <c r="F2257" s="1" t="s">
        <v>25</v>
      </c>
      <c r="G2257">
        <v>7743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U2257" t="str">
        <f t="shared" si="108"/>
        <v/>
      </c>
      <c r="V2257" t="str">
        <f>IF(U2257="","",VLOOKUP(B2257,'08 County Sub Allocation'!A:B,2,FALSE))</f>
        <v/>
      </c>
      <c r="X2257" t="str">
        <f t="shared" si="107"/>
        <v/>
      </c>
      <c r="Y2257" t="str">
        <f t="shared" si="109"/>
        <v/>
      </c>
    </row>
    <row r="2258" spans="1:25" x14ac:dyDescent="0.3">
      <c r="A2258" t="e">
        <f>VLOOKUP(B2258,'VTD Check'!A:D,4,FALSE)</f>
        <v>#N/A</v>
      </c>
      <c r="B2258" t="s">
        <v>27</v>
      </c>
      <c r="C2258">
        <v>37</v>
      </c>
      <c r="D2258">
        <v>0</v>
      </c>
      <c r="E2258">
        <v>0</v>
      </c>
      <c r="F2258" s="1" t="s">
        <v>25</v>
      </c>
      <c r="G2258">
        <v>7743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U2258" t="str">
        <f t="shared" si="108"/>
        <v/>
      </c>
      <c r="V2258" t="str">
        <f>IF(U2258="","",VLOOKUP(B2258,'08 County Sub Allocation'!A:B,2,FALSE))</f>
        <v/>
      </c>
      <c r="X2258" t="str">
        <f t="shared" si="107"/>
        <v/>
      </c>
      <c r="Y2258" t="str">
        <f t="shared" si="109"/>
        <v/>
      </c>
    </row>
    <row r="2259" spans="1:25" x14ac:dyDescent="0.3">
      <c r="A2259" t="e">
        <f>VLOOKUP(B2259,'VTD Check'!A:D,4,FALSE)</f>
        <v>#N/A</v>
      </c>
      <c r="B2259" t="s">
        <v>28</v>
      </c>
      <c r="C2259">
        <v>37</v>
      </c>
      <c r="D2259">
        <v>0</v>
      </c>
      <c r="E2259">
        <v>0</v>
      </c>
      <c r="F2259" s="1" t="s">
        <v>25</v>
      </c>
      <c r="G2259">
        <v>7743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U2259" t="str">
        <f t="shared" si="108"/>
        <v/>
      </c>
      <c r="V2259" t="str">
        <f>IF(U2259="","",VLOOKUP(B2259,'08 County Sub Allocation'!A:B,2,FALSE))</f>
        <v/>
      </c>
      <c r="X2259" t="str">
        <f t="shared" si="107"/>
        <v/>
      </c>
      <c r="Y2259" t="str">
        <f t="shared" si="109"/>
        <v/>
      </c>
    </row>
    <row r="2260" spans="1:25" x14ac:dyDescent="0.3">
      <c r="A2260" t="e">
        <f>VLOOKUP(B2260,'VTD Check'!A:D,4,FALSE)</f>
        <v>#N/A</v>
      </c>
      <c r="B2260" t="s">
        <v>29</v>
      </c>
      <c r="C2260">
        <v>37</v>
      </c>
      <c r="D2260">
        <v>0</v>
      </c>
      <c r="E2260">
        <v>0</v>
      </c>
      <c r="F2260" s="1" t="s">
        <v>25</v>
      </c>
      <c r="G2260">
        <v>7743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U2260" t="str">
        <f t="shared" si="108"/>
        <v/>
      </c>
      <c r="V2260" t="str">
        <f>IF(U2260="","",VLOOKUP(B2260,'08 County Sub Allocation'!A:B,2,FALSE))</f>
        <v/>
      </c>
      <c r="X2260" t="str">
        <f t="shared" si="107"/>
        <v/>
      </c>
      <c r="Y2260" t="str">
        <f t="shared" si="109"/>
        <v/>
      </c>
    </row>
    <row r="2261" spans="1:25" x14ac:dyDescent="0.3">
      <c r="A2261" t="e">
        <f>VLOOKUP(B2261,'VTD Check'!A:D,4,FALSE)</f>
        <v>#N/A</v>
      </c>
      <c r="B2261" t="s">
        <v>30</v>
      </c>
      <c r="C2261">
        <v>37</v>
      </c>
      <c r="D2261">
        <v>0</v>
      </c>
      <c r="E2261">
        <v>0</v>
      </c>
      <c r="F2261" s="1" t="s">
        <v>25</v>
      </c>
      <c r="G2261">
        <v>7743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U2261" t="str">
        <f t="shared" si="108"/>
        <v/>
      </c>
      <c r="V2261" t="str">
        <f>IF(U2261="","",VLOOKUP(B2261,'08 County Sub Allocation'!A:B,2,FALSE))</f>
        <v/>
      </c>
      <c r="X2261" t="str">
        <f t="shared" si="107"/>
        <v/>
      </c>
      <c r="Y2261" t="str">
        <f t="shared" si="109"/>
        <v/>
      </c>
    </row>
    <row r="2262" spans="1:25" x14ac:dyDescent="0.3">
      <c r="A2262" t="e">
        <f>VLOOKUP(B2262,'VTD Check'!A:D,4,FALSE)</f>
        <v>#N/A</v>
      </c>
      <c r="B2262" t="s">
        <v>31</v>
      </c>
      <c r="C2262">
        <v>37</v>
      </c>
      <c r="D2262">
        <v>0</v>
      </c>
      <c r="E2262">
        <v>0</v>
      </c>
      <c r="F2262" s="1" t="s">
        <v>25</v>
      </c>
      <c r="G2262">
        <v>7743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U2262" t="str">
        <f t="shared" si="108"/>
        <v/>
      </c>
      <c r="V2262" t="str">
        <f>IF(U2262="","",VLOOKUP(B2262,'08 County Sub Allocation'!A:B,2,FALSE))</f>
        <v/>
      </c>
      <c r="X2262" t="str">
        <f t="shared" si="107"/>
        <v/>
      </c>
      <c r="Y2262" t="str">
        <f t="shared" si="109"/>
        <v/>
      </c>
    </row>
    <row r="2263" spans="1:25" x14ac:dyDescent="0.3">
      <c r="A2263" t="e">
        <f>VLOOKUP(B2263,'VTD Check'!A:D,4,FALSE)</f>
        <v>#N/A</v>
      </c>
      <c r="B2263" t="s">
        <v>32</v>
      </c>
      <c r="C2263">
        <v>37</v>
      </c>
      <c r="D2263">
        <v>0</v>
      </c>
      <c r="E2263">
        <v>128</v>
      </c>
      <c r="F2263" s="1" t="s">
        <v>25</v>
      </c>
      <c r="G2263">
        <v>0</v>
      </c>
      <c r="H2263">
        <v>128</v>
      </c>
      <c r="I2263">
        <v>125</v>
      </c>
      <c r="J2263">
        <v>1</v>
      </c>
      <c r="K2263">
        <v>1</v>
      </c>
      <c r="L2263">
        <v>2</v>
      </c>
      <c r="M2263">
        <v>50</v>
      </c>
      <c r="N2263">
        <v>1</v>
      </c>
      <c r="O2263">
        <v>70</v>
      </c>
      <c r="P2263">
        <v>0</v>
      </c>
      <c r="U2263" t="str">
        <f t="shared" si="108"/>
        <v/>
      </c>
      <c r="V2263" t="str">
        <f>IF(U2263="","",VLOOKUP(B2263,'08 County Sub Allocation'!A:B,2,FALSE))</f>
        <v/>
      </c>
      <c r="X2263" t="str">
        <f t="shared" si="107"/>
        <v/>
      </c>
      <c r="Y2263" t="str">
        <f t="shared" si="109"/>
        <v/>
      </c>
    </row>
    <row r="2264" spans="1:25" x14ac:dyDescent="0.3">
      <c r="A2264" t="e">
        <f>VLOOKUP(B2264,'VTD Check'!A:D,4,FALSE)</f>
        <v>#N/A</v>
      </c>
      <c r="B2264" t="s">
        <v>492</v>
      </c>
      <c r="C2264">
        <v>37</v>
      </c>
      <c r="U2264" t="str">
        <f t="shared" si="108"/>
        <v/>
      </c>
      <c r="V2264" t="str">
        <f>IF(U2264="","",VLOOKUP(B2264,'08 County Sub Allocation'!A:B,2,FALSE))</f>
        <v/>
      </c>
      <c r="X2264" t="str">
        <f t="shared" si="107"/>
        <v/>
      </c>
      <c r="Y2264" t="str">
        <f t="shared" si="109"/>
        <v/>
      </c>
    </row>
    <row r="2265" spans="1:25" x14ac:dyDescent="0.3">
      <c r="A2265" t="e">
        <f>VLOOKUP(B2265,'VTD Check'!A:D,4,FALSE)</f>
        <v>#N/A</v>
      </c>
      <c r="B2265" t="s">
        <v>24</v>
      </c>
      <c r="C2265">
        <v>37</v>
      </c>
      <c r="D2265">
        <v>0</v>
      </c>
      <c r="E2265">
        <v>94</v>
      </c>
      <c r="F2265" s="1" t="s">
        <v>25</v>
      </c>
      <c r="G2265">
        <v>32014</v>
      </c>
      <c r="H2265">
        <v>94</v>
      </c>
      <c r="I2265">
        <v>94</v>
      </c>
      <c r="J2265">
        <v>1</v>
      </c>
      <c r="K2265">
        <v>1</v>
      </c>
      <c r="L2265">
        <v>0</v>
      </c>
      <c r="M2265">
        <v>43</v>
      </c>
      <c r="N2265">
        <v>2</v>
      </c>
      <c r="O2265">
        <v>46</v>
      </c>
      <c r="P2265">
        <v>1</v>
      </c>
      <c r="U2265" t="str">
        <f t="shared" si="108"/>
        <v/>
      </c>
      <c r="V2265" t="str">
        <f>IF(U2265="","",VLOOKUP(B2265,'08 County Sub Allocation'!A:B,2,FALSE))</f>
        <v/>
      </c>
      <c r="X2265" t="str">
        <f t="shared" si="107"/>
        <v/>
      </c>
      <c r="Y2265" t="str">
        <f t="shared" si="109"/>
        <v/>
      </c>
    </row>
    <row r="2266" spans="1:25" x14ac:dyDescent="0.3">
      <c r="A2266" t="e">
        <f>VLOOKUP(B2266,'VTD Check'!A:D,4,FALSE)</f>
        <v>#N/A</v>
      </c>
      <c r="B2266" t="s">
        <v>26</v>
      </c>
      <c r="C2266">
        <v>37</v>
      </c>
      <c r="D2266">
        <v>0</v>
      </c>
      <c r="E2266">
        <v>0</v>
      </c>
      <c r="F2266" s="1" t="s">
        <v>25</v>
      </c>
      <c r="G2266">
        <v>32014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U2266" t="str">
        <f t="shared" si="108"/>
        <v/>
      </c>
      <c r="V2266" t="str">
        <f>IF(U2266="","",VLOOKUP(B2266,'08 County Sub Allocation'!A:B,2,FALSE))</f>
        <v/>
      </c>
      <c r="X2266" t="str">
        <f t="shared" si="107"/>
        <v/>
      </c>
      <c r="Y2266" t="str">
        <f t="shared" si="109"/>
        <v/>
      </c>
    </row>
    <row r="2267" spans="1:25" x14ac:dyDescent="0.3">
      <c r="A2267" t="e">
        <f>VLOOKUP(B2267,'VTD Check'!A:D,4,FALSE)</f>
        <v>#N/A</v>
      </c>
      <c r="B2267" t="s">
        <v>27</v>
      </c>
      <c r="C2267">
        <v>37</v>
      </c>
      <c r="D2267">
        <v>0</v>
      </c>
      <c r="E2267">
        <v>0</v>
      </c>
      <c r="F2267" s="1" t="s">
        <v>25</v>
      </c>
      <c r="G2267">
        <v>32014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U2267" t="str">
        <f t="shared" si="108"/>
        <v/>
      </c>
      <c r="V2267" t="str">
        <f>IF(U2267="","",VLOOKUP(B2267,'08 County Sub Allocation'!A:B,2,FALSE))</f>
        <v/>
      </c>
      <c r="X2267" t="str">
        <f t="shared" si="107"/>
        <v/>
      </c>
      <c r="Y2267" t="str">
        <f t="shared" si="109"/>
        <v/>
      </c>
    </row>
    <row r="2268" spans="1:25" x14ac:dyDescent="0.3">
      <c r="A2268" t="e">
        <f>VLOOKUP(B2268,'VTD Check'!A:D,4,FALSE)</f>
        <v>#N/A</v>
      </c>
      <c r="B2268" t="s">
        <v>28</v>
      </c>
      <c r="C2268">
        <v>37</v>
      </c>
      <c r="D2268">
        <v>0</v>
      </c>
      <c r="E2268">
        <v>0</v>
      </c>
      <c r="F2268" s="1" t="s">
        <v>25</v>
      </c>
      <c r="G2268">
        <v>32014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U2268" t="str">
        <f t="shared" si="108"/>
        <v/>
      </c>
      <c r="V2268" t="str">
        <f>IF(U2268="","",VLOOKUP(B2268,'08 County Sub Allocation'!A:B,2,FALSE))</f>
        <v/>
      </c>
      <c r="X2268" t="str">
        <f t="shared" si="107"/>
        <v/>
      </c>
      <c r="Y2268" t="str">
        <f t="shared" si="109"/>
        <v/>
      </c>
    </row>
    <row r="2269" spans="1:25" x14ac:dyDescent="0.3">
      <c r="A2269" t="e">
        <f>VLOOKUP(B2269,'VTD Check'!A:D,4,FALSE)</f>
        <v>#N/A</v>
      </c>
      <c r="B2269" t="s">
        <v>29</v>
      </c>
      <c r="C2269">
        <v>37</v>
      </c>
      <c r="D2269">
        <v>0</v>
      </c>
      <c r="E2269">
        <v>0</v>
      </c>
      <c r="F2269" s="1" t="s">
        <v>25</v>
      </c>
      <c r="G2269">
        <v>32014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U2269" t="str">
        <f t="shared" si="108"/>
        <v/>
      </c>
      <c r="V2269" t="str">
        <f>IF(U2269="","",VLOOKUP(B2269,'08 County Sub Allocation'!A:B,2,FALSE))</f>
        <v/>
      </c>
      <c r="X2269" t="str">
        <f t="shared" si="107"/>
        <v/>
      </c>
      <c r="Y2269" t="str">
        <f t="shared" si="109"/>
        <v/>
      </c>
    </row>
    <row r="2270" spans="1:25" x14ac:dyDescent="0.3">
      <c r="A2270" t="e">
        <f>VLOOKUP(B2270,'VTD Check'!A:D,4,FALSE)</f>
        <v>#N/A</v>
      </c>
      <c r="B2270" t="s">
        <v>30</v>
      </c>
      <c r="C2270">
        <v>37</v>
      </c>
      <c r="D2270">
        <v>0</v>
      </c>
      <c r="E2270">
        <v>0</v>
      </c>
      <c r="F2270" s="1" t="s">
        <v>25</v>
      </c>
      <c r="G2270">
        <v>32014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U2270" t="str">
        <f t="shared" si="108"/>
        <v/>
      </c>
      <c r="V2270" t="str">
        <f>IF(U2270="","",VLOOKUP(B2270,'08 County Sub Allocation'!A:B,2,FALSE))</f>
        <v/>
      </c>
      <c r="X2270" t="str">
        <f t="shared" si="107"/>
        <v/>
      </c>
      <c r="Y2270" t="str">
        <f t="shared" si="109"/>
        <v/>
      </c>
    </row>
    <row r="2271" spans="1:25" x14ac:dyDescent="0.3">
      <c r="A2271" t="e">
        <f>VLOOKUP(B2271,'VTD Check'!A:D,4,FALSE)</f>
        <v>#N/A</v>
      </c>
      <c r="B2271" t="s">
        <v>31</v>
      </c>
      <c r="C2271">
        <v>37</v>
      </c>
      <c r="D2271">
        <v>0</v>
      </c>
      <c r="E2271">
        <v>0</v>
      </c>
      <c r="F2271" s="1" t="s">
        <v>25</v>
      </c>
      <c r="G2271">
        <v>32014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U2271" t="str">
        <f t="shared" si="108"/>
        <v/>
      </c>
      <c r="V2271" t="str">
        <f>IF(U2271="","",VLOOKUP(B2271,'08 County Sub Allocation'!A:B,2,FALSE))</f>
        <v/>
      </c>
      <c r="X2271" t="str">
        <f t="shared" si="107"/>
        <v/>
      </c>
      <c r="Y2271" t="str">
        <f t="shared" si="109"/>
        <v/>
      </c>
    </row>
    <row r="2272" spans="1:25" x14ac:dyDescent="0.3">
      <c r="A2272" t="e">
        <f>VLOOKUP(B2272,'VTD Check'!A:D,4,FALSE)</f>
        <v>#N/A</v>
      </c>
      <c r="B2272" t="s">
        <v>32</v>
      </c>
      <c r="C2272">
        <v>37</v>
      </c>
      <c r="D2272">
        <v>0</v>
      </c>
      <c r="E2272">
        <v>94</v>
      </c>
      <c r="F2272" s="1" t="s">
        <v>25</v>
      </c>
      <c r="G2272">
        <v>0</v>
      </c>
      <c r="H2272">
        <v>94</v>
      </c>
      <c r="I2272">
        <v>94</v>
      </c>
      <c r="J2272">
        <v>1</v>
      </c>
      <c r="K2272">
        <v>1</v>
      </c>
      <c r="L2272">
        <v>0</v>
      </c>
      <c r="M2272">
        <v>43</v>
      </c>
      <c r="N2272">
        <v>2</v>
      </c>
      <c r="O2272">
        <v>46</v>
      </c>
      <c r="P2272">
        <v>1</v>
      </c>
      <c r="U2272" t="str">
        <f t="shared" si="108"/>
        <v/>
      </c>
      <c r="V2272" t="str">
        <f>IF(U2272="","",VLOOKUP(B2272,'08 County Sub Allocation'!A:B,2,FALSE))</f>
        <v/>
      </c>
      <c r="X2272" t="str">
        <f t="shared" si="107"/>
        <v/>
      </c>
      <c r="Y2272" t="str">
        <f t="shared" si="109"/>
        <v/>
      </c>
    </row>
    <row r="2273" spans="1:25" x14ac:dyDescent="0.3">
      <c r="A2273" t="e">
        <f>VLOOKUP(B2273,'VTD Check'!A:D,4,FALSE)</f>
        <v>#N/A</v>
      </c>
      <c r="B2273" t="s">
        <v>493</v>
      </c>
      <c r="C2273">
        <v>37</v>
      </c>
      <c r="U2273" t="str">
        <f t="shared" si="108"/>
        <v/>
      </c>
      <c r="V2273" t="str">
        <f>IF(U2273="","",VLOOKUP(B2273,'08 County Sub Allocation'!A:B,2,FALSE))</f>
        <v/>
      </c>
      <c r="X2273" t="str">
        <f t="shared" si="107"/>
        <v/>
      </c>
      <c r="Y2273" t="str">
        <f t="shared" si="109"/>
        <v/>
      </c>
    </row>
    <row r="2274" spans="1:25" x14ac:dyDescent="0.3">
      <c r="A2274" t="e">
        <f>VLOOKUP(B2274,'VTD Check'!A:D,4,FALSE)</f>
        <v>#N/A</v>
      </c>
      <c r="B2274" t="s">
        <v>24</v>
      </c>
      <c r="C2274">
        <v>37</v>
      </c>
      <c r="D2274">
        <v>0</v>
      </c>
      <c r="E2274">
        <v>0</v>
      </c>
      <c r="F2274" s="1" t="s">
        <v>25</v>
      </c>
      <c r="G2274">
        <v>32014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U2274" t="str">
        <f t="shared" si="108"/>
        <v/>
      </c>
      <c r="V2274" t="str">
        <f>IF(U2274="","",VLOOKUP(B2274,'08 County Sub Allocation'!A:B,2,FALSE))</f>
        <v/>
      </c>
      <c r="X2274" t="str">
        <f t="shared" si="107"/>
        <v/>
      </c>
      <c r="Y2274" t="str">
        <f t="shared" si="109"/>
        <v/>
      </c>
    </row>
    <row r="2275" spans="1:25" x14ac:dyDescent="0.3">
      <c r="A2275" t="e">
        <f>VLOOKUP(B2275,'VTD Check'!A:D,4,FALSE)</f>
        <v>#N/A</v>
      </c>
      <c r="B2275" t="s">
        <v>26</v>
      </c>
      <c r="C2275">
        <v>37</v>
      </c>
      <c r="D2275">
        <v>0</v>
      </c>
      <c r="E2275">
        <v>126</v>
      </c>
      <c r="F2275" s="1" t="s">
        <v>25</v>
      </c>
      <c r="G2275">
        <v>32014</v>
      </c>
      <c r="H2275">
        <v>126</v>
      </c>
      <c r="I2275">
        <v>125</v>
      </c>
      <c r="J2275">
        <v>8</v>
      </c>
      <c r="K2275">
        <v>1</v>
      </c>
      <c r="L2275">
        <v>1</v>
      </c>
      <c r="M2275">
        <v>49</v>
      </c>
      <c r="N2275">
        <v>1</v>
      </c>
      <c r="O2275">
        <v>65</v>
      </c>
      <c r="P2275">
        <v>0</v>
      </c>
      <c r="U2275" t="str">
        <f t="shared" si="108"/>
        <v/>
      </c>
      <c r="V2275" t="str">
        <f>IF(U2275="","",VLOOKUP(B2275,'08 County Sub Allocation'!A:B,2,FALSE))</f>
        <v/>
      </c>
      <c r="X2275" t="str">
        <f t="shared" si="107"/>
        <v/>
      </c>
      <c r="Y2275" t="str">
        <f t="shared" si="109"/>
        <v/>
      </c>
    </row>
    <row r="2276" spans="1:25" x14ac:dyDescent="0.3">
      <c r="A2276" t="e">
        <f>VLOOKUP(B2276,'VTD Check'!A:D,4,FALSE)</f>
        <v>#N/A</v>
      </c>
      <c r="B2276" t="s">
        <v>27</v>
      </c>
      <c r="C2276">
        <v>37</v>
      </c>
      <c r="D2276">
        <v>0</v>
      </c>
      <c r="E2276">
        <v>0</v>
      </c>
      <c r="F2276" s="1" t="s">
        <v>25</v>
      </c>
      <c r="G2276">
        <v>32014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U2276" t="str">
        <f t="shared" si="108"/>
        <v/>
      </c>
      <c r="V2276" t="str">
        <f>IF(U2276="","",VLOOKUP(B2276,'08 County Sub Allocation'!A:B,2,FALSE))</f>
        <v/>
      </c>
      <c r="X2276" t="str">
        <f t="shared" si="107"/>
        <v/>
      </c>
      <c r="Y2276" t="str">
        <f t="shared" si="109"/>
        <v/>
      </c>
    </row>
    <row r="2277" spans="1:25" x14ac:dyDescent="0.3">
      <c r="A2277" t="e">
        <f>VLOOKUP(B2277,'VTD Check'!A:D,4,FALSE)</f>
        <v>#N/A</v>
      </c>
      <c r="B2277" t="s">
        <v>28</v>
      </c>
      <c r="C2277">
        <v>37</v>
      </c>
      <c r="D2277">
        <v>0</v>
      </c>
      <c r="E2277">
        <v>201</v>
      </c>
      <c r="F2277" s="1" t="s">
        <v>25</v>
      </c>
      <c r="G2277">
        <v>32014</v>
      </c>
      <c r="H2277">
        <v>201</v>
      </c>
      <c r="I2277">
        <v>199</v>
      </c>
      <c r="J2277">
        <v>3</v>
      </c>
      <c r="K2277">
        <v>1</v>
      </c>
      <c r="L2277">
        <v>2</v>
      </c>
      <c r="M2277">
        <v>84</v>
      </c>
      <c r="N2277">
        <v>3</v>
      </c>
      <c r="O2277">
        <v>106</v>
      </c>
      <c r="P2277">
        <v>0</v>
      </c>
      <c r="U2277" t="str">
        <f t="shared" si="108"/>
        <v/>
      </c>
      <c r="V2277" t="str">
        <f>IF(U2277="","",VLOOKUP(B2277,'08 County Sub Allocation'!A:B,2,FALSE))</f>
        <v/>
      </c>
      <c r="X2277" t="str">
        <f t="shared" si="107"/>
        <v/>
      </c>
      <c r="Y2277" t="str">
        <f t="shared" si="109"/>
        <v/>
      </c>
    </row>
    <row r="2278" spans="1:25" x14ac:dyDescent="0.3">
      <c r="A2278" t="e">
        <f>VLOOKUP(B2278,'VTD Check'!A:D,4,FALSE)</f>
        <v>#N/A</v>
      </c>
      <c r="B2278" t="s">
        <v>29</v>
      </c>
      <c r="C2278">
        <v>37</v>
      </c>
      <c r="D2278">
        <v>0</v>
      </c>
      <c r="E2278">
        <v>0</v>
      </c>
      <c r="F2278" s="1" t="s">
        <v>25</v>
      </c>
      <c r="G2278">
        <v>32014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U2278" t="str">
        <f t="shared" si="108"/>
        <v/>
      </c>
      <c r="V2278" t="str">
        <f>IF(U2278="","",VLOOKUP(B2278,'08 County Sub Allocation'!A:B,2,FALSE))</f>
        <v/>
      </c>
      <c r="X2278" t="str">
        <f t="shared" si="107"/>
        <v/>
      </c>
      <c r="Y2278" t="str">
        <f t="shared" si="109"/>
        <v/>
      </c>
    </row>
    <row r="2279" spans="1:25" x14ac:dyDescent="0.3">
      <c r="A2279" t="e">
        <f>VLOOKUP(B2279,'VTD Check'!A:D,4,FALSE)</f>
        <v>#N/A</v>
      </c>
      <c r="B2279" t="s">
        <v>30</v>
      </c>
      <c r="C2279">
        <v>37</v>
      </c>
      <c r="D2279">
        <v>0</v>
      </c>
      <c r="E2279">
        <v>482</v>
      </c>
      <c r="F2279" s="1" t="s">
        <v>25</v>
      </c>
      <c r="G2279">
        <v>32014</v>
      </c>
      <c r="H2279">
        <v>482</v>
      </c>
      <c r="I2279">
        <v>477</v>
      </c>
      <c r="J2279">
        <v>11</v>
      </c>
      <c r="K2279">
        <v>0</v>
      </c>
      <c r="L2279">
        <v>17</v>
      </c>
      <c r="M2279">
        <v>207</v>
      </c>
      <c r="N2279">
        <v>2</v>
      </c>
      <c r="O2279">
        <v>238</v>
      </c>
      <c r="P2279">
        <v>2</v>
      </c>
      <c r="U2279" t="str">
        <f t="shared" si="108"/>
        <v/>
      </c>
      <c r="V2279" t="str">
        <f>IF(U2279="","",VLOOKUP(B2279,'08 County Sub Allocation'!A:B,2,FALSE))</f>
        <v/>
      </c>
      <c r="X2279" t="str">
        <f t="shared" si="107"/>
        <v/>
      </c>
      <c r="Y2279" t="str">
        <f t="shared" si="109"/>
        <v/>
      </c>
    </row>
    <row r="2280" spans="1:25" x14ac:dyDescent="0.3">
      <c r="A2280" t="e">
        <f>VLOOKUP(B2280,'VTD Check'!A:D,4,FALSE)</f>
        <v>#N/A</v>
      </c>
      <c r="B2280" t="s">
        <v>31</v>
      </c>
      <c r="C2280">
        <v>37</v>
      </c>
      <c r="D2280">
        <v>0</v>
      </c>
      <c r="E2280">
        <v>0</v>
      </c>
      <c r="F2280" t="s">
        <v>25</v>
      </c>
      <c r="G2280">
        <v>32014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U2280" t="str">
        <f t="shared" si="108"/>
        <v/>
      </c>
      <c r="V2280" t="str">
        <f>IF(U2280="","",VLOOKUP(B2280,'08 County Sub Allocation'!A:B,2,FALSE))</f>
        <v/>
      </c>
      <c r="X2280" t="str">
        <f t="shared" si="107"/>
        <v/>
      </c>
      <c r="Y2280" t="str">
        <f t="shared" si="109"/>
        <v/>
      </c>
    </row>
    <row r="2281" spans="1:25" x14ac:dyDescent="0.3">
      <c r="A2281" t="e">
        <f>VLOOKUP(B2281,'VTD Check'!A:D,4,FALSE)</f>
        <v>#N/A</v>
      </c>
      <c r="B2281" t="s">
        <v>32</v>
      </c>
      <c r="C2281">
        <v>37</v>
      </c>
      <c r="D2281">
        <v>0</v>
      </c>
      <c r="E2281">
        <v>809</v>
      </c>
      <c r="F2281" t="s">
        <v>25</v>
      </c>
      <c r="G2281">
        <v>0</v>
      </c>
      <c r="H2281">
        <v>809</v>
      </c>
      <c r="I2281">
        <v>801</v>
      </c>
      <c r="J2281">
        <v>22</v>
      </c>
      <c r="K2281">
        <v>2</v>
      </c>
      <c r="L2281">
        <v>20</v>
      </c>
      <c r="M2281">
        <v>340</v>
      </c>
      <c r="N2281">
        <v>6</v>
      </c>
      <c r="O2281">
        <v>409</v>
      </c>
      <c r="P2281">
        <v>2</v>
      </c>
      <c r="U2281" t="str">
        <f t="shared" si="108"/>
        <v/>
      </c>
      <c r="V2281" t="str">
        <f>IF(U2281="","",VLOOKUP(B2281,'08 County Sub Allocation'!A:B,2,FALSE))</f>
        <v/>
      </c>
      <c r="X2281" t="str">
        <f t="shared" si="107"/>
        <v/>
      </c>
      <c r="Y2281" t="str">
        <f t="shared" si="109"/>
        <v/>
      </c>
    </row>
    <row r="2282" spans="1:25" x14ac:dyDescent="0.3">
      <c r="A2282" t="e">
        <f>VLOOKUP(B2282,'VTD Check'!A:D,4,FALSE)</f>
        <v>#N/A</v>
      </c>
      <c r="B2282" t="s">
        <v>32</v>
      </c>
      <c r="C2282">
        <v>37</v>
      </c>
      <c r="U2282" t="str">
        <f t="shared" si="108"/>
        <v/>
      </c>
      <c r="V2282" t="str">
        <f>IF(U2282="","",VLOOKUP(B2282,'08 County Sub Allocation'!A:B,2,FALSE))</f>
        <v/>
      </c>
      <c r="X2282" t="str">
        <f t="shared" si="107"/>
        <v/>
      </c>
      <c r="Y2282" t="str">
        <f t="shared" si="109"/>
        <v/>
      </c>
    </row>
    <row r="2283" spans="1:25" x14ac:dyDescent="0.3">
      <c r="A2283" t="e">
        <f>VLOOKUP(B2283,'VTD Check'!A:D,4,FALSE)</f>
        <v>#N/A</v>
      </c>
      <c r="B2283" t="s">
        <v>37</v>
      </c>
      <c r="C2283">
        <v>37</v>
      </c>
      <c r="D2283">
        <v>7743</v>
      </c>
      <c r="E2283">
        <v>3315</v>
      </c>
      <c r="F2283" s="1">
        <v>0.42809999999999998</v>
      </c>
      <c r="G2283">
        <v>7743</v>
      </c>
      <c r="H2283">
        <v>3315</v>
      </c>
      <c r="I2283">
        <v>3296</v>
      </c>
      <c r="J2283">
        <v>46</v>
      </c>
      <c r="K2283">
        <v>10</v>
      </c>
      <c r="L2283">
        <v>34</v>
      </c>
      <c r="M2283">
        <v>1208</v>
      </c>
      <c r="N2283">
        <v>9</v>
      </c>
      <c r="O2283">
        <v>1986</v>
      </c>
      <c r="P2283">
        <v>3</v>
      </c>
      <c r="U2283" t="str">
        <f t="shared" si="108"/>
        <v/>
      </c>
      <c r="V2283" t="str">
        <f>IF(U2283="","",VLOOKUP(B2283,'08 County Sub Allocation'!A:B,2,FALSE))</f>
        <v/>
      </c>
      <c r="X2283" t="str">
        <f t="shared" si="107"/>
        <v/>
      </c>
      <c r="Y2283" t="str">
        <f t="shared" si="109"/>
        <v/>
      </c>
    </row>
    <row r="2284" spans="1:25" x14ac:dyDescent="0.3">
      <c r="A2284" t="e">
        <f>VLOOKUP(B2284,'VTD Check'!A:D,4,FALSE)</f>
        <v>#N/A</v>
      </c>
      <c r="B2284" t="s">
        <v>24</v>
      </c>
      <c r="C2284">
        <v>37</v>
      </c>
      <c r="D2284">
        <v>7743</v>
      </c>
      <c r="E2284">
        <v>1119</v>
      </c>
      <c r="F2284" s="1">
        <v>0.14449999999999999</v>
      </c>
      <c r="G2284">
        <v>79514</v>
      </c>
      <c r="H2284">
        <v>1121</v>
      </c>
      <c r="I2284">
        <v>1111</v>
      </c>
      <c r="J2284">
        <v>11</v>
      </c>
      <c r="K2284">
        <v>6</v>
      </c>
      <c r="L2284">
        <v>8</v>
      </c>
      <c r="M2284">
        <v>422</v>
      </c>
      <c r="N2284">
        <v>6</v>
      </c>
      <c r="O2284">
        <v>651</v>
      </c>
      <c r="P2284">
        <v>7</v>
      </c>
      <c r="U2284" t="str">
        <f t="shared" si="108"/>
        <v/>
      </c>
      <c r="V2284" t="str">
        <f>IF(U2284="","",VLOOKUP(B2284,'08 County Sub Allocation'!A:B,2,FALSE))</f>
        <v/>
      </c>
      <c r="X2284" t="str">
        <f t="shared" si="107"/>
        <v/>
      </c>
      <c r="Y2284" t="str">
        <f t="shared" si="109"/>
        <v/>
      </c>
    </row>
    <row r="2285" spans="1:25" x14ac:dyDescent="0.3">
      <c r="A2285" t="e">
        <f>VLOOKUP(B2285,'VTD Check'!A:D,4,FALSE)</f>
        <v>#N/A</v>
      </c>
      <c r="B2285" t="s">
        <v>26</v>
      </c>
      <c r="C2285">
        <v>37</v>
      </c>
      <c r="D2285">
        <v>7743</v>
      </c>
      <c r="E2285">
        <v>126</v>
      </c>
      <c r="F2285" s="1">
        <v>1.6299999999999999E-2</v>
      </c>
      <c r="G2285">
        <v>79514</v>
      </c>
      <c r="H2285">
        <v>126</v>
      </c>
      <c r="I2285">
        <v>125</v>
      </c>
      <c r="J2285">
        <v>8</v>
      </c>
      <c r="K2285">
        <v>1</v>
      </c>
      <c r="L2285">
        <v>1</v>
      </c>
      <c r="M2285">
        <v>49</v>
      </c>
      <c r="N2285">
        <v>1</v>
      </c>
      <c r="O2285">
        <v>65</v>
      </c>
      <c r="P2285">
        <v>0</v>
      </c>
      <c r="U2285" t="str">
        <f t="shared" si="108"/>
        <v/>
      </c>
      <c r="V2285" t="str">
        <f>IF(U2285="","",VLOOKUP(B2285,'08 County Sub Allocation'!A:B,2,FALSE))</f>
        <v/>
      </c>
      <c r="X2285" t="str">
        <f t="shared" si="107"/>
        <v/>
      </c>
      <c r="Y2285" t="str">
        <f t="shared" si="109"/>
        <v/>
      </c>
    </row>
    <row r="2286" spans="1:25" x14ac:dyDescent="0.3">
      <c r="A2286" t="e">
        <f>VLOOKUP(B2286,'VTD Check'!A:D,4,FALSE)</f>
        <v>#N/A</v>
      </c>
      <c r="B2286" t="s">
        <v>27</v>
      </c>
      <c r="C2286">
        <v>37</v>
      </c>
      <c r="D2286">
        <v>7743</v>
      </c>
      <c r="E2286">
        <v>0</v>
      </c>
      <c r="F2286" s="1">
        <v>0</v>
      </c>
      <c r="G2286">
        <v>79514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U2286" t="str">
        <f t="shared" si="108"/>
        <v/>
      </c>
      <c r="V2286" t="str">
        <f>IF(U2286="","",VLOOKUP(B2286,'08 County Sub Allocation'!A:B,2,FALSE))</f>
        <v/>
      </c>
      <c r="X2286" t="str">
        <f t="shared" si="107"/>
        <v/>
      </c>
      <c r="Y2286" t="str">
        <f t="shared" si="109"/>
        <v/>
      </c>
    </row>
    <row r="2287" spans="1:25" x14ac:dyDescent="0.3">
      <c r="A2287" t="e">
        <f>VLOOKUP(B2287,'VTD Check'!A:D,4,FALSE)</f>
        <v>#N/A</v>
      </c>
      <c r="B2287" t="s">
        <v>28</v>
      </c>
      <c r="C2287">
        <v>37</v>
      </c>
      <c r="D2287">
        <v>7743</v>
      </c>
      <c r="E2287">
        <v>201</v>
      </c>
      <c r="F2287" s="1">
        <v>2.5999999999999999E-2</v>
      </c>
      <c r="G2287">
        <v>79514</v>
      </c>
      <c r="H2287">
        <v>201</v>
      </c>
      <c r="I2287">
        <v>199</v>
      </c>
      <c r="J2287">
        <v>3</v>
      </c>
      <c r="K2287">
        <v>1</v>
      </c>
      <c r="L2287">
        <v>2</v>
      </c>
      <c r="M2287">
        <v>84</v>
      </c>
      <c r="N2287">
        <v>3</v>
      </c>
      <c r="O2287">
        <v>106</v>
      </c>
      <c r="P2287">
        <v>0</v>
      </c>
      <c r="U2287" t="str">
        <f t="shared" si="108"/>
        <v/>
      </c>
      <c r="V2287" t="str">
        <f>IF(U2287="","",VLOOKUP(B2287,'08 County Sub Allocation'!A:B,2,FALSE))</f>
        <v/>
      </c>
      <c r="X2287" t="str">
        <f t="shared" si="107"/>
        <v/>
      </c>
      <c r="Y2287" t="str">
        <f t="shared" si="109"/>
        <v/>
      </c>
    </row>
    <row r="2288" spans="1:25" x14ac:dyDescent="0.3">
      <c r="A2288" t="e">
        <f>VLOOKUP(B2288,'VTD Check'!A:D,4,FALSE)</f>
        <v>#N/A</v>
      </c>
      <c r="B2288" t="s">
        <v>29</v>
      </c>
      <c r="C2288">
        <v>37</v>
      </c>
      <c r="D2288">
        <v>7743</v>
      </c>
      <c r="E2288">
        <v>0</v>
      </c>
      <c r="F2288" s="1">
        <v>0</v>
      </c>
      <c r="G2288">
        <v>79514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U2288" t="str">
        <f t="shared" si="108"/>
        <v/>
      </c>
      <c r="V2288" t="str">
        <f>IF(U2288="","",VLOOKUP(B2288,'08 County Sub Allocation'!A:B,2,FALSE))</f>
        <v/>
      </c>
      <c r="X2288" t="str">
        <f t="shared" si="107"/>
        <v/>
      </c>
      <c r="Y2288" t="str">
        <f t="shared" si="109"/>
        <v/>
      </c>
    </row>
    <row r="2289" spans="1:25" x14ac:dyDescent="0.3">
      <c r="A2289" t="e">
        <f>VLOOKUP(B2289,'VTD Check'!A:D,4,FALSE)</f>
        <v>#N/A</v>
      </c>
      <c r="B2289" t="s">
        <v>30</v>
      </c>
      <c r="C2289">
        <v>37</v>
      </c>
      <c r="D2289">
        <v>7743</v>
      </c>
      <c r="E2289">
        <v>482</v>
      </c>
      <c r="F2289" s="1">
        <v>6.2199999999999998E-2</v>
      </c>
      <c r="G2289">
        <v>79514</v>
      </c>
      <c r="H2289">
        <v>482</v>
      </c>
      <c r="I2289">
        <v>477</v>
      </c>
      <c r="J2289">
        <v>11</v>
      </c>
      <c r="K2289">
        <v>0</v>
      </c>
      <c r="L2289">
        <v>17</v>
      </c>
      <c r="M2289">
        <v>207</v>
      </c>
      <c r="N2289">
        <v>2</v>
      </c>
      <c r="O2289">
        <v>238</v>
      </c>
      <c r="P2289">
        <v>2</v>
      </c>
      <c r="U2289" t="str">
        <f t="shared" si="108"/>
        <v/>
      </c>
      <c r="V2289" t="str">
        <f>IF(U2289="","",VLOOKUP(B2289,'08 County Sub Allocation'!A:B,2,FALSE))</f>
        <v/>
      </c>
      <c r="X2289" t="str">
        <f t="shared" si="107"/>
        <v/>
      </c>
      <c r="Y2289" t="str">
        <f t="shared" si="109"/>
        <v/>
      </c>
    </row>
    <row r="2290" spans="1:25" x14ac:dyDescent="0.3">
      <c r="A2290" t="e">
        <f>VLOOKUP(B2290,'VTD Check'!A:D,4,FALSE)</f>
        <v>#N/A</v>
      </c>
      <c r="B2290" t="s">
        <v>31</v>
      </c>
      <c r="C2290">
        <v>37</v>
      </c>
      <c r="D2290">
        <v>7743</v>
      </c>
      <c r="E2290">
        <v>0</v>
      </c>
      <c r="F2290" s="1">
        <v>0</v>
      </c>
      <c r="G2290">
        <v>79514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U2290" t="str">
        <f t="shared" si="108"/>
        <v/>
      </c>
      <c r="V2290" t="str">
        <f>IF(U2290="","",VLOOKUP(B2290,'08 County Sub Allocation'!A:B,2,FALSE))</f>
        <v/>
      </c>
      <c r="X2290" t="str">
        <f t="shared" si="107"/>
        <v/>
      </c>
      <c r="Y2290" t="str">
        <f t="shared" si="109"/>
        <v/>
      </c>
    </row>
    <row r="2291" spans="1:25" x14ac:dyDescent="0.3">
      <c r="A2291" t="e">
        <f>VLOOKUP(B2291,'VTD Check'!A:D,4,FALSE)</f>
        <v>#N/A</v>
      </c>
      <c r="B2291" t="s">
        <v>32</v>
      </c>
      <c r="C2291">
        <v>37</v>
      </c>
      <c r="D2291">
        <v>7743</v>
      </c>
      <c r="E2291">
        <v>5243</v>
      </c>
      <c r="F2291" s="1">
        <v>0.67710000000000004</v>
      </c>
      <c r="G2291">
        <v>7743</v>
      </c>
      <c r="H2291">
        <v>5245</v>
      </c>
      <c r="I2291">
        <v>5208</v>
      </c>
      <c r="J2291">
        <v>79</v>
      </c>
      <c r="K2291">
        <v>18</v>
      </c>
      <c r="L2291">
        <v>62</v>
      </c>
      <c r="M2291">
        <v>1970</v>
      </c>
      <c r="N2291">
        <v>21</v>
      </c>
      <c r="O2291">
        <v>3046</v>
      </c>
      <c r="P2291">
        <v>12</v>
      </c>
      <c r="U2291" t="str">
        <f t="shared" si="108"/>
        <v/>
      </c>
      <c r="V2291" t="str">
        <f>IF(U2291="","",VLOOKUP(B2291,'08 County Sub Allocation'!A:B,2,FALSE))</f>
        <v/>
      </c>
      <c r="X2291" t="str">
        <f t="shared" si="107"/>
        <v/>
      </c>
      <c r="Y2291" t="str">
        <f t="shared" si="109"/>
        <v/>
      </c>
    </row>
    <row r="2292" spans="1:25" x14ac:dyDescent="0.3">
      <c r="A2292" t="e">
        <f>VLOOKUP(B2292,'VTD Check'!A:D,4,FALSE)</f>
        <v>#N/A</v>
      </c>
      <c r="U2292" t="str">
        <f t="shared" si="108"/>
        <v/>
      </c>
      <c r="V2292" t="str">
        <f>IF(U2292="","",VLOOKUP(B2292,'08 County Sub Allocation'!A:B,2,FALSE))</f>
        <v/>
      </c>
      <c r="X2292" t="str">
        <f t="shared" si="107"/>
        <v/>
      </c>
      <c r="Y2292" t="str">
        <f t="shared" si="109"/>
        <v/>
      </c>
    </row>
    <row r="2293" spans="1:25" x14ac:dyDescent="0.3">
      <c r="A2293" t="str">
        <f>VLOOKUP(B2293,'VTD Check'!A:D,4,FALSE)</f>
        <v>38-800</v>
      </c>
      <c r="B2293" t="s">
        <v>494</v>
      </c>
      <c r="C2293">
        <v>38</v>
      </c>
      <c r="D2293">
        <v>273</v>
      </c>
      <c r="E2293">
        <v>191</v>
      </c>
      <c r="F2293" s="1">
        <v>0.6996</v>
      </c>
      <c r="G2293">
        <v>273</v>
      </c>
      <c r="H2293">
        <v>191</v>
      </c>
      <c r="I2293">
        <v>190</v>
      </c>
      <c r="J2293">
        <v>0</v>
      </c>
      <c r="K2293">
        <v>1</v>
      </c>
      <c r="L2293">
        <v>5</v>
      </c>
      <c r="M2293">
        <v>82</v>
      </c>
      <c r="N2293">
        <v>0</v>
      </c>
      <c r="O2293">
        <v>102</v>
      </c>
      <c r="P2293">
        <v>0</v>
      </c>
      <c r="U2293" t="str">
        <f t="shared" si="108"/>
        <v>38-800</v>
      </c>
      <c r="V2293" t="str">
        <f>IF(U2293="","",VLOOKUP(B2293,'08 County Sub Allocation'!A:B,2,FALSE))</f>
        <v>Bethel</v>
      </c>
      <c r="X2293">
        <f t="shared" si="107"/>
        <v>38</v>
      </c>
      <c r="Y2293" t="str">
        <f t="shared" si="109"/>
        <v>ED</v>
      </c>
    </row>
    <row r="2294" spans="1:25" x14ac:dyDescent="0.3">
      <c r="A2294" t="str">
        <f>VLOOKUP(B2294,'VTD Check'!A:D,4,FALSE)</f>
        <v>38-802</v>
      </c>
      <c r="B2294" t="s">
        <v>495</v>
      </c>
      <c r="C2294">
        <v>38</v>
      </c>
      <c r="D2294">
        <v>148</v>
      </c>
      <c r="E2294">
        <v>109</v>
      </c>
      <c r="F2294" s="1">
        <v>0.73650000000000004</v>
      </c>
      <c r="G2294">
        <v>148</v>
      </c>
      <c r="H2294">
        <v>109</v>
      </c>
      <c r="I2294">
        <v>104</v>
      </c>
      <c r="J2294">
        <v>0</v>
      </c>
      <c r="K2294">
        <v>0</v>
      </c>
      <c r="L2294">
        <v>2</v>
      </c>
      <c r="M2294">
        <v>61</v>
      </c>
      <c r="N2294">
        <v>1</v>
      </c>
      <c r="O2294">
        <v>40</v>
      </c>
      <c r="P2294">
        <v>0</v>
      </c>
      <c r="U2294" t="str">
        <f t="shared" si="108"/>
        <v>38-802</v>
      </c>
      <c r="V2294" t="str">
        <f>IF(U2294="","",VLOOKUP(B2294,'08 County Sub Allocation'!A:B,2,FALSE))</f>
        <v>Bethel</v>
      </c>
      <c r="X2294">
        <f t="shared" si="107"/>
        <v>38</v>
      </c>
      <c r="Y2294" t="str">
        <f t="shared" si="109"/>
        <v>ED</v>
      </c>
    </row>
    <row r="2295" spans="1:25" x14ac:dyDescent="0.3">
      <c r="A2295" t="str">
        <f>VLOOKUP(B2295,'VTD Check'!A:D,4,FALSE)</f>
        <v>38-804</v>
      </c>
      <c r="B2295" t="s">
        <v>496</v>
      </c>
      <c r="C2295">
        <v>38</v>
      </c>
      <c r="D2295">
        <v>150</v>
      </c>
      <c r="E2295">
        <v>68</v>
      </c>
      <c r="F2295" s="1">
        <v>0.45329999999999998</v>
      </c>
      <c r="G2295">
        <v>150</v>
      </c>
      <c r="H2295">
        <v>68</v>
      </c>
      <c r="I2295">
        <v>67</v>
      </c>
      <c r="J2295">
        <v>0</v>
      </c>
      <c r="K2295">
        <v>1</v>
      </c>
      <c r="L2295">
        <v>1</v>
      </c>
      <c r="M2295">
        <v>32</v>
      </c>
      <c r="N2295">
        <v>1</v>
      </c>
      <c r="O2295">
        <v>32</v>
      </c>
      <c r="P2295">
        <v>0</v>
      </c>
      <c r="U2295" t="str">
        <f t="shared" si="108"/>
        <v>38-804</v>
      </c>
      <c r="V2295" t="str">
        <f>IF(U2295="","",VLOOKUP(B2295,'08 County Sub Allocation'!A:B,2,FALSE))</f>
        <v>Bethel</v>
      </c>
      <c r="X2295">
        <f t="shared" si="107"/>
        <v>38</v>
      </c>
      <c r="Y2295" t="str">
        <f t="shared" si="109"/>
        <v>ED</v>
      </c>
    </row>
    <row r="2296" spans="1:25" x14ac:dyDescent="0.3">
      <c r="A2296" t="str">
        <f>VLOOKUP(B2296,'VTD Check'!A:D,4,FALSE)</f>
        <v>38-806</v>
      </c>
      <c r="B2296" t="s">
        <v>497</v>
      </c>
      <c r="C2296">
        <v>38</v>
      </c>
      <c r="D2296">
        <v>576</v>
      </c>
      <c r="E2296">
        <v>237</v>
      </c>
      <c r="F2296" s="1">
        <v>0.41149999999999998</v>
      </c>
      <c r="G2296">
        <v>576</v>
      </c>
      <c r="H2296">
        <v>237</v>
      </c>
      <c r="I2296">
        <v>232</v>
      </c>
      <c r="J2296">
        <v>5</v>
      </c>
      <c r="K2296">
        <v>0</v>
      </c>
      <c r="L2296">
        <v>2</v>
      </c>
      <c r="M2296">
        <v>124</v>
      </c>
      <c r="N2296">
        <v>1</v>
      </c>
      <c r="O2296">
        <v>100</v>
      </c>
      <c r="P2296">
        <v>0</v>
      </c>
      <c r="U2296" t="str">
        <f t="shared" si="108"/>
        <v>38-806</v>
      </c>
      <c r="V2296" t="str">
        <f>IF(U2296="","",VLOOKUP(B2296,'08 County Sub Allocation'!A:B,2,FALSE))</f>
        <v>Bethel</v>
      </c>
      <c r="X2296">
        <f t="shared" si="107"/>
        <v>38</v>
      </c>
      <c r="Y2296" t="str">
        <f t="shared" si="109"/>
        <v>ED</v>
      </c>
    </row>
    <row r="2297" spans="1:25" x14ac:dyDescent="0.3">
      <c r="A2297" t="str">
        <f>VLOOKUP(B2297,'VTD Check'!A:D,4,FALSE)</f>
        <v>38-808</v>
      </c>
      <c r="B2297" t="s">
        <v>498</v>
      </c>
      <c r="C2297">
        <v>38</v>
      </c>
      <c r="D2297">
        <v>1594</v>
      </c>
      <c r="E2297">
        <v>694</v>
      </c>
      <c r="F2297" s="1">
        <v>0.43540000000000001</v>
      </c>
      <c r="G2297">
        <v>1594</v>
      </c>
      <c r="H2297">
        <v>694</v>
      </c>
      <c r="I2297">
        <v>693</v>
      </c>
      <c r="J2297">
        <v>10</v>
      </c>
      <c r="K2297">
        <v>2</v>
      </c>
      <c r="L2297">
        <v>2</v>
      </c>
      <c r="M2297">
        <v>366</v>
      </c>
      <c r="N2297">
        <v>7</v>
      </c>
      <c r="O2297">
        <v>303</v>
      </c>
      <c r="P2297">
        <v>3</v>
      </c>
      <c r="U2297" t="str">
        <f t="shared" si="108"/>
        <v>38-808</v>
      </c>
      <c r="V2297" t="str">
        <f>IF(U2297="","",VLOOKUP(B2297,'08 County Sub Allocation'!A:B,2,FALSE))</f>
        <v>Bethel</v>
      </c>
      <c r="X2297">
        <f t="shared" si="107"/>
        <v>38</v>
      </c>
      <c r="Y2297" t="str">
        <f t="shared" si="109"/>
        <v>ED</v>
      </c>
    </row>
    <row r="2298" spans="1:25" x14ac:dyDescent="0.3">
      <c r="A2298" t="str">
        <f>VLOOKUP(B2298,'VTD Check'!A:D,4,FALSE)</f>
        <v>38-810</v>
      </c>
      <c r="B2298" t="s">
        <v>499</v>
      </c>
      <c r="C2298">
        <v>38</v>
      </c>
      <c r="D2298">
        <v>969</v>
      </c>
      <c r="E2298">
        <v>401</v>
      </c>
      <c r="F2298" s="1">
        <v>0.4138</v>
      </c>
      <c r="G2298">
        <v>969</v>
      </c>
      <c r="H2298">
        <v>401</v>
      </c>
      <c r="I2298">
        <v>397</v>
      </c>
      <c r="J2298">
        <v>8</v>
      </c>
      <c r="K2298">
        <v>1</v>
      </c>
      <c r="L2298">
        <v>3</v>
      </c>
      <c r="M2298">
        <v>176</v>
      </c>
      <c r="N2298">
        <v>2</v>
      </c>
      <c r="O2298">
        <v>204</v>
      </c>
      <c r="P2298">
        <v>3</v>
      </c>
      <c r="U2298" t="str">
        <f t="shared" si="108"/>
        <v>38-810</v>
      </c>
      <c r="V2298" t="str">
        <f>IF(U2298="","",VLOOKUP(B2298,'08 County Sub Allocation'!A:B,2,FALSE))</f>
        <v>Bethel</v>
      </c>
      <c r="X2298">
        <f t="shared" si="107"/>
        <v>38</v>
      </c>
      <c r="Y2298" t="str">
        <f t="shared" si="109"/>
        <v>ED</v>
      </c>
    </row>
    <row r="2299" spans="1:25" x14ac:dyDescent="0.3">
      <c r="A2299" t="str">
        <f>VLOOKUP(B2299,'VTD Check'!A:D,4,FALSE)</f>
        <v>38-812</v>
      </c>
      <c r="B2299" t="s">
        <v>500</v>
      </c>
      <c r="C2299">
        <v>38</v>
      </c>
      <c r="D2299">
        <v>214</v>
      </c>
      <c r="E2299">
        <v>105</v>
      </c>
      <c r="F2299" s="1">
        <v>0.49070000000000003</v>
      </c>
      <c r="G2299">
        <v>214</v>
      </c>
      <c r="H2299">
        <v>105</v>
      </c>
      <c r="I2299">
        <v>85</v>
      </c>
      <c r="J2299">
        <v>0</v>
      </c>
      <c r="K2299">
        <v>2</v>
      </c>
      <c r="L2299">
        <v>8</v>
      </c>
      <c r="M2299">
        <v>27</v>
      </c>
      <c r="N2299">
        <v>1</v>
      </c>
      <c r="O2299">
        <v>46</v>
      </c>
      <c r="P2299">
        <v>1</v>
      </c>
      <c r="U2299" t="str">
        <f t="shared" si="108"/>
        <v>38-812</v>
      </c>
      <c r="V2299" t="str">
        <f>IF(U2299="","",VLOOKUP(B2299,'08 County Sub Allocation'!A:B,2,FALSE))</f>
        <v>Bethel</v>
      </c>
      <c r="X2299">
        <f t="shared" si="107"/>
        <v>38</v>
      </c>
      <c r="Y2299" t="str">
        <f t="shared" si="109"/>
        <v>ED</v>
      </c>
    </row>
    <row r="2300" spans="1:25" x14ac:dyDescent="0.3">
      <c r="A2300" t="str">
        <f>VLOOKUP(B2300,'VTD Check'!A:D,4,FALSE)</f>
        <v>38-814</v>
      </c>
      <c r="B2300" t="s">
        <v>501</v>
      </c>
      <c r="C2300">
        <v>38</v>
      </c>
      <c r="D2300">
        <v>164</v>
      </c>
      <c r="E2300">
        <v>100</v>
      </c>
      <c r="F2300" s="1">
        <v>0.60980000000000001</v>
      </c>
      <c r="G2300">
        <v>164</v>
      </c>
      <c r="H2300">
        <v>100</v>
      </c>
      <c r="I2300">
        <v>100</v>
      </c>
      <c r="J2300">
        <v>1</v>
      </c>
      <c r="K2300">
        <v>0</v>
      </c>
      <c r="L2300">
        <v>0</v>
      </c>
      <c r="M2300">
        <v>37</v>
      </c>
      <c r="N2300">
        <v>0</v>
      </c>
      <c r="O2300">
        <v>62</v>
      </c>
      <c r="P2300">
        <v>0</v>
      </c>
      <c r="U2300" t="str">
        <f t="shared" si="108"/>
        <v>38-814</v>
      </c>
      <c r="V2300" t="str">
        <f>IF(U2300="","",VLOOKUP(B2300,'08 County Sub Allocation'!A:B,2,FALSE))</f>
        <v>Bethel</v>
      </c>
      <c r="X2300">
        <f t="shared" si="107"/>
        <v>38</v>
      </c>
      <c r="Y2300" t="str">
        <f t="shared" si="109"/>
        <v>ED</v>
      </c>
    </row>
    <row r="2301" spans="1:25" x14ac:dyDescent="0.3">
      <c r="A2301" t="str">
        <f>VLOOKUP(B2301,'VTD Check'!A:D,4,FALSE)</f>
        <v>38-816</v>
      </c>
      <c r="B2301" t="s">
        <v>502</v>
      </c>
      <c r="C2301">
        <v>38</v>
      </c>
      <c r="D2301">
        <v>167</v>
      </c>
      <c r="E2301">
        <v>78</v>
      </c>
      <c r="F2301" s="1">
        <v>0.46710000000000002</v>
      </c>
      <c r="G2301">
        <v>167</v>
      </c>
      <c r="H2301">
        <v>78</v>
      </c>
      <c r="I2301">
        <v>78</v>
      </c>
      <c r="J2301">
        <v>0</v>
      </c>
      <c r="K2301">
        <v>0</v>
      </c>
      <c r="L2301">
        <v>3</v>
      </c>
      <c r="M2301">
        <v>19</v>
      </c>
      <c r="N2301">
        <v>0</v>
      </c>
      <c r="O2301">
        <v>55</v>
      </c>
      <c r="P2301">
        <v>1</v>
      </c>
      <c r="U2301" t="str">
        <f t="shared" si="108"/>
        <v>38-816</v>
      </c>
      <c r="V2301" t="str">
        <f>IF(U2301="","",VLOOKUP(B2301,'08 County Sub Allocation'!A:B,2,FALSE))</f>
        <v>Bethel</v>
      </c>
      <c r="X2301">
        <f t="shared" si="107"/>
        <v>38</v>
      </c>
      <c r="Y2301" t="str">
        <f t="shared" si="109"/>
        <v>ED</v>
      </c>
    </row>
    <row r="2302" spans="1:25" x14ac:dyDescent="0.3">
      <c r="A2302" t="str">
        <f>VLOOKUP(B2302,'VTD Check'!A:D,4,FALSE)</f>
        <v>38-818</v>
      </c>
      <c r="B2302" t="s">
        <v>503</v>
      </c>
      <c r="C2302">
        <v>38</v>
      </c>
      <c r="D2302">
        <v>114</v>
      </c>
      <c r="E2302">
        <v>71</v>
      </c>
      <c r="F2302" s="1">
        <v>0.62280000000000002</v>
      </c>
      <c r="G2302">
        <v>114</v>
      </c>
      <c r="H2302">
        <v>71</v>
      </c>
      <c r="I2302">
        <v>67</v>
      </c>
      <c r="J2302">
        <v>2</v>
      </c>
      <c r="K2302">
        <v>1</v>
      </c>
      <c r="L2302">
        <v>2</v>
      </c>
      <c r="M2302">
        <v>24</v>
      </c>
      <c r="N2302">
        <v>0</v>
      </c>
      <c r="O2302">
        <v>37</v>
      </c>
      <c r="P2302">
        <v>1</v>
      </c>
      <c r="U2302" t="str">
        <f t="shared" si="108"/>
        <v>38-818</v>
      </c>
      <c r="V2302" t="str">
        <f>IF(U2302="","",VLOOKUP(B2302,'08 County Sub Allocation'!A:B,2,FALSE))</f>
        <v>Bethel</v>
      </c>
      <c r="X2302">
        <f t="shared" si="107"/>
        <v>38</v>
      </c>
      <c r="Y2302" t="str">
        <f t="shared" si="109"/>
        <v>ED</v>
      </c>
    </row>
    <row r="2303" spans="1:25" x14ac:dyDescent="0.3">
      <c r="A2303" t="str">
        <f>VLOOKUP(B2303,'VTD Check'!A:D,4,FALSE)</f>
        <v>38-820</v>
      </c>
      <c r="B2303" t="s">
        <v>504</v>
      </c>
      <c r="C2303">
        <v>38</v>
      </c>
      <c r="D2303">
        <v>252</v>
      </c>
      <c r="E2303">
        <v>60</v>
      </c>
      <c r="F2303" s="1">
        <v>0.23810000000000001</v>
      </c>
      <c r="G2303">
        <v>252</v>
      </c>
      <c r="H2303">
        <v>60</v>
      </c>
      <c r="I2303">
        <v>60</v>
      </c>
      <c r="J2303">
        <v>2</v>
      </c>
      <c r="K2303">
        <v>0</v>
      </c>
      <c r="L2303">
        <v>4</v>
      </c>
      <c r="M2303">
        <v>38</v>
      </c>
      <c r="N2303">
        <v>0</v>
      </c>
      <c r="O2303">
        <v>16</v>
      </c>
      <c r="P2303">
        <v>0</v>
      </c>
      <c r="U2303" t="str">
        <f t="shared" si="108"/>
        <v>38-820</v>
      </c>
      <c r="V2303" t="str">
        <f>IF(U2303="","",VLOOKUP(B2303,'08 County Sub Allocation'!A:B,2,FALSE))</f>
        <v>Bethel</v>
      </c>
      <c r="X2303">
        <f t="shared" si="107"/>
        <v>38</v>
      </c>
      <c r="Y2303" t="str">
        <f t="shared" si="109"/>
        <v>ED</v>
      </c>
    </row>
    <row r="2304" spans="1:25" x14ac:dyDescent="0.3">
      <c r="A2304" t="str">
        <f>VLOOKUP(B2304,'VTD Check'!A:D,4,FALSE)</f>
        <v>38-822</v>
      </c>
      <c r="B2304" t="s">
        <v>505</v>
      </c>
      <c r="C2304">
        <v>38</v>
      </c>
      <c r="D2304">
        <v>332</v>
      </c>
      <c r="E2304">
        <v>143</v>
      </c>
      <c r="F2304" s="1">
        <v>0.43070000000000003</v>
      </c>
      <c r="G2304">
        <v>332</v>
      </c>
      <c r="H2304">
        <v>143</v>
      </c>
      <c r="I2304">
        <v>143</v>
      </c>
      <c r="J2304">
        <v>4</v>
      </c>
      <c r="K2304">
        <v>1</v>
      </c>
      <c r="L2304">
        <v>2</v>
      </c>
      <c r="M2304">
        <v>74</v>
      </c>
      <c r="N2304">
        <v>0</v>
      </c>
      <c r="O2304">
        <v>62</v>
      </c>
      <c r="P2304">
        <v>0</v>
      </c>
      <c r="U2304" t="str">
        <f t="shared" si="108"/>
        <v>38-822</v>
      </c>
      <c r="V2304" t="str">
        <f>IF(U2304="","",VLOOKUP(B2304,'08 County Sub Allocation'!A:B,2,FALSE))</f>
        <v>Bethel</v>
      </c>
      <c r="X2304">
        <f t="shared" si="107"/>
        <v>38</v>
      </c>
      <c r="Y2304" t="str">
        <f t="shared" si="109"/>
        <v>ED</v>
      </c>
    </row>
    <row r="2305" spans="1:25" x14ac:dyDescent="0.3">
      <c r="A2305" t="str">
        <f>VLOOKUP(B2305,'VTD Check'!A:D,4,FALSE)</f>
        <v>38-824</v>
      </c>
      <c r="B2305" t="s">
        <v>506</v>
      </c>
      <c r="C2305">
        <v>38</v>
      </c>
      <c r="D2305">
        <v>193</v>
      </c>
      <c r="E2305">
        <v>92</v>
      </c>
      <c r="F2305" s="1">
        <v>0.47670000000000001</v>
      </c>
      <c r="G2305">
        <v>193</v>
      </c>
      <c r="H2305">
        <v>92</v>
      </c>
      <c r="I2305">
        <v>92</v>
      </c>
      <c r="J2305">
        <v>4</v>
      </c>
      <c r="K2305">
        <v>0</v>
      </c>
      <c r="L2305">
        <v>4</v>
      </c>
      <c r="M2305">
        <v>35</v>
      </c>
      <c r="N2305">
        <v>0</v>
      </c>
      <c r="O2305">
        <v>49</v>
      </c>
      <c r="P2305">
        <v>0</v>
      </c>
      <c r="U2305" t="str">
        <f t="shared" si="108"/>
        <v>38-824</v>
      </c>
      <c r="V2305" t="str">
        <f>IF(U2305="","",VLOOKUP(B2305,'08 County Sub Allocation'!A:B,2,FALSE))</f>
        <v>Bethel</v>
      </c>
      <c r="X2305">
        <f t="shared" si="107"/>
        <v>38</v>
      </c>
      <c r="Y2305" t="str">
        <f t="shared" si="109"/>
        <v>ED</v>
      </c>
    </row>
    <row r="2306" spans="1:25" x14ac:dyDescent="0.3">
      <c r="A2306" t="str">
        <f>VLOOKUP(B2306,'VTD Check'!A:D,4,FALSE)</f>
        <v>38-826</v>
      </c>
      <c r="B2306" t="s">
        <v>507</v>
      </c>
      <c r="C2306">
        <v>38</v>
      </c>
      <c r="D2306">
        <v>308</v>
      </c>
      <c r="E2306">
        <v>145</v>
      </c>
      <c r="F2306" s="1">
        <v>0.4708</v>
      </c>
      <c r="G2306">
        <v>308</v>
      </c>
      <c r="H2306">
        <v>145</v>
      </c>
      <c r="I2306">
        <v>145</v>
      </c>
      <c r="J2306">
        <v>0</v>
      </c>
      <c r="K2306">
        <v>1</v>
      </c>
      <c r="L2306">
        <v>7</v>
      </c>
      <c r="M2306">
        <v>91</v>
      </c>
      <c r="N2306">
        <v>1</v>
      </c>
      <c r="O2306">
        <v>45</v>
      </c>
      <c r="P2306">
        <v>0</v>
      </c>
      <c r="U2306" t="str">
        <f t="shared" si="108"/>
        <v>38-826</v>
      </c>
      <c r="V2306" t="str">
        <f>IF(U2306="","",VLOOKUP(B2306,'08 County Sub Allocation'!A:B,2,FALSE))</f>
        <v>Bethel</v>
      </c>
      <c r="X2306">
        <f t="shared" si="107"/>
        <v>38</v>
      </c>
      <c r="Y2306" t="str">
        <f t="shared" si="109"/>
        <v>ED</v>
      </c>
    </row>
    <row r="2307" spans="1:25" x14ac:dyDescent="0.3">
      <c r="A2307" t="str">
        <f>VLOOKUP(B2307,'VTD Check'!A:D,4,FALSE)</f>
        <v>38-828</v>
      </c>
      <c r="B2307" t="s">
        <v>508</v>
      </c>
      <c r="C2307">
        <v>38</v>
      </c>
      <c r="D2307">
        <v>187</v>
      </c>
      <c r="E2307">
        <v>74</v>
      </c>
      <c r="F2307" s="1">
        <v>0.3957</v>
      </c>
      <c r="G2307">
        <v>187</v>
      </c>
      <c r="H2307">
        <v>74</v>
      </c>
      <c r="I2307">
        <v>72</v>
      </c>
      <c r="J2307">
        <v>0</v>
      </c>
      <c r="K2307">
        <v>0</v>
      </c>
      <c r="L2307">
        <v>1</v>
      </c>
      <c r="M2307">
        <v>33</v>
      </c>
      <c r="N2307">
        <v>0</v>
      </c>
      <c r="O2307">
        <v>38</v>
      </c>
      <c r="P2307">
        <v>0</v>
      </c>
      <c r="U2307" t="str">
        <f t="shared" si="108"/>
        <v>38-828</v>
      </c>
      <c r="V2307" t="str">
        <f>IF(U2307="","",VLOOKUP(B2307,'08 County Sub Allocation'!A:B,2,FALSE))</f>
        <v>Bethel</v>
      </c>
      <c r="X2307">
        <f t="shared" ref="X2307:X2370" si="110">IF(U2307="","",IF(ISNUMBER(LEFT(U2307,2)/1),LEFT(U2307,2)/1,X2306))</f>
        <v>38</v>
      </c>
      <c r="Y2307" t="str">
        <f t="shared" si="109"/>
        <v>ED</v>
      </c>
    </row>
    <row r="2308" spans="1:25" x14ac:dyDescent="0.3">
      <c r="A2308" t="str">
        <f>VLOOKUP(B2308,'VTD Check'!A:D,4,FALSE)</f>
        <v>38-830</v>
      </c>
      <c r="B2308" t="s">
        <v>509</v>
      </c>
      <c r="C2308">
        <v>38</v>
      </c>
      <c r="D2308">
        <v>145</v>
      </c>
      <c r="E2308">
        <v>82</v>
      </c>
      <c r="F2308" s="1">
        <v>0.5655</v>
      </c>
      <c r="G2308">
        <v>145</v>
      </c>
      <c r="H2308">
        <v>82</v>
      </c>
      <c r="I2308">
        <v>82</v>
      </c>
      <c r="J2308">
        <v>1</v>
      </c>
      <c r="K2308">
        <v>0</v>
      </c>
      <c r="L2308">
        <v>4</v>
      </c>
      <c r="M2308">
        <v>41</v>
      </c>
      <c r="N2308">
        <v>0</v>
      </c>
      <c r="O2308">
        <v>36</v>
      </c>
      <c r="P2308">
        <v>0</v>
      </c>
      <c r="U2308" t="str">
        <f t="shared" si="108"/>
        <v>38-830</v>
      </c>
      <c r="V2308" t="str">
        <f>IF(U2308="","",VLOOKUP(B2308,'08 County Sub Allocation'!A:B,2,FALSE))</f>
        <v>Bethel</v>
      </c>
      <c r="X2308">
        <f t="shared" si="110"/>
        <v>38</v>
      </c>
      <c r="Y2308" t="str">
        <f t="shared" si="109"/>
        <v>ED</v>
      </c>
    </row>
    <row r="2309" spans="1:25" x14ac:dyDescent="0.3">
      <c r="A2309" t="str">
        <f>VLOOKUP(B2309,'VTD Check'!A:D,4,FALSE)</f>
        <v>38-832</v>
      </c>
      <c r="B2309" t="s">
        <v>510</v>
      </c>
      <c r="C2309">
        <v>38</v>
      </c>
      <c r="D2309">
        <v>147</v>
      </c>
      <c r="E2309">
        <v>62</v>
      </c>
      <c r="F2309" s="1">
        <v>0.42180000000000001</v>
      </c>
      <c r="G2309">
        <v>147</v>
      </c>
      <c r="H2309">
        <v>62</v>
      </c>
      <c r="I2309">
        <v>62</v>
      </c>
      <c r="J2309">
        <v>1</v>
      </c>
      <c r="K2309">
        <v>1</v>
      </c>
      <c r="L2309">
        <v>1</v>
      </c>
      <c r="M2309">
        <v>10</v>
      </c>
      <c r="N2309">
        <v>1</v>
      </c>
      <c r="O2309">
        <v>48</v>
      </c>
      <c r="P2309">
        <v>0</v>
      </c>
      <c r="U2309" t="str">
        <f t="shared" si="108"/>
        <v>38-832</v>
      </c>
      <c r="V2309" t="str">
        <f>IF(U2309="","",VLOOKUP(B2309,'08 County Sub Allocation'!A:B,2,FALSE))</f>
        <v>Bethel</v>
      </c>
      <c r="X2309">
        <f t="shared" si="110"/>
        <v>38</v>
      </c>
      <c r="Y2309" t="str">
        <f t="shared" si="109"/>
        <v>ED</v>
      </c>
    </row>
    <row r="2310" spans="1:25" x14ac:dyDescent="0.3">
      <c r="A2310" t="str">
        <f>VLOOKUP(B2310,'VTD Check'!A:D,4,FALSE)</f>
        <v>38-834</v>
      </c>
      <c r="B2310" t="s">
        <v>511</v>
      </c>
      <c r="C2310">
        <v>38</v>
      </c>
      <c r="D2310">
        <v>167</v>
      </c>
      <c r="E2310">
        <v>79</v>
      </c>
      <c r="F2310" s="1">
        <v>0.47310000000000002</v>
      </c>
      <c r="G2310">
        <v>167</v>
      </c>
      <c r="H2310">
        <v>79</v>
      </c>
      <c r="I2310">
        <v>79</v>
      </c>
      <c r="J2310">
        <v>0</v>
      </c>
      <c r="K2310">
        <v>0</v>
      </c>
      <c r="L2310">
        <v>1</v>
      </c>
      <c r="M2310">
        <v>44</v>
      </c>
      <c r="N2310">
        <v>1</v>
      </c>
      <c r="O2310">
        <v>33</v>
      </c>
      <c r="P2310">
        <v>0</v>
      </c>
      <c r="U2310" t="str">
        <f t="shared" si="108"/>
        <v>38-834</v>
      </c>
      <c r="V2310" t="str">
        <f>IF(U2310="","",VLOOKUP(B2310,'08 County Sub Allocation'!A:B,2,FALSE))</f>
        <v>Bethel</v>
      </c>
      <c r="X2310">
        <f t="shared" si="110"/>
        <v>38</v>
      </c>
      <c r="Y2310" t="str">
        <f t="shared" si="109"/>
        <v>ED</v>
      </c>
    </row>
    <row r="2311" spans="1:25" x14ac:dyDescent="0.3">
      <c r="A2311" t="str">
        <f>VLOOKUP(B2311,'VTD Check'!A:D,4,FALSE)</f>
        <v>38-836</v>
      </c>
      <c r="B2311" t="s">
        <v>512</v>
      </c>
      <c r="C2311">
        <v>38</v>
      </c>
      <c r="D2311">
        <v>190</v>
      </c>
      <c r="E2311">
        <v>71</v>
      </c>
      <c r="F2311" s="1">
        <v>0.37369999999999998</v>
      </c>
      <c r="G2311">
        <v>190</v>
      </c>
      <c r="H2311">
        <v>71</v>
      </c>
      <c r="I2311">
        <v>71</v>
      </c>
      <c r="J2311">
        <v>0</v>
      </c>
      <c r="K2311">
        <v>0</v>
      </c>
      <c r="L2311">
        <v>2</v>
      </c>
      <c r="M2311">
        <v>34</v>
      </c>
      <c r="N2311">
        <v>0</v>
      </c>
      <c r="O2311">
        <v>35</v>
      </c>
      <c r="P2311">
        <v>0</v>
      </c>
      <c r="U2311" t="str">
        <f t="shared" si="108"/>
        <v>38-836</v>
      </c>
      <c r="V2311" t="str">
        <f>IF(U2311="","",VLOOKUP(B2311,'08 County Sub Allocation'!A:B,2,FALSE))</f>
        <v>Bethel</v>
      </c>
      <c r="X2311">
        <f t="shared" si="110"/>
        <v>38</v>
      </c>
      <c r="Y2311" t="str">
        <f t="shared" si="109"/>
        <v>ED</v>
      </c>
    </row>
    <row r="2312" spans="1:25" x14ac:dyDescent="0.3">
      <c r="A2312" t="str">
        <f>VLOOKUP(B2312,'VTD Check'!A:D,4,FALSE)</f>
        <v>38-838</v>
      </c>
      <c r="B2312" t="s">
        <v>513</v>
      </c>
      <c r="C2312">
        <v>38</v>
      </c>
      <c r="D2312">
        <v>151</v>
      </c>
      <c r="E2312">
        <v>110</v>
      </c>
      <c r="F2312" s="1">
        <v>0.72850000000000004</v>
      </c>
      <c r="G2312">
        <v>151</v>
      </c>
      <c r="H2312">
        <v>110</v>
      </c>
      <c r="I2312">
        <v>107</v>
      </c>
      <c r="J2312">
        <v>0</v>
      </c>
      <c r="K2312">
        <v>1</v>
      </c>
      <c r="L2312">
        <v>6</v>
      </c>
      <c r="M2312">
        <v>41</v>
      </c>
      <c r="N2312">
        <v>1</v>
      </c>
      <c r="O2312">
        <v>58</v>
      </c>
      <c r="P2312">
        <v>0</v>
      </c>
      <c r="U2312" t="str">
        <f t="shared" si="108"/>
        <v>38-838</v>
      </c>
      <c r="V2312" t="str">
        <f>IF(U2312="","",VLOOKUP(B2312,'08 County Sub Allocation'!A:B,2,FALSE))</f>
        <v>Bethel</v>
      </c>
      <c r="X2312">
        <f t="shared" si="110"/>
        <v>38</v>
      </c>
      <c r="Y2312" t="str">
        <f t="shared" si="109"/>
        <v>ED</v>
      </c>
    </row>
    <row r="2313" spans="1:25" x14ac:dyDescent="0.3">
      <c r="A2313" t="str">
        <f>VLOOKUP(B2313,'VTD Check'!A:D,4,FALSE)</f>
        <v>38-840</v>
      </c>
      <c r="B2313" t="s">
        <v>514</v>
      </c>
      <c r="C2313">
        <v>38</v>
      </c>
      <c r="D2313">
        <v>122</v>
      </c>
      <c r="E2313">
        <v>85</v>
      </c>
      <c r="F2313" s="1">
        <v>0.69669999999999999</v>
      </c>
      <c r="G2313">
        <v>122</v>
      </c>
      <c r="H2313">
        <v>85</v>
      </c>
      <c r="I2313">
        <v>85</v>
      </c>
      <c r="J2313">
        <v>2</v>
      </c>
      <c r="K2313">
        <v>0</v>
      </c>
      <c r="L2313">
        <v>2</v>
      </c>
      <c r="M2313">
        <v>33</v>
      </c>
      <c r="N2313">
        <v>0</v>
      </c>
      <c r="O2313">
        <v>48</v>
      </c>
      <c r="P2313">
        <v>0</v>
      </c>
      <c r="U2313" t="str">
        <f t="shared" si="108"/>
        <v>38-840</v>
      </c>
      <c r="V2313" t="str">
        <f>IF(U2313="","",VLOOKUP(B2313,'08 County Sub Allocation'!A:B,2,FALSE))</f>
        <v>Bethel</v>
      </c>
      <c r="X2313">
        <f t="shared" si="110"/>
        <v>38</v>
      </c>
      <c r="Y2313" t="str">
        <f t="shared" si="109"/>
        <v>ED</v>
      </c>
    </row>
    <row r="2314" spans="1:25" x14ac:dyDescent="0.3">
      <c r="A2314" t="str">
        <f>VLOOKUP(B2314,'VTD Check'!A:D,4,FALSE)</f>
        <v>38-842</v>
      </c>
      <c r="B2314" t="s">
        <v>515</v>
      </c>
      <c r="C2314">
        <v>38</v>
      </c>
      <c r="D2314">
        <v>229</v>
      </c>
      <c r="E2314">
        <v>96</v>
      </c>
      <c r="F2314" s="1">
        <v>0.41920000000000002</v>
      </c>
      <c r="G2314">
        <v>229</v>
      </c>
      <c r="H2314">
        <v>96</v>
      </c>
      <c r="I2314">
        <v>96</v>
      </c>
      <c r="J2314">
        <v>1</v>
      </c>
      <c r="K2314">
        <v>0</v>
      </c>
      <c r="L2314">
        <v>1</v>
      </c>
      <c r="M2314">
        <v>38</v>
      </c>
      <c r="N2314">
        <v>0</v>
      </c>
      <c r="O2314">
        <v>56</v>
      </c>
      <c r="P2314">
        <v>0</v>
      </c>
      <c r="U2314" t="str">
        <f t="shared" si="108"/>
        <v>38-842</v>
      </c>
      <c r="V2314" t="str">
        <f>IF(U2314="","",VLOOKUP(B2314,'08 County Sub Allocation'!A:B,2,FALSE))</f>
        <v>Bethel</v>
      </c>
      <c r="X2314">
        <f t="shared" si="110"/>
        <v>38</v>
      </c>
      <c r="Y2314" t="str">
        <f t="shared" si="109"/>
        <v>ED</v>
      </c>
    </row>
    <row r="2315" spans="1:25" x14ac:dyDescent="0.3">
      <c r="A2315" t="str">
        <f>VLOOKUP(B2315,'VTD Check'!A:D,4,FALSE)</f>
        <v>38-844</v>
      </c>
      <c r="B2315" t="s">
        <v>516</v>
      </c>
      <c r="C2315">
        <v>38</v>
      </c>
      <c r="D2315">
        <v>270</v>
      </c>
      <c r="E2315">
        <v>151</v>
      </c>
      <c r="F2315" s="1">
        <v>0.55930000000000002</v>
      </c>
      <c r="G2315">
        <v>270</v>
      </c>
      <c r="H2315">
        <v>151</v>
      </c>
      <c r="I2315">
        <v>149</v>
      </c>
      <c r="J2315">
        <v>1</v>
      </c>
      <c r="K2315">
        <v>2</v>
      </c>
      <c r="L2315">
        <v>2</v>
      </c>
      <c r="M2315">
        <v>50</v>
      </c>
      <c r="N2315">
        <v>0</v>
      </c>
      <c r="O2315">
        <v>94</v>
      </c>
      <c r="P2315">
        <v>0</v>
      </c>
      <c r="U2315" t="str">
        <f t="shared" ref="U2315:U2378" si="111">IF(ISNUMBER(LEFT(A2315,2)/1),A2315,IF(RIGHT(B2314,8)="Absentee",REPT("0",2-LEN(C2315))&amp;C2315&amp;"-ABS",IF(RIGHT(B2314,8)="Question",REPT("0",2-LEN(C2315))&amp;C2315&amp;"-QUE","")))</f>
        <v>38-844</v>
      </c>
      <c r="V2315" t="str">
        <f>IF(U2315="","",VLOOKUP(B2315,'08 County Sub Allocation'!A:B,2,FALSE))</f>
        <v>Bethel</v>
      </c>
      <c r="X2315">
        <f t="shared" si="110"/>
        <v>38</v>
      </c>
      <c r="Y2315" t="str">
        <f t="shared" si="109"/>
        <v>ED</v>
      </c>
    </row>
    <row r="2316" spans="1:25" x14ac:dyDescent="0.3">
      <c r="A2316" t="str">
        <f>VLOOKUP(B2316,'VTD Check'!A:D,4,FALSE)</f>
        <v>38-846</v>
      </c>
      <c r="B2316" t="s">
        <v>517</v>
      </c>
      <c r="C2316">
        <v>38</v>
      </c>
      <c r="D2316">
        <v>284</v>
      </c>
      <c r="E2316">
        <v>152</v>
      </c>
      <c r="F2316" s="1">
        <v>0.53520000000000001</v>
      </c>
      <c r="G2316">
        <v>284</v>
      </c>
      <c r="H2316">
        <v>152</v>
      </c>
      <c r="I2316">
        <v>151</v>
      </c>
      <c r="J2316">
        <v>2</v>
      </c>
      <c r="K2316">
        <v>0</v>
      </c>
      <c r="L2316">
        <v>3</v>
      </c>
      <c r="M2316">
        <v>89</v>
      </c>
      <c r="N2316">
        <v>2</v>
      </c>
      <c r="O2316">
        <v>55</v>
      </c>
      <c r="P2316">
        <v>0</v>
      </c>
      <c r="U2316" t="str">
        <f t="shared" si="111"/>
        <v>38-846</v>
      </c>
      <c r="V2316" t="str">
        <f>IF(U2316="","",VLOOKUP(B2316,'08 County Sub Allocation'!A:B,2,FALSE))</f>
        <v>Bethel</v>
      </c>
      <c r="X2316">
        <f t="shared" si="110"/>
        <v>38</v>
      </c>
      <c r="Y2316" t="str">
        <f t="shared" si="109"/>
        <v>ED</v>
      </c>
    </row>
    <row r="2317" spans="1:25" x14ac:dyDescent="0.3">
      <c r="A2317" t="str">
        <f>VLOOKUP(B2317,'VTD Check'!A:D,4,FALSE)</f>
        <v>38-848</v>
      </c>
      <c r="B2317" t="s">
        <v>518</v>
      </c>
      <c r="C2317">
        <v>38</v>
      </c>
      <c r="D2317">
        <v>194</v>
      </c>
      <c r="E2317">
        <v>87</v>
      </c>
      <c r="F2317" s="1">
        <v>0.44850000000000001</v>
      </c>
      <c r="G2317">
        <v>194</v>
      </c>
      <c r="H2317">
        <v>87</v>
      </c>
      <c r="I2317">
        <v>87</v>
      </c>
      <c r="J2317">
        <v>2</v>
      </c>
      <c r="K2317">
        <v>0</v>
      </c>
      <c r="L2317">
        <v>9</v>
      </c>
      <c r="M2317">
        <v>28</v>
      </c>
      <c r="N2317">
        <v>0</v>
      </c>
      <c r="O2317">
        <v>48</v>
      </c>
      <c r="P2317">
        <v>0</v>
      </c>
      <c r="U2317" t="str">
        <f t="shared" si="111"/>
        <v>38-848</v>
      </c>
      <c r="V2317" t="str">
        <f>IF(U2317="","",VLOOKUP(B2317,'08 County Sub Allocation'!A:B,2,FALSE))</f>
        <v>Bethel</v>
      </c>
      <c r="X2317">
        <f t="shared" si="110"/>
        <v>38</v>
      </c>
      <c r="Y2317" t="str">
        <f t="shared" ref="Y2317:Y2380" si="112">IF(U2317="","",IF(RIGHT(B2317,5)="Total","TOT",IF(ISNUMBER(LEFT(A2317,2)/1),"ED",IF(RIGHT(U2317,3)="ABS","ABS",IF(RIGHT(U2317,3)="QUE","QUE","")))))</f>
        <v>ED</v>
      </c>
    </row>
    <row r="2318" spans="1:25" x14ac:dyDescent="0.3">
      <c r="A2318" t="str">
        <f>VLOOKUP(B2318,'VTD Check'!A:D,4,FALSE)</f>
        <v>38-850</v>
      </c>
      <c r="B2318" t="s">
        <v>519</v>
      </c>
      <c r="C2318">
        <v>38</v>
      </c>
      <c r="D2318">
        <v>192</v>
      </c>
      <c r="E2318">
        <v>95</v>
      </c>
      <c r="F2318" s="1">
        <v>0.49480000000000002</v>
      </c>
      <c r="G2318">
        <v>192</v>
      </c>
      <c r="H2318">
        <v>95</v>
      </c>
      <c r="I2318">
        <v>95</v>
      </c>
      <c r="J2318">
        <v>0</v>
      </c>
      <c r="K2318">
        <v>0</v>
      </c>
      <c r="L2318">
        <v>3</v>
      </c>
      <c r="M2318">
        <v>34</v>
      </c>
      <c r="N2318">
        <v>1</v>
      </c>
      <c r="O2318">
        <v>57</v>
      </c>
      <c r="P2318">
        <v>0</v>
      </c>
      <c r="U2318" t="str">
        <f t="shared" si="111"/>
        <v>38-850</v>
      </c>
      <c r="V2318" t="str">
        <f>IF(U2318="","",VLOOKUP(B2318,'08 County Sub Allocation'!A:B,2,FALSE))</f>
        <v>Bethel</v>
      </c>
      <c r="X2318">
        <f t="shared" si="110"/>
        <v>38</v>
      </c>
      <c r="Y2318" t="str">
        <f t="shared" si="112"/>
        <v>ED</v>
      </c>
    </row>
    <row r="2319" spans="1:25" x14ac:dyDescent="0.3">
      <c r="A2319" t="str">
        <f>VLOOKUP(B2319,'VTD Check'!A:D,4,FALSE)</f>
        <v>38-852</v>
      </c>
      <c r="B2319" t="s">
        <v>520</v>
      </c>
      <c r="C2319">
        <v>38</v>
      </c>
      <c r="D2319">
        <v>166</v>
      </c>
      <c r="E2319">
        <v>99</v>
      </c>
      <c r="F2319" s="1">
        <v>0.59640000000000004</v>
      </c>
      <c r="G2319">
        <v>166</v>
      </c>
      <c r="H2319">
        <v>99</v>
      </c>
      <c r="I2319">
        <v>99</v>
      </c>
      <c r="J2319">
        <v>0</v>
      </c>
      <c r="K2319">
        <v>0</v>
      </c>
      <c r="L2319">
        <v>3</v>
      </c>
      <c r="M2319">
        <v>62</v>
      </c>
      <c r="N2319">
        <v>0</v>
      </c>
      <c r="O2319">
        <v>33</v>
      </c>
      <c r="P2319">
        <v>1</v>
      </c>
      <c r="U2319" t="str">
        <f t="shared" si="111"/>
        <v>38-852</v>
      </c>
      <c r="V2319" t="str">
        <f>IF(U2319="","",VLOOKUP(B2319,'08 County Sub Allocation'!A:B,2,FALSE))</f>
        <v>Bethel</v>
      </c>
      <c r="X2319">
        <f t="shared" si="110"/>
        <v>38</v>
      </c>
      <c r="Y2319" t="str">
        <f t="shared" si="112"/>
        <v>ED</v>
      </c>
    </row>
    <row r="2320" spans="1:25" x14ac:dyDescent="0.3">
      <c r="A2320" t="e">
        <f>VLOOKUP(B2320,'VTD Check'!A:D,4,FALSE)</f>
        <v>#N/A</v>
      </c>
      <c r="B2320" t="s">
        <v>521</v>
      </c>
      <c r="C2320">
        <v>38</v>
      </c>
      <c r="U2320" t="str">
        <f t="shared" si="111"/>
        <v/>
      </c>
      <c r="V2320" t="str">
        <f>IF(U2320="","",VLOOKUP(B2320,'08 County Sub Allocation'!A:B,2,FALSE))</f>
        <v/>
      </c>
      <c r="X2320" t="str">
        <f t="shared" si="110"/>
        <v/>
      </c>
      <c r="Y2320" t="str">
        <f t="shared" si="112"/>
        <v/>
      </c>
    </row>
    <row r="2321" spans="1:25" x14ac:dyDescent="0.3">
      <c r="A2321" t="e">
        <f>VLOOKUP(B2321,'VTD Check'!A:D,4,FALSE)</f>
        <v>#N/A</v>
      </c>
      <c r="B2321" t="s">
        <v>24</v>
      </c>
      <c r="C2321">
        <v>38</v>
      </c>
      <c r="D2321">
        <v>0</v>
      </c>
      <c r="E2321">
        <v>313</v>
      </c>
      <c r="F2321" t="s">
        <v>25</v>
      </c>
      <c r="G2321">
        <v>7898</v>
      </c>
      <c r="H2321">
        <v>313</v>
      </c>
      <c r="I2321">
        <v>313</v>
      </c>
      <c r="J2321">
        <v>6</v>
      </c>
      <c r="K2321">
        <v>2</v>
      </c>
      <c r="L2321">
        <v>2</v>
      </c>
      <c r="M2321">
        <v>177</v>
      </c>
      <c r="N2321">
        <v>2</v>
      </c>
      <c r="O2321">
        <v>122</v>
      </c>
      <c r="P2321">
        <v>2</v>
      </c>
      <c r="U2321" t="str">
        <f t="shared" si="111"/>
        <v>38-ABS</v>
      </c>
      <c r="V2321" t="e">
        <f>IF(U2321="","",VLOOKUP(B2321,'08 County Sub Allocation'!A:B,2,FALSE))</f>
        <v>#N/A</v>
      </c>
      <c r="X2321">
        <f t="shared" si="110"/>
        <v>38</v>
      </c>
      <c r="Y2321" t="str">
        <f t="shared" si="112"/>
        <v>ABS</v>
      </c>
    </row>
    <row r="2322" spans="1:25" x14ac:dyDescent="0.3">
      <c r="A2322" t="e">
        <f>VLOOKUP(B2322,'VTD Check'!A:D,4,FALSE)</f>
        <v>#N/A</v>
      </c>
      <c r="B2322" t="s">
        <v>26</v>
      </c>
      <c r="C2322">
        <v>38</v>
      </c>
      <c r="D2322">
        <v>0</v>
      </c>
      <c r="E2322">
        <v>0</v>
      </c>
      <c r="F2322" t="s">
        <v>25</v>
      </c>
      <c r="G2322">
        <v>7898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U2322" t="str">
        <f t="shared" si="111"/>
        <v/>
      </c>
      <c r="V2322" t="str">
        <f>IF(U2322="","",VLOOKUP(B2322,'08 County Sub Allocation'!A:B,2,FALSE))</f>
        <v/>
      </c>
      <c r="X2322" t="str">
        <f t="shared" si="110"/>
        <v/>
      </c>
      <c r="Y2322" t="str">
        <f t="shared" si="112"/>
        <v/>
      </c>
    </row>
    <row r="2323" spans="1:25" x14ac:dyDescent="0.3">
      <c r="A2323" t="e">
        <f>VLOOKUP(B2323,'VTD Check'!A:D,4,FALSE)</f>
        <v>#N/A</v>
      </c>
      <c r="B2323" t="s">
        <v>27</v>
      </c>
      <c r="C2323">
        <v>38</v>
      </c>
      <c r="D2323">
        <v>0</v>
      </c>
      <c r="E2323">
        <v>0</v>
      </c>
      <c r="F2323" t="s">
        <v>25</v>
      </c>
      <c r="G2323">
        <v>7898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U2323" t="str">
        <f t="shared" si="111"/>
        <v/>
      </c>
      <c r="V2323" t="str">
        <f>IF(U2323="","",VLOOKUP(B2323,'08 County Sub Allocation'!A:B,2,FALSE))</f>
        <v/>
      </c>
      <c r="X2323" t="str">
        <f t="shared" si="110"/>
        <v/>
      </c>
      <c r="Y2323" t="str">
        <f t="shared" si="112"/>
        <v/>
      </c>
    </row>
    <row r="2324" spans="1:25" x14ac:dyDescent="0.3">
      <c r="A2324" t="e">
        <f>VLOOKUP(B2324,'VTD Check'!A:D,4,FALSE)</f>
        <v>#N/A</v>
      </c>
      <c r="B2324" t="s">
        <v>28</v>
      </c>
      <c r="C2324">
        <v>38</v>
      </c>
      <c r="D2324">
        <v>0</v>
      </c>
      <c r="E2324">
        <v>0</v>
      </c>
      <c r="F2324" t="s">
        <v>25</v>
      </c>
      <c r="G2324">
        <v>7898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U2324" t="str">
        <f t="shared" si="111"/>
        <v/>
      </c>
      <c r="V2324" t="str">
        <f>IF(U2324="","",VLOOKUP(B2324,'08 County Sub Allocation'!A:B,2,FALSE))</f>
        <v/>
      </c>
      <c r="X2324" t="str">
        <f t="shared" si="110"/>
        <v/>
      </c>
      <c r="Y2324" t="str">
        <f t="shared" si="112"/>
        <v/>
      </c>
    </row>
    <row r="2325" spans="1:25" x14ac:dyDescent="0.3">
      <c r="A2325" t="e">
        <f>VLOOKUP(B2325,'VTD Check'!A:D,4,FALSE)</f>
        <v>#N/A</v>
      </c>
      <c r="B2325" t="s">
        <v>29</v>
      </c>
      <c r="C2325">
        <v>38</v>
      </c>
      <c r="D2325">
        <v>0</v>
      </c>
      <c r="E2325">
        <v>0</v>
      </c>
      <c r="F2325" t="s">
        <v>25</v>
      </c>
      <c r="G2325">
        <v>7898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U2325" t="str">
        <f t="shared" si="111"/>
        <v/>
      </c>
      <c r="V2325" t="str">
        <f>IF(U2325="","",VLOOKUP(B2325,'08 County Sub Allocation'!A:B,2,FALSE))</f>
        <v/>
      </c>
      <c r="X2325" t="str">
        <f t="shared" si="110"/>
        <v/>
      </c>
      <c r="Y2325" t="str">
        <f t="shared" si="112"/>
        <v/>
      </c>
    </row>
    <row r="2326" spans="1:25" x14ac:dyDescent="0.3">
      <c r="A2326" t="e">
        <f>VLOOKUP(B2326,'VTD Check'!A:D,4,FALSE)</f>
        <v>#N/A</v>
      </c>
      <c r="B2326" t="s">
        <v>30</v>
      </c>
      <c r="C2326">
        <v>38</v>
      </c>
      <c r="D2326">
        <v>0</v>
      </c>
      <c r="E2326">
        <v>0</v>
      </c>
      <c r="F2326" t="s">
        <v>25</v>
      </c>
      <c r="G2326">
        <v>7898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U2326" t="str">
        <f t="shared" si="111"/>
        <v/>
      </c>
      <c r="V2326" t="str">
        <f>IF(U2326="","",VLOOKUP(B2326,'08 County Sub Allocation'!A:B,2,FALSE))</f>
        <v/>
      </c>
      <c r="X2326" t="str">
        <f t="shared" si="110"/>
        <v/>
      </c>
      <c r="Y2326" t="str">
        <f t="shared" si="112"/>
        <v/>
      </c>
    </row>
    <row r="2327" spans="1:25" x14ac:dyDescent="0.3">
      <c r="A2327" t="e">
        <f>VLOOKUP(B2327,'VTD Check'!A:D,4,FALSE)</f>
        <v>#N/A</v>
      </c>
      <c r="B2327" t="s">
        <v>31</v>
      </c>
      <c r="C2327">
        <v>38</v>
      </c>
      <c r="D2327">
        <v>0</v>
      </c>
      <c r="E2327">
        <v>0</v>
      </c>
      <c r="F2327" t="s">
        <v>25</v>
      </c>
      <c r="G2327">
        <v>7898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U2327" t="str">
        <f t="shared" si="111"/>
        <v/>
      </c>
      <c r="V2327" t="str">
        <f>IF(U2327="","",VLOOKUP(B2327,'08 County Sub Allocation'!A:B,2,FALSE))</f>
        <v/>
      </c>
      <c r="X2327" t="str">
        <f t="shared" si="110"/>
        <v/>
      </c>
      <c r="Y2327" t="str">
        <f t="shared" si="112"/>
        <v/>
      </c>
    </row>
    <row r="2328" spans="1:25" x14ac:dyDescent="0.3">
      <c r="A2328" t="e">
        <f>VLOOKUP(B2328,'VTD Check'!A:D,4,FALSE)</f>
        <v>#N/A</v>
      </c>
      <c r="B2328" t="s">
        <v>32</v>
      </c>
      <c r="C2328">
        <v>38</v>
      </c>
      <c r="D2328">
        <v>0</v>
      </c>
      <c r="E2328">
        <v>313</v>
      </c>
      <c r="F2328" t="s">
        <v>25</v>
      </c>
      <c r="G2328">
        <v>0</v>
      </c>
      <c r="H2328">
        <v>313</v>
      </c>
      <c r="I2328">
        <v>313</v>
      </c>
      <c r="J2328">
        <v>6</v>
      </c>
      <c r="K2328">
        <v>2</v>
      </c>
      <c r="L2328">
        <v>2</v>
      </c>
      <c r="M2328">
        <v>177</v>
      </c>
      <c r="N2328">
        <v>2</v>
      </c>
      <c r="O2328">
        <v>122</v>
      </c>
      <c r="P2328">
        <v>2</v>
      </c>
      <c r="U2328" t="str">
        <f t="shared" si="111"/>
        <v/>
      </c>
      <c r="V2328" t="str">
        <f>IF(U2328="","",VLOOKUP(B2328,'08 County Sub Allocation'!A:B,2,FALSE))</f>
        <v/>
      </c>
      <c r="X2328" t="str">
        <f t="shared" si="110"/>
        <v/>
      </c>
      <c r="Y2328" t="str">
        <f t="shared" si="112"/>
        <v/>
      </c>
    </row>
    <row r="2329" spans="1:25" x14ac:dyDescent="0.3">
      <c r="A2329" t="e">
        <f>VLOOKUP(B2329,'VTD Check'!A:D,4,FALSE)</f>
        <v>#N/A</v>
      </c>
      <c r="B2329" t="s">
        <v>522</v>
      </c>
      <c r="C2329">
        <v>38</v>
      </c>
      <c r="U2329" t="str">
        <f t="shared" si="111"/>
        <v/>
      </c>
      <c r="V2329" t="str">
        <f>IF(U2329="","",VLOOKUP(B2329,'08 County Sub Allocation'!A:B,2,FALSE))</f>
        <v/>
      </c>
      <c r="X2329" t="str">
        <f t="shared" si="110"/>
        <v/>
      </c>
      <c r="Y2329" t="str">
        <f t="shared" si="112"/>
        <v/>
      </c>
    </row>
    <row r="2330" spans="1:25" x14ac:dyDescent="0.3">
      <c r="A2330" t="e">
        <f>VLOOKUP(B2330,'VTD Check'!A:D,4,FALSE)</f>
        <v>#N/A</v>
      </c>
      <c r="B2330" t="s">
        <v>24</v>
      </c>
      <c r="C2330">
        <v>38</v>
      </c>
      <c r="D2330">
        <v>0</v>
      </c>
      <c r="E2330">
        <v>183</v>
      </c>
      <c r="F2330" t="s">
        <v>25</v>
      </c>
      <c r="G2330">
        <v>7898</v>
      </c>
      <c r="H2330">
        <v>183</v>
      </c>
      <c r="I2330">
        <v>179</v>
      </c>
      <c r="J2330">
        <v>4</v>
      </c>
      <c r="K2330">
        <v>1</v>
      </c>
      <c r="L2330">
        <v>1</v>
      </c>
      <c r="M2330">
        <v>83</v>
      </c>
      <c r="N2330">
        <v>0</v>
      </c>
      <c r="O2330">
        <v>90</v>
      </c>
      <c r="P2330">
        <v>0</v>
      </c>
      <c r="U2330" t="str">
        <f t="shared" si="111"/>
        <v>38-QUE</v>
      </c>
      <c r="V2330" t="e">
        <f>IF(U2330="","",VLOOKUP(B2330,'08 County Sub Allocation'!A:B,2,FALSE))</f>
        <v>#N/A</v>
      </c>
      <c r="X2330">
        <f t="shared" si="110"/>
        <v>38</v>
      </c>
      <c r="Y2330" t="str">
        <f t="shared" si="112"/>
        <v>QUE</v>
      </c>
    </row>
    <row r="2331" spans="1:25" x14ac:dyDescent="0.3">
      <c r="A2331" t="e">
        <f>VLOOKUP(B2331,'VTD Check'!A:D,4,FALSE)</f>
        <v>#N/A</v>
      </c>
      <c r="B2331" t="s">
        <v>26</v>
      </c>
      <c r="C2331">
        <v>38</v>
      </c>
      <c r="D2331">
        <v>0</v>
      </c>
      <c r="E2331">
        <v>0</v>
      </c>
      <c r="F2331" t="s">
        <v>25</v>
      </c>
      <c r="G2331">
        <v>7898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U2331" t="str">
        <f t="shared" si="111"/>
        <v/>
      </c>
      <c r="V2331" t="str">
        <f>IF(U2331="","",VLOOKUP(B2331,'08 County Sub Allocation'!A:B,2,FALSE))</f>
        <v/>
      </c>
      <c r="X2331" t="str">
        <f t="shared" si="110"/>
        <v/>
      </c>
      <c r="Y2331" t="str">
        <f t="shared" si="112"/>
        <v/>
      </c>
    </row>
    <row r="2332" spans="1:25" x14ac:dyDescent="0.3">
      <c r="A2332" t="e">
        <f>VLOOKUP(B2332,'VTD Check'!A:D,4,FALSE)</f>
        <v>#N/A</v>
      </c>
      <c r="B2332" t="s">
        <v>27</v>
      </c>
      <c r="C2332">
        <v>38</v>
      </c>
      <c r="D2332">
        <v>0</v>
      </c>
      <c r="E2332">
        <v>0</v>
      </c>
      <c r="F2332" t="s">
        <v>25</v>
      </c>
      <c r="G2332">
        <v>7898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U2332" t="str">
        <f t="shared" si="111"/>
        <v/>
      </c>
      <c r="V2332" t="str">
        <f>IF(U2332="","",VLOOKUP(B2332,'08 County Sub Allocation'!A:B,2,FALSE))</f>
        <v/>
      </c>
      <c r="X2332" t="str">
        <f t="shared" si="110"/>
        <v/>
      </c>
      <c r="Y2332" t="str">
        <f t="shared" si="112"/>
        <v/>
      </c>
    </row>
    <row r="2333" spans="1:25" x14ac:dyDescent="0.3">
      <c r="A2333" t="e">
        <f>VLOOKUP(B2333,'VTD Check'!A:D,4,FALSE)</f>
        <v>#N/A</v>
      </c>
      <c r="B2333" t="s">
        <v>28</v>
      </c>
      <c r="C2333">
        <v>38</v>
      </c>
      <c r="D2333">
        <v>0</v>
      </c>
      <c r="E2333">
        <v>0</v>
      </c>
      <c r="F2333" t="s">
        <v>25</v>
      </c>
      <c r="G2333">
        <v>7898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U2333" t="str">
        <f t="shared" si="111"/>
        <v/>
      </c>
      <c r="V2333" t="str">
        <f>IF(U2333="","",VLOOKUP(B2333,'08 County Sub Allocation'!A:B,2,FALSE))</f>
        <v/>
      </c>
      <c r="X2333" t="str">
        <f t="shared" si="110"/>
        <v/>
      </c>
      <c r="Y2333" t="str">
        <f t="shared" si="112"/>
        <v/>
      </c>
    </row>
    <row r="2334" spans="1:25" x14ac:dyDescent="0.3">
      <c r="A2334" t="e">
        <f>VLOOKUP(B2334,'VTD Check'!A:D,4,FALSE)</f>
        <v>#N/A</v>
      </c>
      <c r="B2334" t="s">
        <v>29</v>
      </c>
      <c r="C2334">
        <v>38</v>
      </c>
      <c r="D2334">
        <v>0</v>
      </c>
      <c r="E2334">
        <v>0</v>
      </c>
      <c r="F2334" t="s">
        <v>25</v>
      </c>
      <c r="G2334">
        <v>7898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U2334" t="str">
        <f t="shared" si="111"/>
        <v/>
      </c>
      <c r="V2334" t="str">
        <f>IF(U2334="","",VLOOKUP(B2334,'08 County Sub Allocation'!A:B,2,FALSE))</f>
        <v/>
      </c>
      <c r="X2334" t="str">
        <f t="shared" si="110"/>
        <v/>
      </c>
      <c r="Y2334" t="str">
        <f t="shared" si="112"/>
        <v/>
      </c>
    </row>
    <row r="2335" spans="1:25" x14ac:dyDescent="0.3">
      <c r="A2335" t="e">
        <f>VLOOKUP(B2335,'VTD Check'!A:D,4,FALSE)</f>
        <v>#N/A</v>
      </c>
      <c r="B2335" t="s">
        <v>30</v>
      </c>
      <c r="C2335">
        <v>38</v>
      </c>
      <c r="D2335">
        <v>0</v>
      </c>
      <c r="E2335">
        <v>0</v>
      </c>
      <c r="F2335" t="s">
        <v>25</v>
      </c>
      <c r="G2335">
        <v>7898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U2335" t="str">
        <f t="shared" si="111"/>
        <v/>
      </c>
      <c r="V2335" t="str">
        <f>IF(U2335="","",VLOOKUP(B2335,'08 County Sub Allocation'!A:B,2,FALSE))</f>
        <v/>
      </c>
      <c r="X2335" t="str">
        <f t="shared" si="110"/>
        <v/>
      </c>
      <c r="Y2335" t="str">
        <f t="shared" si="112"/>
        <v/>
      </c>
    </row>
    <row r="2336" spans="1:25" x14ac:dyDescent="0.3">
      <c r="A2336" t="e">
        <f>VLOOKUP(B2336,'VTD Check'!A:D,4,FALSE)</f>
        <v>#N/A</v>
      </c>
      <c r="B2336" t="s">
        <v>31</v>
      </c>
      <c r="C2336">
        <v>38</v>
      </c>
      <c r="D2336">
        <v>0</v>
      </c>
      <c r="E2336">
        <v>0</v>
      </c>
      <c r="F2336" t="s">
        <v>25</v>
      </c>
      <c r="G2336">
        <v>7898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U2336" t="str">
        <f t="shared" si="111"/>
        <v/>
      </c>
      <c r="V2336" t="str">
        <f>IF(U2336="","",VLOOKUP(B2336,'08 County Sub Allocation'!A:B,2,FALSE))</f>
        <v/>
      </c>
      <c r="X2336" t="str">
        <f t="shared" si="110"/>
        <v/>
      </c>
      <c r="Y2336" t="str">
        <f t="shared" si="112"/>
        <v/>
      </c>
    </row>
    <row r="2337" spans="1:25" x14ac:dyDescent="0.3">
      <c r="A2337" t="e">
        <f>VLOOKUP(B2337,'VTD Check'!A:D,4,FALSE)</f>
        <v>#N/A</v>
      </c>
      <c r="B2337" t="s">
        <v>32</v>
      </c>
      <c r="C2337">
        <v>38</v>
      </c>
      <c r="D2337">
        <v>0</v>
      </c>
      <c r="E2337">
        <v>183</v>
      </c>
      <c r="F2337" t="s">
        <v>25</v>
      </c>
      <c r="G2337">
        <v>0</v>
      </c>
      <c r="H2337">
        <v>183</v>
      </c>
      <c r="I2337">
        <v>179</v>
      </c>
      <c r="J2337">
        <v>4</v>
      </c>
      <c r="K2337">
        <v>1</v>
      </c>
      <c r="L2337">
        <v>1</v>
      </c>
      <c r="M2337">
        <v>83</v>
      </c>
      <c r="N2337">
        <v>0</v>
      </c>
      <c r="O2337">
        <v>90</v>
      </c>
      <c r="P2337">
        <v>0</v>
      </c>
      <c r="U2337" t="str">
        <f t="shared" si="111"/>
        <v/>
      </c>
      <c r="V2337" t="str">
        <f>IF(U2337="","",VLOOKUP(B2337,'08 County Sub Allocation'!A:B,2,FALSE))</f>
        <v/>
      </c>
      <c r="X2337" t="str">
        <f t="shared" si="110"/>
        <v/>
      </c>
      <c r="Y2337" t="str">
        <f t="shared" si="112"/>
        <v/>
      </c>
    </row>
    <row r="2338" spans="1:25" x14ac:dyDescent="0.3">
      <c r="A2338" t="e">
        <f>VLOOKUP(B2338,'VTD Check'!A:D,4,FALSE)</f>
        <v>#N/A</v>
      </c>
      <c r="B2338" t="s">
        <v>492</v>
      </c>
      <c r="C2338">
        <v>38</v>
      </c>
      <c r="U2338" t="str">
        <f t="shared" si="111"/>
        <v/>
      </c>
      <c r="V2338" t="str">
        <f>IF(U2338="","",VLOOKUP(B2338,'08 County Sub Allocation'!A:B,2,FALSE))</f>
        <v/>
      </c>
      <c r="X2338" t="str">
        <f t="shared" si="110"/>
        <v/>
      </c>
      <c r="Y2338" t="str">
        <f t="shared" si="112"/>
        <v/>
      </c>
    </row>
    <row r="2339" spans="1:25" x14ac:dyDescent="0.3">
      <c r="A2339" t="e">
        <f>VLOOKUP(B2339,'VTD Check'!A:D,4,FALSE)</f>
        <v>#N/A</v>
      </c>
      <c r="B2339" t="s">
        <v>24</v>
      </c>
      <c r="C2339">
        <v>38</v>
      </c>
      <c r="D2339">
        <v>0</v>
      </c>
      <c r="E2339">
        <v>94</v>
      </c>
      <c r="F2339" t="s">
        <v>25</v>
      </c>
      <c r="G2339">
        <v>32014</v>
      </c>
      <c r="H2339">
        <v>94</v>
      </c>
      <c r="I2339">
        <v>94</v>
      </c>
      <c r="J2339">
        <v>1</v>
      </c>
      <c r="K2339">
        <v>1</v>
      </c>
      <c r="L2339">
        <v>0</v>
      </c>
      <c r="M2339">
        <v>43</v>
      </c>
      <c r="N2339">
        <v>2</v>
      </c>
      <c r="O2339">
        <v>46</v>
      </c>
      <c r="P2339">
        <v>1</v>
      </c>
      <c r="U2339" t="str">
        <f t="shared" si="111"/>
        <v/>
      </c>
      <c r="V2339" t="str">
        <f>IF(U2339="","",VLOOKUP(B2339,'08 County Sub Allocation'!A:B,2,FALSE))</f>
        <v/>
      </c>
      <c r="X2339" t="str">
        <f t="shared" si="110"/>
        <v/>
      </c>
      <c r="Y2339" t="str">
        <f t="shared" si="112"/>
        <v/>
      </c>
    </row>
    <row r="2340" spans="1:25" x14ac:dyDescent="0.3">
      <c r="A2340" t="e">
        <f>VLOOKUP(B2340,'VTD Check'!A:D,4,FALSE)</f>
        <v>#N/A</v>
      </c>
      <c r="B2340" t="s">
        <v>26</v>
      </c>
      <c r="C2340">
        <v>38</v>
      </c>
      <c r="D2340">
        <v>0</v>
      </c>
      <c r="E2340">
        <v>0</v>
      </c>
      <c r="F2340" t="s">
        <v>25</v>
      </c>
      <c r="G2340">
        <v>32014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U2340" t="str">
        <f t="shared" si="111"/>
        <v/>
      </c>
      <c r="V2340" t="str">
        <f>IF(U2340="","",VLOOKUP(B2340,'08 County Sub Allocation'!A:B,2,FALSE))</f>
        <v/>
      </c>
      <c r="X2340" t="str">
        <f t="shared" si="110"/>
        <v/>
      </c>
      <c r="Y2340" t="str">
        <f t="shared" si="112"/>
        <v/>
      </c>
    </row>
    <row r="2341" spans="1:25" x14ac:dyDescent="0.3">
      <c r="A2341" t="e">
        <f>VLOOKUP(B2341,'VTD Check'!A:D,4,FALSE)</f>
        <v>#N/A</v>
      </c>
      <c r="B2341" t="s">
        <v>27</v>
      </c>
      <c r="C2341">
        <v>38</v>
      </c>
      <c r="D2341">
        <v>0</v>
      </c>
      <c r="E2341">
        <v>0</v>
      </c>
      <c r="F2341" t="s">
        <v>25</v>
      </c>
      <c r="G2341">
        <v>32014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U2341" t="str">
        <f t="shared" si="111"/>
        <v/>
      </c>
      <c r="V2341" t="str">
        <f>IF(U2341="","",VLOOKUP(B2341,'08 County Sub Allocation'!A:B,2,FALSE))</f>
        <v/>
      </c>
      <c r="X2341" t="str">
        <f t="shared" si="110"/>
        <v/>
      </c>
      <c r="Y2341" t="str">
        <f t="shared" si="112"/>
        <v/>
      </c>
    </row>
    <row r="2342" spans="1:25" x14ac:dyDescent="0.3">
      <c r="A2342" t="e">
        <f>VLOOKUP(B2342,'VTD Check'!A:D,4,FALSE)</f>
        <v>#N/A</v>
      </c>
      <c r="B2342" t="s">
        <v>28</v>
      </c>
      <c r="C2342">
        <v>38</v>
      </c>
      <c r="D2342">
        <v>0</v>
      </c>
      <c r="E2342">
        <v>0</v>
      </c>
      <c r="F2342" t="s">
        <v>25</v>
      </c>
      <c r="G2342">
        <v>32014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U2342" t="str">
        <f t="shared" si="111"/>
        <v/>
      </c>
      <c r="V2342" t="str">
        <f>IF(U2342="","",VLOOKUP(B2342,'08 County Sub Allocation'!A:B,2,FALSE))</f>
        <v/>
      </c>
      <c r="X2342" t="str">
        <f t="shared" si="110"/>
        <v/>
      </c>
      <c r="Y2342" t="str">
        <f t="shared" si="112"/>
        <v/>
      </c>
    </row>
    <row r="2343" spans="1:25" x14ac:dyDescent="0.3">
      <c r="A2343" t="e">
        <f>VLOOKUP(B2343,'VTD Check'!A:D,4,FALSE)</f>
        <v>#N/A</v>
      </c>
      <c r="B2343" t="s">
        <v>29</v>
      </c>
      <c r="C2343">
        <v>38</v>
      </c>
      <c r="D2343">
        <v>0</v>
      </c>
      <c r="E2343">
        <v>0</v>
      </c>
      <c r="F2343" t="s">
        <v>25</v>
      </c>
      <c r="G2343">
        <v>32014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U2343" t="str">
        <f t="shared" si="111"/>
        <v/>
      </c>
      <c r="V2343" t="str">
        <f>IF(U2343="","",VLOOKUP(B2343,'08 County Sub Allocation'!A:B,2,FALSE))</f>
        <v/>
      </c>
      <c r="X2343" t="str">
        <f t="shared" si="110"/>
        <v/>
      </c>
      <c r="Y2343" t="str">
        <f t="shared" si="112"/>
        <v/>
      </c>
    </row>
    <row r="2344" spans="1:25" x14ac:dyDescent="0.3">
      <c r="A2344" t="e">
        <f>VLOOKUP(B2344,'VTD Check'!A:D,4,FALSE)</f>
        <v>#N/A</v>
      </c>
      <c r="B2344" t="s">
        <v>30</v>
      </c>
      <c r="C2344">
        <v>38</v>
      </c>
      <c r="D2344">
        <v>0</v>
      </c>
      <c r="E2344">
        <v>0</v>
      </c>
      <c r="F2344" t="s">
        <v>25</v>
      </c>
      <c r="G2344">
        <v>32014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U2344" t="str">
        <f t="shared" si="111"/>
        <v/>
      </c>
      <c r="V2344" t="str">
        <f>IF(U2344="","",VLOOKUP(B2344,'08 County Sub Allocation'!A:B,2,FALSE))</f>
        <v/>
      </c>
      <c r="X2344" t="str">
        <f t="shared" si="110"/>
        <v/>
      </c>
      <c r="Y2344" t="str">
        <f t="shared" si="112"/>
        <v/>
      </c>
    </row>
    <row r="2345" spans="1:25" x14ac:dyDescent="0.3">
      <c r="A2345" t="e">
        <f>VLOOKUP(B2345,'VTD Check'!A:D,4,FALSE)</f>
        <v>#N/A</v>
      </c>
      <c r="B2345" t="s">
        <v>31</v>
      </c>
      <c r="C2345">
        <v>38</v>
      </c>
      <c r="D2345">
        <v>0</v>
      </c>
      <c r="E2345">
        <v>0</v>
      </c>
      <c r="F2345" t="s">
        <v>25</v>
      </c>
      <c r="G2345">
        <v>32014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U2345" t="str">
        <f t="shared" si="111"/>
        <v/>
      </c>
      <c r="V2345" t="str">
        <f>IF(U2345="","",VLOOKUP(B2345,'08 County Sub Allocation'!A:B,2,FALSE))</f>
        <v/>
      </c>
      <c r="X2345" t="str">
        <f t="shared" si="110"/>
        <v/>
      </c>
      <c r="Y2345" t="str">
        <f t="shared" si="112"/>
        <v/>
      </c>
    </row>
    <row r="2346" spans="1:25" x14ac:dyDescent="0.3">
      <c r="A2346" t="e">
        <f>VLOOKUP(B2346,'VTD Check'!A:D,4,FALSE)</f>
        <v>#N/A</v>
      </c>
      <c r="B2346" t="s">
        <v>32</v>
      </c>
      <c r="C2346">
        <v>38</v>
      </c>
      <c r="D2346">
        <v>0</v>
      </c>
      <c r="E2346">
        <v>94</v>
      </c>
      <c r="F2346" t="s">
        <v>25</v>
      </c>
      <c r="G2346">
        <v>0</v>
      </c>
      <c r="H2346">
        <v>94</v>
      </c>
      <c r="I2346">
        <v>94</v>
      </c>
      <c r="J2346">
        <v>1</v>
      </c>
      <c r="K2346">
        <v>1</v>
      </c>
      <c r="L2346">
        <v>0</v>
      </c>
      <c r="M2346">
        <v>43</v>
      </c>
      <c r="N2346">
        <v>2</v>
      </c>
      <c r="O2346">
        <v>46</v>
      </c>
      <c r="P2346">
        <v>1</v>
      </c>
      <c r="U2346" t="str">
        <f t="shared" si="111"/>
        <v/>
      </c>
      <c r="V2346" t="str">
        <f>IF(U2346="","",VLOOKUP(B2346,'08 County Sub Allocation'!A:B,2,FALSE))</f>
        <v/>
      </c>
      <c r="X2346" t="str">
        <f t="shared" si="110"/>
        <v/>
      </c>
      <c r="Y2346" t="str">
        <f t="shared" si="112"/>
        <v/>
      </c>
    </row>
    <row r="2347" spans="1:25" x14ac:dyDescent="0.3">
      <c r="A2347" t="e">
        <f>VLOOKUP(B2347,'VTD Check'!A:D,4,FALSE)</f>
        <v>#N/A</v>
      </c>
      <c r="B2347" t="s">
        <v>493</v>
      </c>
      <c r="C2347">
        <v>38</v>
      </c>
      <c r="U2347" t="str">
        <f t="shared" si="111"/>
        <v/>
      </c>
      <c r="V2347" t="str">
        <f>IF(U2347="","",VLOOKUP(B2347,'08 County Sub Allocation'!A:B,2,FALSE))</f>
        <v/>
      </c>
      <c r="X2347" t="str">
        <f t="shared" si="110"/>
        <v/>
      </c>
      <c r="Y2347" t="str">
        <f t="shared" si="112"/>
        <v/>
      </c>
    </row>
    <row r="2348" spans="1:25" x14ac:dyDescent="0.3">
      <c r="A2348" t="e">
        <f>VLOOKUP(B2348,'VTD Check'!A:D,4,FALSE)</f>
        <v>#N/A</v>
      </c>
      <c r="B2348" t="s">
        <v>24</v>
      </c>
      <c r="C2348">
        <v>38</v>
      </c>
      <c r="D2348">
        <v>0</v>
      </c>
      <c r="E2348">
        <v>0</v>
      </c>
      <c r="F2348" t="s">
        <v>25</v>
      </c>
      <c r="G2348">
        <v>32014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U2348" t="str">
        <f t="shared" si="111"/>
        <v/>
      </c>
      <c r="V2348" t="str">
        <f>IF(U2348="","",VLOOKUP(B2348,'08 County Sub Allocation'!A:B,2,FALSE))</f>
        <v/>
      </c>
      <c r="X2348" t="str">
        <f t="shared" si="110"/>
        <v/>
      </c>
      <c r="Y2348" t="str">
        <f t="shared" si="112"/>
        <v/>
      </c>
    </row>
    <row r="2349" spans="1:25" x14ac:dyDescent="0.3">
      <c r="A2349" t="e">
        <f>VLOOKUP(B2349,'VTD Check'!A:D,4,FALSE)</f>
        <v>#N/A</v>
      </c>
      <c r="B2349" t="s">
        <v>26</v>
      </c>
      <c r="C2349">
        <v>38</v>
      </c>
      <c r="D2349">
        <v>0</v>
      </c>
      <c r="E2349">
        <v>126</v>
      </c>
      <c r="F2349" t="s">
        <v>25</v>
      </c>
      <c r="G2349">
        <v>32014</v>
      </c>
      <c r="H2349">
        <v>126</v>
      </c>
      <c r="I2349">
        <v>125</v>
      </c>
      <c r="J2349">
        <v>8</v>
      </c>
      <c r="K2349">
        <v>1</v>
      </c>
      <c r="L2349">
        <v>1</v>
      </c>
      <c r="M2349">
        <v>49</v>
      </c>
      <c r="N2349">
        <v>1</v>
      </c>
      <c r="O2349">
        <v>65</v>
      </c>
      <c r="P2349">
        <v>0</v>
      </c>
      <c r="U2349" t="str">
        <f t="shared" si="111"/>
        <v/>
      </c>
      <c r="V2349" t="str">
        <f>IF(U2349="","",VLOOKUP(B2349,'08 County Sub Allocation'!A:B,2,FALSE))</f>
        <v/>
      </c>
      <c r="X2349" t="str">
        <f t="shared" si="110"/>
        <v/>
      </c>
      <c r="Y2349" t="str">
        <f t="shared" si="112"/>
        <v/>
      </c>
    </row>
    <row r="2350" spans="1:25" x14ac:dyDescent="0.3">
      <c r="A2350" t="e">
        <f>VLOOKUP(B2350,'VTD Check'!A:D,4,FALSE)</f>
        <v>#N/A</v>
      </c>
      <c r="B2350" t="s">
        <v>27</v>
      </c>
      <c r="C2350">
        <v>38</v>
      </c>
      <c r="D2350">
        <v>0</v>
      </c>
      <c r="E2350">
        <v>0</v>
      </c>
      <c r="F2350" t="s">
        <v>25</v>
      </c>
      <c r="G2350">
        <v>32014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U2350" t="str">
        <f t="shared" si="111"/>
        <v/>
      </c>
      <c r="V2350" t="str">
        <f>IF(U2350="","",VLOOKUP(B2350,'08 County Sub Allocation'!A:B,2,FALSE))</f>
        <v/>
      </c>
      <c r="X2350" t="str">
        <f t="shared" si="110"/>
        <v/>
      </c>
      <c r="Y2350" t="str">
        <f t="shared" si="112"/>
        <v/>
      </c>
    </row>
    <row r="2351" spans="1:25" x14ac:dyDescent="0.3">
      <c r="A2351" t="e">
        <f>VLOOKUP(B2351,'VTD Check'!A:D,4,FALSE)</f>
        <v>#N/A</v>
      </c>
      <c r="B2351" t="s">
        <v>28</v>
      </c>
      <c r="C2351">
        <v>38</v>
      </c>
      <c r="D2351">
        <v>0</v>
      </c>
      <c r="E2351">
        <v>201</v>
      </c>
      <c r="F2351" t="s">
        <v>25</v>
      </c>
      <c r="G2351">
        <v>32014</v>
      </c>
      <c r="H2351">
        <v>201</v>
      </c>
      <c r="I2351">
        <v>199</v>
      </c>
      <c r="J2351">
        <v>3</v>
      </c>
      <c r="K2351">
        <v>1</v>
      </c>
      <c r="L2351">
        <v>2</v>
      </c>
      <c r="M2351">
        <v>84</v>
      </c>
      <c r="N2351">
        <v>3</v>
      </c>
      <c r="O2351">
        <v>106</v>
      </c>
      <c r="P2351">
        <v>0</v>
      </c>
      <c r="U2351" t="str">
        <f t="shared" si="111"/>
        <v/>
      </c>
      <c r="V2351" t="str">
        <f>IF(U2351="","",VLOOKUP(B2351,'08 County Sub Allocation'!A:B,2,FALSE))</f>
        <v/>
      </c>
      <c r="X2351" t="str">
        <f t="shared" si="110"/>
        <v/>
      </c>
      <c r="Y2351" t="str">
        <f t="shared" si="112"/>
        <v/>
      </c>
    </row>
    <row r="2352" spans="1:25" x14ac:dyDescent="0.3">
      <c r="A2352" t="e">
        <f>VLOOKUP(B2352,'VTD Check'!A:D,4,FALSE)</f>
        <v>#N/A</v>
      </c>
      <c r="B2352" t="s">
        <v>29</v>
      </c>
      <c r="C2352">
        <v>38</v>
      </c>
      <c r="D2352">
        <v>0</v>
      </c>
      <c r="E2352">
        <v>0</v>
      </c>
      <c r="F2352" t="s">
        <v>25</v>
      </c>
      <c r="G2352">
        <v>32014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U2352" t="str">
        <f t="shared" si="111"/>
        <v/>
      </c>
      <c r="V2352" t="str">
        <f>IF(U2352="","",VLOOKUP(B2352,'08 County Sub Allocation'!A:B,2,FALSE))</f>
        <v/>
      </c>
      <c r="X2352" t="str">
        <f t="shared" si="110"/>
        <v/>
      </c>
      <c r="Y2352" t="str">
        <f t="shared" si="112"/>
        <v/>
      </c>
    </row>
    <row r="2353" spans="1:25" x14ac:dyDescent="0.3">
      <c r="A2353" t="e">
        <f>VLOOKUP(B2353,'VTD Check'!A:D,4,FALSE)</f>
        <v>#N/A</v>
      </c>
      <c r="B2353" t="s">
        <v>30</v>
      </c>
      <c r="C2353">
        <v>38</v>
      </c>
      <c r="D2353">
        <v>0</v>
      </c>
      <c r="E2353">
        <v>482</v>
      </c>
      <c r="F2353" t="s">
        <v>25</v>
      </c>
      <c r="G2353">
        <v>32014</v>
      </c>
      <c r="H2353">
        <v>482</v>
      </c>
      <c r="I2353">
        <v>477</v>
      </c>
      <c r="J2353">
        <v>11</v>
      </c>
      <c r="K2353">
        <v>0</v>
      </c>
      <c r="L2353">
        <v>17</v>
      </c>
      <c r="M2353">
        <v>207</v>
      </c>
      <c r="N2353">
        <v>2</v>
      </c>
      <c r="O2353">
        <v>238</v>
      </c>
      <c r="P2353">
        <v>2</v>
      </c>
      <c r="U2353" t="str">
        <f t="shared" si="111"/>
        <v/>
      </c>
      <c r="V2353" t="str">
        <f>IF(U2353="","",VLOOKUP(B2353,'08 County Sub Allocation'!A:B,2,FALSE))</f>
        <v/>
      </c>
      <c r="X2353" t="str">
        <f t="shared" si="110"/>
        <v/>
      </c>
      <c r="Y2353" t="str">
        <f t="shared" si="112"/>
        <v/>
      </c>
    </row>
    <row r="2354" spans="1:25" x14ac:dyDescent="0.3">
      <c r="A2354" t="e">
        <f>VLOOKUP(B2354,'VTD Check'!A:D,4,FALSE)</f>
        <v>#N/A</v>
      </c>
      <c r="B2354" t="s">
        <v>31</v>
      </c>
      <c r="C2354">
        <v>38</v>
      </c>
      <c r="D2354">
        <v>0</v>
      </c>
      <c r="E2354">
        <v>0</v>
      </c>
      <c r="F2354" t="s">
        <v>25</v>
      </c>
      <c r="G2354">
        <v>32014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U2354" t="str">
        <f t="shared" si="111"/>
        <v/>
      </c>
      <c r="V2354" t="str">
        <f>IF(U2354="","",VLOOKUP(B2354,'08 County Sub Allocation'!A:B,2,FALSE))</f>
        <v/>
      </c>
      <c r="X2354" t="str">
        <f t="shared" si="110"/>
        <v/>
      </c>
      <c r="Y2354" t="str">
        <f t="shared" si="112"/>
        <v/>
      </c>
    </row>
    <row r="2355" spans="1:25" x14ac:dyDescent="0.3">
      <c r="A2355" t="e">
        <f>VLOOKUP(B2355,'VTD Check'!A:D,4,FALSE)</f>
        <v>#N/A</v>
      </c>
      <c r="B2355" t="s">
        <v>32</v>
      </c>
      <c r="C2355">
        <v>38</v>
      </c>
      <c r="D2355">
        <v>0</v>
      </c>
      <c r="E2355">
        <v>809</v>
      </c>
      <c r="F2355" t="s">
        <v>25</v>
      </c>
      <c r="G2355">
        <v>0</v>
      </c>
      <c r="H2355">
        <v>809</v>
      </c>
      <c r="I2355">
        <v>801</v>
      </c>
      <c r="J2355">
        <v>22</v>
      </c>
      <c r="K2355">
        <v>2</v>
      </c>
      <c r="L2355">
        <v>20</v>
      </c>
      <c r="M2355">
        <v>340</v>
      </c>
      <c r="N2355">
        <v>6</v>
      </c>
      <c r="O2355">
        <v>409</v>
      </c>
      <c r="P2355">
        <v>2</v>
      </c>
      <c r="U2355" t="str">
        <f t="shared" si="111"/>
        <v/>
      </c>
      <c r="V2355" t="str">
        <f>IF(U2355="","",VLOOKUP(B2355,'08 County Sub Allocation'!A:B,2,FALSE))</f>
        <v/>
      </c>
      <c r="X2355" t="str">
        <f t="shared" si="110"/>
        <v/>
      </c>
      <c r="Y2355" t="str">
        <f t="shared" si="112"/>
        <v/>
      </c>
    </row>
    <row r="2356" spans="1:25" x14ac:dyDescent="0.3">
      <c r="A2356" t="e">
        <f>VLOOKUP(B2356,'VTD Check'!A:D,4,FALSE)</f>
        <v>#N/A</v>
      </c>
      <c r="B2356" t="s">
        <v>32</v>
      </c>
      <c r="C2356">
        <v>38</v>
      </c>
      <c r="U2356" t="str">
        <f t="shared" si="111"/>
        <v/>
      </c>
      <c r="V2356" t="str">
        <f>IF(U2356="","",VLOOKUP(B2356,'08 County Sub Allocation'!A:B,2,FALSE))</f>
        <v/>
      </c>
      <c r="X2356" t="str">
        <f t="shared" si="110"/>
        <v/>
      </c>
      <c r="Y2356" t="str">
        <f t="shared" si="112"/>
        <v/>
      </c>
    </row>
    <row r="2357" spans="1:25" x14ac:dyDescent="0.3">
      <c r="A2357" t="e">
        <f>VLOOKUP(B2357,'VTD Check'!A:D,4,FALSE)</f>
        <v>#N/A</v>
      </c>
      <c r="B2357" t="s">
        <v>37</v>
      </c>
      <c r="C2357">
        <v>38</v>
      </c>
      <c r="D2357">
        <v>7898</v>
      </c>
      <c r="E2357">
        <v>3737</v>
      </c>
      <c r="F2357" s="1">
        <v>0.47320000000000001</v>
      </c>
      <c r="G2357">
        <v>7898</v>
      </c>
      <c r="H2357">
        <v>3737</v>
      </c>
      <c r="I2357">
        <v>3688</v>
      </c>
      <c r="J2357">
        <v>46</v>
      </c>
      <c r="K2357">
        <v>14</v>
      </c>
      <c r="L2357">
        <v>83</v>
      </c>
      <c r="M2357">
        <v>1723</v>
      </c>
      <c r="N2357">
        <v>20</v>
      </c>
      <c r="O2357">
        <v>1792</v>
      </c>
      <c r="P2357">
        <v>10</v>
      </c>
      <c r="U2357" t="str">
        <f t="shared" si="111"/>
        <v/>
      </c>
      <c r="V2357" t="str">
        <f>IF(U2357="","",VLOOKUP(B2357,'08 County Sub Allocation'!A:B,2,FALSE))</f>
        <v/>
      </c>
      <c r="X2357" t="str">
        <f t="shared" si="110"/>
        <v/>
      </c>
      <c r="Y2357" t="str">
        <f t="shared" si="112"/>
        <v/>
      </c>
    </row>
    <row r="2358" spans="1:25" x14ac:dyDescent="0.3">
      <c r="A2358" t="e">
        <f>VLOOKUP(B2358,'VTD Check'!A:D,4,FALSE)</f>
        <v>#N/A</v>
      </c>
      <c r="B2358" t="s">
        <v>24</v>
      </c>
      <c r="C2358">
        <v>38</v>
      </c>
      <c r="D2358">
        <v>7898</v>
      </c>
      <c r="E2358">
        <v>590</v>
      </c>
      <c r="F2358" s="1">
        <v>7.4700000000000003E-2</v>
      </c>
      <c r="G2358">
        <v>79824</v>
      </c>
      <c r="H2358">
        <v>590</v>
      </c>
      <c r="I2358">
        <v>586</v>
      </c>
      <c r="J2358">
        <v>11</v>
      </c>
      <c r="K2358">
        <v>4</v>
      </c>
      <c r="L2358">
        <v>3</v>
      </c>
      <c r="M2358">
        <v>303</v>
      </c>
      <c r="N2358">
        <v>4</v>
      </c>
      <c r="O2358">
        <v>258</v>
      </c>
      <c r="P2358">
        <v>3</v>
      </c>
      <c r="U2358" t="str">
        <f t="shared" si="111"/>
        <v/>
      </c>
      <c r="V2358" t="str">
        <f>IF(U2358="","",VLOOKUP(B2358,'08 County Sub Allocation'!A:B,2,FALSE))</f>
        <v/>
      </c>
      <c r="X2358" t="str">
        <f t="shared" si="110"/>
        <v/>
      </c>
      <c r="Y2358" t="str">
        <f t="shared" si="112"/>
        <v/>
      </c>
    </row>
    <row r="2359" spans="1:25" x14ac:dyDescent="0.3">
      <c r="A2359" t="e">
        <f>VLOOKUP(B2359,'VTD Check'!A:D,4,FALSE)</f>
        <v>#N/A</v>
      </c>
      <c r="B2359" t="s">
        <v>26</v>
      </c>
      <c r="C2359">
        <v>38</v>
      </c>
      <c r="D2359">
        <v>7898</v>
      </c>
      <c r="E2359">
        <v>126</v>
      </c>
      <c r="F2359" s="1">
        <v>1.6E-2</v>
      </c>
      <c r="G2359">
        <v>79824</v>
      </c>
      <c r="H2359">
        <v>126</v>
      </c>
      <c r="I2359">
        <v>125</v>
      </c>
      <c r="J2359">
        <v>8</v>
      </c>
      <c r="K2359">
        <v>1</v>
      </c>
      <c r="L2359">
        <v>1</v>
      </c>
      <c r="M2359">
        <v>49</v>
      </c>
      <c r="N2359">
        <v>1</v>
      </c>
      <c r="O2359">
        <v>65</v>
      </c>
      <c r="P2359">
        <v>0</v>
      </c>
      <c r="U2359" t="str">
        <f t="shared" si="111"/>
        <v/>
      </c>
      <c r="V2359" t="str">
        <f>IF(U2359="","",VLOOKUP(B2359,'08 County Sub Allocation'!A:B,2,FALSE))</f>
        <v/>
      </c>
      <c r="X2359" t="str">
        <f t="shared" si="110"/>
        <v/>
      </c>
      <c r="Y2359" t="str">
        <f t="shared" si="112"/>
        <v/>
      </c>
    </row>
    <row r="2360" spans="1:25" x14ac:dyDescent="0.3">
      <c r="A2360" t="e">
        <f>VLOOKUP(B2360,'VTD Check'!A:D,4,FALSE)</f>
        <v>#N/A</v>
      </c>
      <c r="B2360" t="s">
        <v>27</v>
      </c>
      <c r="C2360">
        <v>38</v>
      </c>
      <c r="D2360">
        <v>7898</v>
      </c>
      <c r="E2360">
        <v>0</v>
      </c>
      <c r="F2360" s="1">
        <v>0</v>
      </c>
      <c r="G2360">
        <v>79824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U2360" t="str">
        <f t="shared" si="111"/>
        <v/>
      </c>
      <c r="V2360" t="str">
        <f>IF(U2360="","",VLOOKUP(B2360,'08 County Sub Allocation'!A:B,2,FALSE))</f>
        <v/>
      </c>
      <c r="X2360" t="str">
        <f t="shared" si="110"/>
        <v/>
      </c>
      <c r="Y2360" t="str">
        <f t="shared" si="112"/>
        <v/>
      </c>
    </row>
    <row r="2361" spans="1:25" x14ac:dyDescent="0.3">
      <c r="A2361" t="e">
        <f>VLOOKUP(B2361,'VTD Check'!A:D,4,FALSE)</f>
        <v>#N/A</v>
      </c>
      <c r="B2361" t="s">
        <v>28</v>
      </c>
      <c r="C2361">
        <v>38</v>
      </c>
      <c r="D2361">
        <v>7898</v>
      </c>
      <c r="E2361">
        <v>201</v>
      </c>
      <c r="F2361" s="1">
        <v>2.5399999999999999E-2</v>
      </c>
      <c r="G2361">
        <v>79824</v>
      </c>
      <c r="H2361">
        <v>201</v>
      </c>
      <c r="I2361">
        <v>199</v>
      </c>
      <c r="J2361">
        <v>3</v>
      </c>
      <c r="K2361">
        <v>1</v>
      </c>
      <c r="L2361">
        <v>2</v>
      </c>
      <c r="M2361">
        <v>84</v>
      </c>
      <c r="N2361">
        <v>3</v>
      </c>
      <c r="O2361">
        <v>106</v>
      </c>
      <c r="P2361">
        <v>0</v>
      </c>
      <c r="U2361" t="str">
        <f t="shared" si="111"/>
        <v/>
      </c>
      <c r="V2361" t="str">
        <f>IF(U2361="","",VLOOKUP(B2361,'08 County Sub Allocation'!A:B,2,FALSE))</f>
        <v/>
      </c>
      <c r="X2361" t="str">
        <f t="shared" si="110"/>
        <v/>
      </c>
      <c r="Y2361" t="str">
        <f t="shared" si="112"/>
        <v/>
      </c>
    </row>
    <row r="2362" spans="1:25" x14ac:dyDescent="0.3">
      <c r="A2362" t="e">
        <f>VLOOKUP(B2362,'VTD Check'!A:D,4,FALSE)</f>
        <v>#N/A</v>
      </c>
      <c r="B2362" t="s">
        <v>29</v>
      </c>
      <c r="C2362">
        <v>38</v>
      </c>
      <c r="D2362">
        <v>7898</v>
      </c>
      <c r="E2362">
        <v>0</v>
      </c>
      <c r="F2362" s="1">
        <v>0</v>
      </c>
      <c r="G2362">
        <v>79824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U2362" t="str">
        <f t="shared" si="111"/>
        <v/>
      </c>
      <c r="V2362" t="str">
        <f>IF(U2362="","",VLOOKUP(B2362,'08 County Sub Allocation'!A:B,2,FALSE))</f>
        <v/>
      </c>
      <c r="X2362" t="str">
        <f t="shared" si="110"/>
        <v/>
      </c>
      <c r="Y2362" t="str">
        <f t="shared" si="112"/>
        <v/>
      </c>
    </row>
    <row r="2363" spans="1:25" x14ac:dyDescent="0.3">
      <c r="A2363" t="e">
        <f>VLOOKUP(B2363,'VTD Check'!A:D,4,FALSE)</f>
        <v>#N/A</v>
      </c>
      <c r="B2363" t="s">
        <v>30</v>
      </c>
      <c r="C2363">
        <v>38</v>
      </c>
      <c r="D2363">
        <v>7898</v>
      </c>
      <c r="E2363">
        <v>482</v>
      </c>
      <c r="F2363" s="1">
        <v>6.0999999999999999E-2</v>
      </c>
      <c r="G2363">
        <v>79824</v>
      </c>
      <c r="H2363">
        <v>482</v>
      </c>
      <c r="I2363">
        <v>477</v>
      </c>
      <c r="J2363">
        <v>11</v>
      </c>
      <c r="K2363">
        <v>0</v>
      </c>
      <c r="L2363">
        <v>17</v>
      </c>
      <c r="M2363">
        <v>207</v>
      </c>
      <c r="N2363">
        <v>2</v>
      </c>
      <c r="O2363">
        <v>238</v>
      </c>
      <c r="P2363">
        <v>2</v>
      </c>
      <c r="U2363" t="str">
        <f t="shared" si="111"/>
        <v/>
      </c>
      <c r="V2363" t="str">
        <f>IF(U2363="","",VLOOKUP(B2363,'08 County Sub Allocation'!A:B,2,FALSE))</f>
        <v/>
      </c>
      <c r="X2363" t="str">
        <f t="shared" si="110"/>
        <v/>
      </c>
      <c r="Y2363" t="str">
        <f t="shared" si="112"/>
        <v/>
      </c>
    </row>
    <row r="2364" spans="1:25" x14ac:dyDescent="0.3">
      <c r="A2364" t="e">
        <f>VLOOKUP(B2364,'VTD Check'!A:D,4,FALSE)</f>
        <v>#N/A</v>
      </c>
      <c r="B2364" t="s">
        <v>31</v>
      </c>
      <c r="C2364">
        <v>38</v>
      </c>
      <c r="D2364">
        <v>7898</v>
      </c>
      <c r="E2364">
        <v>0</v>
      </c>
      <c r="F2364" s="1">
        <v>0</v>
      </c>
      <c r="G2364">
        <v>79824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U2364" t="str">
        <f t="shared" si="111"/>
        <v/>
      </c>
      <c r="V2364" t="str">
        <f>IF(U2364="","",VLOOKUP(B2364,'08 County Sub Allocation'!A:B,2,FALSE))</f>
        <v/>
      </c>
      <c r="X2364" t="str">
        <f t="shared" si="110"/>
        <v/>
      </c>
      <c r="Y2364" t="str">
        <f t="shared" si="112"/>
        <v/>
      </c>
    </row>
    <row r="2365" spans="1:25" x14ac:dyDescent="0.3">
      <c r="A2365" t="e">
        <f>VLOOKUP(B2365,'VTD Check'!A:D,4,FALSE)</f>
        <v>#N/A</v>
      </c>
      <c r="B2365" t="s">
        <v>32</v>
      </c>
      <c r="C2365">
        <v>38</v>
      </c>
      <c r="D2365">
        <v>7898</v>
      </c>
      <c r="E2365">
        <v>5136</v>
      </c>
      <c r="F2365" s="1">
        <v>0.65029999999999999</v>
      </c>
      <c r="G2365">
        <v>7898</v>
      </c>
      <c r="H2365">
        <v>5136</v>
      </c>
      <c r="I2365">
        <v>5075</v>
      </c>
      <c r="J2365">
        <v>79</v>
      </c>
      <c r="K2365">
        <v>20</v>
      </c>
      <c r="L2365">
        <v>106</v>
      </c>
      <c r="M2365">
        <v>2366</v>
      </c>
      <c r="N2365">
        <v>30</v>
      </c>
      <c r="O2365">
        <v>2459</v>
      </c>
      <c r="P2365">
        <v>15</v>
      </c>
      <c r="U2365" t="str">
        <f t="shared" si="111"/>
        <v/>
      </c>
      <c r="V2365" t="str">
        <f>IF(U2365="","",VLOOKUP(B2365,'08 County Sub Allocation'!A:B,2,FALSE))</f>
        <v/>
      </c>
      <c r="X2365" t="str">
        <f t="shared" si="110"/>
        <v/>
      </c>
      <c r="Y2365" t="str">
        <f t="shared" si="112"/>
        <v/>
      </c>
    </row>
    <row r="2366" spans="1:25" x14ac:dyDescent="0.3">
      <c r="A2366" t="e">
        <f>VLOOKUP(B2366,'VTD Check'!A:D,4,FALSE)</f>
        <v>#N/A</v>
      </c>
      <c r="U2366" t="str">
        <f t="shared" si="111"/>
        <v/>
      </c>
      <c r="V2366" t="str">
        <f>IF(U2366="","",VLOOKUP(B2366,'08 County Sub Allocation'!A:B,2,FALSE))</f>
        <v/>
      </c>
      <c r="X2366" t="str">
        <f t="shared" si="110"/>
        <v/>
      </c>
      <c r="Y2366" t="str">
        <f t="shared" si="112"/>
        <v/>
      </c>
    </row>
    <row r="2367" spans="1:25" x14ac:dyDescent="0.3">
      <c r="A2367" t="str">
        <f>VLOOKUP(B2367,'VTD Check'!A:D,4,FALSE)</f>
        <v>39-900</v>
      </c>
      <c r="B2367" t="s">
        <v>523</v>
      </c>
      <c r="C2367">
        <v>39</v>
      </c>
      <c r="D2367">
        <v>295</v>
      </c>
      <c r="E2367">
        <v>162</v>
      </c>
      <c r="F2367" s="1">
        <v>0.54920000000000002</v>
      </c>
      <c r="G2367">
        <v>295</v>
      </c>
      <c r="H2367">
        <v>162</v>
      </c>
      <c r="I2367">
        <v>157</v>
      </c>
      <c r="J2367">
        <v>0</v>
      </c>
      <c r="K2367">
        <v>0</v>
      </c>
      <c r="L2367">
        <v>4</v>
      </c>
      <c r="M2367">
        <v>69</v>
      </c>
      <c r="N2367">
        <v>3</v>
      </c>
      <c r="O2367">
        <v>81</v>
      </c>
      <c r="P2367">
        <v>0</v>
      </c>
      <c r="U2367" t="str">
        <f t="shared" si="111"/>
        <v>39-900</v>
      </c>
      <c r="V2367" t="str">
        <f>IF(U2367="","",VLOOKUP(B2367,'08 County Sub Allocation'!A:B,2,FALSE))</f>
        <v>Wade-Hampton</v>
      </c>
      <c r="X2367">
        <f t="shared" si="110"/>
        <v>39</v>
      </c>
      <c r="Y2367" t="str">
        <f t="shared" si="112"/>
        <v>ED</v>
      </c>
    </row>
    <row r="2368" spans="1:25" x14ac:dyDescent="0.3">
      <c r="A2368" t="str">
        <f>VLOOKUP(B2368,'VTD Check'!A:D,4,FALSE)</f>
        <v>39-902</v>
      </c>
      <c r="B2368" t="s">
        <v>524</v>
      </c>
      <c r="C2368">
        <v>39</v>
      </c>
      <c r="D2368">
        <v>152</v>
      </c>
      <c r="E2368">
        <v>108</v>
      </c>
      <c r="F2368" s="1">
        <v>0.71050000000000002</v>
      </c>
      <c r="G2368">
        <v>152</v>
      </c>
      <c r="H2368">
        <v>108</v>
      </c>
      <c r="I2368">
        <v>108</v>
      </c>
      <c r="J2368">
        <v>0</v>
      </c>
      <c r="K2368">
        <v>1</v>
      </c>
      <c r="L2368">
        <v>2</v>
      </c>
      <c r="M2368">
        <v>37</v>
      </c>
      <c r="N2368">
        <v>2</v>
      </c>
      <c r="O2368">
        <v>66</v>
      </c>
      <c r="P2368">
        <v>0</v>
      </c>
      <c r="U2368" t="str">
        <f t="shared" si="111"/>
        <v>39-902</v>
      </c>
      <c r="V2368" t="str">
        <f>IF(U2368="","",VLOOKUP(B2368,'08 County Sub Allocation'!A:B,2,FALSE))</f>
        <v>Nome</v>
      </c>
      <c r="X2368">
        <f t="shared" si="110"/>
        <v>39</v>
      </c>
      <c r="Y2368" t="str">
        <f t="shared" si="112"/>
        <v>ED</v>
      </c>
    </row>
    <row r="2369" spans="1:25" x14ac:dyDescent="0.3">
      <c r="A2369" t="str">
        <f>VLOOKUP(B2369,'VTD Check'!A:D,4,FALSE)</f>
        <v>39-904</v>
      </c>
      <c r="B2369" t="s">
        <v>525</v>
      </c>
      <c r="C2369">
        <v>39</v>
      </c>
      <c r="D2369">
        <v>351</v>
      </c>
      <c r="E2369">
        <v>175</v>
      </c>
      <c r="F2369" s="1">
        <v>0.49859999999999999</v>
      </c>
      <c r="G2369">
        <v>351</v>
      </c>
      <c r="H2369">
        <v>175</v>
      </c>
      <c r="I2369">
        <v>175</v>
      </c>
      <c r="J2369">
        <v>1</v>
      </c>
      <c r="K2369">
        <v>1</v>
      </c>
      <c r="L2369">
        <v>3</v>
      </c>
      <c r="M2369">
        <v>92</v>
      </c>
      <c r="N2369">
        <v>0</v>
      </c>
      <c r="O2369">
        <v>78</v>
      </c>
      <c r="P2369">
        <v>0</v>
      </c>
      <c r="U2369" t="str">
        <f t="shared" si="111"/>
        <v>39-904</v>
      </c>
      <c r="V2369" t="str">
        <f>IF(U2369="","",VLOOKUP(B2369,'08 County Sub Allocation'!A:B,2,FALSE))</f>
        <v>Wade-Hampton</v>
      </c>
      <c r="X2369">
        <f t="shared" si="110"/>
        <v>39</v>
      </c>
      <c r="Y2369" t="str">
        <f t="shared" si="112"/>
        <v>ED</v>
      </c>
    </row>
    <row r="2370" spans="1:25" x14ac:dyDescent="0.3">
      <c r="A2370" t="str">
        <f>VLOOKUP(B2370,'VTD Check'!A:D,4,FALSE)</f>
        <v>39-906</v>
      </c>
      <c r="B2370" t="s">
        <v>526</v>
      </c>
      <c r="C2370">
        <v>39</v>
      </c>
      <c r="D2370">
        <v>81</v>
      </c>
      <c r="E2370">
        <v>43</v>
      </c>
      <c r="F2370" s="1">
        <v>0.53090000000000004</v>
      </c>
      <c r="G2370">
        <v>81</v>
      </c>
      <c r="H2370">
        <v>43</v>
      </c>
      <c r="I2370">
        <v>43</v>
      </c>
      <c r="J2370">
        <v>0</v>
      </c>
      <c r="K2370">
        <v>2</v>
      </c>
      <c r="L2370">
        <v>5</v>
      </c>
      <c r="M2370">
        <v>25</v>
      </c>
      <c r="N2370">
        <v>0</v>
      </c>
      <c r="O2370">
        <v>11</v>
      </c>
      <c r="P2370">
        <v>0</v>
      </c>
      <c r="U2370" t="str">
        <f t="shared" si="111"/>
        <v>39-906</v>
      </c>
      <c r="V2370" t="str">
        <f>IF(U2370="","",VLOOKUP(B2370,'08 County Sub Allocation'!A:B,2,FALSE))</f>
        <v>Nome</v>
      </c>
      <c r="X2370">
        <f t="shared" si="110"/>
        <v>39</v>
      </c>
      <c r="Y2370" t="str">
        <f t="shared" si="112"/>
        <v>ED</v>
      </c>
    </row>
    <row r="2371" spans="1:25" x14ac:dyDescent="0.3">
      <c r="A2371" t="str">
        <f>VLOOKUP(B2371,'VTD Check'!A:D,4,FALSE)</f>
        <v>39-908</v>
      </c>
      <c r="B2371" t="s">
        <v>527</v>
      </c>
      <c r="C2371">
        <v>39</v>
      </c>
      <c r="D2371">
        <v>164</v>
      </c>
      <c r="E2371">
        <v>101</v>
      </c>
      <c r="F2371" s="1">
        <v>0.6159</v>
      </c>
      <c r="G2371">
        <v>164</v>
      </c>
      <c r="H2371">
        <v>101</v>
      </c>
      <c r="I2371">
        <v>101</v>
      </c>
      <c r="J2371">
        <v>4</v>
      </c>
      <c r="K2371">
        <v>1</v>
      </c>
      <c r="L2371">
        <v>5</v>
      </c>
      <c r="M2371">
        <v>43</v>
      </c>
      <c r="N2371">
        <v>0</v>
      </c>
      <c r="O2371">
        <v>48</v>
      </c>
      <c r="P2371">
        <v>0</v>
      </c>
      <c r="U2371" t="str">
        <f t="shared" si="111"/>
        <v>39-908</v>
      </c>
      <c r="V2371" t="str">
        <f>IF(U2371="","",VLOOKUP(B2371,'08 County Sub Allocation'!A:B,2,FALSE))</f>
        <v>Nome</v>
      </c>
      <c r="X2371">
        <f t="shared" ref="X2371:X2434" si="113">IF(U2371="","",IF(ISNUMBER(LEFT(U2371,2)/1),LEFT(U2371,2)/1,X2370))</f>
        <v>39</v>
      </c>
      <c r="Y2371" t="str">
        <f t="shared" si="112"/>
        <v>ED</v>
      </c>
    </row>
    <row r="2372" spans="1:25" x14ac:dyDescent="0.3">
      <c r="A2372" t="str">
        <f>VLOOKUP(B2372,'VTD Check'!A:D,4,FALSE)</f>
        <v>39-910</v>
      </c>
      <c r="B2372" t="s">
        <v>528</v>
      </c>
      <c r="C2372">
        <v>39</v>
      </c>
      <c r="D2372">
        <v>378</v>
      </c>
      <c r="E2372">
        <v>216</v>
      </c>
      <c r="F2372" s="1">
        <v>0.57140000000000002</v>
      </c>
      <c r="G2372">
        <v>378</v>
      </c>
      <c r="H2372">
        <v>216</v>
      </c>
      <c r="I2372">
        <v>213</v>
      </c>
      <c r="J2372">
        <v>1</v>
      </c>
      <c r="K2372">
        <v>0</v>
      </c>
      <c r="L2372">
        <v>8</v>
      </c>
      <c r="M2372">
        <v>104</v>
      </c>
      <c r="N2372">
        <v>2</v>
      </c>
      <c r="O2372">
        <v>98</v>
      </c>
      <c r="P2372">
        <v>0</v>
      </c>
      <c r="U2372" t="str">
        <f t="shared" si="111"/>
        <v>39-910</v>
      </c>
      <c r="V2372" t="str">
        <f>IF(U2372="","",VLOOKUP(B2372,'08 County Sub Allocation'!A:B,2,FALSE))</f>
        <v>Wade-Hampton</v>
      </c>
      <c r="X2372">
        <f t="shared" si="113"/>
        <v>39</v>
      </c>
      <c r="Y2372" t="str">
        <f t="shared" si="112"/>
        <v>ED</v>
      </c>
    </row>
    <row r="2373" spans="1:25" x14ac:dyDescent="0.3">
      <c r="A2373" t="str">
        <f>VLOOKUP(B2373,'VTD Check'!A:D,4,FALSE)</f>
        <v>39-912</v>
      </c>
      <c r="B2373" t="s">
        <v>529</v>
      </c>
      <c r="C2373">
        <v>39</v>
      </c>
      <c r="D2373">
        <v>266</v>
      </c>
      <c r="E2373">
        <v>157</v>
      </c>
      <c r="F2373" s="1">
        <v>0.59019999999999995</v>
      </c>
      <c r="G2373">
        <v>266</v>
      </c>
      <c r="H2373">
        <v>157</v>
      </c>
      <c r="I2373">
        <v>155</v>
      </c>
      <c r="J2373">
        <v>1</v>
      </c>
      <c r="K2373">
        <v>0</v>
      </c>
      <c r="L2373">
        <v>9</v>
      </c>
      <c r="M2373">
        <v>46</v>
      </c>
      <c r="N2373">
        <v>0</v>
      </c>
      <c r="O2373">
        <v>98</v>
      </c>
      <c r="P2373">
        <v>1</v>
      </c>
      <c r="U2373" t="str">
        <f t="shared" si="111"/>
        <v>39-912</v>
      </c>
      <c r="V2373" t="str">
        <f>IF(U2373="","",VLOOKUP(B2373,'08 County Sub Allocation'!A:B,2,FALSE))</f>
        <v>Nome</v>
      </c>
      <c r="X2373">
        <f t="shared" si="113"/>
        <v>39</v>
      </c>
      <c r="Y2373" t="str">
        <f t="shared" si="112"/>
        <v>ED</v>
      </c>
    </row>
    <row r="2374" spans="1:25" x14ac:dyDescent="0.3">
      <c r="A2374" t="str">
        <f>VLOOKUP(B2374,'VTD Check'!A:D,4,FALSE)</f>
        <v>39-914</v>
      </c>
      <c r="B2374" t="s">
        <v>530</v>
      </c>
      <c r="C2374">
        <v>39</v>
      </c>
      <c r="D2374">
        <v>95</v>
      </c>
      <c r="E2374">
        <v>62</v>
      </c>
      <c r="F2374" s="1">
        <v>0.65259999999999996</v>
      </c>
      <c r="G2374">
        <v>95</v>
      </c>
      <c r="H2374">
        <v>62</v>
      </c>
      <c r="I2374">
        <v>60</v>
      </c>
      <c r="J2374">
        <v>0</v>
      </c>
      <c r="K2374">
        <v>0</v>
      </c>
      <c r="L2374">
        <v>1</v>
      </c>
      <c r="M2374">
        <v>20</v>
      </c>
      <c r="N2374">
        <v>0</v>
      </c>
      <c r="O2374">
        <v>39</v>
      </c>
      <c r="P2374">
        <v>0</v>
      </c>
      <c r="U2374" t="str">
        <f t="shared" si="111"/>
        <v>39-914</v>
      </c>
      <c r="V2374" t="str">
        <f>IF(U2374="","",VLOOKUP(B2374,'08 County Sub Allocation'!A:B,2,FALSE))</f>
        <v>Nome</v>
      </c>
      <c r="X2374">
        <f t="shared" si="113"/>
        <v>39</v>
      </c>
      <c r="Y2374" t="str">
        <f t="shared" si="112"/>
        <v>ED</v>
      </c>
    </row>
    <row r="2375" spans="1:25" x14ac:dyDescent="0.3">
      <c r="A2375" t="str">
        <f>VLOOKUP(B2375,'VTD Check'!A:D,4,FALSE)</f>
        <v>39-916</v>
      </c>
      <c r="B2375" t="s">
        <v>531</v>
      </c>
      <c r="C2375">
        <v>39</v>
      </c>
      <c r="D2375">
        <v>442</v>
      </c>
      <c r="E2375">
        <v>215</v>
      </c>
      <c r="F2375" s="1">
        <v>0.4864</v>
      </c>
      <c r="G2375">
        <v>442</v>
      </c>
      <c r="H2375">
        <v>215</v>
      </c>
      <c r="I2375">
        <v>209</v>
      </c>
      <c r="J2375">
        <v>1</v>
      </c>
      <c r="K2375">
        <v>0</v>
      </c>
      <c r="L2375">
        <v>9</v>
      </c>
      <c r="M2375">
        <v>96</v>
      </c>
      <c r="N2375">
        <v>2</v>
      </c>
      <c r="O2375">
        <v>101</v>
      </c>
      <c r="P2375">
        <v>0</v>
      </c>
      <c r="U2375" t="str">
        <f t="shared" si="111"/>
        <v>39-916</v>
      </c>
      <c r="V2375" t="str">
        <f>IF(U2375="","",VLOOKUP(B2375,'08 County Sub Allocation'!A:B,2,FALSE))</f>
        <v>Wade-Hampton</v>
      </c>
      <c r="X2375">
        <f t="shared" si="113"/>
        <v>39</v>
      </c>
      <c r="Y2375" t="str">
        <f t="shared" si="112"/>
        <v>ED</v>
      </c>
    </row>
    <row r="2376" spans="1:25" x14ac:dyDescent="0.3">
      <c r="A2376" t="str">
        <f>VLOOKUP(B2376,'VTD Check'!A:D,4,FALSE)</f>
        <v>39-918</v>
      </c>
      <c r="B2376" t="s">
        <v>532</v>
      </c>
      <c r="C2376">
        <v>39</v>
      </c>
      <c r="D2376">
        <v>225</v>
      </c>
      <c r="E2376">
        <v>115</v>
      </c>
      <c r="F2376" s="1">
        <v>0.5111</v>
      </c>
      <c r="G2376">
        <v>225</v>
      </c>
      <c r="H2376">
        <v>115</v>
      </c>
      <c r="I2376">
        <v>115</v>
      </c>
      <c r="J2376">
        <v>2</v>
      </c>
      <c r="K2376">
        <v>1</v>
      </c>
      <c r="L2376">
        <v>4</v>
      </c>
      <c r="M2376">
        <v>64</v>
      </c>
      <c r="N2376">
        <v>3</v>
      </c>
      <c r="O2376">
        <v>41</v>
      </c>
      <c r="P2376">
        <v>0</v>
      </c>
      <c r="U2376" t="str">
        <f t="shared" si="111"/>
        <v>39-918</v>
      </c>
      <c r="V2376" t="str">
        <f>IF(U2376="","",VLOOKUP(B2376,'08 County Sub Allocation'!A:B,2,FALSE))</f>
        <v>Wade-Hampton</v>
      </c>
      <c r="X2376">
        <f t="shared" si="113"/>
        <v>39</v>
      </c>
      <c r="Y2376" t="str">
        <f t="shared" si="112"/>
        <v>ED</v>
      </c>
    </row>
    <row r="2377" spans="1:25" x14ac:dyDescent="0.3">
      <c r="A2377" t="str">
        <f>VLOOKUP(B2377,'VTD Check'!A:D,4,FALSE)</f>
        <v>39-920</v>
      </c>
      <c r="B2377" t="s">
        <v>533</v>
      </c>
      <c r="C2377">
        <v>39</v>
      </c>
      <c r="D2377">
        <v>159</v>
      </c>
      <c r="E2377">
        <v>115</v>
      </c>
      <c r="F2377" s="1">
        <v>0.72330000000000005</v>
      </c>
      <c r="G2377">
        <v>159</v>
      </c>
      <c r="H2377">
        <v>115</v>
      </c>
      <c r="I2377">
        <v>110</v>
      </c>
      <c r="J2377">
        <v>2</v>
      </c>
      <c r="K2377">
        <v>0</v>
      </c>
      <c r="L2377">
        <v>1</v>
      </c>
      <c r="M2377">
        <v>43</v>
      </c>
      <c r="N2377">
        <v>0</v>
      </c>
      <c r="O2377">
        <v>64</v>
      </c>
      <c r="P2377">
        <v>0</v>
      </c>
      <c r="U2377" t="str">
        <f t="shared" si="111"/>
        <v>39-920</v>
      </c>
      <c r="V2377" t="str">
        <f>IF(U2377="","",VLOOKUP(B2377,'08 County Sub Allocation'!A:B,2,FALSE))</f>
        <v>Nome</v>
      </c>
      <c r="X2377">
        <f t="shared" si="113"/>
        <v>39</v>
      </c>
      <c r="Y2377" t="str">
        <f t="shared" si="112"/>
        <v>ED</v>
      </c>
    </row>
    <row r="2378" spans="1:25" x14ac:dyDescent="0.3">
      <c r="A2378" t="str">
        <f>VLOOKUP(B2378,'VTD Check'!A:D,4,FALSE)</f>
        <v>39-922</v>
      </c>
      <c r="B2378" t="s">
        <v>534</v>
      </c>
      <c r="C2378">
        <v>39</v>
      </c>
      <c r="D2378">
        <v>392</v>
      </c>
      <c r="E2378">
        <v>204</v>
      </c>
      <c r="F2378" s="1">
        <v>0.52039999999999997</v>
      </c>
      <c r="G2378">
        <v>392</v>
      </c>
      <c r="H2378">
        <v>204</v>
      </c>
      <c r="I2378">
        <v>203</v>
      </c>
      <c r="J2378">
        <v>1</v>
      </c>
      <c r="K2378">
        <v>3</v>
      </c>
      <c r="L2378">
        <v>7</v>
      </c>
      <c r="M2378">
        <v>80</v>
      </c>
      <c r="N2378">
        <v>1</v>
      </c>
      <c r="O2378">
        <v>111</v>
      </c>
      <c r="P2378">
        <v>0</v>
      </c>
      <c r="U2378" t="str">
        <f t="shared" si="111"/>
        <v>39-922</v>
      </c>
      <c r="V2378" t="str">
        <f>IF(U2378="","",VLOOKUP(B2378,'08 County Sub Allocation'!A:B,2,FALSE))</f>
        <v>Wade-Hampton</v>
      </c>
      <c r="X2378">
        <f t="shared" si="113"/>
        <v>39</v>
      </c>
      <c r="Y2378" t="str">
        <f t="shared" si="112"/>
        <v>ED</v>
      </c>
    </row>
    <row r="2379" spans="1:25" x14ac:dyDescent="0.3">
      <c r="A2379" t="str">
        <f>VLOOKUP(B2379,'VTD Check'!A:D,4,FALSE)</f>
        <v>39-924</v>
      </c>
      <c r="B2379" t="s">
        <v>535</v>
      </c>
      <c r="C2379">
        <v>39</v>
      </c>
      <c r="D2379">
        <v>1049</v>
      </c>
      <c r="E2379">
        <v>498</v>
      </c>
      <c r="F2379" s="1">
        <v>0.47470000000000001</v>
      </c>
      <c r="G2379">
        <v>1049</v>
      </c>
      <c r="H2379">
        <v>498</v>
      </c>
      <c r="I2379">
        <v>495</v>
      </c>
      <c r="J2379">
        <v>9</v>
      </c>
      <c r="K2379">
        <v>1</v>
      </c>
      <c r="L2379">
        <v>4</v>
      </c>
      <c r="M2379">
        <v>211</v>
      </c>
      <c r="N2379">
        <v>1</v>
      </c>
      <c r="O2379">
        <v>268</v>
      </c>
      <c r="P2379">
        <v>1</v>
      </c>
      <c r="U2379" t="str">
        <f t="shared" ref="U2379:U2442" si="114">IF(ISNUMBER(LEFT(A2379,2)/1),A2379,IF(RIGHT(B2378,8)="Absentee",REPT("0",2-LEN(C2379))&amp;C2379&amp;"-ABS",IF(RIGHT(B2378,8)="Question",REPT("0",2-LEN(C2379))&amp;C2379&amp;"-QUE","")))</f>
        <v>39-924</v>
      </c>
      <c r="V2379" t="str">
        <f>IF(U2379="","",VLOOKUP(B2379,'08 County Sub Allocation'!A:B,2,FALSE))</f>
        <v>Nome</v>
      </c>
      <c r="X2379">
        <f t="shared" si="113"/>
        <v>39</v>
      </c>
      <c r="Y2379" t="str">
        <f t="shared" si="112"/>
        <v>ED</v>
      </c>
    </row>
    <row r="2380" spans="1:25" x14ac:dyDescent="0.3">
      <c r="A2380" t="str">
        <f>VLOOKUP(B2380,'VTD Check'!A:D,4,FALSE)</f>
        <v>39-926</v>
      </c>
      <c r="B2380" t="s">
        <v>536</v>
      </c>
      <c r="C2380">
        <v>39</v>
      </c>
      <c r="D2380">
        <v>1184</v>
      </c>
      <c r="E2380">
        <v>638</v>
      </c>
      <c r="F2380" s="1">
        <v>0.53890000000000005</v>
      </c>
      <c r="G2380">
        <v>1184</v>
      </c>
      <c r="H2380">
        <v>638</v>
      </c>
      <c r="I2380">
        <v>631</v>
      </c>
      <c r="J2380">
        <v>14</v>
      </c>
      <c r="K2380">
        <v>2</v>
      </c>
      <c r="L2380">
        <v>6</v>
      </c>
      <c r="M2380">
        <v>271</v>
      </c>
      <c r="N2380">
        <v>3</v>
      </c>
      <c r="O2380">
        <v>333</v>
      </c>
      <c r="P2380">
        <v>2</v>
      </c>
      <c r="U2380" t="str">
        <f t="shared" si="114"/>
        <v>39-926</v>
      </c>
      <c r="V2380" t="str">
        <f>IF(U2380="","",VLOOKUP(B2380,'08 County Sub Allocation'!A:B,2,FALSE))</f>
        <v>Nome</v>
      </c>
      <c r="X2380">
        <f t="shared" si="113"/>
        <v>39</v>
      </c>
      <c r="Y2380" t="str">
        <f t="shared" si="112"/>
        <v>ED</v>
      </c>
    </row>
    <row r="2381" spans="1:25" x14ac:dyDescent="0.3">
      <c r="A2381" t="str">
        <f>VLOOKUP(B2381,'VTD Check'!A:D,4,FALSE)</f>
        <v>39-928</v>
      </c>
      <c r="B2381" t="s">
        <v>537</v>
      </c>
      <c r="C2381">
        <v>39</v>
      </c>
      <c r="D2381">
        <v>77</v>
      </c>
      <c r="E2381">
        <v>38</v>
      </c>
      <c r="F2381" s="1">
        <v>0.49349999999999999</v>
      </c>
      <c r="G2381">
        <v>77</v>
      </c>
      <c r="H2381">
        <v>38</v>
      </c>
      <c r="I2381">
        <v>37</v>
      </c>
      <c r="J2381">
        <v>2</v>
      </c>
      <c r="K2381">
        <v>1</v>
      </c>
      <c r="L2381">
        <v>9</v>
      </c>
      <c r="M2381">
        <v>14</v>
      </c>
      <c r="N2381">
        <v>1</v>
      </c>
      <c r="O2381">
        <v>10</v>
      </c>
      <c r="P2381">
        <v>0</v>
      </c>
      <c r="U2381" t="str">
        <f t="shared" si="114"/>
        <v>39-928</v>
      </c>
      <c r="V2381" t="str">
        <f>IF(U2381="","",VLOOKUP(B2381,'08 County Sub Allocation'!A:B,2,FALSE))</f>
        <v>Wade-Hampton</v>
      </c>
      <c r="X2381">
        <f t="shared" si="113"/>
        <v>39</v>
      </c>
      <c r="Y2381" t="str">
        <f t="shared" ref="Y2381:Y2444" si="115">IF(U2381="","",IF(RIGHT(B2381,5)="Total","TOT",IF(ISNUMBER(LEFT(A2381,2)/1),"ED",IF(RIGHT(U2381,3)="ABS","ABS",IF(RIGHT(U2381,3)="QUE","QUE","")))))</f>
        <v>ED</v>
      </c>
    </row>
    <row r="2382" spans="1:25" x14ac:dyDescent="0.3">
      <c r="A2382" t="str">
        <f>VLOOKUP(B2382,'VTD Check'!A:D,4,FALSE)</f>
        <v>39-930</v>
      </c>
      <c r="B2382" t="s">
        <v>538</v>
      </c>
      <c r="C2382">
        <v>39</v>
      </c>
      <c r="D2382">
        <v>283</v>
      </c>
      <c r="E2382">
        <v>150</v>
      </c>
      <c r="F2382" s="1">
        <v>0.53</v>
      </c>
      <c r="G2382">
        <v>283</v>
      </c>
      <c r="H2382">
        <v>150</v>
      </c>
      <c r="I2382">
        <v>148</v>
      </c>
      <c r="J2382">
        <v>4</v>
      </c>
      <c r="K2382">
        <v>1</v>
      </c>
      <c r="L2382">
        <v>1</v>
      </c>
      <c r="M2382">
        <v>42</v>
      </c>
      <c r="N2382">
        <v>1</v>
      </c>
      <c r="O2382">
        <v>99</v>
      </c>
      <c r="P2382">
        <v>0</v>
      </c>
      <c r="U2382" t="str">
        <f t="shared" si="114"/>
        <v>39-930</v>
      </c>
      <c r="V2382" t="str">
        <f>IF(U2382="","",VLOOKUP(B2382,'08 County Sub Allocation'!A:B,2,FALSE))</f>
        <v>Wade-Hampton</v>
      </c>
      <c r="X2382">
        <f t="shared" si="113"/>
        <v>39</v>
      </c>
      <c r="Y2382" t="str">
        <f t="shared" si="115"/>
        <v>ED</v>
      </c>
    </row>
    <row r="2383" spans="1:25" x14ac:dyDescent="0.3">
      <c r="A2383" t="str">
        <f>VLOOKUP(B2383,'VTD Check'!A:D,4,FALSE)</f>
        <v>39-932</v>
      </c>
      <c r="B2383" t="s">
        <v>539</v>
      </c>
      <c r="C2383">
        <v>39</v>
      </c>
      <c r="D2383">
        <v>61</v>
      </c>
      <c r="E2383">
        <v>33</v>
      </c>
      <c r="F2383" s="1">
        <v>0.54100000000000004</v>
      </c>
      <c r="G2383">
        <v>61</v>
      </c>
      <c r="H2383">
        <v>33</v>
      </c>
      <c r="I2383">
        <v>33</v>
      </c>
      <c r="J2383">
        <v>1</v>
      </c>
      <c r="K2383">
        <v>0</v>
      </c>
      <c r="L2383">
        <v>3</v>
      </c>
      <c r="M2383">
        <v>10</v>
      </c>
      <c r="N2383">
        <v>1</v>
      </c>
      <c r="O2383">
        <v>18</v>
      </c>
      <c r="P2383">
        <v>0</v>
      </c>
      <c r="U2383" t="str">
        <f t="shared" si="114"/>
        <v>39-932</v>
      </c>
      <c r="V2383" t="str">
        <f>IF(U2383="","",VLOOKUP(B2383,'08 County Sub Allocation'!A:B,2,FALSE))</f>
        <v>Wade-Hampton</v>
      </c>
      <c r="X2383">
        <f t="shared" si="113"/>
        <v>39</v>
      </c>
      <c r="Y2383" t="str">
        <f t="shared" si="115"/>
        <v>ED</v>
      </c>
    </row>
    <row r="2384" spans="1:25" x14ac:dyDescent="0.3">
      <c r="A2384" t="str">
        <f>VLOOKUP(B2384,'VTD Check'!A:D,4,FALSE)</f>
        <v>39-934</v>
      </c>
      <c r="B2384" t="s">
        <v>540</v>
      </c>
      <c r="C2384">
        <v>39</v>
      </c>
      <c r="D2384">
        <v>344</v>
      </c>
      <c r="E2384">
        <v>212</v>
      </c>
      <c r="F2384" s="1">
        <v>0.61629999999999996</v>
      </c>
      <c r="G2384">
        <v>344</v>
      </c>
      <c r="H2384">
        <v>212</v>
      </c>
      <c r="I2384">
        <v>209</v>
      </c>
      <c r="J2384">
        <v>5</v>
      </c>
      <c r="K2384">
        <v>1</v>
      </c>
      <c r="L2384">
        <v>25</v>
      </c>
      <c r="M2384">
        <v>92</v>
      </c>
      <c r="N2384">
        <v>3</v>
      </c>
      <c r="O2384">
        <v>83</v>
      </c>
      <c r="P2384">
        <v>0</v>
      </c>
      <c r="U2384" t="str">
        <f t="shared" si="114"/>
        <v>39-934</v>
      </c>
      <c r="V2384" t="str">
        <f>IF(U2384="","",VLOOKUP(B2384,'08 County Sub Allocation'!A:B,2,FALSE))</f>
        <v>Nome</v>
      </c>
      <c r="X2384">
        <f t="shared" si="113"/>
        <v>39</v>
      </c>
      <c r="Y2384" t="str">
        <f t="shared" si="115"/>
        <v>ED</v>
      </c>
    </row>
    <row r="2385" spans="1:25" x14ac:dyDescent="0.3">
      <c r="A2385" t="str">
        <f>VLOOKUP(B2385,'VTD Check'!A:D,4,FALSE)</f>
        <v>39-936</v>
      </c>
      <c r="B2385" t="s">
        <v>541</v>
      </c>
      <c r="C2385">
        <v>39</v>
      </c>
      <c r="D2385">
        <v>202</v>
      </c>
      <c r="E2385">
        <v>95</v>
      </c>
      <c r="F2385" s="1">
        <v>0.4703</v>
      </c>
      <c r="G2385">
        <v>202</v>
      </c>
      <c r="H2385">
        <v>95</v>
      </c>
      <c r="I2385">
        <v>94</v>
      </c>
      <c r="J2385">
        <v>0</v>
      </c>
      <c r="K2385">
        <v>1</v>
      </c>
      <c r="L2385">
        <v>3</v>
      </c>
      <c r="M2385">
        <v>25</v>
      </c>
      <c r="N2385">
        <v>0</v>
      </c>
      <c r="O2385">
        <v>64</v>
      </c>
      <c r="P2385">
        <v>1</v>
      </c>
      <c r="U2385" t="str">
        <f t="shared" si="114"/>
        <v>39-936</v>
      </c>
      <c r="V2385" t="str">
        <f>IF(U2385="","",VLOOKUP(B2385,'08 County Sub Allocation'!A:B,2,FALSE))</f>
        <v>Wade-Hampton</v>
      </c>
      <c r="X2385">
        <f t="shared" si="113"/>
        <v>39</v>
      </c>
      <c r="Y2385" t="str">
        <f t="shared" si="115"/>
        <v>ED</v>
      </c>
    </row>
    <row r="2386" spans="1:25" x14ac:dyDescent="0.3">
      <c r="A2386" t="str">
        <f>VLOOKUP(B2386,'VTD Check'!A:D,4,FALSE)</f>
        <v>39-938</v>
      </c>
      <c r="B2386" t="s">
        <v>542</v>
      </c>
      <c r="C2386">
        <v>39</v>
      </c>
      <c r="D2386">
        <v>122</v>
      </c>
      <c r="E2386">
        <v>73</v>
      </c>
      <c r="F2386" s="1">
        <v>0.59840000000000004</v>
      </c>
      <c r="G2386">
        <v>122</v>
      </c>
      <c r="H2386">
        <v>73</v>
      </c>
      <c r="I2386">
        <v>69</v>
      </c>
      <c r="J2386">
        <v>1</v>
      </c>
      <c r="K2386">
        <v>0</v>
      </c>
      <c r="L2386">
        <v>3</v>
      </c>
      <c r="M2386">
        <v>15</v>
      </c>
      <c r="N2386">
        <v>0</v>
      </c>
      <c r="O2386">
        <v>50</v>
      </c>
      <c r="P2386">
        <v>0</v>
      </c>
      <c r="U2386" t="str">
        <f t="shared" si="114"/>
        <v>39-938</v>
      </c>
      <c r="V2386" t="str">
        <f>IF(U2386="","",VLOOKUP(B2386,'08 County Sub Allocation'!A:B,2,FALSE))</f>
        <v>Nome</v>
      </c>
      <c r="X2386">
        <f t="shared" si="113"/>
        <v>39</v>
      </c>
      <c r="Y2386" t="str">
        <f t="shared" si="115"/>
        <v>ED</v>
      </c>
    </row>
    <row r="2387" spans="1:25" x14ac:dyDescent="0.3">
      <c r="A2387" t="str">
        <f>VLOOKUP(B2387,'VTD Check'!A:D,4,FALSE)</f>
        <v>39-940</v>
      </c>
      <c r="B2387" t="s">
        <v>543</v>
      </c>
      <c r="C2387">
        <v>39</v>
      </c>
      <c r="D2387">
        <v>281</v>
      </c>
      <c r="E2387">
        <v>151</v>
      </c>
      <c r="F2387" s="1">
        <v>0.53739999999999999</v>
      </c>
      <c r="G2387">
        <v>281</v>
      </c>
      <c r="H2387">
        <v>151</v>
      </c>
      <c r="I2387">
        <v>149</v>
      </c>
      <c r="J2387">
        <v>1</v>
      </c>
      <c r="K2387">
        <v>1</v>
      </c>
      <c r="L2387">
        <v>4</v>
      </c>
      <c r="M2387">
        <v>88</v>
      </c>
      <c r="N2387">
        <v>1</v>
      </c>
      <c r="O2387">
        <v>54</v>
      </c>
      <c r="P2387">
        <v>0</v>
      </c>
      <c r="U2387" t="str">
        <f t="shared" si="114"/>
        <v>39-940</v>
      </c>
      <c r="V2387" t="str">
        <f>IF(U2387="","",VLOOKUP(B2387,'08 County Sub Allocation'!A:B,2,FALSE))</f>
        <v>Wade-Hampton</v>
      </c>
      <c r="X2387">
        <f t="shared" si="113"/>
        <v>39</v>
      </c>
      <c r="Y2387" t="str">
        <f t="shared" si="115"/>
        <v>ED</v>
      </c>
    </row>
    <row r="2388" spans="1:25" x14ac:dyDescent="0.3">
      <c r="A2388" t="str">
        <f>VLOOKUP(B2388,'VTD Check'!A:D,4,FALSE)</f>
        <v>39-942</v>
      </c>
      <c r="B2388" t="s">
        <v>544</v>
      </c>
      <c r="C2388">
        <v>39</v>
      </c>
      <c r="D2388">
        <v>184</v>
      </c>
      <c r="E2388">
        <v>104</v>
      </c>
      <c r="F2388" s="1">
        <v>0.56520000000000004</v>
      </c>
      <c r="G2388">
        <v>184</v>
      </c>
      <c r="H2388">
        <v>104</v>
      </c>
      <c r="I2388">
        <v>99</v>
      </c>
      <c r="J2388">
        <v>0</v>
      </c>
      <c r="K2388">
        <v>1</v>
      </c>
      <c r="L2388">
        <v>5</v>
      </c>
      <c r="M2388">
        <v>35</v>
      </c>
      <c r="N2388">
        <v>0</v>
      </c>
      <c r="O2388">
        <v>58</v>
      </c>
      <c r="P2388">
        <v>0</v>
      </c>
      <c r="U2388" t="str">
        <f t="shared" si="114"/>
        <v>39-942</v>
      </c>
      <c r="V2388" t="str">
        <f>IF(U2388="","",VLOOKUP(B2388,'08 County Sub Allocation'!A:B,2,FALSE))</f>
        <v>Nome</v>
      </c>
      <c r="X2388">
        <f t="shared" si="113"/>
        <v>39</v>
      </c>
      <c r="Y2388" t="str">
        <f t="shared" si="115"/>
        <v>ED</v>
      </c>
    </row>
    <row r="2389" spans="1:25" x14ac:dyDescent="0.3">
      <c r="A2389" t="str">
        <f>VLOOKUP(B2389,'VTD Check'!A:D,4,FALSE)</f>
        <v>39-944</v>
      </c>
      <c r="B2389" t="s">
        <v>545</v>
      </c>
      <c r="C2389">
        <v>39</v>
      </c>
      <c r="D2389">
        <v>241</v>
      </c>
      <c r="E2389">
        <v>129</v>
      </c>
      <c r="F2389" s="1">
        <v>0.5353</v>
      </c>
      <c r="G2389">
        <v>241</v>
      </c>
      <c r="H2389">
        <v>129</v>
      </c>
      <c r="I2389">
        <v>128</v>
      </c>
      <c r="J2389">
        <v>2</v>
      </c>
      <c r="K2389">
        <v>1</v>
      </c>
      <c r="L2389">
        <v>3</v>
      </c>
      <c r="M2389">
        <v>57</v>
      </c>
      <c r="N2389">
        <v>1</v>
      </c>
      <c r="O2389">
        <v>64</v>
      </c>
      <c r="P2389">
        <v>0</v>
      </c>
      <c r="U2389" t="str">
        <f t="shared" si="114"/>
        <v>39-944</v>
      </c>
      <c r="V2389" t="str">
        <f>IF(U2389="","",VLOOKUP(B2389,'08 County Sub Allocation'!A:B,2,FALSE))</f>
        <v>Nome</v>
      </c>
      <c r="X2389">
        <f t="shared" si="113"/>
        <v>39</v>
      </c>
      <c r="Y2389" t="str">
        <f t="shared" si="115"/>
        <v>ED</v>
      </c>
    </row>
    <row r="2390" spans="1:25" x14ac:dyDescent="0.3">
      <c r="A2390" t="str">
        <f>VLOOKUP(B2390,'VTD Check'!A:D,4,FALSE)</f>
        <v>39-946</v>
      </c>
      <c r="B2390" t="s">
        <v>546</v>
      </c>
      <c r="C2390">
        <v>39</v>
      </c>
      <c r="D2390">
        <v>144</v>
      </c>
      <c r="E2390">
        <v>76</v>
      </c>
      <c r="F2390" s="1">
        <v>0.52780000000000005</v>
      </c>
      <c r="G2390">
        <v>144</v>
      </c>
      <c r="H2390">
        <v>76</v>
      </c>
      <c r="I2390">
        <v>76</v>
      </c>
      <c r="J2390">
        <v>1</v>
      </c>
      <c r="K2390">
        <v>0</v>
      </c>
      <c r="L2390">
        <v>2</v>
      </c>
      <c r="M2390">
        <v>24</v>
      </c>
      <c r="N2390">
        <v>1</v>
      </c>
      <c r="O2390">
        <v>48</v>
      </c>
      <c r="P2390">
        <v>0</v>
      </c>
      <c r="U2390" t="str">
        <f t="shared" si="114"/>
        <v>39-946</v>
      </c>
      <c r="V2390" t="str">
        <f>IF(U2390="","",VLOOKUP(B2390,'08 County Sub Allocation'!A:B,2,FALSE))</f>
        <v>Nome</v>
      </c>
      <c r="X2390">
        <f t="shared" si="113"/>
        <v>39</v>
      </c>
      <c r="Y2390" t="str">
        <f t="shared" si="115"/>
        <v>ED</v>
      </c>
    </row>
    <row r="2391" spans="1:25" x14ac:dyDescent="0.3">
      <c r="A2391" t="str">
        <f>VLOOKUP(B2391,'VTD Check'!A:D,4,FALSE)</f>
        <v>39-948</v>
      </c>
      <c r="B2391" t="s">
        <v>547</v>
      </c>
      <c r="C2391">
        <v>39</v>
      </c>
      <c r="D2391">
        <v>450</v>
      </c>
      <c r="E2391">
        <v>222</v>
      </c>
      <c r="F2391" s="1">
        <v>0.49330000000000002</v>
      </c>
      <c r="G2391">
        <v>450</v>
      </c>
      <c r="H2391">
        <v>222</v>
      </c>
      <c r="I2391">
        <v>219</v>
      </c>
      <c r="J2391">
        <v>0</v>
      </c>
      <c r="K2391">
        <v>0</v>
      </c>
      <c r="L2391">
        <v>3</v>
      </c>
      <c r="M2391">
        <v>92</v>
      </c>
      <c r="N2391">
        <v>0</v>
      </c>
      <c r="O2391">
        <v>123</v>
      </c>
      <c r="P2391">
        <v>1</v>
      </c>
      <c r="U2391" t="str">
        <f t="shared" si="114"/>
        <v>39-948</v>
      </c>
      <c r="V2391" t="str">
        <f>IF(U2391="","",VLOOKUP(B2391,'08 County Sub Allocation'!A:B,2,FALSE))</f>
        <v>Nome</v>
      </c>
      <c r="X2391">
        <f t="shared" si="113"/>
        <v>39</v>
      </c>
      <c r="Y2391" t="str">
        <f t="shared" si="115"/>
        <v>ED</v>
      </c>
    </row>
    <row r="2392" spans="1:25" x14ac:dyDescent="0.3">
      <c r="A2392" t="str">
        <f>VLOOKUP(B2392,'VTD Check'!A:D,4,FALSE)</f>
        <v>39-950</v>
      </c>
      <c r="B2392" t="s">
        <v>548</v>
      </c>
      <c r="C2392">
        <v>39</v>
      </c>
      <c r="D2392">
        <v>94</v>
      </c>
      <c r="E2392">
        <v>54</v>
      </c>
      <c r="F2392" s="1">
        <v>0.57450000000000001</v>
      </c>
      <c r="G2392">
        <v>94</v>
      </c>
      <c r="H2392">
        <v>54</v>
      </c>
      <c r="I2392">
        <v>44</v>
      </c>
      <c r="J2392">
        <v>0</v>
      </c>
      <c r="K2392">
        <v>2</v>
      </c>
      <c r="L2392">
        <v>3</v>
      </c>
      <c r="M2392">
        <v>21</v>
      </c>
      <c r="N2392">
        <v>0</v>
      </c>
      <c r="O2392">
        <v>18</v>
      </c>
      <c r="P2392">
        <v>0</v>
      </c>
      <c r="U2392" t="str">
        <f t="shared" si="114"/>
        <v>39-950</v>
      </c>
      <c r="V2392" t="str">
        <f>IF(U2392="","",VLOOKUP(B2392,'08 County Sub Allocation'!A:B,2,FALSE))</f>
        <v>Nome</v>
      </c>
      <c r="X2392">
        <f t="shared" si="113"/>
        <v>39</v>
      </c>
      <c r="Y2392" t="str">
        <f t="shared" si="115"/>
        <v>ED</v>
      </c>
    </row>
    <row r="2393" spans="1:25" x14ac:dyDescent="0.3">
      <c r="A2393" t="str">
        <f>VLOOKUP(B2393,'VTD Check'!A:D,4,FALSE)</f>
        <v>39-952</v>
      </c>
      <c r="B2393" t="s">
        <v>549</v>
      </c>
      <c r="C2393">
        <v>39</v>
      </c>
      <c r="D2393">
        <v>132</v>
      </c>
      <c r="E2393">
        <v>71</v>
      </c>
      <c r="F2393" s="1">
        <v>0.53790000000000004</v>
      </c>
      <c r="G2393">
        <v>132</v>
      </c>
      <c r="H2393">
        <v>71</v>
      </c>
      <c r="I2393">
        <v>70</v>
      </c>
      <c r="J2393">
        <v>2</v>
      </c>
      <c r="K2393">
        <v>0</v>
      </c>
      <c r="L2393">
        <v>2</v>
      </c>
      <c r="M2393">
        <v>30</v>
      </c>
      <c r="N2393">
        <v>1</v>
      </c>
      <c r="O2393">
        <v>34</v>
      </c>
      <c r="P2393">
        <v>1</v>
      </c>
      <c r="U2393" t="str">
        <f t="shared" si="114"/>
        <v>39-952</v>
      </c>
      <c r="V2393" t="str">
        <f>IF(U2393="","",VLOOKUP(B2393,'08 County Sub Allocation'!A:B,2,FALSE))</f>
        <v>Nome</v>
      </c>
      <c r="X2393">
        <f t="shared" si="113"/>
        <v>39</v>
      </c>
      <c r="Y2393" t="str">
        <f t="shared" si="115"/>
        <v>ED</v>
      </c>
    </row>
    <row r="2394" spans="1:25" x14ac:dyDescent="0.3">
      <c r="A2394" t="e">
        <f>VLOOKUP(B2394,'VTD Check'!A:D,4,FALSE)</f>
        <v>#N/A</v>
      </c>
      <c r="B2394" t="s">
        <v>550</v>
      </c>
      <c r="C2394">
        <v>39</v>
      </c>
      <c r="U2394" t="str">
        <f t="shared" si="114"/>
        <v/>
      </c>
      <c r="V2394" t="str">
        <f>IF(U2394="","",VLOOKUP(B2394,'08 County Sub Allocation'!A:B,2,FALSE))</f>
        <v/>
      </c>
      <c r="X2394" t="str">
        <f t="shared" si="113"/>
        <v/>
      </c>
      <c r="Y2394" t="str">
        <f t="shared" si="115"/>
        <v/>
      </c>
    </row>
    <row r="2395" spans="1:25" x14ac:dyDescent="0.3">
      <c r="A2395" t="e">
        <f>VLOOKUP(B2395,'VTD Check'!A:D,4,FALSE)</f>
        <v>#N/A</v>
      </c>
      <c r="B2395" t="s">
        <v>24</v>
      </c>
      <c r="C2395">
        <v>39</v>
      </c>
      <c r="D2395">
        <v>0</v>
      </c>
      <c r="E2395">
        <v>363</v>
      </c>
      <c r="F2395" t="s">
        <v>25</v>
      </c>
      <c r="G2395">
        <v>7848</v>
      </c>
      <c r="H2395">
        <v>363</v>
      </c>
      <c r="I2395">
        <v>360</v>
      </c>
      <c r="J2395">
        <v>10</v>
      </c>
      <c r="K2395">
        <v>3</v>
      </c>
      <c r="L2395">
        <v>0</v>
      </c>
      <c r="M2395">
        <v>160</v>
      </c>
      <c r="N2395">
        <v>1</v>
      </c>
      <c r="O2395">
        <v>185</v>
      </c>
      <c r="P2395">
        <v>1</v>
      </c>
      <c r="U2395" t="str">
        <f t="shared" si="114"/>
        <v>39-ABS</v>
      </c>
      <c r="V2395" t="e">
        <f>IF(U2395="","",VLOOKUP(B2395,'08 County Sub Allocation'!A:B,2,FALSE))</f>
        <v>#N/A</v>
      </c>
      <c r="X2395">
        <f t="shared" si="113"/>
        <v>39</v>
      </c>
      <c r="Y2395" t="str">
        <f t="shared" si="115"/>
        <v>ABS</v>
      </c>
    </row>
    <row r="2396" spans="1:25" x14ac:dyDescent="0.3">
      <c r="A2396" t="e">
        <f>VLOOKUP(B2396,'VTD Check'!A:D,4,FALSE)</f>
        <v>#N/A</v>
      </c>
      <c r="B2396" t="s">
        <v>26</v>
      </c>
      <c r="C2396">
        <v>39</v>
      </c>
      <c r="D2396">
        <v>0</v>
      </c>
      <c r="E2396">
        <v>0</v>
      </c>
      <c r="F2396" t="s">
        <v>25</v>
      </c>
      <c r="G2396">
        <v>7848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U2396" t="str">
        <f t="shared" si="114"/>
        <v/>
      </c>
      <c r="V2396" t="str">
        <f>IF(U2396="","",VLOOKUP(B2396,'08 County Sub Allocation'!A:B,2,FALSE))</f>
        <v/>
      </c>
      <c r="X2396" t="str">
        <f t="shared" si="113"/>
        <v/>
      </c>
      <c r="Y2396" t="str">
        <f t="shared" si="115"/>
        <v/>
      </c>
    </row>
    <row r="2397" spans="1:25" x14ac:dyDescent="0.3">
      <c r="A2397" t="e">
        <f>VLOOKUP(B2397,'VTD Check'!A:D,4,FALSE)</f>
        <v>#N/A</v>
      </c>
      <c r="B2397" t="s">
        <v>27</v>
      </c>
      <c r="C2397">
        <v>39</v>
      </c>
      <c r="D2397">
        <v>0</v>
      </c>
      <c r="E2397">
        <v>0</v>
      </c>
      <c r="F2397" t="s">
        <v>25</v>
      </c>
      <c r="G2397">
        <v>7848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U2397" t="str">
        <f t="shared" si="114"/>
        <v/>
      </c>
      <c r="V2397" t="str">
        <f>IF(U2397="","",VLOOKUP(B2397,'08 County Sub Allocation'!A:B,2,FALSE))</f>
        <v/>
      </c>
      <c r="X2397" t="str">
        <f t="shared" si="113"/>
        <v/>
      </c>
      <c r="Y2397" t="str">
        <f t="shared" si="115"/>
        <v/>
      </c>
    </row>
    <row r="2398" spans="1:25" x14ac:dyDescent="0.3">
      <c r="A2398" t="e">
        <f>VLOOKUP(B2398,'VTD Check'!A:D,4,FALSE)</f>
        <v>#N/A</v>
      </c>
      <c r="B2398" t="s">
        <v>28</v>
      </c>
      <c r="C2398">
        <v>39</v>
      </c>
      <c r="D2398">
        <v>0</v>
      </c>
      <c r="E2398">
        <v>0</v>
      </c>
      <c r="F2398" t="s">
        <v>25</v>
      </c>
      <c r="G2398">
        <v>7848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U2398" t="str">
        <f t="shared" si="114"/>
        <v/>
      </c>
      <c r="V2398" t="str">
        <f>IF(U2398="","",VLOOKUP(B2398,'08 County Sub Allocation'!A:B,2,FALSE))</f>
        <v/>
      </c>
      <c r="X2398" t="str">
        <f t="shared" si="113"/>
        <v/>
      </c>
      <c r="Y2398" t="str">
        <f t="shared" si="115"/>
        <v/>
      </c>
    </row>
    <row r="2399" spans="1:25" x14ac:dyDescent="0.3">
      <c r="A2399" t="e">
        <f>VLOOKUP(B2399,'VTD Check'!A:D,4,FALSE)</f>
        <v>#N/A</v>
      </c>
      <c r="B2399" t="s">
        <v>29</v>
      </c>
      <c r="C2399">
        <v>39</v>
      </c>
      <c r="D2399">
        <v>0</v>
      </c>
      <c r="E2399">
        <v>0</v>
      </c>
      <c r="F2399" t="s">
        <v>25</v>
      </c>
      <c r="G2399">
        <v>7848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U2399" t="str">
        <f t="shared" si="114"/>
        <v/>
      </c>
      <c r="V2399" t="str">
        <f>IF(U2399="","",VLOOKUP(B2399,'08 County Sub Allocation'!A:B,2,FALSE))</f>
        <v/>
      </c>
      <c r="X2399" t="str">
        <f t="shared" si="113"/>
        <v/>
      </c>
      <c r="Y2399" t="str">
        <f t="shared" si="115"/>
        <v/>
      </c>
    </row>
    <row r="2400" spans="1:25" x14ac:dyDescent="0.3">
      <c r="A2400" t="e">
        <f>VLOOKUP(B2400,'VTD Check'!A:D,4,FALSE)</f>
        <v>#N/A</v>
      </c>
      <c r="B2400" t="s">
        <v>30</v>
      </c>
      <c r="C2400">
        <v>39</v>
      </c>
      <c r="D2400">
        <v>0</v>
      </c>
      <c r="E2400">
        <v>0</v>
      </c>
      <c r="F2400" t="s">
        <v>25</v>
      </c>
      <c r="G2400">
        <v>7848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U2400" t="str">
        <f t="shared" si="114"/>
        <v/>
      </c>
      <c r="V2400" t="str">
        <f>IF(U2400="","",VLOOKUP(B2400,'08 County Sub Allocation'!A:B,2,FALSE))</f>
        <v/>
      </c>
      <c r="X2400" t="str">
        <f t="shared" si="113"/>
        <v/>
      </c>
      <c r="Y2400" t="str">
        <f t="shared" si="115"/>
        <v/>
      </c>
    </row>
    <row r="2401" spans="1:25" x14ac:dyDescent="0.3">
      <c r="A2401" t="e">
        <f>VLOOKUP(B2401,'VTD Check'!A:D,4,FALSE)</f>
        <v>#N/A</v>
      </c>
      <c r="B2401" t="s">
        <v>31</v>
      </c>
      <c r="C2401">
        <v>39</v>
      </c>
      <c r="D2401">
        <v>0</v>
      </c>
      <c r="E2401">
        <v>0</v>
      </c>
      <c r="F2401" t="s">
        <v>25</v>
      </c>
      <c r="G2401">
        <v>7848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U2401" t="str">
        <f t="shared" si="114"/>
        <v/>
      </c>
      <c r="V2401" t="str">
        <f>IF(U2401="","",VLOOKUP(B2401,'08 County Sub Allocation'!A:B,2,FALSE))</f>
        <v/>
      </c>
      <c r="X2401" t="str">
        <f t="shared" si="113"/>
        <v/>
      </c>
      <c r="Y2401" t="str">
        <f t="shared" si="115"/>
        <v/>
      </c>
    </row>
    <row r="2402" spans="1:25" x14ac:dyDescent="0.3">
      <c r="A2402" t="e">
        <f>VLOOKUP(B2402,'VTD Check'!A:D,4,FALSE)</f>
        <v>#N/A</v>
      </c>
      <c r="B2402" t="s">
        <v>32</v>
      </c>
      <c r="C2402">
        <v>39</v>
      </c>
      <c r="D2402">
        <v>0</v>
      </c>
      <c r="E2402">
        <v>363</v>
      </c>
      <c r="F2402" t="s">
        <v>25</v>
      </c>
      <c r="G2402">
        <v>0</v>
      </c>
      <c r="H2402">
        <v>363</v>
      </c>
      <c r="I2402">
        <v>360</v>
      </c>
      <c r="J2402">
        <v>10</v>
      </c>
      <c r="K2402">
        <v>3</v>
      </c>
      <c r="L2402">
        <v>0</v>
      </c>
      <c r="M2402">
        <v>160</v>
      </c>
      <c r="N2402">
        <v>1</v>
      </c>
      <c r="O2402">
        <v>185</v>
      </c>
      <c r="P2402">
        <v>1</v>
      </c>
      <c r="U2402" t="str">
        <f t="shared" si="114"/>
        <v/>
      </c>
      <c r="V2402" t="str">
        <f>IF(U2402="","",VLOOKUP(B2402,'08 County Sub Allocation'!A:B,2,FALSE))</f>
        <v/>
      </c>
      <c r="X2402" t="str">
        <f t="shared" si="113"/>
        <v/>
      </c>
      <c r="Y2402" t="str">
        <f t="shared" si="115"/>
        <v/>
      </c>
    </row>
    <row r="2403" spans="1:25" x14ac:dyDescent="0.3">
      <c r="A2403" t="e">
        <f>VLOOKUP(B2403,'VTD Check'!A:D,4,FALSE)</f>
        <v>#N/A</v>
      </c>
      <c r="B2403" t="s">
        <v>551</v>
      </c>
      <c r="C2403">
        <v>39</v>
      </c>
      <c r="U2403" t="str">
        <f t="shared" si="114"/>
        <v/>
      </c>
      <c r="V2403" t="str">
        <f>IF(U2403="","",VLOOKUP(B2403,'08 County Sub Allocation'!A:B,2,FALSE))</f>
        <v/>
      </c>
      <c r="X2403" t="str">
        <f t="shared" si="113"/>
        <v/>
      </c>
      <c r="Y2403" t="str">
        <f t="shared" si="115"/>
        <v/>
      </c>
    </row>
    <row r="2404" spans="1:25" x14ac:dyDescent="0.3">
      <c r="A2404" t="e">
        <f>VLOOKUP(B2404,'VTD Check'!A:D,4,FALSE)</f>
        <v>#N/A</v>
      </c>
      <c r="B2404" t="s">
        <v>24</v>
      </c>
      <c r="C2404">
        <v>39</v>
      </c>
      <c r="D2404">
        <v>0</v>
      </c>
      <c r="E2404">
        <v>127</v>
      </c>
      <c r="F2404" t="s">
        <v>25</v>
      </c>
      <c r="G2404">
        <v>7848</v>
      </c>
      <c r="H2404">
        <v>127</v>
      </c>
      <c r="I2404">
        <v>125</v>
      </c>
      <c r="J2404">
        <v>2</v>
      </c>
      <c r="K2404">
        <v>0</v>
      </c>
      <c r="L2404">
        <v>4</v>
      </c>
      <c r="M2404">
        <v>57</v>
      </c>
      <c r="N2404">
        <v>0</v>
      </c>
      <c r="O2404">
        <v>62</v>
      </c>
      <c r="P2404">
        <v>0</v>
      </c>
      <c r="U2404" t="str">
        <f t="shared" si="114"/>
        <v>39-QUE</v>
      </c>
      <c r="V2404" t="e">
        <f>IF(U2404="","",VLOOKUP(B2404,'08 County Sub Allocation'!A:B,2,FALSE))</f>
        <v>#N/A</v>
      </c>
      <c r="X2404">
        <f t="shared" si="113"/>
        <v>39</v>
      </c>
      <c r="Y2404" t="str">
        <f t="shared" si="115"/>
        <v>QUE</v>
      </c>
    </row>
    <row r="2405" spans="1:25" x14ac:dyDescent="0.3">
      <c r="A2405" t="e">
        <f>VLOOKUP(B2405,'VTD Check'!A:D,4,FALSE)</f>
        <v>#N/A</v>
      </c>
      <c r="B2405" t="s">
        <v>26</v>
      </c>
      <c r="C2405">
        <v>39</v>
      </c>
      <c r="D2405">
        <v>0</v>
      </c>
      <c r="E2405">
        <v>0</v>
      </c>
      <c r="F2405" t="s">
        <v>25</v>
      </c>
      <c r="G2405">
        <v>7848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U2405" t="str">
        <f t="shared" si="114"/>
        <v/>
      </c>
      <c r="V2405" t="str">
        <f>IF(U2405="","",VLOOKUP(B2405,'08 County Sub Allocation'!A:B,2,FALSE))</f>
        <v/>
      </c>
      <c r="X2405" t="str">
        <f t="shared" si="113"/>
        <v/>
      </c>
      <c r="Y2405" t="str">
        <f t="shared" si="115"/>
        <v/>
      </c>
    </row>
    <row r="2406" spans="1:25" x14ac:dyDescent="0.3">
      <c r="A2406" t="e">
        <f>VLOOKUP(B2406,'VTD Check'!A:D,4,FALSE)</f>
        <v>#N/A</v>
      </c>
      <c r="B2406" t="s">
        <v>27</v>
      </c>
      <c r="C2406">
        <v>39</v>
      </c>
      <c r="D2406">
        <v>0</v>
      </c>
      <c r="E2406">
        <v>0</v>
      </c>
      <c r="F2406" t="s">
        <v>25</v>
      </c>
      <c r="G2406">
        <v>7848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U2406" t="str">
        <f t="shared" si="114"/>
        <v/>
      </c>
      <c r="V2406" t="str">
        <f>IF(U2406="","",VLOOKUP(B2406,'08 County Sub Allocation'!A:B,2,FALSE))</f>
        <v/>
      </c>
      <c r="X2406" t="str">
        <f t="shared" si="113"/>
        <v/>
      </c>
      <c r="Y2406" t="str">
        <f t="shared" si="115"/>
        <v/>
      </c>
    </row>
    <row r="2407" spans="1:25" x14ac:dyDescent="0.3">
      <c r="A2407" t="e">
        <f>VLOOKUP(B2407,'VTD Check'!A:D,4,FALSE)</f>
        <v>#N/A</v>
      </c>
      <c r="B2407" t="s">
        <v>28</v>
      </c>
      <c r="C2407">
        <v>39</v>
      </c>
      <c r="D2407">
        <v>0</v>
      </c>
      <c r="E2407">
        <v>0</v>
      </c>
      <c r="F2407" t="s">
        <v>25</v>
      </c>
      <c r="G2407">
        <v>7848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U2407" t="str">
        <f t="shared" si="114"/>
        <v/>
      </c>
      <c r="V2407" t="str">
        <f>IF(U2407="","",VLOOKUP(B2407,'08 County Sub Allocation'!A:B,2,FALSE))</f>
        <v/>
      </c>
      <c r="X2407" t="str">
        <f t="shared" si="113"/>
        <v/>
      </c>
      <c r="Y2407" t="str">
        <f t="shared" si="115"/>
        <v/>
      </c>
    </row>
    <row r="2408" spans="1:25" x14ac:dyDescent="0.3">
      <c r="A2408" t="e">
        <f>VLOOKUP(B2408,'VTD Check'!A:D,4,FALSE)</f>
        <v>#N/A</v>
      </c>
      <c r="B2408" t="s">
        <v>29</v>
      </c>
      <c r="C2408">
        <v>39</v>
      </c>
      <c r="D2408">
        <v>0</v>
      </c>
      <c r="E2408">
        <v>0</v>
      </c>
      <c r="F2408" t="s">
        <v>25</v>
      </c>
      <c r="G2408">
        <v>7848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U2408" t="str">
        <f t="shared" si="114"/>
        <v/>
      </c>
      <c r="V2408" t="str">
        <f>IF(U2408="","",VLOOKUP(B2408,'08 County Sub Allocation'!A:B,2,FALSE))</f>
        <v/>
      </c>
      <c r="X2408" t="str">
        <f t="shared" si="113"/>
        <v/>
      </c>
      <c r="Y2408" t="str">
        <f t="shared" si="115"/>
        <v/>
      </c>
    </row>
    <row r="2409" spans="1:25" x14ac:dyDescent="0.3">
      <c r="A2409" t="e">
        <f>VLOOKUP(B2409,'VTD Check'!A:D,4,FALSE)</f>
        <v>#N/A</v>
      </c>
      <c r="B2409" t="s">
        <v>30</v>
      </c>
      <c r="C2409">
        <v>39</v>
      </c>
      <c r="D2409">
        <v>0</v>
      </c>
      <c r="E2409">
        <v>0</v>
      </c>
      <c r="F2409" t="s">
        <v>25</v>
      </c>
      <c r="G2409">
        <v>7848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U2409" t="str">
        <f t="shared" si="114"/>
        <v/>
      </c>
      <c r="V2409" t="str">
        <f>IF(U2409="","",VLOOKUP(B2409,'08 County Sub Allocation'!A:B,2,FALSE))</f>
        <v/>
      </c>
      <c r="X2409" t="str">
        <f t="shared" si="113"/>
        <v/>
      </c>
      <c r="Y2409" t="str">
        <f t="shared" si="115"/>
        <v/>
      </c>
    </row>
    <row r="2410" spans="1:25" x14ac:dyDescent="0.3">
      <c r="A2410" t="e">
        <f>VLOOKUP(B2410,'VTD Check'!A:D,4,FALSE)</f>
        <v>#N/A</v>
      </c>
      <c r="B2410" t="s">
        <v>31</v>
      </c>
      <c r="C2410">
        <v>39</v>
      </c>
      <c r="D2410">
        <v>0</v>
      </c>
      <c r="E2410">
        <v>0</v>
      </c>
      <c r="F2410" t="s">
        <v>25</v>
      </c>
      <c r="G2410">
        <v>7848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U2410" t="str">
        <f t="shared" si="114"/>
        <v/>
      </c>
      <c r="V2410" t="str">
        <f>IF(U2410="","",VLOOKUP(B2410,'08 County Sub Allocation'!A:B,2,FALSE))</f>
        <v/>
      </c>
      <c r="X2410" t="str">
        <f t="shared" si="113"/>
        <v/>
      </c>
      <c r="Y2410" t="str">
        <f t="shared" si="115"/>
        <v/>
      </c>
    </row>
    <row r="2411" spans="1:25" x14ac:dyDescent="0.3">
      <c r="A2411" t="e">
        <f>VLOOKUP(B2411,'VTD Check'!A:D,4,FALSE)</f>
        <v>#N/A</v>
      </c>
      <c r="B2411" t="s">
        <v>32</v>
      </c>
      <c r="C2411">
        <v>39</v>
      </c>
      <c r="D2411">
        <v>0</v>
      </c>
      <c r="E2411">
        <v>127</v>
      </c>
      <c r="F2411" t="s">
        <v>25</v>
      </c>
      <c r="G2411">
        <v>0</v>
      </c>
      <c r="H2411">
        <v>127</v>
      </c>
      <c r="I2411">
        <v>125</v>
      </c>
      <c r="J2411">
        <v>2</v>
      </c>
      <c r="K2411">
        <v>0</v>
      </c>
      <c r="L2411">
        <v>4</v>
      </c>
      <c r="M2411">
        <v>57</v>
      </c>
      <c r="N2411">
        <v>0</v>
      </c>
      <c r="O2411">
        <v>62</v>
      </c>
      <c r="P2411">
        <v>0</v>
      </c>
      <c r="U2411" t="str">
        <f t="shared" si="114"/>
        <v/>
      </c>
      <c r="V2411" t="str">
        <f>IF(U2411="","",VLOOKUP(B2411,'08 County Sub Allocation'!A:B,2,FALSE))</f>
        <v/>
      </c>
      <c r="X2411" t="str">
        <f t="shared" si="113"/>
        <v/>
      </c>
      <c r="Y2411" t="str">
        <f t="shared" si="115"/>
        <v/>
      </c>
    </row>
    <row r="2412" spans="1:25" x14ac:dyDescent="0.3">
      <c r="A2412" t="e">
        <f>VLOOKUP(B2412,'VTD Check'!A:D,4,FALSE)</f>
        <v>#N/A</v>
      </c>
      <c r="B2412" t="s">
        <v>492</v>
      </c>
      <c r="C2412">
        <v>39</v>
      </c>
      <c r="U2412" t="str">
        <f t="shared" si="114"/>
        <v/>
      </c>
      <c r="V2412" t="str">
        <f>IF(U2412="","",VLOOKUP(B2412,'08 County Sub Allocation'!A:B,2,FALSE))</f>
        <v/>
      </c>
      <c r="X2412" t="str">
        <f t="shared" si="113"/>
        <v/>
      </c>
      <c r="Y2412" t="str">
        <f t="shared" si="115"/>
        <v/>
      </c>
    </row>
    <row r="2413" spans="1:25" x14ac:dyDescent="0.3">
      <c r="A2413" t="e">
        <f>VLOOKUP(B2413,'VTD Check'!A:D,4,FALSE)</f>
        <v>#N/A</v>
      </c>
      <c r="B2413" t="s">
        <v>24</v>
      </c>
      <c r="C2413">
        <v>39</v>
      </c>
      <c r="D2413">
        <v>0</v>
      </c>
      <c r="E2413">
        <v>94</v>
      </c>
      <c r="F2413" t="s">
        <v>25</v>
      </c>
      <c r="G2413">
        <v>32014</v>
      </c>
      <c r="H2413">
        <v>94</v>
      </c>
      <c r="I2413">
        <v>94</v>
      </c>
      <c r="J2413">
        <v>1</v>
      </c>
      <c r="K2413">
        <v>1</v>
      </c>
      <c r="L2413">
        <v>0</v>
      </c>
      <c r="M2413">
        <v>43</v>
      </c>
      <c r="N2413">
        <v>2</v>
      </c>
      <c r="O2413">
        <v>46</v>
      </c>
      <c r="P2413">
        <v>1</v>
      </c>
      <c r="U2413" t="str">
        <f t="shared" si="114"/>
        <v/>
      </c>
      <c r="V2413" t="str">
        <f>IF(U2413="","",VLOOKUP(B2413,'08 County Sub Allocation'!A:B,2,FALSE))</f>
        <v/>
      </c>
      <c r="X2413" t="str">
        <f t="shared" si="113"/>
        <v/>
      </c>
      <c r="Y2413" t="str">
        <f t="shared" si="115"/>
        <v/>
      </c>
    </row>
    <row r="2414" spans="1:25" x14ac:dyDescent="0.3">
      <c r="A2414" t="e">
        <f>VLOOKUP(B2414,'VTD Check'!A:D,4,FALSE)</f>
        <v>#N/A</v>
      </c>
      <c r="B2414" t="s">
        <v>26</v>
      </c>
      <c r="C2414">
        <v>39</v>
      </c>
      <c r="D2414">
        <v>0</v>
      </c>
      <c r="E2414">
        <v>0</v>
      </c>
      <c r="F2414" t="s">
        <v>25</v>
      </c>
      <c r="G2414">
        <v>32014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U2414" t="str">
        <f t="shared" si="114"/>
        <v/>
      </c>
      <c r="V2414" t="str">
        <f>IF(U2414="","",VLOOKUP(B2414,'08 County Sub Allocation'!A:B,2,FALSE))</f>
        <v/>
      </c>
      <c r="X2414" t="str">
        <f t="shared" si="113"/>
        <v/>
      </c>
      <c r="Y2414" t="str">
        <f t="shared" si="115"/>
        <v/>
      </c>
    </row>
    <row r="2415" spans="1:25" x14ac:dyDescent="0.3">
      <c r="A2415" t="e">
        <f>VLOOKUP(B2415,'VTD Check'!A:D,4,FALSE)</f>
        <v>#N/A</v>
      </c>
      <c r="B2415" t="s">
        <v>27</v>
      </c>
      <c r="C2415">
        <v>39</v>
      </c>
      <c r="D2415">
        <v>0</v>
      </c>
      <c r="E2415">
        <v>0</v>
      </c>
      <c r="F2415" t="s">
        <v>25</v>
      </c>
      <c r="G2415">
        <v>32014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U2415" t="str">
        <f t="shared" si="114"/>
        <v/>
      </c>
      <c r="V2415" t="str">
        <f>IF(U2415="","",VLOOKUP(B2415,'08 County Sub Allocation'!A:B,2,FALSE))</f>
        <v/>
      </c>
      <c r="X2415" t="str">
        <f t="shared" si="113"/>
        <v/>
      </c>
      <c r="Y2415" t="str">
        <f t="shared" si="115"/>
        <v/>
      </c>
    </row>
    <row r="2416" spans="1:25" x14ac:dyDescent="0.3">
      <c r="A2416" t="e">
        <f>VLOOKUP(B2416,'VTD Check'!A:D,4,FALSE)</f>
        <v>#N/A</v>
      </c>
      <c r="B2416" t="s">
        <v>28</v>
      </c>
      <c r="C2416">
        <v>39</v>
      </c>
      <c r="D2416">
        <v>0</v>
      </c>
      <c r="E2416">
        <v>0</v>
      </c>
      <c r="F2416" t="s">
        <v>25</v>
      </c>
      <c r="G2416">
        <v>32014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U2416" t="str">
        <f t="shared" si="114"/>
        <v/>
      </c>
      <c r="V2416" t="str">
        <f>IF(U2416="","",VLOOKUP(B2416,'08 County Sub Allocation'!A:B,2,FALSE))</f>
        <v/>
      </c>
      <c r="X2416" t="str">
        <f t="shared" si="113"/>
        <v/>
      </c>
      <c r="Y2416" t="str">
        <f t="shared" si="115"/>
        <v/>
      </c>
    </row>
    <row r="2417" spans="1:25" x14ac:dyDescent="0.3">
      <c r="A2417" t="e">
        <f>VLOOKUP(B2417,'VTD Check'!A:D,4,FALSE)</f>
        <v>#N/A</v>
      </c>
      <c r="B2417" t="s">
        <v>29</v>
      </c>
      <c r="C2417">
        <v>39</v>
      </c>
      <c r="D2417">
        <v>0</v>
      </c>
      <c r="E2417">
        <v>0</v>
      </c>
      <c r="F2417" t="s">
        <v>25</v>
      </c>
      <c r="G2417">
        <v>32014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U2417" t="str">
        <f t="shared" si="114"/>
        <v/>
      </c>
      <c r="V2417" t="str">
        <f>IF(U2417="","",VLOOKUP(B2417,'08 County Sub Allocation'!A:B,2,FALSE))</f>
        <v/>
      </c>
      <c r="X2417" t="str">
        <f t="shared" si="113"/>
        <v/>
      </c>
      <c r="Y2417" t="str">
        <f t="shared" si="115"/>
        <v/>
      </c>
    </row>
    <row r="2418" spans="1:25" x14ac:dyDescent="0.3">
      <c r="A2418" t="e">
        <f>VLOOKUP(B2418,'VTD Check'!A:D,4,FALSE)</f>
        <v>#N/A</v>
      </c>
      <c r="B2418" t="s">
        <v>30</v>
      </c>
      <c r="C2418">
        <v>39</v>
      </c>
      <c r="D2418">
        <v>0</v>
      </c>
      <c r="E2418">
        <v>0</v>
      </c>
      <c r="F2418" t="s">
        <v>25</v>
      </c>
      <c r="G2418">
        <v>32014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U2418" t="str">
        <f t="shared" si="114"/>
        <v/>
      </c>
      <c r="V2418" t="str">
        <f>IF(U2418="","",VLOOKUP(B2418,'08 County Sub Allocation'!A:B,2,FALSE))</f>
        <v/>
      </c>
      <c r="X2418" t="str">
        <f t="shared" si="113"/>
        <v/>
      </c>
      <c r="Y2418" t="str">
        <f t="shared" si="115"/>
        <v/>
      </c>
    </row>
    <row r="2419" spans="1:25" x14ac:dyDescent="0.3">
      <c r="A2419" t="e">
        <f>VLOOKUP(B2419,'VTD Check'!A:D,4,FALSE)</f>
        <v>#N/A</v>
      </c>
      <c r="B2419" t="s">
        <v>31</v>
      </c>
      <c r="C2419">
        <v>39</v>
      </c>
      <c r="D2419">
        <v>0</v>
      </c>
      <c r="E2419">
        <v>0</v>
      </c>
      <c r="F2419" t="s">
        <v>25</v>
      </c>
      <c r="G2419">
        <v>32014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U2419" t="str">
        <f t="shared" si="114"/>
        <v/>
      </c>
      <c r="V2419" t="str">
        <f>IF(U2419="","",VLOOKUP(B2419,'08 County Sub Allocation'!A:B,2,FALSE))</f>
        <v/>
      </c>
      <c r="X2419" t="str">
        <f t="shared" si="113"/>
        <v/>
      </c>
      <c r="Y2419" t="str">
        <f t="shared" si="115"/>
        <v/>
      </c>
    </row>
    <row r="2420" spans="1:25" x14ac:dyDescent="0.3">
      <c r="A2420" t="e">
        <f>VLOOKUP(B2420,'VTD Check'!A:D,4,FALSE)</f>
        <v>#N/A</v>
      </c>
      <c r="B2420" t="s">
        <v>32</v>
      </c>
      <c r="C2420">
        <v>39</v>
      </c>
      <c r="D2420">
        <v>0</v>
      </c>
      <c r="E2420">
        <v>94</v>
      </c>
      <c r="F2420" t="s">
        <v>25</v>
      </c>
      <c r="G2420">
        <v>0</v>
      </c>
      <c r="H2420">
        <v>94</v>
      </c>
      <c r="I2420">
        <v>94</v>
      </c>
      <c r="J2420">
        <v>1</v>
      </c>
      <c r="K2420">
        <v>1</v>
      </c>
      <c r="L2420">
        <v>0</v>
      </c>
      <c r="M2420">
        <v>43</v>
      </c>
      <c r="N2420">
        <v>2</v>
      </c>
      <c r="O2420">
        <v>46</v>
      </c>
      <c r="P2420">
        <v>1</v>
      </c>
      <c r="U2420" t="str">
        <f t="shared" si="114"/>
        <v/>
      </c>
      <c r="V2420" t="str">
        <f>IF(U2420="","",VLOOKUP(B2420,'08 County Sub Allocation'!A:B,2,FALSE))</f>
        <v/>
      </c>
      <c r="X2420" t="str">
        <f t="shared" si="113"/>
        <v/>
      </c>
      <c r="Y2420" t="str">
        <f t="shared" si="115"/>
        <v/>
      </c>
    </row>
    <row r="2421" spans="1:25" x14ac:dyDescent="0.3">
      <c r="A2421" t="e">
        <f>VLOOKUP(B2421,'VTD Check'!A:D,4,FALSE)</f>
        <v>#N/A</v>
      </c>
      <c r="B2421" t="s">
        <v>493</v>
      </c>
      <c r="C2421">
        <v>39</v>
      </c>
      <c r="U2421" t="str">
        <f t="shared" si="114"/>
        <v/>
      </c>
      <c r="V2421" t="str">
        <f>IF(U2421="","",VLOOKUP(B2421,'08 County Sub Allocation'!A:B,2,FALSE))</f>
        <v/>
      </c>
      <c r="X2421" t="str">
        <f t="shared" si="113"/>
        <v/>
      </c>
      <c r="Y2421" t="str">
        <f t="shared" si="115"/>
        <v/>
      </c>
    </row>
    <row r="2422" spans="1:25" x14ac:dyDescent="0.3">
      <c r="A2422" t="e">
        <f>VLOOKUP(B2422,'VTD Check'!A:D,4,FALSE)</f>
        <v>#N/A</v>
      </c>
      <c r="B2422" t="s">
        <v>24</v>
      </c>
      <c r="C2422">
        <v>39</v>
      </c>
      <c r="D2422">
        <v>0</v>
      </c>
      <c r="E2422">
        <v>0</v>
      </c>
      <c r="F2422" t="s">
        <v>25</v>
      </c>
      <c r="G2422">
        <v>32014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U2422" t="str">
        <f t="shared" si="114"/>
        <v/>
      </c>
      <c r="V2422" t="str">
        <f>IF(U2422="","",VLOOKUP(B2422,'08 County Sub Allocation'!A:B,2,FALSE))</f>
        <v/>
      </c>
      <c r="X2422" t="str">
        <f t="shared" si="113"/>
        <v/>
      </c>
      <c r="Y2422" t="str">
        <f t="shared" si="115"/>
        <v/>
      </c>
    </row>
    <row r="2423" spans="1:25" x14ac:dyDescent="0.3">
      <c r="A2423" t="e">
        <f>VLOOKUP(B2423,'VTD Check'!A:D,4,FALSE)</f>
        <v>#N/A</v>
      </c>
      <c r="B2423" t="s">
        <v>26</v>
      </c>
      <c r="C2423">
        <v>39</v>
      </c>
      <c r="D2423">
        <v>0</v>
      </c>
      <c r="E2423">
        <v>126</v>
      </c>
      <c r="F2423" t="s">
        <v>25</v>
      </c>
      <c r="G2423">
        <v>32014</v>
      </c>
      <c r="H2423">
        <v>126</v>
      </c>
      <c r="I2423">
        <v>125</v>
      </c>
      <c r="J2423">
        <v>8</v>
      </c>
      <c r="K2423">
        <v>1</v>
      </c>
      <c r="L2423">
        <v>1</v>
      </c>
      <c r="M2423">
        <v>49</v>
      </c>
      <c r="N2423">
        <v>1</v>
      </c>
      <c r="O2423">
        <v>65</v>
      </c>
      <c r="P2423">
        <v>0</v>
      </c>
      <c r="U2423" t="str">
        <f t="shared" si="114"/>
        <v/>
      </c>
      <c r="V2423" t="str">
        <f>IF(U2423="","",VLOOKUP(B2423,'08 County Sub Allocation'!A:B,2,FALSE))</f>
        <v/>
      </c>
      <c r="X2423" t="str">
        <f t="shared" si="113"/>
        <v/>
      </c>
      <c r="Y2423" t="str">
        <f t="shared" si="115"/>
        <v/>
      </c>
    </row>
    <row r="2424" spans="1:25" x14ac:dyDescent="0.3">
      <c r="A2424" t="e">
        <f>VLOOKUP(B2424,'VTD Check'!A:D,4,FALSE)</f>
        <v>#N/A</v>
      </c>
      <c r="B2424" t="s">
        <v>27</v>
      </c>
      <c r="C2424">
        <v>39</v>
      </c>
      <c r="D2424">
        <v>0</v>
      </c>
      <c r="E2424">
        <v>0</v>
      </c>
      <c r="F2424" t="s">
        <v>25</v>
      </c>
      <c r="G2424">
        <v>32014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U2424" t="str">
        <f t="shared" si="114"/>
        <v/>
      </c>
      <c r="V2424" t="str">
        <f>IF(U2424="","",VLOOKUP(B2424,'08 County Sub Allocation'!A:B,2,FALSE))</f>
        <v/>
      </c>
      <c r="X2424" t="str">
        <f t="shared" si="113"/>
        <v/>
      </c>
      <c r="Y2424" t="str">
        <f t="shared" si="115"/>
        <v/>
      </c>
    </row>
    <row r="2425" spans="1:25" x14ac:dyDescent="0.3">
      <c r="A2425" t="e">
        <f>VLOOKUP(B2425,'VTD Check'!A:D,4,FALSE)</f>
        <v>#N/A</v>
      </c>
      <c r="B2425" t="s">
        <v>28</v>
      </c>
      <c r="C2425">
        <v>39</v>
      </c>
      <c r="D2425">
        <v>0</v>
      </c>
      <c r="E2425">
        <v>201</v>
      </c>
      <c r="F2425" t="s">
        <v>25</v>
      </c>
      <c r="G2425">
        <v>32014</v>
      </c>
      <c r="H2425">
        <v>201</v>
      </c>
      <c r="I2425">
        <v>199</v>
      </c>
      <c r="J2425">
        <v>3</v>
      </c>
      <c r="K2425">
        <v>1</v>
      </c>
      <c r="L2425">
        <v>2</v>
      </c>
      <c r="M2425">
        <v>84</v>
      </c>
      <c r="N2425">
        <v>3</v>
      </c>
      <c r="O2425">
        <v>106</v>
      </c>
      <c r="P2425">
        <v>0</v>
      </c>
      <c r="U2425" t="str">
        <f t="shared" si="114"/>
        <v/>
      </c>
      <c r="V2425" t="str">
        <f>IF(U2425="","",VLOOKUP(B2425,'08 County Sub Allocation'!A:B,2,FALSE))</f>
        <v/>
      </c>
      <c r="X2425" t="str">
        <f t="shared" si="113"/>
        <v/>
      </c>
      <c r="Y2425" t="str">
        <f t="shared" si="115"/>
        <v/>
      </c>
    </row>
    <row r="2426" spans="1:25" x14ac:dyDescent="0.3">
      <c r="A2426" t="e">
        <f>VLOOKUP(B2426,'VTD Check'!A:D,4,FALSE)</f>
        <v>#N/A</v>
      </c>
      <c r="B2426" t="s">
        <v>29</v>
      </c>
      <c r="C2426">
        <v>39</v>
      </c>
      <c r="D2426">
        <v>0</v>
      </c>
      <c r="E2426">
        <v>0</v>
      </c>
      <c r="F2426" t="s">
        <v>25</v>
      </c>
      <c r="G2426">
        <v>32014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U2426" t="str">
        <f t="shared" si="114"/>
        <v/>
      </c>
      <c r="V2426" t="str">
        <f>IF(U2426="","",VLOOKUP(B2426,'08 County Sub Allocation'!A:B,2,FALSE))</f>
        <v/>
      </c>
      <c r="X2426" t="str">
        <f t="shared" si="113"/>
        <v/>
      </c>
      <c r="Y2426" t="str">
        <f t="shared" si="115"/>
        <v/>
      </c>
    </row>
    <row r="2427" spans="1:25" x14ac:dyDescent="0.3">
      <c r="A2427" t="e">
        <f>VLOOKUP(B2427,'VTD Check'!A:D,4,FALSE)</f>
        <v>#N/A</v>
      </c>
      <c r="B2427" t="s">
        <v>30</v>
      </c>
      <c r="C2427">
        <v>39</v>
      </c>
      <c r="D2427">
        <v>0</v>
      </c>
      <c r="E2427">
        <v>482</v>
      </c>
      <c r="F2427" t="s">
        <v>25</v>
      </c>
      <c r="G2427">
        <v>32014</v>
      </c>
      <c r="H2427">
        <v>482</v>
      </c>
      <c r="I2427">
        <v>477</v>
      </c>
      <c r="J2427">
        <v>11</v>
      </c>
      <c r="K2427">
        <v>0</v>
      </c>
      <c r="L2427">
        <v>17</v>
      </c>
      <c r="M2427">
        <v>207</v>
      </c>
      <c r="N2427">
        <v>2</v>
      </c>
      <c r="O2427">
        <v>238</v>
      </c>
      <c r="P2427">
        <v>2</v>
      </c>
      <c r="U2427" t="str">
        <f t="shared" si="114"/>
        <v/>
      </c>
      <c r="V2427" t="str">
        <f>IF(U2427="","",VLOOKUP(B2427,'08 County Sub Allocation'!A:B,2,FALSE))</f>
        <v/>
      </c>
      <c r="X2427" t="str">
        <f t="shared" si="113"/>
        <v/>
      </c>
      <c r="Y2427" t="str">
        <f t="shared" si="115"/>
        <v/>
      </c>
    </row>
    <row r="2428" spans="1:25" x14ac:dyDescent="0.3">
      <c r="A2428" t="e">
        <f>VLOOKUP(B2428,'VTD Check'!A:D,4,FALSE)</f>
        <v>#N/A</v>
      </c>
      <c r="B2428" t="s">
        <v>31</v>
      </c>
      <c r="C2428">
        <v>39</v>
      </c>
      <c r="D2428">
        <v>0</v>
      </c>
      <c r="E2428">
        <v>0</v>
      </c>
      <c r="F2428" t="s">
        <v>25</v>
      </c>
      <c r="G2428">
        <v>32014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U2428" t="str">
        <f t="shared" si="114"/>
        <v/>
      </c>
      <c r="V2428" t="str">
        <f>IF(U2428="","",VLOOKUP(B2428,'08 County Sub Allocation'!A:B,2,FALSE))</f>
        <v/>
      </c>
      <c r="X2428" t="str">
        <f t="shared" si="113"/>
        <v/>
      </c>
      <c r="Y2428" t="str">
        <f t="shared" si="115"/>
        <v/>
      </c>
    </row>
    <row r="2429" spans="1:25" x14ac:dyDescent="0.3">
      <c r="A2429" t="e">
        <f>VLOOKUP(B2429,'VTD Check'!A:D,4,FALSE)</f>
        <v>#N/A</v>
      </c>
      <c r="B2429" t="s">
        <v>32</v>
      </c>
      <c r="C2429">
        <v>39</v>
      </c>
      <c r="D2429">
        <v>0</v>
      </c>
      <c r="E2429">
        <v>809</v>
      </c>
      <c r="F2429" t="s">
        <v>25</v>
      </c>
      <c r="G2429">
        <v>0</v>
      </c>
      <c r="H2429">
        <v>809</v>
      </c>
      <c r="I2429">
        <v>801</v>
      </c>
      <c r="J2429">
        <v>22</v>
      </c>
      <c r="K2429">
        <v>2</v>
      </c>
      <c r="L2429">
        <v>20</v>
      </c>
      <c r="M2429">
        <v>340</v>
      </c>
      <c r="N2429">
        <v>6</v>
      </c>
      <c r="O2429">
        <v>409</v>
      </c>
      <c r="P2429">
        <v>2</v>
      </c>
      <c r="U2429" t="str">
        <f t="shared" si="114"/>
        <v/>
      </c>
      <c r="V2429" t="str">
        <f>IF(U2429="","",VLOOKUP(B2429,'08 County Sub Allocation'!A:B,2,FALSE))</f>
        <v/>
      </c>
      <c r="X2429" t="str">
        <f t="shared" si="113"/>
        <v/>
      </c>
      <c r="Y2429" t="str">
        <f t="shared" si="115"/>
        <v/>
      </c>
    </row>
    <row r="2430" spans="1:25" x14ac:dyDescent="0.3">
      <c r="A2430" t="e">
        <f>VLOOKUP(B2430,'VTD Check'!A:D,4,FALSE)</f>
        <v>#N/A</v>
      </c>
      <c r="B2430" t="s">
        <v>552</v>
      </c>
      <c r="C2430">
        <v>39</v>
      </c>
      <c r="U2430" t="str">
        <f t="shared" si="114"/>
        <v/>
      </c>
      <c r="V2430" t="str">
        <f>IF(U2430="","",VLOOKUP(B2430,'08 County Sub Allocation'!A:B,2,FALSE))</f>
        <v/>
      </c>
      <c r="X2430" t="str">
        <f t="shared" si="113"/>
        <v/>
      </c>
      <c r="Y2430" t="str">
        <f t="shared" si="115"/>
        <v/>
      </c>
    </row>
    <row r="2431" spans="1:25" x14ac:dyDescent="0.3">
      <c r="A2431" t="e">
        <f>VLOOKUP(B2431,'VTD Check'!A:D,4,FALSE)</f>
        <v>#N/A</v>
      </c>
      <c r="B2431" t="s">
        <v>24</v>
      </c>
      <c r="C2431">
        <v>39</v>
      </c>
      <c r="D2431">
        <v>0</v>
      </c>
      <c r="E2431">
        <v>0</v>
      </c>
      <c r="F2431" t="s">
        <v>25</v>
      </c>
      <c r="G2431">
        <v>16373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U2431" t="str">
        <f t="shared" si="114"/>
        <v/>
      </c>
      <c r="V2431" t="str">
        <f>IF(U2431="","",VLOOKUP(B2431,'08 County Sub Allocation'!A:B,2,FALSE))</f>
        <v/>
      </c>
      <c r="X2431" t="str">
        <f t="shared" si="113"/>
        <v/>
      </c>
      <c r="Y2431" t="str">
        <f t="shared" si="115"/>
        <v/>
      </c>
    </row>
    <row r="2432" spans="1:25" x14ac:dyDescent="0.3">
      <c r="A2432" t="e">
        <f>VLOOKUP(B2432,'VTD Check'!A:D,4,FALSE)</f>
        <v>#N/A</v>
      </c>
      <c r="B2432" t="s">
        <v>26</v>
      </c>
      <c r="C2432">
        <v>39</v>
      </c>
      <c r="D2432">
        <v>0</v>
      </c>
      <c r="E2432">
        <v>0</v>
      </c>
      <c r="F2432" t="s">
        <v>25</v>
      </c>
      <c r="G2432">
        <v>16373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U2432" t="str">
        <f t="shared" si="114"/>
        <v/>
      </c>
      <c r="V2432" t="str">
        <f>IF(U2432="","",VLOOKUP(B2432,'08 County Sub Allocation'!A:B,2,FALSE))</f>
        <v/>
      </c>
      <c r="X2432" t="str">
        <f t="shared" si="113"/>
        <v/>
      </c>
      <c r="Y2432" t="str">
        <f t="shared" si="115"/>
        <v/>
      </c>
    </row>
    <row r="2433" spans="1:25" x14ac:dyDescent="0.3">
      <c r="A2433" t="e">
        <f>VLOOKUP(B2433,'VTD Check'!A:D,4,FALSE)</f>
        <v>#N/A</v>
      </c>
      <c r="B2433" t="s">
        <v>27</v>
      </c>
      <c r="C2433">
        <v>39</v>
      </c>
      <c r="D2433">
        <v>0</v>
      </c>
      <c r="E2433">
        <v>0</v>
      </c>
      <c r="F2433" t="s">
        <v>25</v>
      </c>
      <c r="G2433">
        <v>16373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U2433" t="str">
        <f t="shared" si="114"/>
        <v/>
      </c>
      <c r="V2433" t="str">
        <f>IF(U2433="","",VLOOKUP(B2433,'08 County Sub Allocation'!A:B,2,FALSE))</f>
        <v/>
      </c>
      <c r="X2433" t="str">
        <f t="shared" si="113"/>
        <v/>
      </c>
      <c r="Y2433" t="str">
        <f t="shared" si="115"/>
        <v/>
      </c>
    </row>
    <row r="2434" spans="1:25" x14ac:dyDescent="0.3">
      <c r="A2434" t="e">
        <f>VLOOKUP(B2434,'VTD Check'!A:D,4,FALSE)</f>
        <v>#N/A</v>
      </c>
      <c r="B2434" t="s">
        <v>28</v>
      </c>
      <c r="C2434">
        <v>39</v>
      </c>
      <c r="D2434">
        <v>0</v>
      </c>
      <c r="E2434">
        <v>0</v>
      </c>
      <c r="F2434" t="s">
        <v>25</v>
      </c>
      <c r="G2434">
        <v>16373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U2434" t="str">
        <f t="shared" si="114"/>
        <v/>
      </c>
      <c r="V2434" t="str">
        <f>IF(U2434="","",VLOOKUP(B2434,'08 County Sub Allocation'!A:B,2,FALSE))</f>
        <v/>
      </c>
      <c r="X2434" t="str">
        <f t="shared" si="113"/>
        <v/>
      </c>
      <c r="Y2434" t="str">
        <f t="shared" si="115"/>
        <v/>
      </c>
    </row>
    <row r="2435" spans="1:25" x14ac:dyDescent="0.3">
      <c r="A2435" t="e">
        <f>VLOOKUP(B2435,'VTD Check'!A:D,4,FALSE)</f>
        <v>#N/A</v>
      </c>
      <c r="B2435" t="s">
        <v>29</v>
      </c>
      <c r="C2435">
        <v>39</v>
      </c>
      <c r="D2435">
        <v>0</v>
      </c>
      <c r="E2435">
        <v>38</v>
      </c>
      <c r="F2435" t="s">
        <v>25</v>
      </c>
      <c r="G2435">
        <v>16373</v>
      </c>
      <c r="H2435">
        <v>38</v>
      </c>
      <c r="I2435">
        <v>38</v>
      </c>
      <c r="J2435">
        <v>0</v>
      </c>
      <c r="K2435">
        <v>0</v>
      </c>
      <c r="L2435">
        <v>0</v>
      </c>
      <c r="M2435">
        <v>19</v>
      </c>
      <c r="N2435">
        <v>0</v>
      </c>
      <c r="O2435">
        <v>19</v>
      </c>
      <c r="P2435">
        <v>0</v>
      </c>
      <c r="U2435" t="str">
        <f t="shared" si="114"/>
        <v/>
      </c>
      <c r="V2435" t="str">
        <f>IF(U2435="","",VLOOKUP(B2435,'08 County Sub Allocation'!A:B,2,FALSE))</f>
        <v/>
      </c>
      <c r="X2435" t="str">
        <f t="shared" ref="X2435:X2498" si="116">IF(U2435="","",IF(ISNUMBER(LEFT(U2435,2)/1),LEFT(U2435,2)/1,X2434))</f>
        <v/>
      </c>
      <c r="Y2435" t="str">
        <f t="shared" si="115"/>
        <v/>
      </c>
    </row>
    <row r="2436" spans="1:25" x14ac:dyDescent="0.3">
      <c r="A2436" t="e">
        <f>VLOOKUP(B2436,'VTD Check'!A:D,4,FALSE)</f>
        <v>#N/A</v>
      </c>
      <c r="B2436" t="s">
        <v>30</v>
      </c>
      <c r="C2436">
        <v>39</v>
      </c>
      <c r="D2436">
        <v>0</v>
      </c>
      <c r="E2436">
        <v>0</v>
      </c>
      <c r="F2436" t="s">
        <v>25</v>
      </c>
      <c r="G2436">
        <v>16373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U2436" t="str">
        <f t="shared" si="114"/>
        <v/>
      </c>
      <c r="V2436" t="str">
        <f>IF(U2436="","",VLOOKUP(B2436,'08 County Sub Allocation'!A:B,2,FALSE))</f>
        <v/>
      </c>
      <c r="X2436" t="str">
        <f t="shared" si="116"/>
        <v/>
      </c>
      <c r="Y2436" t="str">
        <f t="shared" si="115"/>
        <v/>
      </c>
    </row>
    <row r="2437" spans="1:25" x14ac:dyDescent="0.3">
      <c r="A2437" t="e">
        <f>VLOOKUP(B2437,'VTD Check'!A:D,4,FALSE)</f>
        <v>#N/A</v>
      </c>
      <c r="B2437" t="s">
        <v>31</v>
      </c>
      <c r="C2437">
        <v>39</v>
      </c>
      <c r="D2437">
        <v>0</v>
      </c>
      <c r="E2437">
        <v>0</v>
      </c>
      <c r="F2437" t="s">
        <v>25</v>
      </c>
      <c r="G2437">
        <v>16373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U2437" t="str">
        <f t="shared" si="114"/>
        <v/>
      </c>
      <c r="V2437" t="str">
        <f>IF(U2437="","",VLOOKUP(B2437,'08 County Sub Allocation'!A:B,2,FALSE))</f>
        <v/>
      </c>
      <c r="X2437" t="str">
        <f t="shared" si="116"/>
        <v/>
      </c>
      <c r="Y2437" t="str">
        <f t="shared" si="115"/>
        <v/>
      </c>
    </row>
    <row r="2438" spans="1:25" x14ac:dyDescent="0.3">
      <c r="A2438" t="e">
        <f>VLOOKUP(B2438,'VTD Check'!A:D,4,FALSE)</f>
        <v>#N/A</v>
      </c>
      <c r="B2438" t="s">
        <v>32</v>
      </c>
      <c r="C2438">
        <v>39</v>
      </c>
      <c r="D2438">
        <v>0</v>
      </c>
      <c r="E2438">
        <v>38</v>
      </c>
      <c r="F2438" t="s">
        <v>25</v>
      </c>
      <c r="G2438">
        <v>0</v>
      </c>
      <c r="H2438">
        <v>38</v>
      </c>
      <c r="I2438">
        <v>38</v>
      </c>
      <c r="J2438">
        <v>0</v>
      </c>
      <c r="K2438">
        <v>0</v>
      </c>
      <c r="L2438">
        <v>0</v>
      </c>
      <c r="M2438">
        <v>19</v>
      </c>
      <c r="N2438">
        <v>0</v>
      </c>
      <c r="O2438">
        <v>19</v>
      </c>
      <c r="P2438">
        <v>0</v>
      </c>
      <c r="U2438" t="str">
        <f t="shared" si="114"/>
        <v/>
      </c>
      <c r="V2438" t="str">
        <f>IF(U2438="","",VLOOKUP(B2438,'08 County Sub Allocation'!A:B,2,FALSE))</f>
        <v/>
      </c>
      <c r="X2438" t="str">
        <f t="shared" si="116"/>
        <v/>
      </c>
      <c r="Y2438" t="str">
        <f t="shared" si="115"/>
        <v/>
      </c>
    </row>
    <row r="2439" spans="1:25" x14ac:dyDescent="0.3">
      <c r="A2439" t="e">
        <f>VLOOKUP(B2439,'VTD Check'!A:D,4,FALSE)</f>
        <v>#N/A</v>
      </c>
      <c r="B2439" t="s">
        <v>32</v>
      </c>
      <c r="C2439">
        <v>39</v>
      </c>
      <c r="U2439" t="str">
        <f t="shared" si="114"/>
        <v/>
      </c>
      <c r="V2439" t="str">
        <f>IF(U2439="","",VLOOKUP(B2439,'08 County Sub Allocation'!A:B,2,FALSE))</f>
        <v/>
      </c>
      <c r="X2439" t="str">
        <f t="shared" si="116"/>
        <v/>
      </c>
      <c r="Y2439" t="str">
        <f t="shared" si="115"/>
        <v/>
      </c>
    </row>
    <row r="2440" spans="1:25" x14ac:dyDescent="0.3">
      <c r="A2440" t="e">
        <f>VLOOKUP(B2440,'VTD Check'!A:D,4,FALSE)</f>
        <v>#N/A</v>
      </c>
      <c r="B2440" t="s">
        <v>37</v>
      </c>
      <c r="C2440">
        <v>39</v>
      </c>
      <c r="D2440">
        <v>7848</v>
      </c>
      <c r="E2440">
        <v>4217</v>
      </c>
      <c r="F2440" s="1">
        <v>0.5373</v>
      </c>
      <c r="G2440">
        <v>7848</v>
      </c>
      <c r="H2440">
        <v>4217</v>
      </c>
      <c r="I2440">
        <v>4150</v>
      </c>
      <c r="J2440">
        <v>55</v>
      </c>
      <c r="K2440">
        <v>21</v>
      </c>
      <c r="L2440">
        <v>134</v>
      </c>
      <c r="M2440">
        <v>1746</v>
      </c>
      <c r="N2440">
        <v>27</v>
      </c>
      <c r="O2440">
        <v>2160</v>
      </c>
      <c r="P2440">
        <v>7</v>
      </c>
      <c r="U2440" t="str">
        <f t="shared" si="114"/>
        <v/>
      </c>
      <c r="V2440" t="str">
        <f>IF(U2440="","",VLOOKUP(B2440,'08 County Sub Allocation'!A:B,2,FALSE))</f>
        <v/>
      </c>
      <c r="X2440" t="str">
        <f t="shared" si="116"/>
        <v/>
      </c>
      <c r="Y2440" t="str">
        <f t="shared" si="115"/>
        <v/>
      </c>
    </row>
    <row r="2441" spans="1:25" x14ac:dyDescent="0.3">
      <c r="A2441" t="e">
        <f>VLOOKUP(B2441,'VTD Check'!A:D,4,FALSE)</f>
        <v>#N/A</v>
      </c>
      <c r="B2441" t="s">
        <v>24</v>
      </c>
      <c r="C2441">
        <v>39</v>
      </c>
      <c r="D2441">
        <v>7848</v>
      </c>
      <c r="E2441">
        <v>584</v>
      </c>
      <c r="F2441" s="1">
        <v>7.4399999999999994E-2</v>
      </c>
      <c r="G2441">
        <v>96097</v>
      </c>
      <c r="H2441">
        <v>584</v>
      </c>
      <c r="I2441">
        <v>579</v>
      </c>
      <c r="J2441">
        <v>13</v>
      </c>
      <c r="K2441">
        <v>4</v>
      </c>
      <c r="L2441">
        <v>4</v>
      </c>
      <c r="M2441">
        <v>260</v>
      </c>
      <c r="N2441">
        <v>3</v>
      </c>
      <c r="O2441">
        <v>293</v>
      </c>
      <c r="P2441">
        <v>2</v>
      </c>
      <c r="U2441" t="str">
        <f t="shared" si="114"/>
        <v/>
      </c>
      <c r="V2441" t="str">
        <f>IF(U2441="","",VLOOKUP(B2441,'08 County Sub Allocation'!A:B,2,FALSE))</f>
        <v/>
      </c>
      <c r="X2441" t="str">
        <f t="shared" si="116"/>
        <v/>
      </c>
      <c r="Y2441" t="str">
        <f t="shared" si="115"/>
        <v/>
      </c>
    </row>
    <row r="2442" spans="1:25" x14ac:dyDescent="0.3">
      <c r="A2442" t="e">
        <f>VLOOKUP(B2442,'VTD Check'!A:D,4,FALSE)</f>
        <v>#N/A</v>
      </c>
      <c r="B2442" t="s">
        <v>26</v>
      </c>
      <c r="C2442">
        <v>39</v>
      </c>
      <c r="D2442">
        <v>7848</v>
      </c>
      <c r="E2442">
        <v>126</v>
      </c>
      <c r="F2442" s="1">
        <v>1.61E-2</v>
      </c>
      <c r="G2442">
        <v>96097</v>
      </c>
      <c r="H2442">
        <v>126</v>
      </c>
      <c r="I2442">
        <v>125</v>
      </c>
      <c r="J2442">
        <v>8</v>
      </c>
      <c r="K2442">
        <v>1</v>
      </c>
      <c r="L2442">
        <v>1</v>
      </c>
      <c r="M2442">
        <v>49</v>
      </c>
      <c r="N2442">
        <v>1</v>
      </c>
      <c r="O2442">
        <v>65</v>
      </c>
      <c r="P2442">
        <v>0</v>
      </c>
      <c r="U2442" t="str">
        <f t="shared" si="114"/>
        <v/>
      </c>
      <c r="V2442" t="str">
        <f>IF(U2442="","",VLOOKUP(B2442,'08 County Sub Allocation'!A:B,2,FALSE))</f>
        <v/>
      </c>
      <c r="X2442" t="str">
        <f t="shared" si="116"/>
        <v/>
      </c>
      <c r="Y2442" t="str">
        <f t="shared" si="115"/>
        <v/>
      </c>
    </row>
    <row r="2443" spans="1:25" x14ac:dyDescent="0.3">
      <c r="A2443" t="e">
        <f>VLOOKUP(B2443,'VTD Check'!A:D,4,FALSE)</f>
        <v>#N/A</v>
      </c>
      <c r="B2443" t="s">
        <v>27</v>
      </c>
      <c r="C2443">
        <v>39</v>
      </c>
      <c r="D2443">
        <v>7848</v>
      </c>
      <c r="E2443">
        <v>0</v>
      </c>
      <c r="F2443" s="1">
        <v>0</v>
      </c>
      <c r="G2443">
        <v>96097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U2443" t="str">
        <f t="shared" ref="U2443:U2506" si="117">IF(ISNUMBER(LEFT(A2443,2)/1),A2443,IF(RIGHT(B2442,8)="Absentee",REPT("0",2-LEN(C2443))&amp;C2443&amp;"-ABS",IF(RIGHT(B2442,8)="Question",REPT("0",2-LEN(C2443))&amp;C2443&amp;"-QUE","")))</f>
        <v/>
      </c>
      <c r="V2443" t="str">
        <f>IF(U2443="","",VLOOKUP(B2443,'08 County Sub Allocation'!A:B,2,FALSE))</f>
        <v/>
      </c>
      <c r="X2443" t="str">
        <f t="shared" si="116"/>
        <v/>
      </c>
      <c r="Y2443" t="str">
        <f t="shared" si="115"/>
        <v/>
      </c>
    </row>
    <row r="2444" spans="1:25" x14ac:dyDescent="0.3">
      <c r="A2444" t="e">
        <f>VLOOKUP(B2444,'VTD Check'!A:D,4,FALSE)</f>
        <v>#N/A</v>
      </c>
      <c r="B2444" t="s">
        <v>28</v>
      </c>
      <c r="C2444">
        <v>39</v>
      </c>
      <c r="D2444">
        <v>7848</v>
      </c>
      <c r="E2444">
        <v>201</v>
      </c>
      <c r="F2444" s="1">
        <v>2.5600000000000001E-2</v>
      </c>
      <c r="G2444">
        <v>96097</v>
      </c>
      <c r="H2444">
        <v>201</v>
      </c>
      <c r="I2444">
        <v>199</v>
      </c>
      <c r="J2444">
        <v>3</v>
      </c>
      <c r="K2444">
        <v>1</v>
      </c>
      <c r="L2444">
        <v>2</v>
      </c>
      <c r="M2444">
        <v>84</v>
      </c>
      <c r="N2444">
        <v>3</v>
      </c>
      <c r="O2444">
        <v>106</v>
      </c>
      <c r="P2444">
        <v>0</v>
      </c>
      <c r="U2444" t="str">
        <f t="shared" si="117"/>
        <v/>
      </c>
      <c r="V2444" t="str">
        <f>IF(U2444="","",VLOOKUP(B2444,'08 County Sub Allocation'!A:B,2,FALSE))</f>
        <v/>
      </c>
      <c r="X2444" t="str">
        <f t="shared" si="116"/>
        <v/>
      </c>
      <c r="Y2444" t="str">
        <f t="shared" si="115"/>
        <v/>
      </c>
    </row>
    <row r="2445" spans="1:25" x14ac:dyDescent="0.3">
      <c r="A2445" t="e">
        <f>VLOOKUP(B2445,'VTD Check'!A:D,4,FALSE)</f>
        <v>#N/A</v>
      </c>
      <c r="B2445" t="s">
        <v>29</v>
      </c>
      <c r="C2445">
        <v>39</v>
      </c>
      <c r="D2445">
        <v>7848</v>
      </c>
      <c r="E2445">
        <v>38</v>
      </c>
      <c r="F2445" s="1">
        <v>4.7999999999999996E-3</v>
      </c>
      <c r="G2445">
        <v>96097</v>
      </c>
      <c r="H2445">
        <v>38</v>
      </c>
      <c r="I2445">
        <v>38</v>
      </c>
      <c r="J2445">
        <v>0</v>
      </c>
      <c r="K2445">
        <v>0</v>
      </c>
      <c r="L2445">
        <v>0</v>
      </c>
      <c r="M2445">
        <v>19</v>
      </c>
      <c r="N2445">
        <v>0</v>
      </c>
      <c r="O2445">
        <v>19</v>
      </c>
      <c r="P2445">
        <v>0</v>
      </c>
      <c r="U2445" t="str">
        <f t="shared" si="117"/>
        <v/>
      </c>
      <c r="V2445" t="str">
        <f>IF(U2445="","",VLOOKUP(B2445,'08 County Sub Allocation'!A:B,2,FALSE))</f>
        <v/>
      </c>
      <c r="X2445" t="str">
        <f t="shared" si="116"/>
        <v/>
      </c>
      <c r="Y2445" t="str">
        <f t="shared" ref="Y2445:Y2508" si="118">IF(U2445="","",IF(RIGHT(B2445,5)="Total","TOT",IF(ISNUMBER(LEFT(A2445,2)/1),"ED",IF(RIGHT(U2445,3)="ABS","ABS",IF(RIGHT(U2445,3)="QUE","QUE","")))))</f>
        <v/>
      </c>
    </row>
    <row r="2446" spans="1:25" x14ac:dyDescent="0.3">
      <c r="A2446" t="e">
        <f>VLOOKUP(B2446,'VTD Check'!A:D,4,FALSE)</f>
        <v>#N/A</v>
      </c>
      <c r="B2446" t="s">
        <v>30</v>
      </c>
      <c r="C2446">
        <v>39</v>
      </c>
      <c r="D2446">
        <v>7848</v>
      </c>
      <c r="E2446">
        <v>482</v>
      </c>
      <c r="F2446" s="1">
        <v>6.1400000000000003E-2</v>
      </c>
      <c r="G2446">
        <v>96097</v>
      </c>
      <c r="H2446">
        <v>482</v>
      </c>
      <c r="I2446">
        <v>477</v>
      </c>
      <c r="J2446">
        <v>11</v>
      </c>
      <c r="K2446">
        <v>0</v>
      </c>
      <c r="L2446">
        <v>17</v>
      </c>
      <c r="M2446">
        <v>207</v>
      </c>
      <c r="N2446">
        <v>2</v>
      </c>
      <c r="O2446">
        <v>238</v>
      </c>
      <c r="P2446">
        <v>2</v>
      </c>
      <c r="U2446" t="str">
        <f t="shared" si="117"/>
        <v/>
      </c>
      <c r="V2446" t="str">
        <f>IF(U2446="","",VLOOKUP(B2446,'08 County Sub Allocation'!A:B,2,FALSE))</f>
        <v/>
      </c>
      <c r="X2446" t="str">
        <f t="shared" si="116"/>
        <v/>
      </c>
      <c r="Y2446" t="str">
        <f t="shared" si="118"/>
        <v/>
      </c>
    </row>
    <row r="2447" spans="1:25" x14ac:dyDescent="0.3">
      <c r="A2447" t="e">
        <f>VLOOKUP(B2447,'VTD Check'!A:D,4,FALSE)</f>
        <v>#N/A</v>
      </c>
      <c r="B2447" t="s">
        <v>31</v>
      </c>
      <c r="C2447">
        <v>39</v>
      </c>
      <c r="D2447">
        <v>7848</v>
      </c>
      <c r="E2447">
        <v>0</v>
      </c>
      <c r="F2447" s="1">
        <v>0</v>
      </c>
      <c r="G2447">
        <v>96097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U2447" t="str">
        <f t="shared" si="117"/>
        <v/>
      </c>
      <c r="V2447" t="str">
        <f>IF(U2447="","",VLOOKUP(B2447,'08 County Sub Allocation'!A:B,2,FALSE))</f>
        <v/>
      </c>
      <c r="X2447" t="str">
        <f t="shared" si="116"/>
        <v/>
      </c>
      <c r="Y2447" t="str">
        <f t="shared" si="118"/>
        <v/>
      </c>
    </row>
    <row r="2448" spans="1:25" x14ac:dyDescent="0.3">
      <c r="A2448" t="e">
        <f>VLOOKUP(B2448,'VTD Check'!A:D,4,FALSE)</f>
        <v>#N/A</v>
      </c>
      <c r="B2448" t="s">
        <v>32</v>
      </c>
      <c r="C2448">
        <v>39</v>
      </c>
      <c r="D2448">
        <v>7848</v>
      </c>
      <c r="E2448">
        <v>5648</v>
      </c>
      <c r="F2448" s="1">
        <v>0.71970000000000001</v>
      </c>
      <c r="G2448">
        <v>7848</v>
      </c>
      <c r="H2448">
        <v>5648</v>
      </c>
      <c r="I2448">
        <v>5568</v>
      </c>
      <c r="J2448">
        <v>90</v>
      </c>
      <c r="K2448">
        <v>27</v>
      </c>
      <c r="L2448">
        <v>158</v>
      </c>
      <c r="M2448">
        <v>2365</v>
      </c>
      <c r="N2448">
        <v>36</v>
      </c>
      <c r="O2448">
        <v>2881</v>
      </c>
      <c r="P2448">
        <v>11</v>
      </c>
      <c r="U2448" t="str">
        <f t="shared" si="117"/>
        <v/>
      </c>
      <c r="V2448" t="str">
        <f>IF(U2448="","",VLOOKUP(B2448,'08 County Sub Allocation'!A:B,2,FALSE))</f>
        <v/>
      </c>
      <c r="X2448" t="str">
        <f t="shared" si="116"/>
        <v/>
      </c>
      <c r="Y2448" t="str">
        <f t="shared" si="118"/>
        <v/>
      </c>
    </row>
    <row r="2449" spans="1:25" x14ac:dyDescent="0.3">
      <c r="A2449" t="e">
        <f>VLOOKUP(B2449,'VTD Check'!A:D,4,FALSE)</f>
        <v>#N/A</v>
      </c>
      <c r="U2449" t="str">
        <f t="shared" si="117"/>
        <v/>
      </c>
      <c r="V2449" t="str">
        <f>IF(U2449="","",VLOOKUP(B2449,'08 County Sub Allocation'!A:B,2,FALSE))</f>
        <v/>
      </c>
      <c r="X2449" t="str">
        <f t="shared" si="116"/>
        <v/>
      </c>
      <c r="Y2449" t="str">
        <f t="shared" si="118"/>
        <v/>
      </c>
    </row>
    <row r="2450" spans="1:25" x14ac:dyDescent="0.3">
      <c r="A2450" t="str">
        <f>VLOOKUP(B2450,'VTD Check'!A:D,4,FALSE)</f>
        <v>40-002</v>
      </c>
      <c r="B2450" t="s">
        <v>553</v>
      </c>
      <c r="C2450">
        <v>40</v>
      </c>
      <c r="D2450">
        <v>163</v>
      </c>
      <c r="E2450">
        <v>81</v>
      </c>
      <c r="F2450" s="1">
        <v>0.49690000000000001</v>
      </c>
      <c r="G2450">
        <v>163</v>
      </c>
      <c r="H2450">
        <v>81</v>
      </c>
      <c r="I2450">
        <v>81</v>
      </c>
      <c r="J2450">
        <v>1</v>
      </c>
      <c r="K2450">
        <v>0</v>
      </c>
      <c r="L2450">
        <v>2</v>
      </c>
      <c r="M2450">
        <v>33</v>
      </c>
      <c r="N2450">
        <v>0</v>
      </c>
      <c r="O2450">
        <v>45</v>
      </c>
      <c r="P2450">
        <v>0</v>
      </c>
      <c r="U2450" t="str">
        <f t="shared" si="117"/>
        <v>40-002</v>
      </c>
      <c r="V2450" t="str">
        <f>IF(U2450="","",VLOOKUP(B2450,'08 County Sub Allocation'!A:B,2,FALSE))</f>
        <v>NW Arctic</v>
      </c>
      <c r="X2450">
        <f t="shared" si="116"/>
        <v>40</v>
      </c>
      <c r="Y2450" t="str">
        <f t="shared" si="118"/>
        <v>ED</v>
      </c>
    </row>
    <row r="2451" spans="1:25" x14ac:dyDescent="0.3">
      <c r="A2451" t="str">
        <f>VLOOKUP(B2451,'VTD Check'!A:D,4,FALSE)</f>
        <v>40-004</v>
      </c>
      <c r="B2451" t="s">
        <v>554</v>
      </c>
      <c r="C2451">
        <v>40</v>
      </c>
      <c r="D2451">
        <v>188</v>
      </c>
      <c r="E2451">
        <v>96</v>
      </c>
      <c r="F2451" s="1">
        <v>0.51060000000000005</v>
      </c>
      <c r="G2451">
        <v>188</v>
      </c>
      <c r="H2451">
        <v>96</v>
      </c>
      <c r="I2451">
        <v>96</v>
      </c>
      <c r="J2451">
        <v>1</v>
      </c>
      <c r="K2451">
        <v>2</v>
      </c>
      <c r="L2451">
        <v>4</v>
      </c>
      <c r="M2451">
        <v>47</v>
      </c>
      <c r="N2451">
        <v>0</v>
      </c>
      <c r="O2451">
        <v>42</v>
      </c>
      <c r="P2451">
        <v>0</v>
      </c>
      <c r="U2451" t="str">
        <f t="shared" si="117"/>
        <v>40-004</v>
      </c>
      <c r="V2451" t="str">
        <f>IF(U2451="","",VLOOKUP(B2451,'08 County Sub Allocation'!A:B,2,FALSE))</f>
        <v>North Slope</v>
      </c>
      <c r="X2451">
        <f t="shared" si="116"/>
        <v>40</v>
      </c>
      <c r="Y2451" t="str">
        <f t="shared" si="118"/>
        <v>ED</v>
      </c>
    </row>
    <row r="2452" spans="1:25" x14ac:dyDescent="0.3">
      <c r="A2452" t="str">
        <f>VLOOKUP(B2452,'VTD Check'!A:D,4,FALSE)</f>
        <v>40-007</v>
      </c>
      <c r="B2452" t="s">
        <v>555</v>
      </c>
      <c r="C2452">
        <v>40</v>
      </c>
      <c r="D2452">
        <v>157</v>
      </c>
      <c r="E2452">
        <v>84</v>
      </c>
      <c r="F2452" s="1">
        <v>0.53500000000000003</v>
      </c>
      <c r="G2452">
        <v>157</v>
      </c>
      <c r="H2452">
        <v>84</v>
      </c>
      <c r="I2452">
        <v>84</v>
      </c>
      <c r="J2452">
        <v>0</v>
      </c>
      <c r="K2452">
        <v>1</v>
      </c>
      <c r="L2452">
        <v>3</v>
      </c>
      <c r="M2452">
        <v>32</v>
      </c>
      <c r="N2452">
        <v>0</v>
      </c>
      <c r="O2452">
        <v>48</v>
      </c>
      <c r="P2452">
        <v>0</v>
      </c>
      <c r="U2452" t="str">
        <f t="shared" si="117"/>
        <v>40-007</v>
      </c>
      <c r="V2452" t="str">
        <f>IF(U2452="","",VLOOKUP(B2452,'08 County Sub Allocation'!A:B,2,FALSE))</f>
        <v>North Slope</v>
      </c>
      <c r="X2452">
        <f t="shared" si="116"/>
        <v>40</v>
      </c>
      <c r="Y2452" t="str">
        <f t="shared" si="118"/>
        <v>ED</v>
      </c>
    </row>
    <row r="2453" spans="1:25" x14ac:dyDescent="0.3">
      <c r="A2453" t="str">
        <f>VLOOKUP(B2453,'VTD Check'!A:D,4,FALSE)</f>
        <v>40-008</v>
      </c>
      <c r="B2453" t="s">
        <v>556</v>
      </c>
      <c r="C2453">
        <v>40</v>
      </c>
      <c r="D2453">
        <v>2089</v>
      </c>
      <c r="E2453">
        <v>930</v>
      </c>
      <c r="F2453" s="1">
        <v>0.44519999999999998</v>
      </c>
      <c r="G2453">
        <v>2089</v>
      </c>
      <c r="H2453">
        <v>930</v>
      </c>
      <c r="I2453">
        <v>924</v>
      </c>
      <c r="J2453">
        <v>12</v>
      </c>
      <c r="K2453">
        <v>1</v>
      </c>
      <c r="L2453">
        <v>16</v>
      </c>
      <c r="M2453">
        <v>355</v>
      </c>
      <c r="N2453">
        <v>2</v>
      </c>
      <c r="O2453">
        <v>535</v>
      </c>
      <c r="P2453">
        <v>3</v>
      </c>
      <c r="U2453" t="str">
        <f t="shared" si="117"/>
        <v>40-008</v>
      </c>
      <c r="V2453" t="str">
        <f>IF(U2453="","",VLOOKUP(B2453,'08 County Sub Allocation'!A:B,2,FALSE))</f>
        <v>North Slope</v>
      </c>
      <c r="X2453">
        <f t="shared" si="116"/>
        <v>40</v>
      </c>
      <c r="Y2453" t="str">
        <f t="shared" si="118"/>
        <v>ED</v>
      </c>
    </row>
    <row r="2454" spans="1:25" x14ac:dyDescent="0.3">
      <c r="A2454" t="str">
        <f>VLOOKUP(B2454,'VTD Check'!A:D,4,FALSE)</f>
        <v>40-010</v>
      </c>
      <c r="B2454" t="s">
        <v>557</v>
      </c>
      <c r="C2454">
        <v>40</v>
      </c>
      <c r="D2454">
        <v>586</v>
      </c>
      <c r="E2454">
        <v>316</v>
      </c>
      <c r="F2454" s="1">
        <v>0.53920000000000001</v>
      </c>
      <c r="G2454">
        <v>586</v>
      </c>
      <c r="H2454">
        <v>316</v>
      </c>
      <c r="I2454">
        <v>311</v>
      </c>
      <c r="J2454">
        <v>3</v>
      </c>
      <c r="K2454">
        <v>0</v>
      </c>
      <c r="L2454">
        <v>5</v>
      </c>
      <c r="M2454">
        <v>132</v>
      </c>
      <c r="N2454">
        <v>1</v>
      </c>
      <c r="O2454">
        <v>170</v>
      </c>
      <c r="P2454">
        <v>0</v>
      </c>
      <c r="U2454" t="str">
        <f t="shared" si="117"/>
        <v>40-010</v>
      </c>
      <c r="V2454" t="str">
        <f>IF(U2454="","",VLOOKUP(B2454,'08 County Sub Allocation'!A:B,2,FALSE))</f>
        <v>North Slope</v>
      </c>
      <c r="X2454">
        <f t="shared" si="116"/>
        <v>40</v>
      </c>
      <c r="Y2454" t="str">
        <f t="shared" si="118"/>
        <v>ED</v>
      </c>
    </row>
    <row r="2455" spans="1:25" x14ac:dyDescent="0.3">
      <c r="A2455" t="str">
        <f>VLOOKUP(B2455,'VTD Check'!A:D,4,FALSE)</f>
        <v>40-012</v>
      </c>
      <c r="B2455" t="s">
        <v>558</v>
      </c>
      <c r="C2455">
        <v>40</v>
      </c>
      <c r="D2455">
        <v>182</v>
      </c>
      <c r="E2455">
        <v>114</v>
      </c>
      <c r="F2455" s="1">
        <v>0.62639999999999996</v>
      </c>
      <c r="G2455">
        <v>182</v>
      </c>
      <c r="H2455">
        <v>114</v>
      </c>
      <c r="I2455">
        <v>112</v>
      </c>
      <c r="J2455">
        <v>0</v>
      </c>
      <c r="K2455">
        <v>0</v>
      </c>
      <c r="L2455">
        <v>1</v>
      </c>
      <c r="M2455">
        <v>38</v>
      </c>
      <c r="N2455">
        <v>0</v>
      </c>
      <c r="O2455">
        <v>73</v>
      </c>
      <c r="P2455">
        <v>0</v>
      </c>
      <c r="U2455" t="str">
        <f t="shared" si="117"/>
        <v>40-012</v>
      </c>
      <c r="V2455" t="str">
        <f>IF(U2455="","",VLOOKUP(B2455,'08 County Sub Allocation'!A:B,2,FALSE))</f>
        <v>NW Arctic</v>
      </c>
      <c r="X2455">
        <f t="shared" si="116"/>
        <v>40</v>
      </c>
      <c r="Y2455" t="str">
        <f t="shared" si="118"/>
        <v>ED</v>
      </c>
    </row>
    <row r="2456" spans="1:25" x14ac:dyDescent="0.3">
      <c r="A2456" t="str">
        <f>VLOOKUP(B2456,'VTD Check'!A:D,4,FALSE)</f>
        <v>40-014</v>
      </c>
      <c r="B2456" t="s">
        <v>559</v>
      </c>
      <c r="C2456">
        <v>40</v>
      </c>
      <c r="D2456">
        <v>87</v>
      </c>
      <c r="E2456">
        <v>49</v>
      </c>
      <c r="F2456" s="1">
        <v>0.56320000000000003</v>
      </c>
      <c r="G2456">
        <v>87</v>
      </c>
      <c r="H2456">
        <v>49</v>
      </c>
      <c r="I2456">
        <v>48</v>
      </c>
      <c r="J2456">
        <v>3</v>
      </c>
      <c r="K2456">
        <v>0</v>
      </c>
      <c r="L2456">
        <v>1</v>
      </c>
      <c r="M2456">
        <v>27</v>
      </c>
      <c r="N2456">
        <v>0</v>
      </c>
      <c r="O2456">
        <v>17</v>
      </c>
      <c r="P2456">
        <v>0</v>
      </c>
      <c r="U2456" t="str">
        <f t="shared" si="117"/>
        <v>40-014</v>
      </c>
      <c r="V2456" t="str">
        <f>IF(U2456="","",VLOOKUP(B2456,'08 County Sub Allocation'!A:B,2,FALSE))</f>
        <v>NW Arctic</v>
      </c>
      <c r="X2456">
        <f t="shared" si="116"/>
        <v>40</v>
      </c>
      <c r="Y2456" t="str">
        <f t="shared" si="118"/>
        <v>ED</v>
      </c>
    </row>
    <row r="2457" spans="1:25" x14ac:dyDescent="0.3">
      <c r="A2457" t="str">
        <f>VLOOKUP(B2457,'VTD Check'!A:D,4,FALSE)</f>
        <v>40-016</v>
      </c>
      <c r="B2457" t="s">
        <v>560</v>
      </c>
      <c r="C2457">
        <v>40</v>
      </c>
      <c r="D2457">
        <v>187</v>
      </c>
      <c r="E2457">
        <v>98</v>
      </c>
      <c r="F2457" s="1">
        <v>0.52410000000000001</v>
      </c>
      <c r="G2457">
        <v>187</v>
      </c>
      <c r="H2457">
        <v>98</v>
      </c>
      <c r="I2457">
        <v>97</v>
      </c>
      <c r="J2457">
        <v>3</v>
      </c>
      <c r="K2457">
        <v>2</v>
      </c>
      <c r="L2457">
        <v>1</v>
      </c>
      <c r="M2457">
        <v>15</v>
      </c>
      <c r="N2457">
        <v>0</v>
      </c>
      <c r="O2457">
        <v>76</v>
      </c>
      <c r="P2457">
        <v>0</v>
      </c>
      <c r="U2457" t="str">
        <f t="shared" si="117"/>
        <v>40-016</v>
      </c>
      <c r="V2457" t="str">
        <f>IF(U2457="","",VLOOKUP(B2457,'08 County Sub Allocation'!A:B,2,FALSE))</f>
        <v>North Slope</v>
      </c>
      <c r="X2457">
        <f t="shared" si="116"/>
        <v>40</v>
      </c>
      <c r="Y2457" t="str">
        <f t="shared" si="118"/>
        <v>ED</v>
      </c>
    </row>
    <row r="2458" spans="1:25" x14ac:dyDescent="0.3">
      <c r="A2458" t="str">
        <f>VLOOKUP(B2458,'VTD Check'!A:D,4,FALSE)</f>
        <v>40-018</v>
      </c>
      <c r="B2458" t="s">
        <v>561</v>
      </c>
      <c r="C2458">
        <v>40</v>
      </c>
      <c r="D2458">
        <v>223</v>
      </c>
      <c r="E2458">
        <v>120</v>
      </c>
      <c r="F2458" s="1">
        <v>0.53810000000000002</v>
      </c>
      <c r="G2458">
        <v>223</v>
      </c>
      <c r="H2458">
        <v>120</v>
      </c>
      <c r="I2458">
        <v>120</v>
      </c>
      <c r="J2458">
        <v>0</v>
      </c>
      <c r="K2458">
        <v>0</v>
      </c>
      <c r="L2458">
        <v>2</v>
      </c>
      <c r="M2458">
        <v>44</v>
      </c>
      <c r="N2458">
        <v>1</v>
      </c>
      <c r="O2458">
        <v>73</v>
      </c>
      <c r="P2458">
        <v>0</v>
      </c>
      <c r="U2458" t="str">
        <f t="shared" si="117"/>
        <v>40-018</v>
      </c>
      <c r="V2458" t="str">
        <f>IF(U2458="","",VLOOKUP(B2458,'08 County Sub Allocation'!A:B,2,FALSE))</f>
        <v>NW Arctic</v>
      </c>
      <c r="X2458">
        <f t="shared" si="116"/>
        <v>40</v>
      </c>
      <c r="Y2458" t="str">
        <f t="shared" si="118"/>
        <v>ED</v>
      </c>
    </row>
    <row r="2459" spans="1:25" x14ac:dyDescent="0.3">
      <c r="A2459" t="str">
        <f>VLOOKUP(B2459,'VTD Check'!A:D,4,FALSE)</f>
        <v>40-020</v>
      </c>
      <c r="B2459" t="s">
        <v>562</v>
      </c>
      <c r="C2459">
        <v>40</v>
      </c>
      <c r="D2459">
        <v>186</v>
      </c>
      <c r="E2459">
        <v>94</v>
      </c>
      <c r="F2459" s="1">
        <v>0.50539999999999996</v>
      </c>
      <c r="G2459">
        <v>186</v>
      </c>
      <c r="H2459">
        <v>94</v>
      </c>
      <c r="I2459">
        <v>94</v>
      </c>
      <c r="J2459">
        <v>2</v>
      </c>
      <c r="K2459">
        <v>0</v>
      </c>
      <c r="L2459">
        <v>9</v>
      </c>
      <c r="M2459">
        <v>26</v>
      </c>
      <c r="N2459">
        <v>1</v>
      </c>
      <c r="O2459">
        <v>56</v>
      </c>
      <c r="P2459">
        <v>0</v>
      </c>
      <c r="U2459" t="str">
        <f t="shared" si="117"/>
        <v>40-020</v>
      </c>
      <c r="V2459" t="str">
        <f>IF(U2459="","",VLOOKUP(B2459,'08 County Sub Allocation'!A:B,2,FALSE))</f>
        <v>NW Arctic</v>
      </c>
      <c r="X2459">
        <f t="shared" si="116"/>
        <v>40</v>
      </c>
      <c r="Y2459" t="str">
        <f t="shared" si="118"/>
        <v>ED</v>
      </c>
    </row>
    <row r="2460" spans="1:25" x14ac:dyDescent="0.3">
      <c r="A2460" t="str">
        <f>VLOOKUP(B2460,'VTD Check'!A:D,4,FALSE)</f>
        <v>40-022</v>
      </c>
      <c r="B2460" t="s">
        <v>563</v>
      </c>
      <c r="C2460">
        <v>40</v>
      </c>
      <c r="D2460">
        <v>68</v>
      </c>
      <c r="E2460">
        <v>45</v>
      </c>
      <c r="F2460" s="1">
        <v>0.66180000000000005</v>
      </c>
      <c r="G2460">
        <v>68</v>
      </c>
      <c r="H2460">
        <v>45</v>
      </c>
      <c r="I2460">
        <v>44</v>
      </c>
      <c r="J2460">
        <v>0</v>
      </c>
      <c r="K2460">
        <v>0</v>
      </c>
      <c r="L2460">
        <v>1</v>
      </c>
      <c r="M2460">
        <v>11</v>
      </c>
      <c r="N2460">
        <v>0</v>
      </c>
      <c r="O2460">
        <v>32</v>
      </c>
      <c r="P2460">
        <v>0</v>
      </c>
      <c r="U2460" t="str">
        <f t="shared" si="117"/>
        <v>40-022</v>
      </c>
      <c r="V2460" t="str">
        <f>IF(U2460="","",VLOOKUP(B2460,'08 County Sub Allocation'!A:B,2,FALSE))</f>
        <v>NW Arctic</v>
      </c>
      <c r="X2460">
        <f t="shared" si="116"/>
        <v>40</v>
      </c>
      <c r="Y2460" t="str">
        <f t="shared" si="118"/>
        <v>ED</v>
      </c>
    </row>
    <row r="2461" spans="1:25" x14ac:dyDescent="0.3">
      <c r="A2461" t="str">
        <f>VLOOKUP(B2461,'VTD Check'!A:D,4,FALSE)</f>
        <v>40-024</v>
      </c>
      <c r="B2461" t="s">
        <v>564</v>
      </c>
      <c r="C2461">
        <v>40</v>
      </c>
      <c r="D2461">
        <v>1788</v>
      </c>
      <c r="E2461">
        <v>867</v>
      </c>
      <c r="F2461" s="1">
        <v>0.4849</v>
      </c>
      <c r="G2461">
        <v>1788</v>
      </c>
      <c r="H2461">
        <v>867</v>
      </c>
      <c r="I2461">
        <v>858</v>
      </c>
      <c r="J2461">
        <v>13</v>
      </c>
      <c r="K2461">
        <v>4</v>
      </c>
      <c r="L2461">
        <v>11</v>
      </c>
      <c r="M2461">
        <v>400</v>
      </c>
      <c r="N2461">
        <v>1</v>
      </c>
      <c r="O2461">
        <v>429</v>
      </c>
      <c r="P2461">
        <v>0</v>
      </c>
      <c r="U2461" t="str">
        <f t="shared" si="117"/>
        <v>40-024</v>
      </c>
      <c r="V2461" t="str">
        <f>IF(U2461="","",VLOOKUP(B2461,'08 County Sub Allocation'!A:B,2,FALSE))</f>
        <v>NW Arctic</v>
      </c>
      <c r="X2461">
        <f t="shared" si="116"/>
        <v>40</v>
      </c>
      <c r="Y2461" t="str">
        <f t="shared" si="118"/>
        <v>ED</v>
      </c>
    </row>
    <row r="2462" spans="1:25" x14ac:dyDescent="0.3">
      <c r="A2462" t="str">
        <f>VLOOKUP(B2462,'VTD Check'!A:D,4,FALSE)</f>
        <v>40-026</v>
      </c>
      <c r="B2462" t="s">
        <v>565</v>
      </c>
      <c r="C2462">
        <v>40</v>
      </c>
      <c r="D2462">
        <v>238</v>
      </c>
      <c r="E2462">
        <v>161</v>
      </c>
      <c r="F2462" s="1">
        <v>0.67649999999999999</v>
      </c>
      <c r="G2462">
        <v>238</v>
      </c>
      <c r="H2462">
        <v>161</v>
      </c>
      <c r="I2462">
        <v>158</v>
      </c>
      <c r="J2462">
        <v>2</v>
      </c>
      <c r="K2462">
        <v>0</v>
      </c>
      <c r="L2462">
        <v>4</v>
      </c>
      <c r="M2462">
        <v>52</v>
      </c>
      <c r="N2462">
        <v>2</v>
      </c>
      <c r="O2462">
        <v>98</v>
      </c>
      <c r="P2462">
        <v>0</v>
      </c>
      <c r="U2462" t="str">
        <f t="shared" si="117"/>
        <v>40-026</v>
      </c>
      <c r="V2462" t="str">
        <f>IF(U2462="","",VLOOKUP(B2462,'08 County Sub Allocation'!A:B,2,FALSE))</f>
        <v>NW Arctic</v>
      </c>
      <c r="X2462">
        <f t="shared" si="116"/>
        <v>40</v>
      </c>
      <c r="Y2462" t="str">
        <f t="shared" si="118"/>
        <v>ED</v>
      </c>
    </row>
    <row r="2463" spans="1:25" x14ac:dyDescent="0.3">
      <c r="A2463" t="str">
        <f>VLOOKUP(B2463,'VTD Check'!A:D,4,FALSE)</f>
        <v>40-028</v>
      </c>
      <c r="B2463" t="s">
        <v>566</v>
      </c>
      <c r="C2463">
        <v>40</v>
      </c>
      <c r="D2463">
        <v>337</v>
      </c>
      <c r="E2463">
        <v>193</v>
      </c>
      <c r="F2463" s="1">
        <v>0.57269999999999999</v>
      </c>
      <c r="G2463">
        <v>337</v>
      </c>
      <c r="H2463">
        <v>193</v>
      </c>
      <c r="I2463">
        <v>191</v>
      </c>
      <c r="J2463">
        <v>0</v>
      </c>
      <c r="K2463">
        <v>2</v>
      </c>
      <c r="L2463">
        <v>6</v>
      </c>
      <c r="M2463">
        <v>60</v>
      </c>
      <c r="N2463">
        <v>0</v>
      </c>
      <c r="O2463">
        <v>123</v>
      </c>
      <c r="P2463">
        <v>0</v>
      </c>
      <c r="U2463" t="str">
        <f t="shared" si="117"/>
        <v>40-028</v>
      </c>
      <c r="V2463" t="str">
        <f>IF(U2463="","",VLOOKUP(B2463,'08 County Sub Allocation'!A:B,2,FALSE))</f>
        <v>NW Arctic</v>
      </c>
      <c r="X2463">
        <f t="shared" si="116"/>
        <v>40</v>
      </c>
      <c r="Y2463" t="str">
        <f t="shared" si="118"/>
        <v>ED</v>
      </c>
    </row>
    <row r="2464" spans="1:25" x14ac:dyDescent="0.3">
      <c r="A2464" t="str">
        <f>VLOOKUP(B2464,'VTD Check'!A:D,4,FALSE)</f>
        <v>40-030</v>
      </c>
      <c r="B2464" t="s">
        <v>567</v>
      </c>
      <c r="C2464">
        <v>40</v>
      </c>
      <c r="D2464">
        <v>250</v>
      </c>
      <c r="E2464">
        <v>119</v>
      </c>
      <c r="F2464" s="1">
        <v>0.47599999999999998</v>
      </c>
      <c r="G2464">
        <v>250</v>
      </c>
      <c r="H2464">
        <v>119</v>
      </c>
      <c r="I2464">
        <v>118</v>
      </c>
      <c r="J2464">
        <v>2</v>
      </c>
      <c r="K2464">
        <v>2</v>
      </c>
      <c r="L2464">
        <v>2</v>
      </c>
      <c r="M2464">
        <v>54</v>
      </c>
      <c r="N2464">
        <v>0</v>
      </c>
      <c r="O2464">
        <v>58</v>
      </c>
      <c r="P2464">
        <v>0</v>
      </c>
      <c r="U2464" t="str">
        <f t="shared" si="117"/>
        <v>40-030</v>
      </c>
      <c r="V2464" t="str">
        <f>IF(U2464="","",VLOOKUP(B2464,'08 County Sub Allocation'!A:B,2,FALSE))</f>
        <v>North Slope</v>
      </c>
      <c r="X2464">
        <f t="shared" si="116"/>
        <v>40</v>
      </c>
      <c r="Y2464" t="str">
        <f t="shared" si="118"/>
        <v>ED</v>
      </c>
    </row>
    <row r="2465" spans="1:25" x14ac:dyDescent="0.3">
      <c r="A2465" t="str">
        <f>VLOOKUP(B2465,'VTD Check'!A:D,4,FALSE)</f>
        <v>40-032</v>
      </c>
      <c r="B2465" t="s">
        <v>568</v>
      </c>
      <c r="C2465">
        <v>40</v>
      </c>
      <c r="D2465">
        <v>398</v>
      </c>
      <c r="E2465">
        <v>180</v>
      </c>
      <c r="F2465" s="1">
        <v>0.45229999999999998</v>
      </c>
      <c r="G2465">
        <v>398</v>
      </c>
      <c r="H2465">
        <v>180</v>
      </c>
      <c r="I2465">
        <v>178</v>
      </c>
      <c r="J2465">
        <v>4</v>
      </c>
      <c r="K2465">
        <v>0</v>
      </c>
      <c r="L2465">
        <v>12</v>
      </c>
      <c r="M2465">
        <v>81</v>
      </c>
      <c r="N2465">
        <v>0</v>
      </c>
      <c r="O2465">
        <v>80</v>
      </c>
      <c r="P2465">
        <v>1</v>
      </c>
      <c r="U2465" t="str">
        <f t="shared" si="117"/>
        <v>40-032</v>
      </c>
      <c r="V2465" t="str">
        <f>IF(U2465="","",VLOOKUP(B2465,'08 County Sub Allocation'!A:B,2,FALSE))</f>
        <v>North Slope</v>
      </c>
      <c r="X2465">
        <f t="shared" si="116"/>
        <v>40</v>
      </c>
      <c r="Y2465" t="str">
        <f t="shared" si="118"/>
        <v>ED</v>
      </c>
    </row>
    <row r="2466" spans="1:25" x14ac:dyDescent="0.3">
      <c r="A2466" t="str">
        <f>VLOOKUP(B2466,'VTD Check'!A:D,4,FALSE)</f>
        <v>40-034</v>
      </c>
      <c r="B2466" t="s">
        <v>569</v>
      </c>
      <c r="C2466">
        <v>40</v>
      </c>
      <c r="D2466">
        <v>119</v>
      </c>
      <c r="E2466">
        <v>52</v>
      </c>
      <c r="F2466" s="1">
        <v>0.437</v>
      </c>
      <c r="G2466">
        <v>119</v>
      </c>
      <c r="H2466">
        <v>52</v>
      </c>
      <c r="I2466">
        <v>51</v>
      </c>
      <c r="J2466">
        <v>0</v>
      </c>
      <c r="K2466">
        <v>0</v>
      </c>
      <c r="L2466">
        <v>2</v>
      </c>
      <c r="M2466">
        <v>14</v>
      </c>
      <c r="N2466">
        <v>0</v>
      </c>
      <c r="O2466">
        <v>35</v>
      </c>
      <c r="P2466">
        <v>0</v>
      </c>
      <c r="U2466" t="str">
        <f t="shared" si="117"/>
        <v>40-034</v>
      </c>
      <c r="V2466" t="str">
        <f>IF(U2466="","",VLOOKUP(B2466,'08 County Sub Allocation'!A:B,2,FALSE))</f>
        <v>North Slope</v>
      </c>
      <c r="X2466">
        <f t="shared" si="116"/>
        <v>40</v>
      </c>
      <c r="Y2466" t="str">
        <f t="shared" si="118"/>
        <v>ED</v>
      </c>
    </row>
    <row r="2467" spans="1:25" x14ac:dyDescent="0.3">
      <c r="A2467" t="e">
        <f>VLOOKUP(B2467,'VTD Check'!A:D,4,FALSE)</f>
        <v>#N/A</v>
      </c>
      <c r="B2467" t="s">
        <v>570</v>
      </c>
      <c r="C2467">
        <v>40</v>
      </c>
      <c r="D2467">
        <v>111</v>
      </c>
      <c r="E2467">
        <v>18</v>
      </c>
      <c r="F2467" s="1">
        <v>0.16220000000000001</v>
      </c>
      <c r="G2467">
        <v>111</v>
      </c>
      <c r="H2467">
        <v>18</v>
      </c>
      <c r="I2467">
        <v>18</v>
      </c>
      <c r="J2467">
        <v>0</v>
      </c>
      <c r="K2467">
        <v>0</v>
      </c>
      <c r="L2467">
        <v>0</v>
      </c>
      <c r="M2467">
        <v>4</v>
      </c>
      <c r="N2467">
        <v>0</v>
      </c>
      <c r="O2467">
        <v>14</v>
      </c>
      <c r="P2467">
        <v>0</v>
      </c>
      <c r="U2467" t="str">
        <f t="shared" si="117"/>
        <v/>
      </c>
      <c r="V2467" t="str">
        <f>IF(U2467="","",VLOOKUP(B2467,'08 County Sub Allocation'!A:B,2,FALSE))</f>
        <v/>
      </c>
      <c r="X2467" t="str">
        <f t="shared" si="116"/>
        <v/>
      </c>
      <c r="Y2467" t="str">
        <f t="shared" si="118"/>
        <v/>
      </c>
    </row>
    <row r="2468" spans="1:25" x14ac:dyDescent="0.3">
      <c r="A2468" t="str">
        <f>VLOOKUP(B2468,'VTD Check'!A:D,4,FALSE)</f>
        <v>40-038</v>
      </c>
      <c r="B2468" t="s">
        <v>571</v>
      </c>
      <c r="C2468">
        <v>40</v>
      </c>
      <c r="D2468">
        <v>368</v>
      </c>
      <c r="E2468">
        <v>204</v>
      </c>
      <c r="F2468" s="1">
        <v>0.55430000000000001</v>
      </c>
      <c r="G2468">
        <v>368</v>
      </c>
      <c r="H2468">
        <v>204</v>
      </c>
      <c r="I2468">
        <v>202</v>
      </c>
      <c r="J2468">
        <v>0</v>
      </c>
      <c r="K2468">
        <v>1</v>
      </c>
      <c r="L2468">
        <v>4</v>
      </c>
      <c r="M2468">
        <v>78</v>
      </c>
      <c r="N2468">
        <v>0</v>
      </c>
      <c r="O2468">
        <v>119</v>
      </c>
      <c r="P2468">
        <v>0</v>
      </c>
      <c r="U2468" t="str">
        <f t="shared" si="117"/>
        <v>40-038</v>
      </c>
      <c r="V2468" t="str">
        <f>IF(U2468="","",VLOOKUP(B2468,'08 County Sub Allocation'!A:B,2,FALSE))</f>
        <v>NW Arctic</v>
      </c>
      <c r="X2468">
        <f t="shared" si="116"/>
        <v>40</v>
      </c>
      <c r="Y2468" t="str">
        <f t="shared" si="118"/>
        <v>ED</v>
      </c>
    </row>
    <row r="2469" spans="1:25" x14ac:dyDescent="0.3">
      <c r="A2469" t="str">
        <f>VLOOKUP(B2469,'VTD Check'!A:D,4,FALSE)</f>
        <v>40-040</v>
      </c>
      <c r="B2469" t="s">
        <v>572</v>
      </c>
      <c r="C2469">
        <v>40</v>
      </c>
      <c r="D2469">
        <v>327</v>
      </c>
      <c r="E2469">
        <v>198</v>
      </c>
      <c r="F2469" s="1">
        <v>0.60550000000000004</v>
      </c>
      <c r="G2469">
        <v>327</v>
      </c>
      <c r="H2469">
        <v>198</v>
      </c>
      <c r="I2469">
        <v>197</v>
      </c>
      <c r="J2469">
        <v>3</v>
      </c>
      <c r="K2469">
        <v>0</v>
      </c>
      <c r="L2469">
        <v>2</v>
      </c>
      <c r="M2469">
        <v>108</v>
      </c>
      <c r="N2469">
        <v>1</v>
      </c>
      <c r="O2469">
        <v>83</v>
      </c>
      <c r="P2469">
        <v>0</v>
      </c>
      <c r="U2469" t="str">
        <f t="shared" si="117"/>
        <v>40-040</v>
      </c>
      <c r="V2469" t="str">
        <f>IF(U2469="","",VLOOKUP(B2469,'08 County Sub Allocation'!A:B,2,FALSE))</f>
        <v>Nome</v>
      </c>
      <c r="X2469">
        <f t="shared" si="116"/>
        <v>40</v>
      </c>
      <c r="Y2469" t="str">
        <f t="shared" si="118"/>
        <v>ED</v>
      </c>
    </row>
    <row r="2470" spans="1:25" x14ac:dyDescent="0.3">
      <c r="A2470" t="str">
        <f>VLOOKUP(B2470,'VTD Check'!A:D,4,FALSE)</f>
        <v>40-042</v>
      </c>
      <c r="B2470" t="s">
        <v>573</v>
      </c>
      <c r="C2470">
        <v>40</v>
      </c>
      <c r="D2470">
        <v>136</v>
      </c>
      <c r="E2470">
        <v>90</v>
      </c>
      <c r="F2470" s="1">
        <v>0.66180000000000005</v>
      </c>
      <c r="G2470">
        <v>136</v>
      </c>
      <c r="H2470">
        <v>90</v>
      </c>
      <c r="I2470">
        <v>90</v>
      </c>
      <c r="J2470">
        <v>0</v>
      </c>
      <c r="K2470">
        <v>0</v>
      </c>
      <c r="L2470">
        <v>0</v>
      </c>
      <c r="M2470">
        <v>32</v>
      </c>
      <c r="N2470">
        <v>0</v>
      </c>
      <c r="O2470">
        <v>58</v>
      </c>
      <c r="P2470">
        <v>0</v>
      </c>
      <c r="U2470" t="str">
        <f t="shared" si="117"/>
        <v>40-042</v>
      </c>
      <c r="V2470" t="str">
        <f>IF(U2470="","",VLOOKUP(B2470,'08 County Sub Allocation'!A:B,2,FALSE))</f>
        <v>NW Arctic</v>
      </c>
      <c r="X2470">
        <f t="shared" si="116"/>
        <v>40</v>
      </c>
      <c r="Y2470" t="str">
        <f t="shared" si="118"/>
        <v>ED</v>
      </c>
    </row>
    <row r="2471" spans="1:25" x14ac:dyDescent="0.3">
      <c r="A2471" t="str">
        <f>VLOOKUP(B2471,'VTD Check'!A:D,4,FALSE)</f>
        <v>40-044</v>
      </c>
      <c r="B2471" t="s">
        <v>574</v>
      </c>
      <c r="C2471">
        <v>40</v>
      </c>
      <c r="D2471">
        <v>337</v>
      </c>
      <c r="E2471">
        <v>172</v>
      </c>
      <c r="F2471" s="1">
        <v>0.51039999999999996</v>
      </c>
      <c r="G2471">
        <v>337</v>
      </c>
      <c r="H2471">
        <v>172</v>
      </c>
      <c r="I2471">
        <v>171</v>
      </c>
      <c r="J2471">
        <v>0</v>
      </c>
      <c r="K2471">
        <v>1</v>
      </c>
      <c r="L2471">
        <v>4</v>
      </c>
      <c r="M2471">
        <v>37</v>
      </c>
      <c r="N2471">
        <v>2</v>
      </c>
      <c r="O2471">
        <v>127</v>
      </c>
      <c r="P2471">
        <v>0</v>
      </c>
      <c r="U2471" t="str">
        <f t="shared" si="117"/>
        <v>40-044</v>
      </c>
      <c r="V2471" t="str">
        <f>IF(U2471="","",VLOOKUP(B2471,'08 County Sub Allocation'!A:B,2,FALSE))</f>
        <v>North Slope</v>
      </c>
      <c r="X2471">
        <f t="shared" si="116"/>
        <v>40</v>
      </c>
      <c r="Y2471" t="str">
        <f t="shared" si="118"/>
        <v>ED</v>
      </c>
    </row>
    <row r="2472" spans="1:25" x14ac:dyDescent="0.3">
      <c r="A2472" t="e">
        <f>VLOOKUP(B2472,'VTD Check'!A:D,4,FALSE)</f>
        <v>#N/A</v>
      </c>
      <c r="B2472" t="s">
        <v>575</v>
      </c>
      <c r="C2472">
        <v>40</v>
      </c>
      <c r="U2472" t="str">
        <f t="shared" si="117"/>
        <v/>
      </c>
      <c r="V2472" t="str">
        <f>IF(U2472="","",VLOOKUP(B2472,'08 County Sub Allocation'!A:B,2,FALSE))</f>
        <v/>
      </c>
      <c r="X2472" t="str">
        <f t="shared" si="116"/>
        <v/>
      </c>
      <c r="Y2472" t="str">
        <f t="shared" si="118"/>
        <v/>
      </c>
    </row>
    <row r="2473" spans="1:25" x14ac:dyDescent="0.3">
      <c r="A2473" t="e">
        <f>VLOOKUP(B2473,'VTD Check'!A:D,4,FALSE)</f>
        <v>#N/A</v>
      </c>
      <c r="B2473" t="s">
        <v>24</v>
      </c>
      <c r="C2473">
        <v>40</v>
      </c>
      <c r="D2473">
        <v>0</v>
      </c>
      <c r="E2473">
        <v>405</v>
      </c>
      <c r="F2473" t="s">
        <v>25</v>
      </c>
      <c r="G2473">
        <v>8525</v>
      </c>
      <c r="H2473">
        <v>405</v>
      </c>
      <c r="I2473">
        <v>405</v>
      </c>
      <c r="J2473">
        <v>7</v>
      </c>
      <c r="K2473">
        <v>0</v>
      </c>
      <c r="L2473">
        <v>1</v>
      </c>
      <c r="M2473">
        <v>164</v>
      </c>
      <c r="N2473">
        <v>1</v>
      </c>
      <c r="O2473">
        <v>231</v>
      </c>
      <c r="P2473">
        <v>1</v>
      </c>
      <c r="U2473" t="str">
        <f t="shared" si="117"/>
        <v>40-ABS</v>
      </c>
      <c r="V2473" t="e">
        <f>IF(U2473="","",VLOOKUP(B2473,'08 County Sub Allocation'!A:B,2,FALSE))</f>
        <v>#N/A</v>
      </c>
      <c r="X2473">
        <f t="shared" si="116"/>
        <v>40</v>
      </c>
      <c r="Y2473" t="str">
        <f t="shared" si="118"/>
        <v>ABS</v>
      </c>
    </row>
    <row r="2474" spans="1:25" x14ac:dyDescent="0.3">
      <c r="A2474" t="e">
        <f>VLOOKUP(B2474,'VTD Check'!A:D,4,FALSE)</f>
        <v>#N/A</v>
      </c>
      <c r="B2474" t="s">
        <v>26</v>
      </c>
      <c r="C2474">
        <v>40</v>
      </c>
      <c r="D2474">
        <v>0</v>
      </c>
      <c r="E2474">
        <v>0</v>
      </c>
      <c r="F2474" t="s">
        <v>25</v>
      </c>
      <c r="G2474">
        <v>8525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U2474" t="str">
        <f t="shared" si="117"/>
        <v/>
      </c>
      <c r="V2474" t="str">
        <f>IF(U2474="","",VLOOKUP(B2474,'08 County Sub Allocation'!A:B,2,FALSE))</f>
        <v/>
      </c>
      <c r="X2474" t="str">
        <f t="shared" si="116"/>
        <v/>
      </c>
      <c r="Y2474" t="str">
        <f t="shared" si="118"/>
        <v/>
      </c>
    </row>
    <row r="2475" spans="1:25" x14ac:dyDescent="0.3">
      <c r="A2475" t="e">
        <f>VLOOKUP(B2475,'VTD Check'!A:D,4,FALSE)</f>
        <v>#N/A</v>
      </c>
      <c r="B2475" t="s">
        <v>27</v>
      </c>
      <c r="C2475">
        <v>40</v>
      </c>
      <c r="D2475">
        <v>0</v>
      </c>
      <c r="E2475">
        <v>0</v>
      </c>
      <c r="F2475" t="s">
        <v>25</v>
      </c>
      <c r="G2475">
        <v>8525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U2475" t="str">
        <f t="shared" si="117"/>
        <v/>
      </c>
      <c r="V2475" t="str">
        <f>IF(U2475="","",VLOOKUP(B2475,'08 County Sub Allocation'!A:B,2,FALSE))</f>
        <v/>
      </c>
      <c r="X2475" t="str">
        <f t="shared" si="116"/>
        <v/>
      </c>
      <c r="Y2475" t="str">
        <f t="shared" si="118"/>
        <v/>
      </c>
    </row>
    <row r="2476" spans="1:25" x14ac:dyDescent="0.3">
      <c r="A2476" t="e">
        <f>VLOOKUP(B2476,'VTD Check'!A:D,4,FALSE)</f>
        <v>#N/A</v>
      </c>
      <c r="B2476" t="s">
        <v>28</v>
      </c>
      <c r="C2476">
        <v>40</v>
      </c>
      <c r="D2476">
        <v>0</v>
      </c>
      <c r="E2476">
        <v>0</v>
      </c>
      <c r="F2476" t="s">
        <v>25</v>
      </c>
      <c r="G2476">
        <v>8525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U2476" t="str">
        <f t="shared" si="117"/>
        <v/>
      </c>
      <c r="V2476" t="str">
        <f>IF(U2476="","",VLOOKUP(B2476,'08 County Sub Allocation'!A:B,2,FALSE))</f>
        <v/>
      </c>
      <c r="X2476" t="str">
        <f t="shared" si="116"/>
        <v/>
      </c>
      <c r="Y2476" t="str">
        <f t="shared" si="118"/>
        <v/>
      </c>
    </row>
    <row r="2477" spans="1:25" x14ac:dyDescent="0.3">
      <c r="A2477" t="e">
        <f>VLOOKUP(B2477,'VTD Check'!A:D,4,FALSE)</f>
        <v>#N/A</v>
      </c>
      <c r="B2477" t="s">
        <v>29</v>
      </c>
      <c r="C2477">
        <v>40</v>
      </c>
      <c r="D2477">
        <v>0</v>
      </c>
      <c r="E2477">
        <v>0</v>
      </c>
      <c r="F2477" t="s">
        <v>25</v>
      </c>
      <c r="G2477">
        <v>8525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U2477" t="str">
        <f t="shared" si="117"/>
        <v/>
      </c>
      <c r="V2477" t="str">
        <f>IF(U2477="","",VLOOKUP(B2477,'08 County Sub Allocation'!A:B,2,FALSE))</f>
        <v/>
      </c>
      <c r="X2477" t="str">
        <f t="shared" si="116"/>
        <v/>
      </c>
      <c r="Y2477" t="str">
        <f t="shared" si="118"/>
        <v/>
      </c>
    </row>
    <row r="2478" spans="1:25" x14ac:dyDescent="0.3">
      <c r="A2478" t="e">
        <f>VLOOKUP(B2478,'VTD Check'!A:D,4,FALSE)</f>
        <v>#N/A</v>
      </c>
      <c r="B2478" t="s">
        <v>30</v>
      </c>
      <c r="C2478">
        <v>40</v>
      </c>
      <c r="D2478">
        <v>0</v>
      </c>
      <c r="E2478">
        <v>0</v>
      </c>
      <c r="F2478" t="s">
        <v>25</v>
      </c>
      <c r="G2478">
        <v>8525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U2478" t="str">
        <f t="shared" si="117"/>
        <v/>
      </c>
      <c r="V2478" t="str">
        <f>IF(U2478="","",VLOOKUP(B2478,'08 County Sub Allocation'!A:B,2,FALSE))</f>
        <v/>
      </c>
      <c r="X2478" t="str">
        <f t="shared" si="116"/>
        <v/>
      </c>
      <c r="Y2478" t="str">
        <f t="shared" si="118"/>
        <v/>
      </c>
    </row>
    <row r="2479" spans="1:25" x14ac:dyDescent="0.3">
      <c r="A2479" t="e">
        <f>VLOOKUP(B2479,'VTD Check'!A:D,4,FALSE)</f>
        <v>#N/A</v>
      </c>
      <c r="B2479" t="s">
        <v>31</v>
      </c>
      <c r="C2479">
        <v>40</v>
      </c>
      <c r="D2479">
        <v>0</v>
      </c>
      <c r="E2479">
        <v>0</v>
      </c>
      <c r="F2479" t="s">
        <v>25</v>
      </c>
      <c r="G2479">
        <v>8525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U2479" t="str">
        <f t="shared" si="117"/>
        <v/>
      </c>
      <c r="V2479" t="str">
        <f>IF(U2479="","",VLOOKUP(B2479,'08 County Sub Allocation'!A:B,2,FALSE))</f>
        <v/>
      </c>
      <c r="X2479" t="str">
        <f t="shared" si="116"/>
        <v/>
      </c>
      <c r="Y2479" t="str">
        <f t="shared" si="118"/>
        <v/>
      </c>
    </row>
    <row r="2480" spans="1:25" x14ac:dyDescent="0.3">
      <c r="A2480" t="e">
        <f>VLOOKUP(B2480,'VTD Check'!A:D,4,FALSE)</f>
        <v>#N/A</v>
      </c>
      <c r="B2480" t="s">
        <v>32</v>
      </c>
      <c r="C2480">
        <v>40</v>
      </c>
      <c r="D2480">
        <v>0</v>
      </c>
      <c r="E2480">
        <v>405</v>
      </c>
      <c r="F2480" t="s">
        <v>25</v>
      </c>
      <c r="G2480">
        <v>0</v>
      </c>
      <c r="H2480">
        <v>405</v>
      </c>
      <c r="I2480">
        <v>405</v>
      </c>
      <c r="J2480">
        <v>7</v>
      </c>
      <c r="K2480">
        <v>0</v>
      </c>
      <c r="L2480">
        <v>1</v>
      </c>
      <c r="M2480">
        <v>164</v>
      </c>
      <c r="N2480">
        <v>1</v>
      </c>
      <c r="O2480">
        <v>231</v>
      </c>
      <c r="P2480">
        <v>1</v>
      </c>
      <c r="U2480" t="str">
        <f t="shared" si="117"/>
        <v/>
      </c>
      <c r="V2480" t="str">
        <f>IF(U2480="","",VLOOKUP(B2480,'08 County Sub Allocation'!A:B,2,FALSE))</f>
        <v/>
      </c>
      <c r="X2480" t="str">
        <f t="shared" si="116"/>
        <v/>
      </c>
      <c r="Y2480" t="str">
        <f t="shared" si="118"/>
        <v/>
      </c>
    </row>
    <row r="2481" spans="1:25" x14ac:dyDescent="0.3">
      <c r="A2481" t="e">
        <f>VLOOKUP(B2481,'VTD Check'!A:D,4,FALSE)</f>
        <v>#N/A</v>
      </c>
      <c r="B2481" t="s">
        <v>576</v>
      </c>
      <c r="C2481">
        <v>40</v>
      </c>
      <c r="U2481" t="str">
        <f t="shared" si="117"/>
        <v/>
      </c>
      <c r="V2481" t="str">
        <f>IF(U2481="","",VLOOKUP(B2481,'08 County Sub Allocation'!A:B,2,FALSE))</f>
        <v/>
      </c>
      <c r="X2481" t="str">
        <f t="shared" si="116"/>
        <v/>
      </c>
      <c r="Y2481" t="str">
        <f t="shared" si="118"/>
        <v/>
      </c>
    </row>
    <row r="2482" spans="1:25" x14ac:dyDescent="0.3">
      <c r="A2482" t="e">
        <f>VLOOKUP(B2482,'VTD Check'!A:D,4,FALSE)</f>
        <v>#N/A</v>
      </c>
      <c r="B2482" t="s">
        <v>24</v>
      </c>
      <c r="C2482">
        <v>40</v>
      </c>
      <c r="D2482">
        <v>0</v>
      </c>
      <c r="E2482">
        <v>209</v>
      </c>
      <c r="F2482" t="s">
        <v>25</v>
      </c>
      <c r="G2482">
        <v>8525</v>
      </c>
      <c r="H2482">
        <v>209</v>
      </c>
      <c r="I2482">
        <v>207</v>
      </c>
      <c r="J2482">
        <v>2</v>
      </c>
      <c r="K2482">
        <v>0</v>
      </c>
      <c r="L2482">
        <v>2</v>
      </c>
      <c r="M2482">
        <v>82</v>
      </c>
      <c r="N2482">
        <v>0</v>
      </c>
      <c r="O2482">
        <v>121</v>
      </c>
      <c r="P2482">
        <v>0</v>
      </c>
      <c r="U2482" t="str">
        <f t="shared" si="117"/>
        <v>40-QUE</v>
      </c>
      <c r="V2482" t="e">
        <f>IF(U2482="","",VLOOKUP(B2482,'08 County Sub Allocation'!A:B,2,FALSE))</f>
        <v>#N/A</v>
      </c>
      <c r="X2482">
        <f t="shared" si="116"/>
        <v>40</v>
      </c>
      <c r="Y2482" t="str">
        <f t="shared" si="118"/>
        <v>QUE</v>
      </c>
    </row>
    <row r="2483" spans="1:25" x14ac:dyDescent="0.3">
      <c r="A2483" t="e">
        <f>VLOOKUP(B2483,'VTD Check'!A:D,4,FALSE)</f>
        <v>#N/A</v>
      </c>
      <c r="B2483" t="s">
        <v>26</v>
      </c>
      <c r="C2483">
        <v>40</v>
      </c>
      <c r="D2483">
        <v>0</v>
      </c>
      <c r="E2483">
        <v>0</v>
      </c>
      <c r="F2483" t="s">
        <v>25</v>
      </c>
      <c r="G2483">
        <v>8525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U2483" t="str">
        <f t="shared" si="117"/>
        <v/>
      </c>
      <c r="V2483" t="str">
        <f>IF(U2483="","",VLOOKUP(B2483,'08 County Sub Allocation'!A:B,2,FALSE))</f>
        <v/>
      </c>
      <c r="X2483" t="str">
        <f t="shared" si="116"/>
        <v/>
      </c>
      <c r="Y2483" t="str">
        <f t="shared" si="118"/>
        <v/>
      </c>
    </row>
    <row r="2484" spans="1:25" x14ac:dyDescent="0.3">
      <c r="A2484" t="e">
        <f>VLOOKUP(B2484,'VTD Check'!A:D,4,FALSE)</f>
        <v>#N/A</v>
      </c>
      <c r="B2484" t="s">
        <v>27</v>
      </c>
      <c r="C2484">
        <v>40</v>
      </c>
      <c r="D2484">
        <v>0</v>
      </c>
      <c r="E2484">
        <v>0</v>
      </c>
      <c r="F2484" t="s">
        <v>25</v>
      </c>
      <c r="G2484">
        <v>8525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U2484" t="str">
        <f t="shared" si="117"/>
        <v/>
      </c>
      <c r="V2484" t="str">
        <f>IF(U2484="","",VLOOKUP(B2484,'08 County Sub Allocation'!A:B,2,FALSE))</f>
        <v/>
      </c>
      <c r="X2484" t="str">
        <f t="shared" si="116"/>
        <v/>
      </c>
      <c r="Y2484" t="str">
        <f t="shared" si="118"/>
        <v/>
      </c>
    </row>
    <row r="2485" spans="1:25" x14ac:dyDescent="0.3">
      <c r="A2485" t="e">
        <f>VLOOKUP(B2485,'VTD Check'!A:D,4,FALSE)</f>
        <v>#N/A</v>
      </c>
      <c r="B2485" t="s">
        <v>28</v>
      </c>
      <c r="C2485">
        <v>40</v>
      </c>
      <c r="D2485">
        <v>0</v>
      </c>
      <c r="E2485">
        <v>0</v>
      </c>
      <c r="F2485" t="s">
        <v>25</v>
      </c>
      <c r="G2485">
        <v>8525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U2485" t="str">
        <f t="shared" si="117"/>
        <v/>
      </c>
      <c r="V2485" t="str">
        <f>IF(U2485="","",VLOOKUP(B2485,'08 County Sub Allocation'!A:B,2,FALSE))</f>
        <v/>
      </c>
      <c r="X2485" t="str">
        <f t="shared" si="116"/>
        <v/>
      </c>
      <c r="Y2485" t="str">
        <f t="shared" si="118"/>
        <v/>
      </c>
    </row>
    <row r="2486" spans="1:25" x14ac:dyDescent="0.3">
      <c r="A2486" t="e">
        <f>VLOOKUP(B2486,'VTD Check'!A:D,4,FALSE)</f>
        <v>#N/A</v>
      </c>
      <c r="B2486" t="s">
        <v>29</v>
      </c>
      <c r="C2486">
        <v>40</v>
      </c>
      <c r="D2486">
        <v>0</v>
      </c>
      <c r="E2486">
        <v>0</v>
      </c>
      <c r="F2486" t="s">
        <v>25</v>
      </c>
      <c r="G2486">
        <v>8525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U2486" t="str">
        <f t="shared" si="117"/>
        <v/>
      </c>
      <c r="V2486" t="str">
        <f>IF(U2486="","",VLOOKUP(B2486,'08 County Sub Allocation'!A:B,2,FALSE))</f>
        <v/>
      </c>
      <c r="X2486" t="str">
        <f t="shared" si="116"/>
        <v/>
      </c>
      <c r="Y2486" t="str">
        <f t="shared" si="118"/>
        <v/>
      </c>
    </row>
    <row r="2487" spans="1:25" x14ac:dyDescent="0.3">
      <c r="A2487" t="e">
        <f>VLOOKUP(B2487,'VTD Check'!A:D,4,FALSE)</f>
        <v>#N/A</v>
      </c>
      <c r="B2487" t="s">
        <v>30</v>
      </c>
      <c r="C2487">
        <v>40</v>
      </c>
      <c r="D2487">
        <v>0</v>
      </c>
      <c r="E2487">
        <v>0</v>
      </c>
      <c r="F2487" t="s">
        <v>25</v>
      </c>
      <c r="G2487">
        <v>8525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U2487" t="str">
        <f t="shared" si="117"/>
        <v/>
      </c>
      <c r="V2487" t="str">
        <f>IF(U2487="","",VLOOKUP(B2487,'08 County Sub Allocation'!A:B,2,FALSE))</f>
        <v/>
      </c>
      <c r="X2487" t="str">
        <f t="shared" si="116"/>
        <v/>
      </c>
      <c r="Y2487" t="str">
        <f t="shared" si="118"/>
        <v/>
      </c>
    </row>
    <row r="2488" spans="1:25" x14ac:dyDescent="0.3">
      <c r="A2488" t="e">
        <f>VLOOKUP(B2488,'VTD Check'!A:D,4,FALSE)</f>
        <v>#N/A</v>
      </c>
      <c r="B2488" t="s">
        <v>31</v>
      </c>
      <c r="C2488">
        <v>40</v>
      </c>
      <c r="D2488">
        <v>0</v>
      </c>
      <c r="E2488">
        <v>0</v>
      </c>
      <c r="F2488" t="s">
        <v>25</v>
      </c>
      <c r="G2488">
        <v>8525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U2488" t="str">
        <f t="shared" si="117"/>
        <v/>
      </c>
      <c r="V2488" t="str">
        <f>IF(U2488="","",VLOOKUP(B2488,'08 County Sub Allocation'!A:B,2,FALSE))</f>
        <v/>
      </c>
      <c r="X2488" t="str">
        <f t="shared" si="116"/>
        <v/>
      </c>
      <c r="Y2488" t="str">
        <f t="shared" si="118"/>
        <v/>
      </c>
    </row>
    <row r="2489" spans="1:25" x14ac:dyDescent="0.3">
      <c r="A2489" t="e">
        <f>VLOOKUP(B2489,'VTD Check'!A:D,4,FALSE)</f>
        <v>#N/A</v>
      </c>
      <c r="B2489" t="s">
        <v>32</v>
      </c>
      <c r="C2489">
        <v>40</v>
      </c>
      <c r="D2489">
        <v>0</v>
      </c>
      <c r="E2489">
        <v>209</v>
      </c>
      <c r="F2489" t="s">
        <v>25</v>
      </c>
      <c r="G2489">
        <v>0</v>
      </c>
      <c r="H2489">
        <v>209</v>
      </c>
      <c r="I2489">
        <v>207</v>
      </c>
      <c r="J2489">
        <v>2</v>
      </c>
      <c r="K2489">
        <v>0</v>
      </c>
      <c r="L2489">
        <v>2</v>
      </c>
      <c r="M2489">
        <v>82</v>
      </c>
      <c r="N2489">
        <v>0</v>
      </c>
      <c r="O2489">
        <v>121</v>
      </c>
      <c r="P2489">
        <v>0</v>
      </c>
      <c r="U2489" t="str">
        <f t="shared" si="117"/>
        <v/>
      </c>
      <c r="V2489" t="str">
        <f>IF(U2489="","",VLOOKUP(B2489,'08 County Sub Allocation'!A:B,2,FALSE))</f>
        <v/>
      </c>
      <c r="X2489" t="str">
        <f t="shared" si="116"/>
        <v/>
      </c>
      <c r="Y2489" t="str">
        <f t="shared" si="118"/>
        <v/>
      </c>
    </row>
    <row r="2490" spans="1:25" x14ac:dyDescent="0.3">
      <c r="A2490" t="e">
        <f>VLOOKUP(B2490,'VTD Check'!A:D,4,FALSE)</f>
        <v>#N/A</v>
      </c>
      <c r="B2490" t="s">
        <v>492</v>
      </c>
      <c r="C2490">
        <v>40</v>
      </c>
      <c r="U2490" t="str">
        <f t="shared" si="117"/>
        <v/>
      </c>
      <c r="V2490" t="str">
        <f>IF(U2490="","",VLOOKUP(B2490,'08 County Sub Allocation'!A:B,2,FALSE))</f>
        <v/>
      </c>
      <c r="X2490" t="str">
        <f t="shared" si="116"/>
        <v/>
      </c>
      <c r="Y2490" t="str">
        <f t="shared" si="118"/>
        <v/>
      </c>
    </row>
    <row r="2491" spans="1:25" x14ac:dyDescent="0.3">
      <c r="A2491" t="e">
        <f>VLOOKUP(B2491,'VTD Check'!A:D,4,FALSE)</f>
        <v>#N/A</v>
      </c>
      <c r="B2491" t="s">
        <v>24</v>
      </c>
      <c r="C2491">
        <v>40</v>
      </c>
      <c r="D2491">
        <v>0</v>
      </c>
      <c r="E2491">
        <v>94</v>
      </c>
      <c r="F2491" t="s">
        <v>25</v>
      </c>
      <c r="G2491">
        <v>32014</v>
      </c>
      <c r="H2491">
        <v>94</v>
      </c>
      <c r="I2491">
        <v>94</v>
      </c>
      <c r="J2491">
        <v>1</v>
      </c>
      <c r="K2491">
        <v>1</v>
      </c>
      <c r="L2491">
        <v>0</v>
      </c>
      <c r="M2491">
        <v>43</v>
      </c>
      <c r="N2491">
        <v>2</v>
      </c>
      <c r="O2491">
        <v>46</v>
      </c>
      <c r="P2491">
        <v>1</v>
      </c>
      <c r="U2491" t="str">
        <f t="shared" si="117"/>
        <v/>
      </c>
      <c r="V2491" t="str">
        <f>IF(U2491="","",VLOOKUP(B2491,'08 County Sub Allocation'!A:B,2,FALSE))</f>
        <v/>
      </c>
      <c r="X2491" t="str">
        <f t="shared" si="116"/>
        <v/>
      </c>
      <c r="Y2491" t="str">
        <f t="shared" si="118"/>
        <v/>
      </c>
    </row>
    <row r="2492" spans="1:25" x14ac:dyDescent="0.3">
      <c r="A2492" t="e">
        <f>VLOOKUP(B2492,'VTD Check'!A:D,4,FALSE)</f>
        <v>#N/A</v>
      </c>
      <c r="B2492" t="s">
        <v>26</v>
      </c>
      <c r="C2492">
        <v>40</v>
      </c>
      <c r="D2492">
        <v>0</v>
      </c>
      <c r="E2492">
        <v>0</v>
      </c>
      <c r="F2492" t="s">
        <v>25</v>
      </c>
      <c r="G2492">
        <v>32014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U2492" t="str">
        <f t="shared" si="117"/>
        <v/>
      </c>
      <c r="V2492" t="str">
        <f>IF(U2492="","",VLOOKUP(B2492,'08 County Sub Allocation'!A:B,2,FALSE))</f>
        <v/>
      </c>
      <c r="X2492" t="str">
        <f t="shared" si="116"/>
        <v/>
      </c>
      <c r="Y2492" t="str">
        <f t="shared" si="118"/>
        <v/>
      </c>
    </row>
    <row r="2493" spans="1:25" x14ac:dyDescent="0.3">
      <c r="A2493" t="e">
        <f>VLOOKUP(B2493,'VTD Check'!A:D,4,FALSE)</f>
        <v>#N/A</v>
      </c>
      <c r="B2493" t="s">
        <v>27</v>
      </c>
      <c r="C2493">
        <v>40</v>
      </c>
      <c r="D2493">
        <v>0</v>
      </c>
      <c r="E2493">
        <v>0</v>
      </c>
      <c r="F2493" t="s">
        <v>25</v>
      </c>
      <c r="G2493">
        <v>32014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U2493" t="str">
        <f t="shared" si="117"/>
        <v/>
      </c>
      <c r="V2493" t="str">
        <f>IF(U2493="","",VLOOKUP(B2493,'08 County Sub Allocation'!A:B,2,FALSE))</f>
        <v/>
      </c>
      <c r="X2493" t="str">
        <f t="shared" si="116"/>
        <v/>
      </c>
      <c r="Y2493" t="str">
        <f t="shared" si="118"/>
        <v/>
      </c>
    </row>
    <row r="2494" spans="1:25" x14ac:dyDescent="0.3">
      <c r="A2494" t="e">
        <f>VLOOKUP(B2494,'VTD Check'!A:D,4,FALSE)</f>
        <v>#N/A</v>
      </c>
      <c r="B2494" t="s">
        <v>28</v>
      </c>
      <c r="C2494">
        <v>40</v>
      </c>
      <c r="D2494">
        <v>0</v>
      </c>
      <c r="E2494">
        <v>0</v>
      </c>
      <c r="F2494" t="s">
        <v>25</v>
      </c>
      <c r="G2494">
        <v>32014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U2494" t="str">
        <f t="shared" si="117"/>
        <v/>
      </c>
      <c r="V2494" t="str">
        <f>IF(U2494="","",VLOOKUP(B2494,'08 County Sub Allocation'!A:B,2,FALSE))</f>
        <v/>
      </c>
      <c r="X2494" t="str">
        <f t="shared" si="116"/>
        <v/>
      </c>
      <c r="Y2494" t="str">
        <f t="shared" si="118"/>
        <v/>
      </c>
    </row>
    <row r="2495" spans="1:25" x14ac:dyDescent="0.3">
      <c r="A2495" t="e">
        <f>VLOOKUP(B2495,'VTD Check'!A:D,4,FALSE)</f>
        <v>#N/A</v>
      </c>
      <c r="B2495" t="s">
        <v>29</v>
      </c>
      <c r="C2495">
        <v>40</v>
      </c>
      <c r="D2495">
        <v>0</v>
      </c>
      <c r="E2495">
        <v>0</v>
      </c>
      <c r="F2495" t="s">
        <v>25</v>
      </c>
      <c r="G2495">
        <v>32014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U2495" t="str">
        <f t="shared" si="117"/>
        <v/>
      </c>
      <c r="V2495" t="str">
        <f>IF(U2495="","",VLOOKUP(B2495,'08 County Sub Allocation'!A:B,2,FALSE))</f>
        <v/>
      </c>
      <c r="X2495" t="str">
        <f t="shared" si="116"/>
        <v/>
      </c>
      <c r="Y2495" t="str">
        <f t="shared" si="118"/>
        <v/>
      </c>
    </row>
    <row r="2496" spans="1:25" x14ac:dyDescent="0.3">
      <c r="A2496" t="e">
        <f>VLOOKUP(B2496,'VTD Check'!A:D,4,FALSE)</f>
        <v>#N/A</v>
      </c>
      <c r="B2496" t="s">
        <v>30</v>
      </c>
      <c r="C2496">
        <v>40</v>
      </c>
      <c r="D2496">
        <v>0</v>
      </c>
      <c r="E2496">
        <v>0</v>
      </c>
      <c r="F2496" t="s">
        <v>25</v>
      </c>
      <c r="G2496">
        <v>32014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U2496" t="str">
        <f t="shared" si="117"/>
        <v/>
      </c>
      <c r="V2496" t="str">
        <f>IF(U2496="","",VLOOKUP(B2496,'08 County Sub Allocation'!A:B,2,FALSE))</f>
        <v/>
      </c>
      <c r="X2496" t="str">
        <f t="shared" si="116"/>
        <v/>
      </c>
      <c r="Y2496" t="str">
        <f t="shared" si="118"/>
        <v/>
      </c>
    </row>
    <row r="2497" spans="1:25" x14ac:dyDescent="0.3">
      <c r="A2497" t="e">
        <f>VLOOKUP(B2497,'VTD Check'!A:D,4,FALSE)</f>
        <v>#N/A</v>
      </c>
      <c r="B2497" t="s">
        <v>31</v>
      </c>
      <c r="C2497">
        <v>40</v>
      </c>
      <c r="D2497">
        <v>0</v>
      </c>
      <c r="E2497">
        <v>0</v>
      </c>
      <c r="F2497" t="s">
        <v>25</v>
      </c>
      <c r="G2497">
        <v>32014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U2497" t="str">
        <f t="shared" si="117"/>
        <v/>
      </c>
      <c r="V2497" t="str">
        <f>IF(U2497="","",VLOOKUP(B2497,'08 County Sub Allocation'!A:B,2,FALSE))</f>
        <v/>
      </c>
      <c r="X2497" t="str">
        <f t="shared" si="116"/>
        <v/>
      </c>
      <c r="Y2497" t="str">
        <f t="shared" si="118"/>
        <v/>
      </c>
    </row>
    <row r="2498" spans="1:25" x14ac:dyDescent="0.3">
      <c r="A2498" t="e">
        <f>VLOOKUP(B2498,'VTD Check'!A:D,4,FALSE)</f>
        <v>#N/A</v>
      </c>
      <c r="B2498" t="s">
        <v>32</v>
      </c>
      <c r="C2498">
        <v>40</v>
      </c>
      <c r="D2498">
        <v>0</v>
      </c>
      <c r="E2498">
        <v>94</v>
      </c>
      <c r="F2498" t="s">
        <v>25</v>
      </c>
      <c r="G2498">
        <v>0</v>
      </c>
      <c r="H2498">
        <v>94</v>
      </c>
      <c r="I2498">
        <v>94</v>
      </c>
      <c r="J2498">
        <v>1</v>
      </c>
      <c r="K2498">
        <v>1</v>
      </c>
      <c r="L2498">
        <v>0</v>
      </c>
      <c r="M2498">
        <v>43</v>
      </c>
      <c r="N2498">
        <v>2</v>
      </c>
      <c r="O2498">
        <v>46</v>
      </c>
      <c r="P2498">
        <v>1</v>
      </c>
      <c r="U2498" t="str">
        <f t="shared" si="117"/>
        <v/>
      </c>
      <c r="V2498" t="str">
        <f>IF(U2498="","",VLOOKUP(B2498,'08 County Sub Allocation'!A:B,2,FALSE))</f>
        <v/>
      </c>
      <c r="X2498" t="str">
        <f t="shared" si="116"/>
        <v/>
      </c>
      <c r="Y2498" t="str">
        <f t="shared" si="118"/>
        <v/>
      </c>
    </row>
    <row r="2499" spans="1:25" x14ac:dyDescent="0.3">
      <c r="A2499" t="e">
        <f>VLOOKUP(B2499,'VTD Check'!A:D,4,FALSE)</f>
        <v>#N/A</v>
      </c>
      <c r="B2499" t="s">
        <v>493</v>
      </c>
      <c r="C2499">
        <v>40</v>
      </c>
      <c r="U2499" t="str">
        <f t="shared" si="117"/>
        <v/>
      </c>
      <c r="V2499" t="str">
        <f>IF(U2499="","",VLOOKUP(B2499,'08 County Sub Allocation'!A:B,2,FALSE))</f>
        <v/>
      </c>
      <c r="X2499" t="str">
        <f t="shared" ref="X2499:X2526" si="119">IF(U2499="","",IF(ISNUMBER(LEFT(U2499,2)/1),LEFT(U2499,2)/1,X2498))</f>
        <v/>
      </c>
      <c r="Y2499" t="str">
        <f t="shared" si="118"/>
        <v/>
      </c>
    </row>
    <row r="2500" spans="1:25" x14ac:dyDescent="0.3">
      <c r="A2500" t="e">
        <f>VLOOKUP(B2500,'VTD Check'!A:D,4,FALSE)</f>
        <v>#N/A</v>
      </c>
      <c r="B2500" t="s">
        <v>24</v>
      </c>
      <c r="C2500">
        <v>40</v>
      </c>
      <c r="D2500">
        <v>0</v>
      </c>
      <c r="E2500">
        <v>0</v>
      </c>
      <c r="F2500" t="s">
        <v>25</v>
      </c>
      <c r="G2500">
        <v>32014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U2500" t="str">
        <f t="shared" si="117"/>
        <v/>
      </c>
      <c r="V2500" t="str">
        <f>IF(U2500="","",VLOOKUP(B2500,'08 County Sub Allocation'!A:B,2,FALSE))</f>
        <v/>
      </c>
      <c r="X2500" t="str">
        <f t="shared" si="119"/>
        <v/>
      </c>
      <c r="Y2500" t="str">
        <f t="shared" si="118"/>
        <v/>
      </c>
    </row>
    <row r="2501" spans="1:25" x14ac:dyDescent="0.3">
      <c r="A2501" t="e">
        <f>VLOOKUP(B2501,'VTD Check'!A:D,4,FALSE)</f>
        <v>#N/A</v>
      </c>
      <c r="B2501" t="s">
        <v>26</v>
      </c>
      <c r="C2501">
        <v>40</v>
      </c>
      <c r="D2501">
        <v>0</v>
      </c>
      <c r="E2501">
        <v>126</v>
      </c>
      <c r="F2501" t="s">
        <v>25</v>
      </c>
      <c r="G2501">
        <v>32014</v>
      </c>
      <c r="H2501">
        <v>126</v>
      </c>
      <c r="I2501">
        <v>125</v>
      </c>
      <c r="J2501">
        <v>8</v>
      </c>
      <c r="K2501">
        <v>1</v>
      </c>
      <c r="L2501">
        <v>1</v>
      </c>
      <c r="M2501">
        <v>49</v>
      </c>
      <c r="N2501">
        <v>1</v>
      </c>
      <c r="O2501">
        <v>65</v>
      </c>
      <c r="P2501">
        <v>0</v>
      </c>
      <c r="U2501" t="str">
        <f t="shared" si="117"/>
        <v/>
      </c>
      <c r="V2501" t="str">
        <f>IF(U2501="","",VLOOKUP(B2501,'08 County Sub Allocation'!A:B,2,FALSE))</f>
        <v/>
      </c>
      <c r="X2501" t="str">
        <f t="shared" si="119"/>
        <v/>
      </c>
      <c r="Y2501" t="str">
        <f t="shared" si="118"/>
        <v/>
      </c>
    </row>
    <row r="2502" spans="1:25" x14ac:dyDescent="0.3">
      <c r="A2502" t="e">
        <f>VLOOKUP(B2502,'VTD Check'!A:D,4,FALSE)</f>
        <v>#N/A</v>
      </c>
      <c r="B2502" t="s">
        <v>27</v>
      </c>
      <c r="C2502">
        <v>40</v>
      </c>
      <c r="D2502">
        <v>0</v>
      </c>
      <c r="E2502">
        <v>0</v>
      </c>
      <c r="F2502" t="s">
        <v>25</v>
      </c>
      <c r="G2502">
        <v>32014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U2502" t="str">
        <f t="shared" si="117"/>
        <v/>
      </c>
      <c r="V2502" t="str">
        <f>IF(U2502="","",VLOOKUP(B2502,'08 County Sub Allocation'!A:B,2,FALSE))</f>
        <v/>
      </c>
      <c r="X2502" t="str">
        <f t="shared" si="119"/>
        <v/>
      </c>
      <c r="Y2502" t="str">
        <f t="shared" si="118"/>
        <v/>
      </c>
    </row>
    <row r="2503" spans="1:25" x14ac:dyDescent="0.3">
      <c r="A2503" t="e">
        <f>VLOOKUP(B2503,'VTD Check'!A:D,4,FALSE)</f>
        <v>#N/A</v>
      </c>
      <c r="B2503" t="s">
        <v>28</v>
      </c>
      <c r="C2503">
        <v>40</v>
      </c>
      <c r="D2503">
        <v>0</v>
      </c>
      <c r="E2503">
        <v>201</v>
      </c>
      <c r="F2503" t="s">
        <v>25</v>
      </c>
      <c r="G2503">
        <v>32014</v>
      </c>
      <c r="H2503">
        <v>201</v>
      </c>
      <c r="I2503">
        <v>199</v>
      </c>
      <c r="J2503">
        <v>3</v>
      </c>
      <c r="K2503">
        <v>1</v>
      </c>
      <c r="L2503">
        <v>2</v>
      </c>
      <c r="M2503">
        <v>84</v>
      </c>
      <c r="N2503">
        <v>3</v>
      </c>
      <c r="O2503">
        <v>106</v>
      </c>
      <c r="P2503">
        <v>0</v>
      </c>
      <c r="U2503" t="str">
        <f t="shared" si="117"/>
        <v/>
      </c>
      <c r="V2503" t="str">
        <f>IF(U2503="","",VLOOKUP(B2503,'08 County Sub Allocation'!A:B,2,FALSE))</f>
        <v/>
      </c>
      <c r="X2503" t="str">
        <f t="shared" si="119"/>
        <v/>
      </c>
      <c r="Y2503" t="str">
        <f t="shared" si="118"/>
        <v/>
      </c>
    </row>
    <row r="2504" spans="1:25" x14ac:dyDescent="0.3">
      <c r="A2504" t="e">
        <f>VLOOKUP(B2504,'VTD Check'!A:D,4,FALSE)</f>
        <v>#N/A</v>
      </c>
      <c r="B2504" t="s">
        <v>29</v>
      </c>
      <c r="C2504">
        <v>40</v>
      </c>
      <c r="D2504">
        <v>0</v>
      </c>
      <c r="E2504">
        <v>0</v>
      </c>
      <c r="F2504" t="s">
        <v>25</v>
      </c>
      <c r="G2504">
        <v>32014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U2504" t="str">
        <f t="shared" si="117"/>
        <v/>
      </c>
      <c r="V2504" t="str">
        <f>IF(U2504="","",VLOOKUP(B2504,'08 County Sub Allocation'!A:B,2,FALSE))</f>
        <v/>
      </c>
      <c r="X2504" t="str">
        <f t="shared" si="119"/>
        <v/>
      </c>
      <c r="Y2504" t="str">
        <f t="shared" si="118"/>
        <v/>
      </c>
    </row>
    <row r="2505" spans="1:25" x14ac:dyDescent="0.3">
      <c r="A2505" t="e">
        <f>VLOOKUP(B2505,'VTD Check'!A:D,4,FALSE)</f>
        <v>#N/A</v>
      </c>
      <c r="B2505" t="s">
        <v>30</v>
      </c>
      <c r="C2505">
        <v>40</v>
      </c>
      <c r="D2505">
        <v>0</v>
      </c>
      <c r="E2505">
        <v>482</v>
      </c>
      <c r="F2505" t="s">
        <v>25</v>
      </c>
      <c r="G2505">
        <v>32014</v>
      </c>
      <c r="H2505">
        <v>482</v>
      </c>
      <c r="I2505">
        <v>477</v>
      </c>
      <c r="J2505">
        <v>11</v>
      </c>
      <c r="K2505">
        <v>0</v>
      </c>
      <c r="L2505">
        <v>17</v>
      </c>
      <c r="M2505">
        <v>207</v>
      </c>
      <c r="N2505">
        <v>2</v>
      </c>
      <c r="O2505">
        <v>238</v>
      </c>
      <c r="P2505">
        <v>2</v>
      </c>
      <c r="U2505" t="str">
        <f t="shared" si="117"/>
        <v/>
      </c>
      <c r="V2505" t="str">
        <f>IF(U2505="","",VLOOKUP(B2505,'08 County Sub Allocation'!A:B,2,FALSE))</f>
        <v/>
      </c>
      <c r="X2505" t="str">
        <f t="shared" si="119"/>
        <v/>
      </c>
      <c r="Y2505" t="str">
        <f t="shared" si="118"/>
        <v/>
      </c>
    </row>
    <row r="2506" spans="1:25" x14ac:dyDescent="0.3">
      <c r="A2506" t="e">
        <f>VLOOKUP(B2506,'VTD Check'!A:D,4,FALSE)</f>
        <v>#N/A</v>
      </c>
      <c r="B2506" t="s">
        <v>31</v>
      </c>
      <c r="C2506">
        <v>40</v>
      </c>
      <c r="D2506">
        <v>0</v>
      </c>
      <c r="E2506">
        <v>0</v>
      </c>
      <c r="F2506" t="s">
        <v>25</v>
      </c>
      <c r="G2506">
        <v>32014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U2506" t="str">
        <f t="shared" si="117"/>
        <v/>
      </c>
      <c r="V2506" t="str">
        <f>IF(U2506="","",VLOOKUP(B2506,'08 County Sub Allocation'!A:B,2,FALSE))</f>
        <v/>
      </c>
      <c r="X2506" t="str">
        <f t="shared" si="119"/>
        <v/>
      </c>
      <c r="Y2506" t="str">
        <f t="shared" si="118"/>
        <v/>
      </c>
    </row>
    <row r="2507" spans="1:25" x14ac:dyDescent="0.3">
      <c r="A2507" t="e">
        <f>VLOOKUP(B2507,'VTD Check'!A:D,4,FALSE)</f>
        <v>#N/A</v>
      </c>
      <c r="B2507" t="s">
        <v>32</v>
      </c>
      <c r="C2507">
        <v>40</v>
      </c>
      <c r="D2507">
        <v>0</v>
      </c>
      <c r="E2507">
        <v>809</v>
      </c>
      <c r="F2507" t="s">
        <v>25</v>
      </c>
      <c r="G2507">
        <v>0</v>
      </c>
      <c r="H2507">
        <v>809</v>
      </c>
      <c r="I2507">
        <v>801</v>
      </c>
      <c r="J2507">
        <v>22</v>
      </c>
      <c r="K2507">
        <v>2</v>
      </c>
      <c r="L2507">
        <v>20</v>
      </c>
      <c r="M2507">
        <v>340</v>
      </c>
      <c r="N2507">
        <v>6</v>
      </c>
      <c r="O2507">
        <v>409</v>
      </c>
      <c r="P2507">
        <v>2</v>
      </c>
      <c r="U2507" t="str">
        <f t="shared" ref="U2507:U2526" si="120">IF(ISNUMBER(LEFT(A2507,2)/1),A2507,IF(RIGHT(B2506,8)="Absentee",REPT("0",2-LEN(C2507))&amp;C2507&amp;"-ABS",IF(RIGHT(B2506,8)="Question",REPT("0",2-LEN(C2507))&amp;C2507&amp;"-QUE","")))</f>
        <v/>
      </c>
      <c r="V2507" t="str">
        <f>IF(U2507="","",VLOOKUP(B2507,'08 County Sub Allocation'!A:B,2,FALSE))</f>
        <v/>
      </c>
      <c r="X2507" t="str">
        <f t="shared" si="119"/>
        <v/>
      </c>
      <c r="Y2507" t="str">
        <f t="shared" si="118"/>
        <v/>
      </c>
    </row>
    <row r="2508" spans="1:25" x14ac:dyDescent="0.3">
      <c r="A2508" t="e">
        <f>VLOOKUP(B2508,'VTD Check'!A:D,4,FALSE)</f>
        <v>#N/A</v>
      </c>
      <c r="B2508" t="s">
        <v>577</v>
      </c>
      <c r="C2508">
        <v>40</v>
      </c>
      <c r="U2508" t="str">
        <f t="shared" si="120"/>
        <v/>
      </c>
      <c r="V2508" t="str">
        <f>IF(U2508="","",VLOOKUP(B2508,'08 County Sub Allocation'!A:B,2,FALSE))</f>
        <v/>
      </c>
      <c r="X2508" t="str">
        <f t="shared" si="119"/>
        <v/>
      </c>
      <c r="Y2508" t="str">
        <f t="shared" si="118"/>
        <v/>
      </c>
    </row>
    <row r="2509" spans="1:25" x14ac:dyDescent="0.3">
      <c r="A2509" t="e">
        <f>VLOOKUP(B2509,'VTD Check'!A:D,4,FALSE)</f>
        <v>#N/A</v>
      </c>
      <c r="B2509" t="s">
        <v>24</v>
      </c>
      <c r="C2509">
        <v>40</v>
      </c>
      <c r="D2509">
        <v>0</v>
      </c>
      <c r="E2509">
        <v>0</v>
      </c>
      <c r="F2509" t="s">
        <v>25</v>
      </c>
      <c r="G2509">
        <v>16373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U2509" t="str">
        <f t="shared" si="120"/>
        <v/>
      </c>
      <c r="V2509" t="str">
        <f>IF(U2509="","",VLOOKUP(B2509,'08 County Sub Allocation'!A:B,2,FALSE))</f>
        <v/>
      </c>
      <c r="X2509" t="str">
        <f t="shared" si="119"/>
        <v/>
      </c>
      <c r="Y2509" t="str">
        <f t="shared" ref="Y2509:Y2527" si="121">IF(U2509="","",IF(RIGHT(B2509,5)="Total","TOT",IF(ISNUMBER(LEFT(A2509,2)/1),"ED",IF(RIGHT(U2509,3)="ABS","ABS",IF(RIGHT(U2509,3)="QUE","QUE","")))))</f>
        <v/>
      </c>
    </row>
    <row r="2510" spans="1:25" x14ac:dyDescent="0.3">
      <c r="A2510" t="e">
        <f>VLOOKUP(B2510,'VTD Check'!A:D,4,FALSE)</f>
        <v>#N/A</v>
      </c>
      <c r="B2510" t="s">
        <v>26</v>
      </c>
      <c r="C2510">
        <v>40</v>
      </c>
      <c r="D2510">
        <v>0</v>
      </c>
      <c r="E2510">
        <v>0</v>
      </c>
      <c r="F2510" t="s">
        <v>25</v>
      </c>
      <c r="G2510">
        <v>16373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U2510" t="str">
        <f t="shared" si="120"/>
        <v/>
      </c>
      <c r="V2510" t="str">
        <f>IF(U2510="","",VLOOKUP(B2510,'08 County Sub Allocation'!A:B,2,FALSE))</f>
        <v/>
      </c>
      <c r="X2510" t="str">
        <f t="shared" si="119"/>
        <v/>
      </c>
      <c r="Y2510" t="str">
        <f t="shared" si="121"/>
        <v/>
      </c>
    </row>
    <row r="2511" spans="1:25" x14ac:dyDescent="0.3">
      <c r="A2511" t="e">
        <f>VLOOKUP(B2511,'VTD Check'!A:D,4,FALSE)</f>
        <v>#N/A</v>
      </c>
      <c r="B2511" t="s">
        <v>27</v>
      </c>
      <c r="C2511">
        <v>40</v>
      </c>
      <c r="D2511">
        <v>0</v>
      </c>
      <c r="E2511">
        <v>0</v>
      </c>
      <c r="F2511" t="s">
        <v>25</v>
      </c>
      <c r="G2511">
        <v>16373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U2511" t="str">
        <f t="shared" si="120"/>
        <v/>
      </c>
      <c r="V2511" t="str">
        <f>IF(U2511="","",VLOOKUP(B2511,'08 County Sub Allocation'!A:B,2,FALSE))</f>
        <v/>
      </c>
      <c r="X2511" t="str">
        <f t="shared" si="119"/>
        <v/>
      </c>
      <c r="Y2511" t="str">
        <f t="shared" si="121"/>
        <v/>
      </c>
    </row>
    <row r="2512" spans="1:25" x14ac:dyDescent="0.3">
      <c r="A2512" t="e">
        <f>VLOOKUP(B2512,'VTD Check'!A:D,4,FALSE)</f>
        <v>#N/A</v>
      </c>
      <c r="B2512" t="s">
        <v>28</v>
      </c>
      <c r="C2512">
        <v>40</v>
      </c>
      <c r="D2512">
        <v>0</v>
      </c>
      <c r="E2512">
        <v>0</v>
      </c>
      <c r="F2512" t="s">
        <v>25</v>
      </c>
      <c r="G2512">
        <v>16373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U2512" t="str">
        <f t="shared" si="120"/>
        <v/>
      </c>
      <c r="V2512" t="str">
        <f>IF(U2512="","",VLOOKUP(B2512,'08 County Sub Allocation'!A:B,2,FALSE))</f>
        <v/>
      </c>
      <c r="X2512" t="str">
        <f t="shared" si="119"/>
        <v/>
      </c>
      <c r="Y2512" t="str">
        <f t="shared" si="121"/>
        <v/>
      </c>
    </row>
    <row r="2513" spans="1:25" x14ac:dyDescent="0.3">
      <c r="A2513" t="e">
        <f>VLOOKUP(B2513,'VTD Check'!A:D,4,FALSE)</f>
        <v>#N/A</v>
      </c>
      <c r="B2513" t="s">
        <v>29</v>
      </c>
      <c r="C2513">
        <v>40</v>
      </c>
      <c r="D2513">
        <v>0</v>
      </c>
      <c r="E2513">
        <v>38</v>
      </c>
      <c r="F2513" t="s">
        <v>25</v>
      </c>
      <c r="G2513">
        <v>16373</v>
      </c>
      <c r="H2513">
        <v>38</v>
      </c>
      <c r="I2513">
        <v>38</v>
      </c>
      <c r="J2513">
        <v>0</v>
      </c>
      <c r="K2513">
        <v>0</v>
      </c>
      <c r="L2513">
        <v>0</v>
      </c>
      <c r="M2513">
        <v>19</v>
      </c>
      <c r="N2513">
        <v>0</v>
      </c>
      <c r="O2513">
        <v>19</v>
      </c>
      <c r="P2513">
        <v>0</v>
      </c>
      <c r="U2513" t="str">
        <f t="shared" si="120"/>
        <v/>
      </c>
      <c r="V2513" t="str">
        <f>IF(U2513="","",VLOOKUP(B2513,'08 County Sub Allocation'!A:B,2,FALSE))</f>
        <v/>
      </c>
      <c r="X2513" t="str">
        <f t="shared" si="119"/>
        <v/>
      </c>
      <c r="Y2513" t="str">
        <f t="shared" si="121"/>
        <v/>
      </c>
    </row>
    <row r="2514" spans="1:25" x14ac:dyDescent="0.3">
      <c r="A2514" t="e">
        <f>VLOOKUP(B2514,'VTD Check'!A:D,4,FALSE)</f>
        <v>#N/A</v>
      </c>
      <c r="B2514" t="s">
        <v>30</v>
      </c>
      <c r="C2514">
        <v>40</v>
      </c>
      <c r="D2514">
        <v>0</v>
      </c>
      <c r="E2514">
        <v>0</v>
      </c>
      <c r="F2514" t="s">
        <v>25</v>
      </c>
      <c r="G2514">
        <v>16373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U2514" t="str">
        <f t="shared" si="120"/>
        <v/>
      </c>
      <c r="V2514" t="str">
        <f>IF(U2514="","",VLOOKUP(B2514,'08 County Sub Allocation'!A:B,2,FALSE))</f>
        <v/>
      </c>
      <c r="X2514" t="str">
        <f t="shared" si="119"/>
        <v/>
      </c>
      <c r="Y2514" t="str">
        <f t="shared" si="121"/>
        <v/>
      </c>
    </row>
    <row r="2515" spans="1:25" x14ac:dyDescent="0.3">
      <c r="A2515" t="e">
        <f>VLOOKUP(B2515,'VTD Check'!A:D,4,FALSE)</f>
        <v>#N/A</v>
      </c>
      <c r="B2515" t="s">
        <v>31</v>
      </c>
      <c r="C2515">
        <v>40</v>
      </c>
      <c r="D2515">
        <v>0</v>
      </c>
      <c r="E2515">
        <v>0</v>
      </c>
      <c r="F2515" t="s">
        <v>25</v>
      </c>
      <c r="G2515">
        <v>16373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U2515" t="str">
        <f t="shared" si="120"/>
        <v/>
      </c>
      <c r="V2515" t="str">
        <f>IF(U2515="","",VLOOKUP(B2515,'08 County Sub Allocation'!A:B,2,FALSE))</f>
        <v/>
      </c>
      <c r="X2515" t="str">
        <f t="shared" si="119"/>
        <v/>
      </c>
      <c r="Y2515" t="str">
        <f t="shared" si="121"/>
        <v/>
      </c>
    </row>
    <row r="2516" spans="1:25" x14ac:dyDescent="0.3">
      <c r="A2516" t="e">
        <f>VLOOKUP(B2516,'VTD Check'!A:D,4,FALSE)</f>
        <v>#N/A</v>
      </c>
      <c r="B2516" t="s">
        <v>32</v>
      </c>
      <c r="C2516">
        <v>40</v>
      </c>
      <c r="D2516">
        <v>0</v>
      </c>
      <c r="E2516">
        <v>38</v>
      </c>
      <c r="F2516" t="s">
        <v>25</v>
      </c>
      <c r="G2516">
        <v>0</v>
      </c>
      <c r="H2516">
        <v>38</v>
      </c>
      <c r="I2516">
        <v>38</v>
      </c>
      <c r="J2516">
        <v>0</v>
      </c>
      <c r="K2516">
        <v>0</v>
      </c>
      <c r="L2516">
        <v>0</v>
      </c>
      <c r="M2516">
        <v>19</v>
      </c>
      <c r="N2516">
        <v>0</v>
      </c>
      <c r="O2516">
        <v>19</v>
      </c>
      <c r="P2516">
        <v>0</v>
      </c>
      <c r="U2516" t="str">
        <f t="shared" si="120"/>
        <v/>
      </c>
      <c r="V2516" t="str">
        <f>IF(U2516="","",VLOOKUP(B2516,'08 County Sub Allocation'!A:B,2,FALSE))</f>
        <v/>
      </c>
      <c r="X2516" t="str">
        <f t="shared" si="119"/>
        <v/>
      </c>
      <c r="Y2516" t="str">
        <f t="shared" si="121"/>
        <v/>
      </c>
    </row>
    <row r="2517" spans="1:25" x14ac:dyDescent="0.3">
      <c r="A2517" t="e">
        <f>VLOOKUP(B2517,'VTD Check'!A:D,4,FALSE)</f>
        <v>#N/A</v>
      </c>
      <c r="B2517" t="s">
        <v>32</v>
      </c>
      <c r="C2517">
        <v>40</v>
      </c>
      <c r="U2517" t="str">
        <f t="shared" si="120"/>
        <v/>
      </c>
      <c r="V2517" t="str">
        <f>IF(U2517="","",VLOOKUP(B2517,'08 County Sub Allocation'!A:B,2,FALSE))</f>
        <v/>
      </c>
      <c r="X2517" t="str">
        <f t="shared" si="119"/>
        <v/>
      </c>
      <c r="Y2517" t="str">
        <f t="shared" si="121"/>
        <v/>
      </c>
    </row>
    <row r="2518" spans="1:25" x14ac:dyDescent="0.3">
      <c r="A2518" t="e">
        <f>VLOOKUP(B2518,'VTD Check'!A:D,4,FALSE)</f>
        <v>#N/A</v>
      </c>
      <c r="B2518" t="s">
        <v>37</v>
      </c>
      <c r="C2518">
        <v>40</v>
      </c>
      <c r="D2518">
        <v>8525</v>
      </c>
      <c r="E2518">
        <v>4281</v>
      </c>
      <c r="F2518" s="1">
        <v>0.50219999999999998</v>
      </c>
      <c r="G2518">
        <v>8525</v>
      </c>
      <c r="H2518">
        <v>4281</v>
      </c>
      <c r="I2518">
        <v>4243</v>
      </c>
      <c r="J2518">
        <v>49</v>
      </c>
      <c r="K2518">
        <v>16</v>
      </c>
      <c r="L2518">
        <v>92</v>
      </c>
      <c r="M2518">
        <v>1680</v>
      </c>
      <c r="N2518">
        <v>11</v>
      </c>
      <c r="O2518">
        <v>2391</v>
      </c>
      <c r="P2518">
        <v>4</v>
      </c>
      <c r="U2518" t="str">
        <f t="shared" si="120"/>
        <v/>
      </c>
      <c r="V2518" t="str">
        <f>IF(U2518="","",VLOOKUP(B2518,'08 County Sub Allocation'!A:B,2,FALSE))</f>
        <v/>
      </c>
      <c r="X2518" t="str">
        <f t="shared" si="119"/>
        <v/>
      </c>
      <c r="Y2518" t="str">
        <f t="shared" si="121"/>
        <v/>
      </c>
    </row>
    <row r="2519" spans="1:25" x14ac:dyDescent="0.3">
      <c r="A2519" t="e">
        <f>VLOOKUP(B2519,'VTD Check'!A:D,4,FALSE)</f>
        <v>#N/A</v>
      </c>
      <c r="B2519" t="s">
        <v>24</v>
      </c>
      <c r="C2519">
        <v>40</v>
      </c>
      <c r="D2519">
        <v>8525</v>
      </c>
      <c r="E2519">
        <v>708</v>
      </c>
      <c r="F2519" s="1">
        <v>8.3000000000000004E-2</v>
      </c>
      <c r="G2519">
        <v>97451</v>
      </c>
      <c r="H2519">
        <v>708</v>
      </c>
      <c r="I2519">
        <v>706</v>
      </c>
      <c r="J2519">
        <v>10</v>
      </c>
      <c r="K2519">
        <v>1</v>
      </c>
      <c r="L2519">
        <v>3</v>
      </c>
      <c r="M2519">
        <v>289</v>
      </c>
      <c r="N2519">
        <v>3</v>
      </c>
      <c r="O2519">
        <v>398</v>
      </c>
      <c r="P2519">
        <v>2</v>
      </c>
      <c r="U2519" t="str">
        <f t="shared" si="120"/>
        <v/>
      </c>
      <c r="V2519" t="str">
        <f>IF(U2519="","",VLOOKUP(B2519,'08 County Sub Allocation'!A:B,2,FALSE))</f>
        <v/>
      </c>
      <c r="X2519" t="str">
        <f t="shared" si="119"/>
        <v/>
      </c>
      <c r="Y2519" t="str">
        <f t="shared" si="121"/>
        <v/>
      </c>
    </row>
    <row r="2520" spans="1:25" x14ac:dyDescent="0.3">
      <c r="A2520" t="e">
        <f>VLOOKUP(B2520,'VTD Check'!A:D,4,FALSE)</f>
        <v>#N/A</v>
      </c>
      <c r="B2520" t="s">
        <v>26</v>
      </c>
      <c r="C2520">
        <v>40</v>
      </c>
      <c r="D2520">
        <v>8525</v>
      </c>
      <c r="E2520">
        <v>126</v>
      </c>
      <c r="F2520" s="1">
        <v>1.4800000000000001E-2</v>
      </c>
      <c r="G2520">
        <v>97451</v>
      </c>
      <c r="H2520">
        <v>126</v>
      </c>
      <c r="I2520">
        <v>125</v>
      </c>
      <c r="J2520">
        <v>8</v>
      </c>
      <c r="K2520">
        <v>1</v>
      </c>
      <c r="L2520">
        <v>1</v>
      </c>
      <c r="M2520">
        <v>49</v>
      </c>
      <c r="N2520">
        <v>1</v>
      </c>
      <c r="O2520">
        <v>65</v>
      </c>
      <c r="P2520">
        <v>0</v>
      </c>
      <c r="U2520" t="str">
        <f t="shared" si="120"/>
        <v/>
      </c>
      <c r="V2520" t="str">
        <f>IF(U2520="","",VLOOKUP(B2520,'08 County Sub Allocation'!A:B,2,FALSE))</f>
        <v/>
      </c>
      <c r="X2520" t="str">
        <f t="shared" si="119"/>
        <v/>
      </c>
      <c r="Y2520" t="str">
        <f t="shared" si="121"/>
        <v/>
      </c>
    </row>
    <row r="2521" spans="1:25" x14ac:dyDescent="0.3">
      <c r="A2521" t="e">
        <f>VLOOKUP(B2521,'VTD Check'!A:D,4,FALSE)</f>
        <v>#N/A</v>
      </c>
      <c r="B2521" t="s">
        <v>27</v>
      </c>
      <c r="C2521">
        <v>40</v>
      </c>
      <c r="D2521">
        <v>8525</v>
      </c>
      <c r="E2521">
        <v>0</v>
      </c>
      <c r="F2521" s="1">
        <v>0</v>
      </c>
      <c r="G2521">
        <v>97451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U2521" t="str">
        <f t="shared" si="120"/>
        <v/>
      </c>
      <c r="V2521" t="str">
        <f>IF(U2521="","",VLOOKUP(B2521,'08 County Sub Allocation'!A:B,2,FALSE))</f>
        <v/>
      </c>
      <c r="X2521" t="str">
        <f t="shared" si="119"/>
        <v/>
      </c>
      <c r="Y2521" t="str">
        <f t="shared" si="121"/>
        <v/>
      </c>
    </row>
    <row r="2522" spans="1:25" x14ac:dyDescent="0.3">
      <c r="A2522" t="e">
        <f>VLOOKUP(B2522,'VTD Check'!A:D,4,FALSE)</f>
        <v>#N/A</v>
      </c>
      <c r="B2522" t="s">
        <v>28</v>
      </c>
      <c r="C2522">
        <v>40</v>
      </c>
      <c r="D2522">
        <v>8525</v>
      </c>
      <c r="E2522">
        <v>201</v>
      </c>
      <c r="F2522" s="1">
        <v>2.3599999999999999E-2</v>
      </c>
      <c r="G2522">
        <v>97451</v>
      </c>
      <c r="H2522">
        <v>201</v>
      </c>
      <c r="I2522">
        <v>199</v>
      </c>
      <c r="J2522">
        <v>3</v>
      </c>
      <c r="K2522">
        <v>1</v>
      </c>
      <c r="L2522">
        <v>2</v>
      </c>
      <c r="M2522">
        <v>84</v>
      </c>
      <c r="N2522">
        <v>3</v>
      </c>
      <c r="O2522">
        <v>106</v>
      </c>
      <c r="P2522">
        <v>0</v>
      </c>
      <c r="U2522" t="str">
        <f t="shared" si="120"/>
        <v/>
      </c>
      <c r="V2522" t="str">
        <f>IF(U2522="","",VLOOKUP(B2522,'08 County Sub Allocation'!A:B,2,FALSE))</f>
        <v/>
      </c>
      <c r="X2522" t="str">
        <f t="shared" si="119"/>
        <v/>
      </c>
      <c r="Y2522" t="str">
        <f t="shared" si="121"/>
        <v/>
      </c>
    </row>
    <row r="2523" spans="1:25" x14ac:dyDescent="0.3">
      <c r="A2523" t="e">
        <f>VLOOKUP(B2523,'VTD Check'!A:D,4,FALSE)</f>
        <v>#N/A</v>
      </c>
      <c r="B2523" t="s">
        <v>29</v>
      </c>
      <c r="C2523">
        <v>40</v>
      </c>
      <c r="D2523">
        <v>8525</v>
      </c>
      <c r="E2523">
        <v>38</v>
      </c>
      <c r="F2523" s="1">
        <v>4.4999999999999997E-3</v>
      </c>
      <c r="G2523">
        <v>97451</v>
      </c>
      <c r="H2523">
        <v>38</v>
      </c>
      <c r="I2523">
        <v>38</v>
      </c>
      <c r="J2523">
        <v>0</v>
      </c>
      <c r="K2523">
        <v>0</v>
      </c>
      <c r="L2523">
        <v>0</v>
      </c>
      <c r="M2523">
        <v>19</v>
      </c>
      <c r="N2523">
        <v>0</v>
      </c>
      <c r="O2523">
        <v>19</v>
      </c>
      <c r="P2523">
        <v>0</v>
      </c>
      <c r="U2523" t="str">
        <f t="shared" si="120"/>
        <v/>
      </c>
      <c r="V2523" t="str">
        <f>IF(U2523="","",VLOOKUP(B2523,'08 County Sub Allocation'!A:B,2,FALSE))</f>
        <v/>
      </c>
      <c r="X2523" t="str">
        <f t="shared" si="119"/>
        <v/>
      </c>
      <c r="Y2523" t="str">
        <f t="shared" si="121"/>
        <v/>
      </c>
    </row>
    <row r="2524" spans="1:25" x14ac:dyDescent="0.3">
      <c r="A2524" t="e">
        <f>VLOOKUP(B2524,'VTD Check'!A:D,4,FALSE)</f>
        <v>#N/A</v>
      </c>
      <c r="B2524" t="s">
        <v>30</v>
      </c>
      <c r="C2524">
        <v>40</v>
      </c>
      <c r="D2524">
        <v>8525</v>
      </c>
      <c r="E2524">
        <v>482</v>
      </c>
      <c r="F2524" s="1">
        <v>5.6500000000000002E-2</v>
      </c>
      <c r="G2524">
        <v>97451</v>
      </c>
      <c r="H2524">
        <v>482</v>
      </c>
      <c r="I2524">
        <v>477</v>
      </c>
      <c r="J2524">
        <v>11</v>
      </c>
      <c r="K2524">
        <v>0</v>
      </c>
      <c r="L2524">
        <v>17</v>
      </c>
      <c r="M2524">
        <v>207</v>
      </c>
      <c r="N2524">
        <v>2</v>
      </c>
      <c r="O2524">
        <v>238</v>
      </c>
      <c r="P2524">
        <v>2</v>
      </c>
      <c r="U2524" t="str">
        <f t="shared" si="120"/>
        <v/>
      </c>
      <c r="V2524" t="str">
        <f>IF(U2524="","",VLOOKUP(B2524,'08 County Sub Allocation'!A:B,2,FALSE))</f>
        <v/>
      </c>
      <c r="X2524" t="str">
        <f t="shared" si="119"/>
        <v/>
      </c>
      <c r="Y2524" t="str">
        <f t="shared" si="121"/>
        <v/>
      </c>
    </row>
    <row r="2525" spans="1:25" x14ac:dyDescent="0.3">
      <c r="A2525" t="e">
        <f>VLOOKUP(B2525,'VTD Check'!A:D,4,FALSE)</f>
        <v>#N/A</v>
      </c>
      <c r="B2525" t="s">
        <v>31</v>
      </c>
      <c r="C2525">
        <v>40</v>
      </c>
      <c r="D2525">
        <v>8525</v>
      </c>
      <c r="E2525">
        <v>0</v>
      </c>
      <c r="F2525" s="1">
        <v>0</v>
      </c>
      <c r="G2525">
        <v>97451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U2525" t="str">
        <f t="shared" si="120"/>
        <v/>
      </c>
      <c r="V2525" t="str">
        <f>IF(U2525="","",VLOOKUP(B2525,'08 County Sub Allocation'!A:B,2,FALSE))</f>
        <v/>
      </c>
      <c r="X2525" t="str">
        <f t="shared" si="119"/>
        <v/>
      </c>
      <c r="Y2525" t="str">
        <f t="shared" si="121"/>
        <v/>
      </c>
    </row>
    <row r="2526" spans="1:25" x14ac:dyDescent="0.3">
      <c r="A2526" t="e">
        <f>VLOOKUP(B2526,'VTD Check'!A:D,4,FALSE)</f>
        <v>#N/A</v>
      </c>
      <c r="B2526" t="s">
        <v>32</v>
      </c>
      <c r="C2526">
        <v>40</v>
      </c>
      <c r="D2526">
        <v>8525</v>
      </c>
      <c r="E2526">
        <v>5836</v>
      </c>
      <c r="F2526" s="1">
        <v>0.68459999999999999</v>
      </c>
      <c r="G2526">
        <v>8525</v>
      </c>
      <c r="H2526">
        <v>5836</v>
      </c>
      <c r="I2526">
        <v>5788</v>
      </c>
      <c r="J2526">
        <v>81</v>
      </c>
      <c r="K2526">
        <v>19</v>
      </c>
      <c r="L2526">
        <v>115</v>
      </c>
      <c r="M2526">
        <v>2328</v>
      </c>
      <c r="N2526">
        <v>20</v>
      </c>
      <c r="O2526">
        <v>3217</v>
      </c>
      <c r="P2526">
        <v>8</v>
      </c>
      <c r="U2526" t="str">
        <f t="shared" si="120"/>
        <v/>
      </c>
      <c r="V2526" t="str">
        <f>IF(U2526="","",VLOOKUP(B2526,'08 County Sub Allocation'!A:B,2,FALSE))</f>
        <v/>
      </c>
      <c r="X2526" t="str">
        <f t="shared" si="119"/>
        <v/>
      </c>
      <c r="Y2526" t="str">
        <f t="shared" si="121"/>
        <v/>
      </c>
    </row>
    <row r="2527" spans="1:25" x14ac:dyDescent="0.3">
      <c r="Y2527" t="str">
        <f t="shared" si="12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4885-363A-4FFF-92CF-1BF70DB01921}">
  <dimension ref="A1:B72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3008</v>
      </c>
    </row>
    <row r="2" spans="1:2" x14ac:dyDescent="0.3">
      <c r="A2" t="s">
        <v>14</v>
      </c>
      <c r="B2" t="s">
        <v>2981</v>
      </c>
    </row>
    <row r="3" spans="1:2" x14ac:dyDescent="0.3">
      <c r="A3" t="s">
        <v>15</v>
      </c>
      <c r="B3" t="s">
        <v>2981</v>
      </c>
    </row>
    <row r="4" spans="1:2" x14ac:dyDescent="0.3">
      <c r="A4" t="s">
        <v>16</v>
      </c>
      <c r="B4" t="s">
        <v>2981</v>
      </c>
    </row>
    <row r="5" spans="1:2" x14ac:dyDescent="0.3">
      <c r="A5" t="s">
        <v>17</v>
      </c>
      <c r="B5" t="s">
        <v>2981</v>
      </c>
    </row>
    <row r="6" spans="1:2" x14ac:dyDescent="0.3">
      <c r="A6" t="s">
        <v>18</v>
      </c>
      <c r="B6" t="s">
        <v>2981</v>
      </c>
    </row>
    <row r="7" spans="1:2" x14ac:dyDescent="0.3">
      <c r="A7" t="s">
        <v>19</v>
      </c>
      <c r="B7" t="s">
        <v>2981</v>
      </c>
    </row>
    <row r="8" spans="1:2" x14ac:dyDescent="0.3">
      <c r="A8" t="s">
        <v>20</v>
      </c>
      <c r="B8" t="s">
        <v>2981</v>
      </c>
    </row>
    <row r="9" spans="1:2" x14ac:dyDescent="0.3">
      <c r="A9" t="s">
        <v>21</v>
      </c>
      <c r="B9" t="s">
        <v>3009</v>
      </c>
    </row>
    <row r="10" spans="1:2" x14ac:dyDescent="0.3">
      <c r="A10" t="s">
        <v>22</v>
      </c>
      <c r="B10" t="s">
        <v>3009</v>
      </c>
    </row>
    <row r="11" spans="1:2" x14ac:dyDescent="0.3">
      <c r="A11" t="s">
        <v>2997</v>
      </c>
    </row>
    <row r="12" spans="1:2" x14ac:dyDescent="0.3">
      <c r="A12" t="s">
        <v>2998</v>
      </c>
    </row>
    <row r="13" spans="1:2" x14ac:dyDescent="0.3">
      <c r="A13" t="s">
        <v>2999</v>
      </c>
    </row>
    <row r="14" spans="1:2" x14ac:dyDescent="0.3">
      <c r="A14" t="s">
        <v>2972</v>
      </c>
    </row>
    <row r="15" spans="1:2" x14ac:dyDescent="0.3">
      <c r="A15" t="s">
        <v>3000</v>
      </c>
      <c r="B15" t="s">
        <v>2981</v>
      </c>
    </row>
    <row r="16" spans="1:2" x14ac:dyDescent="0.3">
      <c r="A16" t="s">
        <v>3000</v>
      </c>
      <c r="B16" t="s">
        <v>3009</v>
      </c>
    </row>
    <row r="17" spans="1:2" x14ac:dyDescent="0.3">
      <c r="A17" t="s">
        <v>3001</v>
      </c>
      <c r="B17" t="s">
        <v>2981</v>
      </c>
    </row>
    <row r="18" spans="1:2" x14ac:dyDescent="0.3">
      <c r="A18" t="s">
        <v>3001</v>
      </c>
      <c r="B18" t="s">
        <v>3009</v>
      </c>
    </row>
    <row r="20" spans="1:2" x14ac:dyDescent="0.3">
      <c r="A20" t="s">
        <v>38</v>
      </c>
      <c r="B20" t="s">
        <v>2984</v>
      </c>
    </row>
    <row r="21" spans="1:2" x14ac:dyDescent="0.3">
      <c r="A21" t="s">
        <v>3002</v>
      </c>
      <c r="B21" t="s">
        <v>2984</v>
      </c>
    </row>
    <row r="22" spans="1:2" x14ac:dyDescent="0.3">
      <c r="A22" t="s">
        <v>40</v>
      </c>
      <c r="B22" t="s">
        <v>2984</v>
      </c>
    </row>
    <row r="23" spans="1:2" x14ac:dyDescent="0.3">
      <c r="A23" t="s">
        <v>41</v>
      </c>
      <c r="B23" t="s">
        <v>2984</v>
      </c>
    </row>
    <row r="24" spans="1:2" x14ac:dyDescent="0.3">
      <c r="A24" t="s">
        <v>42</v>
      </c>
      <c r="B24" t="s">
        <v>2980</v>
      </c>
    </row>
    <row r="25" spans="1:2" x14ac:dyDescent="0.3">
      <c r="A25" t="s">
        <v>43</v>
      </c>
      <c r="B25" t="s">
        <v>43</v>
      </c>
    </row>
    <row r="26" spans="1:2" x14ac:dyDescent="0.3">
      <c r="A26" t="s">
        <v>44</v>
      </c>
      <c r="B26" t="s">
        <v>2979</v>
      </c>
    </row>
    <row r="27" spans="1:2" x14ac:dyDescent="0.3">
      <c r="A27" t="s">
        <v>45</v>
      </c>
      <c r="B27" t="s">
        <v>3009</v>
      </c>
    </row>
    <row r="28" spans="1:2" x14ac:dyDescent="0.3">
      <c r="A28" t="s">
        <v>2997</v>
      </c>
    </row>
    <row r="29" spans="1:2" x14ac:dyDescent="0.3">
      <c r="A29" t="s">
        <v>2998</v>
      </c>
    </row>
    <row r="30" spans="1:2" x14ac:dyDescent="0.3">
      <c r="A30" t="s">
        <v>2999</v>
      </c>
    </row>
    <row r="31" spans="1:2" x14ac:dyDescent="0.3">
      <c r="A31" t="s">
        <v>2972</v>
      </c>
    </row>
    <row r="32" spans="1:2" x14ac:dyDescent="0.3">
      <c r="A32" t="s">
        <v>3000</v>
      </c>
      <c r="B32" t="s">
        <v>2984</v>
      </c>
    </row>
    <row r="33" spans="1:2" x14ac:dyDescent="0.3">
      <c r="A33" t="s">
        <v>3000</v>
      </c>
      <c r="B33" t="s">
        <v>2980</v>
      </c>
    </row>
    <row r="34" spans="1:2" x14ac:dyDescent="0.3">
      <c r="A34" t="s">
        <v>3000</v>
      </c>
      <c r="B34" t="s">
        <v>43</v>
      </c>
    </row>
    <row r="35" spans="1:2" x14ac:dyDescent="0.3">
      <c r="A35" t="s">
        <v>3000</v>
      </c>
      <c r="B35" t="s">
        <v>2979</v>
      </c>
    </row>
    <row r="36" spans="1:2" x14ac:dyDescent="0.3">
      <c r="A36" t="s">
        <v>3000</v>
      </c>
      <c r="B36" t="s">
        <v>3009</v>
      </c>
    </row>
    <row r="37" spans="1:2" x14ac:dyDescent="0.3">
      <c r="A37" t="s">
        <v>3001</v>
      </c>
      <c r="B37" t="s">
        <v>2984</v>
      </c>
    </row>
    <row r="38" spans="1:2" x14ac:dyDescent="0.3">
      <c r="A38" t="s">
        <v>3001</v>
      </c>
      <c r="B38" t="s">
        <v>2980</v>
      </c>
    </row>
    <row r="39" spans="1:2" x14ac:dyDescent="0.3">
      <c r="A39" t="s">
        <v>3001</v>
      </c>
      <c r="B39" t="s">
        <v>43</v>
      </c>
    </row>
    <row r="40" spans="1:2" x14ac:dyDescent="0.3">
      <c r="A40" t="s">
        <v>3001</v>
      </c>
      <c r="B40" t="s">
        <v>2979</v>
      </c>
    </row>
    <row r="41" spans="1:2" x14ac:dyDescent="0.3">
      <c r="A41" t="s">
        <v>3001</v>
      </c>
      <c r="B41" t="s">
        <v>3009</v>
      </c>
    </row>
    <row r="43" spans="1:2" x14ac:dyDescent="0.3">
      <c r="A43" t="s">
        <v>48</v>
      </c>
      <c r="B43" t="s">
        <v>3010</v>
      </c>
    </row>
    <row r="44" spans="1:2" x14ac:dyDescent="0.3">
      <c r="A44" t="s">
        <v>49</v>
      </c>
      <c r="B44" t="s">
        <v>3010</v>
      </c>
    </row>
    <row r="45" spans="1:2" x14ac:dyDescent="0.3">
      <c r="A45" t="s">
        <v>50</v>
      </c>
      <c r="B45" t="s">
        <v>3010</v>
      </c>
    </row>
    <row r="46" spans="1:2" x14ac:dyDescent="0.3">
      <c r="A46" t="s">
        <v>51</v>
      </c>
      <c r="B46" t="s">
        <v>3010</v>
      </c>
    </row>
    <row r="47" spans="1:2" x14ac:dyDescent="0.3">
      <c r="A47" t="s">
        <v>52</v>
      </c>
      <c r="B47" t="s">
        <v>3010</v>
      </c>
    </row>
    <row r="48" spans="1:2" x14ac:dyDescent="0.3">
      <c r="A48" t="s">
        <v>53</v>
      </c>
      <c r="B48" t="s">
        <v>3010</v>
      </c>
    </row>
    <row r="49" spans="1:2" x14ac:dyDescent="0.3">
      <c r="A49" t="s">
        <v>54</v>
      </c>
      <c r="B49" t="s">
        <v>3010</v>
      </c>
    </row>
    <row r="50" spans="1:2" x14ac:dyDescent="0.3">
      <c r="A50" t="s">
        <v>55</v>
      </c>
      <c r="B50" t="s">
        <v>3010</v>
      </c>
    </row>
    <row r="51" spans="1:2" x14ac:dyDescent="0.3">
      <c r="A51" t="s">
        <v>56</v>
      </c>
      <c r="B51" t="s">
        <v>3010</v>
      </c>
    </row>
    <row r="52" spans="1:2" x14ac:dyDescent="0.3">
      <c r="A52" t="s">
        <v>57</v>
      </c>
      <c r="B52" t="s">
        <v>3010</v>
      </c>
    </row>
    <row r="53" spans="1:2" x14ac:dyDescent="0.3">
      <c r="A53" t="s">
        <v>2997</v>
      </c>
      <c r="B53" t="s">
        <v>3010</v>
      </c>
    </row>
    <row r="54" spans="1:2" x14ac:dyDescent="0.3">
      <c r="A54" t="s">
        <v>2998</v>
      </c>
      <c r="B54" t="s">
        <v>3010</v>
      </c>
    </row>
    <row r="55" spans="1:2" x14ac:dyDescent="0.3">
      <c r="A55" t="s">
        <v>2999</v>
      </c>
      <c r="B55" t="s">
        <v>3010</v>
      </c>
    </row>
    <row r="56" spans="1:2" x14ac:dyDescent="0.3">
      <c r="A56" t="s">
        <v>2972</v>
      </c>
    </row>
    <row r="58" spans="1:2" x14ac:dyDescent="0.3">
      <c r="A58" t="s">
        <v>60</v>
      </c>
      <c r="B58" t="s">
        <v>3010</v>
      </c>
    </row>
    <row r="59" spans="1:2" x14ac:dyDescent="0.3">
      <c r="A59" t="s">
        <v>61</v>
      </c>
      <c r="B59" t="s">
        <v>3010</v>
      </c>
    </row>
    <row r="60" spans="1:2" x14ac:dyDescent="0.3">
      <c r="A60" t="s">
        <v>62</v>
      </c>
      <c r="B60" t="s">
        <v>3010</v>
      </c>
    </row>
    <row r="61" spans="1:2" x14ac:dyDescent="0.3">
      <c r="A61" t="s">
        <v>63</v>
      </c>
      <c r="B61" t="s">
        <v>3010</v>
      </c>
    </row>
    <row r="62" spans="1:2" x14ac:dyDescent="0.3">
      <c r="A62" t="s">
        <v>64</v>
      </c>
      <c r="B62" t="s">
        <v>3010</v>
      </c>
    </row>
    <row r="63" spans="1:2" x14ac:dyDescent="0.3">
      <c r="A63" t="s">
        <v>65</v>
      </c>
      <c r="B63" t="s">
        <v>3010</v>
      </c>
    </row>
    <row r="64" spans="1:2" x14ac:dyDescent="0.3">
      <c r="A64" t="s">
        <v>2997</v>
      </c>
      <c r="B64" t="s">
        <v>3010</v>
      </c>
    </row>
    <row r="65" spans="1:2" x14ac:dyDescent="0.3">
      <c r="A65" t="s">
        <v>2998</v>
      </c>
      <c r="B65" t="s">
        <v>3010</v>
      </c>
    </row>
    <row r="66" spans="1:2" x14ac:dyDescent="0.3">
      <c r="A66" t="s">
        <v>2999</v>
      </c>
      <c r="B66" t="s">
        <v>3010</v>
      </c>
    </row>
    <row r="67" spans="1:2" x14ac:dyDescent="0.3">
      <c r="A67" t="s">
        <v>2972</v>
      </c>
    </row>
    <row r="69" spans="1:2" x14ac:dyDescent="0.3">
      <c r="A69" t="s">
        <v>68</v>
      </c>
      <c r="B69" t="s">
        <v>2979</v>
      </c>
    </row>
    <row r="70" spans="1:2" x14ac:dyDescent="0.3">
      <c r="A70" t="s">
        <v>69</v>
      </c>
      <c r="B70" t="s">
        <v>2977</v>
      </c>
    </row>
    <row r="71" spans="1:2" x14ac:dyDescent="0.3">
      <c r="A71" t="s">
        <v>70</v>
      </c>
      <c r="B71" t="s">
        <v>3009</v>
      </c>
    </row>
    <row r="72" spans="1:2" x14ac:dyDescent="0.3">
      <c r="A72" t="s">
        <v>71</v>
      </c>
      <c r="B72" t="s">
        <v>2979</v>
      </c>
    </row>
    <row r="73" spans="1:2" x14ac:dyDescent="0.3">
      <c r="A73" t="s">
        <v>72</v>
      </c>
      <c r="B73" t="s">
        <v>2983</v>
      </c>
    </row>
    <row r="74" spans="1:2" x14ac:dyDescent="0.3">
      <c r="A74" t="s">
        <v>73</v>
      </c>
      <c r="B74" t="s">
        <v>2983</v>
      </c>
    </row>
    <row r="75" spans="1:2" x14ac:dyDescent="0.3">
      <c r="A75" t="s">
        <v>74</v>
      </c>
      <c r="B75" t="s">
        <v>2979</v>
      </c>
    </row>
    <row r="76" spans="1:2" x14ac:dyDescent="0.3">
      <c r="A76" t="s">
        <v>75</v>
      </c>
      <c r="B76" t="s">
        <v>3009</v>
      </c>
    </row>
    <row r="77" spans="1:2" x14ac:dyDescent="0.3">
      <c r="A77" t="s">
        <v>76</v>
      </c>
      <c r="B77" t="s">
        <v>3009</v>
      </c>
    </row>
    <row r="78" spans="1:2" x14ac:dyDescent="0.3">
      <c r="A78" t="s">
        <v>77</v>
      </c>
      <c r="B78" t="s">
        <v>3009</v>
      </c>
    </row>
    <row r="79" spans="1:2" x14ac:dyDescent="0.3">
      <c r="A79" t="s">
        <v>78</v>
      </c>
      <c r="B79" t="s">
        <v>3009</v>
      </c>
    </row>
    <row r="80" spans="1:2" x14ac:dyDescent="0.3">
      <c r="A80" t="s">
        <v>79</v>
      </c>
      <c r="B80" t="s">
        <v>2979</v>
      </c>
    </row>
    <row r="81" spans="1:2" x14ac:dyDescent="0.3">
      <c r="A81" t="s">
        <v>80</v>
      </c>
      <c r="B81" t="s">
        <v>3009</v>
      </c>
    </row>
    <row r="82" spans="1:2" x14ac:dyDescent="0.3">
      <c r="A82" t="s">
        <v>82</v>
      </c>
      <c r="B82" t="s">
        <v>82</v>
      </c>
    </row>
    <row r="83" spans="1:2" x14ac:dyDescent="0.3">
      <c r="A83" t="s">
        <v>83</v>
      </c>
      <c r="B83" t="s">
        <v>2977</v>
      </c>
    </row>
    <row r="84" spans="1:2" x14ac:dyDescent="0.3">
      <c r="A84" t="s">
        <v>84</v>
      </c>
      <c r="B84" t="s">
        <v>2979</v>
      </c>
    </row>
    <row r="85" spans="1:2" x14ac:dyDescent="0.3">
      <c r="A85" t="s">
        <v>85</v>
      </c>
      <c r="B85" t="s">
        <v>85</v>
      </c>
    </row>
    <row r="86" spans="1:2" x14ac:dyDescent="0.3">
      <c r="A86" t="s">
        <v>2997</v>
      </c>
    </row>
    <row r="87" spans="1:2" x14ac:dyDescent="0.3">
      <c r="A87" t="s">
        <v>2998</v>
      </c>
    </row>
    <row r="88" spans="1:2" x14ac:dyDescent="0.3">
      <c r="A88" t="s">
        <v>2999</v>
      </c>
    </row>
    <row r="89" spans="1:2" x14ac:dyDescent="0.3">
      <c r="A89" t="s">
        <v>2972</v>
      </c>
    </row>
    <row r="90" spans="1:2" x14ac:dyDescent="0.3">
      <c r="A90" t="s">
        <v>3000</v>
      </c>
      <c r="B90" t="s">
        <v>2979</v>
      </c>
    </row>
    <row r="91" spans="1:2" x14ac:dyDescent="0.3">
      <c r="A91" t="s">
        <v>3000</v>
      </c>
      <c r="B91" t="s">
        <v>2977</v>
      </c>
    </row>
    <row r="92" spans="1:2" x14ac:dyDescent="0.3">
      <c r="A92" t="s">
        <v>3000</v>
      </c>
      <c r="B92" t="s">
        <v>3009</v>
      </c>
    </row>
    <row r="93" spans="1:2" x14ac:dyDescent="0.3">
      <c r="A93" t="s">
        <v>3000</v>
      </c>
      <c r="B93" t="s">
        <v>2983</v>
      </c>
    </row>
    <row r="94" spans="1:2" x14ac:dyDescent="0.3">
      <c r="A94" t="s">
        <v>3000</v>
      </c>
      <c r="B94" t="s">
        <v>82</v>
      </c>
    </row>
    <row r="95" spans="1:2" x14ac:dyDescent="0.3">
      <c r="A95" t="s">
        <v>3000</v>
      </c>
      <c r="B95" t="s">
        <v>85</v>
      </c>
    </row>
    <row r="96" spans="1:2" x14ac:dyDescent="0.3">
      <c r="A96" t="s">
        <v>3001</v>
      </c>
      <c r="B96" t="s">
        <v>2979</v>
      </c>
    </row>
    <row r="97" spans="1:2" x14ac:dyDescent="0.3">
      <c r="A97" t="s">
        <v>3001</v>
      </c>
      <c r="B97" t="s">
        <v>2977</v>
      </c>
    </row>
    <row r="98" spans="1:2" x14ac:dyDescent="0.3">
      <c r="A98" t="s">
        <v>3001</v>
      </c>
      <c r="B98" t="s">
        <v>3009</v>
      </c>
    </row>
    <row r="99" spans="1:2" x14ac:dyDescent="0.3">
      <c r="A99" t="s">
        <v>3001</v>
      </c>
      <c r="B99" t="s">
        <v>2983</v>
      </c>
    </row>
    <row r="100" spans="1:2" x14ac:dyDescent="0.3">
      <c r="A100" t="s">
        <v>3001</v>
      </c>
      <c r="B100" t="s">
        <v>82</v>
      </c>
    </row>
    <row r="101" spans="1:2" x14ac:dyDescent="0.3">
      <c r="A101" t="s">
        <v>3001</v>
      </c>
      <c r="B101" t="s">
        <v>85</v>
      </c>
    </row>
    <row r="103" spans="1:2" x14ac:dyDescent="0.3">
      <c r="A103" t="s">
        <v>90</v>
      </c>
      <c r="B103" t="s">
        <v>2987</v>
      </c>
    </row>
    <row r="104" spans="1:2" x14ac:dyDescent="0.3">
      <c r="A104" t="s">
        <v>91</v>
      </c>
      <c r="B104" t="s">
        <v>2986</v>
      </c>
    </row>
    <row r="105" spans="1:2" x14ac:dyDescent="0.3">
      <c r="A105" t="s">
        <v>92</v>
      </c>
      <c r="B105" t="s">
        <v>2987</v>
      </c>
    </row>
    <row r="106" spans="1:2" x14ac:dyDescent="0.3">
      <c r="A106" t="s">
        <v>93</v>
      </c>
      <c r="B106" t="s">
        <v>2987</v>
      </c>
    </row>
    <row r="107" spans="1:2" x14ac:dyDescent="0.3">
      <c r="A107" t="s">
        <v>94</v>
      </c>
      <c r="B107" t="s">
        <v>2987</v>
      </c>
    </row>
    <row r="108" spans="1:2" x14ac:dyDescent="0.3">
      <c r="A108" t="s">
        <v>95</v>
      </c>
      <c r="B108" t="s">
        <v>2987</v>
      </c>
    </row>
    <row r="109" spans="1:2" x14ac:dyDescent="0.3">
      <c r="A109" t="s">
        <v>96</v>
      </c>
      <c r="B109" t="s">
        <v>2987</v>
      </c>
    </row>
    <row r="110" spans="1:2" x14ac:dyDescent="0.3">
      <c r="A110" t="s">
        <v>97</v>
      </c>
      <c r="B110" t="s">
        <v>2977</v>
      </c>
    </row>
    <row r="111" spans="1:2" x14ac:dyDescent="0.3">
      <c r="A111" t="s">
        <v>98</v>
      </c>
      <c r="B111" t="s">
        <v>2986</v>
      </c>
    </row>
    <row r="112" spans="1:2" x14ac:dyDescent="0.3">
      <c r="A112" t="s">
        <v>99</v>
      </c>
      <c r="B112" t="s">
        <v>2987</v>
      </c>
    </row>
    <row r="113" spans="1:2" x14ac:dyDescent="0.3">
      <c r="A113" t="s">
        <v>100</v>
      </c>
      <c r="B113" t="s">
        <v>2977</v>
      </c>
    </row>
    <row r="114" spans="1:2" x14ac:dyDescent="0.3">
      <c r="A114" t="s">
        <v>101</v>
      </c>
      <c r="B114" t="s">
        <v>2986</v>
      </c>
    </row>
    <row r="115" spans="1:2" x14ac:dyDescent="0.3">
      <c r="A115" t="s">
        <v>102</v>
      </c>
      <c r="B115" t="s">
        <v>2976</v>
      </c>
    </row>
    <row r="116" spans="1:2" x14ac:dyDescent="0.3">
      <c r="A116" t="s">
        <v>103</v>
      </c>
      <c r="B116" t="s">
        <v>2976</v>
      </c>
    </row>
    <row r="117" spans="1:2" x14ac:dyDescent="0.3">
      <c r="A117" t="s">
        <v>104</v>
      </c>
      <c r="B117" t="s">
        <v>2976</v>
      </c>
    </row>
    <row r="118" spans="1:2" x14ac:dyDescent="0.3">
      <c r="A118" t="s">
        <v>105</v>
      </c>
      <c r="B118" t="s">
        <v>2987</v>
      </c>
    </row>
    <row r="119" spans="1:2" x14ac:dyDescent="0.3">
      <c r="A119" t="s">
        <v>106</v>
      </c>
      <c r="B119" t="s">
        <v>2977</v>
      </c>
    </row>
    <row r="120" spans="1:2" x14ac:dyDescent="0.3">
      <c r="A120" t="s">
        <v>107</v>
      </c>
      <c r="B120" t="s">
        <v>2987</v>
      </c>
    </row>
    <row r="121" spans="1:2" x14ac:dyDescent="0.3">
      <c r="A121" t="s">
        <v>108</v>
      </c>
      <c r="B121" t="s">
        <v>2987</v>
      </c>
    </row>
    <row r="122" spans="1:2" x14ac:dyDescent="0.3">
      <c r="A122" t="s">
        <v>109</v>
      </c>
      <c r="B122" t="s">
        <v>2987</v>
      </c>
    </row>
    <row r="123" spans="1:2" x14ac:dyDescent="0.3">
      <c r="A123" t="s">
        <v>110</v>
      </c>
      <c r="B123" t="s">
        <v>2987</v>
      </c>
    </row>
    <row r="124" spans="1:2" x14ac:dyDescent="0.3">
      <c r="A124" t="s">
        <v>111</v>
      </c>
      <c r="B124" t="s">
        <v>2987</v>
      </c>
    </row>
    <row r="125" spans="1:2" x14ac:dyDescent="0.3">
      <c r="A125" t="s">
        <v>112</v>
      </c>
      <c r="B125" t="s">
        <v>2987</v>
      </c>
    </row>
    <row r="126" spans="1:2" x14ac:dyDescent="0.3">
      <c r="A126" t="s">
        <v>113</v>
      </c>
      <c r="B126" t="s">
        <v>2977</v>
      </c>
    </row>
    <row r="127" spans="1:2" x14ac:dyDescent="0.3">
      <c r="A127" t="s">
        <v>114</v>
      </c>
      <c r="B127" t="s">
        <v>2987</v>
      </c>
    </row>
    <row r="128" spans="1:2" x14ac:dyDescent="0.3">
      <c r="A128" t="s">
        <v>115</v>
      </c>
      <c r="B128" t="s">
        <v>2987</v>
      </c>
    </row>
    <row r="129" spans="1:2" x14ac:dyDescent="0.3">
      <c r="A129" t="s">
        <v>116</v>
      </c>
      <c r="B129" t="s">
        <v>2990</v>
      </c>
    </row>
    <row r="130" spans="1:2" x14ac:dyDescent="0.3">
      <c r="A130" t="s">
        <v>117</v>
      </c>
      <c r="B130" t="s">
        <v>2987</v>
      </c>
    </row>
    <row r="131" spans="1:2" x14ac:dyDescent="0.3">
      <c r="A131" t="s">
        <v>118</v>
      </c>
      <c r="B131" t="s">
        <v>2977</v>
      </c>
    </row>
    <row r="132" spans="1:2" x14ac:dyDescent="0.3">
      <c r="A132" t="s">
        <v>119</v>
      </c>
      <c r="B132" t="s">
        <v>2987</v>
      </c>
    </row>
    <row r="133" spans="1:2" x14ac:dyDescent="0.3">
      <c r="A133" t="s">
        <v>120</v>
      </c>
      <c r="B133" t="s">
        <v>2987</v>
      </c>
    </row>
    <row r="134" spans="1:2" x14ac:dyDescent="0.3">
      <c r="A134" t="s">
        <v>121</v>
      </c>
      <c r="B134" t="s">
        <v>2987</v>
      </c>
    </row>
    <row r="135" spans="1:2" x14ac:dyDescent="0.3">
      <c r="A135" t="s">
        <v>122</v>
      </c>
      <c r="B135" t="s">
        <v>2976</v>
      </c>
    </row>
    <row r="136" spans="1:2" x14ac:dyDescent="0.3">
      <c r="A136" t="s">
        <v>123</v>
      </c>
      <c r="B136" t="s">
        <v>2987</v>
      </c>
    </row>
    <row r="137" spans="1:2" x14ac:dyDescent="0.3">
      <c r="A137" t="s">
        <v>124</v>
      </c>
      <c r="B137" t="s">
        <v>2987</v>
      </c>
    </row>
    <row r="138" spans="1:2" x14ac:dyDescent="0.3">
      <c r="A138" t="s">
        <v>125</v>
      </c>
      <c r="B138" t="s">
        <v>2990</v>
      </c>
    </row>
    <row r="139" spans="1:2" x14ac:dyDescent="0.3">
      <c r="A139" t="s">
        <v>126</v>
      </c>
      <c r="B139" t="s">
        <v>2987</v>
      </c>
    </row>
    <row r="140" spans="1:2" x14ac:dyDescent="0.3">
      <c r="A140" t="s">
        <v>127</v>
      </c>
      <c r="B140" t="s">
        <v>2986</v>
      </c>
    </row>
    <row r="141" spans="1:2" x14ac:dyDescent="0.3">
      <c r="A141" t="s">
        <v>128</v>
      </c>
      <c r="B141" t="s">
        <v>2987</v>
      </c>
    </row>
    <row r="142" spans="1:2" x14ac:dyDescent="0.3">
      <c r="A142" t="s">
        <v>129</v>
      </c>
      <c r="B142" t="s">
        <v>2987</v>
      </c>
    </row>
    <row r="143" spans="1:2" x14ac:dyDescent="0.3">
      <c r="A143" t="s">
        <v>130</v>
      </c>
      <c r="B143" t="s">
        <v>2976</v>
      </c>
    </row>
    <row r="144" spans="1:2" x14ac:dyDescent="0.3">
      <c r="A144" t="s">
        <v>131</v>
      </c>
      <c r="B144" t="s">
        <v>2987</v>
      </c>
    </row>
    <row r="145" spans="1:2" x14ac:dyDescent="0.3">
      <c r="A145" t="s">
        <v>132</v>
      </c>
      <c r="B145" t="s">
        <v>2976</v>
      </c>
    </row>
    <row r="146" spans="1:2" x14ac:dyDescent="0.3">
      <c r="A146" t="s">
        <v>133</v>
      </c>
      <c r="B146" t="s">
        <v>2976</v>
      </c>
    </row>
    <row r="147" spans="1:2" x14ac:dyDescent="0.3">
      <c r="A147" t="s">
        <v>134</v>
      </c>
      <c r="B147" t="s">
        <v>3011</v>
      </c>
    </row>
    <row r="148" spans="1:2" x14ac:dyDescent="0.3">
      <c r="A148" t="s">
        <v>135</v>
      </c>
      <c r="B148" t="s">
        <v>2987</v>
      </c>
    </row>
    <row r="149" spans="1:2" x14ac:dyDescent="0.3">
      <c r="A149" t="s">
        <v>2997</v>
      </c>
    </row>
    <row r="150" spans="1:2" x14ac:dyDescent="0.3">
      <c r="A150" t="s">
        <v>2998</v>
      </c>
    </row>
    <row r="151" spans="1:2" x14ac:dyDescent="0.3">
      <c r="A151" t="s">
        <v>2999</v>
      </c>
    </row>
    <row r="152" spans="1:2" x14ac:dyDescent="0.3">
      <c r="A152" t="s">
        <v>2972</v>
      </c>
    </row>
    <row r="153" spans="1:2" x14ac:dyDescent="0.3">
      <c r="A153" t="s">
        <v>3000</v>
      </c>
      <c r="B153" t="s">
        <v>2986</v>
      </c>
    </row>
    <row r="154" spans="1:2" x14ac:dyDescent="0.3">
      <c r="A154" t="s">
        <v>3000</v>
      </c>
      <c r="B154" t="s">
        <v>2987</v>
      </c>
    </row>
    <row r="155" spans="1:2" x14ac:dyDescent="0.3">
      <c r="A155" t="s">
        <v>3000</v>
      </c>
      <c r="B155" t="s">
        <v>2977</v>
      </c>
    </row>
    <row r="156" spans="1:2" x14ac:dyDescent="0.3">
      <c r="A156" t="s">
        <v>3000</v>
      </c>
      <c r="B156" t="s">
        <v>2976</v>
      </c>
    </row>
    <row r="157" spans="1:2" x14ac:dyDescent="0.3">
      <c r="A157" t="s">
        <v>3000</v>
      </c>
      <c r="B157" t="s">
        <v>2990</v>
      </c>
    </row>
    <row r="158" spans="1:2" x14ac:dyDescent="0.3">
      <c r="A158" t="s">
        <v>3000</v>
      </c>
      <c r="B158" t="s">
        <v>3011</v>
      </c>
    </row>
    <row r="159" spans="1:2" x14ac:dyDescent="0.3">
      <c r="A159" t="s">
        <v>3001</v>
      </c>
      <c r="B159" t="s">
        <v>2986</v>
      </c>
    </row>
    <row r="160" spans="1:2" x14ac:dyDescent="0.3">
      <c r="A160" t="s">
        <v>3001</v>
      </c>
      <c r="B160" t="s">
        <v>2987</v>
      </c>
    </row>
    <row r="161" spans="1:2" x14ac:dyDescent="0.3">
      <c r="A161" t="s">
        <v>3001</v>
      </c>
      <c r="B161" t="s">
        <v>2977</v>
      </c>
    </row>
    <row r="162" spans="1:2" x14ac:dyDescent="0.3">
      <c r="A162" t="s">
        <v>3001</v>
      </c>
      <c r="B162" t="s">
        <v>2976</v>
      </c>
    </row>
    <row r="163" spans="1:2" x14ac:dyDescent="0.3">
      <c r="A163" t="s">
        <v>3001</v>
      </c>
      <c r="B163" t="s">
        <v>2990</v>
      </c>
    </row>
    <row r="164" spans="1:2" x14ac:dyDescent="0.3">
      <c r="A164" t="s">
        <v>3001</v>
      </c>
      <c r="B164" t="s">
        <v>3011</v>
      </c>
    </row>
    <row r="166" spans="1:2" x14ac:dyDescent="0.3">
      <c r="A166" t="s">
        <v>141</v>
      </c>
      <c r="B166" t="s">
        <v>2975</v>
      </c>
    </row>
    <row r="167" spans="1:2" x14ac:dyDescent="0.3">
      <c r="A167" t="s">
        <v>142</v>
      </c>
      <c r="B167" t="s">
        <v>2975</v>
      </c>
    </row>
    <row r="168" spans="1:2" x14ac:dyDescent="0.3">
      <c r="A168" t="s">
        <v>143</v>
      </c>
      <c r="B168" t="s">
        <v>2975</v>
      </c>
    </row>
    <row r="169" spans="1:2" x14ac:dyDescent="0.3">
      <c r="A169" t="s">
        <v>144</v>
      </c>
      <c r="B169" t="s">
        <v>2975</v>
      </c>
    </row>
    <row r="170" spans="1:2" x14ac:dyDescent="0.3">
      <c r="A170" t="s">
        <v>145</v>
      </c>
      <c r="B170" t="s">
        <v>2975</v>
      </c>
    </row>
    <row r="171" spans="1:2" x14ac:dyDescent="0.3">
      <c r="A171" t="s">
        <v>146</v>
      </c>
      <c r="B171" t="s">
        <v>2975</v>
      </c>
    </row>
    <row r="172" spans="1:2" x14ac:dyDescent="0.3">
      <c r="A172" t="s">
        <v>147</v>
      </c>
      <c r="B172" t="s">
        <v>2975</v>
      </c>
    </row>
    <row r="173" spans="1:2" x14ac:dyDescent="0.3">
      <c r="A173" t="s">
        <v>148</v>
      </c>
      <c r="B173" t="s">
        <v>2975</v>
      </c>
    </row>
    <row r="174" spans="1:2" x14ac:dyDescent="0.3">
      <c r="A174" t="s">
        <v>149</v>
      </c>
      <c r="B174" t="s">
        <v>2975</v>
      </c>
    </row>
    <row r="175" spans="1:2" x14ac:dyDescent="0.3">
      <c r="A175" t="s">
        <v>2997</v>
      </c>
      <c r="B175" t="s">
        <v>2975</v>
      </c>
    </row>
    <row r="176" spans="1:2" x14ac:dyDescent="0.3">
      <c r="A176" t="s">
        <v>2998</v>
      </c>
      <c r="B176" t="s">
        <v>2975</v>
      </c>
    </row>
    <row r="177" spans="1:2" x14ac:dyDescent="0.3">
      <c r="A177" t="s">
        <v>2999</v>
      </c>
      <c r="B177" t="s">
        <v>2975</v>
      </c>
    </row>
    <row r="178" spans="1:2" x14ac:dyDescent="0.3">
      <c r="A178" t="s">
        <v>2972</v>
      </c>
    </row>
    <row r="180" spans="1:2" x14ac:dyDescent="0.3">
      <c r="A180" t="s">
        <v>153</v>
      </c>
      <c r="B180" t="s">
        <v>2993</v>
      </c>
    </row>
    <row r="181" spans="1:2" x14ac:dyDescent="0.3">
      <c r="A181" t="s">
        <v>154</v>
      </c>
      <c r="B181" t="s">
        <v>2993</v>
      </c>
    </row>
    <row r="182" spans="1:2" x14ac:dyDescent="0.3">
      <c r="A182" t="s">
        <v>155</v>
      </c>
      <c r="B182" t="s">
        <v>2975</v>
      </c>
    </row>
    <row r="183" spans="1:2" x14ac:dyDescent="0.3">
      <c r="A183" t="s">
        <v>156</v>
      </c>
      <c r="B183" t="s">
        <v>2993</v>
      </c>
    </row>
    <row r="184" spans="1:2" x14ac:dyDescent="0.3">
      <c r="A184" t="s">
        <v>157</v>
      </c>
      <c r="B184" t="s">
        <v>2993</v>
      </c>
    </row>
    <row r="185" spans="1:2" x14ac:dyDescent="0.3">
      <c r="A185" t="s">
        <v>158</v>
      </c>
      <c r="B185" t="s">
        <v>2975</v>
      </c>
    </row>
    <row r="186" spans="1:2" x14ac:dyDescent="0.3">
      <c r="A186" t="s">
        <v>159</v>
      </c>
      <c r="B186" t="s">
        <v>2975</v>
      </c>
    </row>
    <row r="187" spans="1:2" x14ac:dyDescent="0.3">
      <c r="A187" t="s">
        <v>160</v>
      </c>
      <c r="B187" t="s">
        <v>2975</v>
      </c>
    </row>
    <row r="188" spans="1:2" x14ac:dyDescent="0.3">
      <c r="A188" t="s">
        <v>161</v>
      </c>
      <c r="B188" t="s">
        <v>2993</v>
      </c>
    </row>
    <row r="189" spans="1:2" x14ac:dyDescent="0.3">
      <c r="A189" t="s">
        <v>162</v>
      </c>
      <c r="B189" t="s">
        <v>2975</v>
      </c>
    </row>
    <row r="190" spans="1:2" x14ac:dyDescent="0.3">
      <c r="A190" t="s">
        <v>163</v>
      </c>
      <c r="B190" t="s">
        <v>2975</v>
      </c>
    </row>
    <row r="191" spans="1:2" x14ac:dyDescent="0.3">
      <c r="A191" t="s">
        <v>164</v>
      </c>
      <c r="B191" t="s">
        <v>2975</v>
      </c>
    </row>
    <row r="192" spans="1:2" x14ac:dyDescent="0.3">
      <c r="A192" t="s">
        <v>165</v>
      </c>
      <c r="B192" t="s">
        <v>2975</v>
      </c>
    </row>
    <row r="193" spans="1:2" x14ac:dyDescent="0.3">
      <c r="A193" t="s">
        <v>2997</v>
      </c>
    </row>
    <row r="194" spans="1:2" x14ac:dyDescent="0.3">
      <c r="A194" t="s">
        <v>2998</v>
      </c>
    </row>
    <row r="195" spans="1:2" x14ac:dyDescent="0.3">
      <c r="A195" t="s">
        <v>2999</v>
      </c>
    </row>
    <row r="196" spans="1:2" x14ac:dyDescent="0.3">
      <c r="A196" t="s">
        <v>2972</v>
      </c>
    </row>
    <row r="197" spans="1:2" x14ac:dyDescent="0.3">
      <c r="A197" t="s">
        <v>3000</v>
      </c>
      <c r="B197" t="s">
        <v>2975</v>
      </c>
    </row>
    <row r="198" spans="1:2" x14ac:dyDescent="0.3">
      <c r="A198" t="s">
        <v>3000</v>
      </c>
      <c r="B198" t="s">
        <v>2993</v>
      </c>
    </row>
    <row r="199" spans="1:2" x14ac:dyDescent="0.3">
      <c r="A199" t="s">
        <v>3001</v>
      </c>
      <c r="B199" t="s">
        <v>2975</v>
      </c>
    </row>
    <row r="200" spans="1:2" x14ac:dyDescent="0.3">
      <c r="A200" t="s">
        <v>3001</v>
      </c>
      <c r="B200" t="s">
        <v>2993</v>
      </c>
    </row>
    <row r="202" spans="1:2" x14ac:dyDescent="0.3">
      <c r="A202" t="s">
        <v>168</v>
      </c>
      <c r="B202" t="s">
        <v>2975</v>
      </c>
    </row>
    <row r="203" spans="1:2" x14ac:dyDescent="0.3">
      <c r="A203" t="s">
        <v>169</v>
      </c>
      <c r="B203" t="s">
        <v>2975</v>
      </c>
    </row>
    <row r="204" spans="1:2" x14ac:dyDescent="0.3">
      <c r="A204" t="s">
        <v>170</v>
      </c>
      <c r="B204" t="s">
        <v>2975</v>
      </c>
    </row>
    <row r="205" spans="1:2" x14ac:dyDescent="0.3">
      <c r="A205" t="s">
        <v>171</v>
      </c>
      <c r="B205" t="s">
        <v>2975</v>
      </c>
    </row>
    <row r="206" spans="1:2" x14ac:dyDescent="0.3">
      <c r="A206" t="s">
        <v>172</v>
      </c>
      <c r="B206" t="s">
        <v>2975</v>
      </c>
    </row>
    <row r="207" spans="1:2" x14ac:dyDescent="0.3">
      <c r="A207" t="s">
        <v>173</v>
      </c>
      <c r="B207" t="s">
        <v>2975</v>
      </c>
    </row>
    <row r="208" spans="1:2" x14ac:dyDescent="0.3">
      <c r="A208" t="s">
        <v>174</v>
      </c>
      <c r="B208" t="s">
        <v>2975</v>
      </c>
    </row>
    <row r="209" spans="1:2" x14ac:dyDescent="0.3">
      <c r="A209" t="s">
        <v>175</v>
      </c>
      <c r="B209" t="s">
        <v>2975</v>
      </c>
    </row>
    <row r="210" spans="1:2" x14ac:dyDescent="0.3">
      <c r="A210" t="s">
        <v>176</v>
      </c>
      <c r="B210" t="s">
        <v>2975</v>
      </c>
    </row>
    <row r="211" spans="1:2" x14ac:dyDescent="0.3">
      <c r="A211" t="s">
        <v>2997</v>
      </c>
      <c r="B211" t="s">
        <v>2975</v>
      </c>
    </row>
    <row r="212" spans="1:2" x14ac:dyDescent="0.3">
      <c r="A212" t="s">
        <v>2998</v>
      </c>
      <c r="B212" t="s">
        <v>2975</v>
      </c>
    </row>
    <row r="213" spans="1:2" x14ac:dyDescent="0.3">
      <c r="A213" t="s">
        <v>2999</v>
      </c>
      <c r="B213" t="s">
        <v>2975</v>
      </c>
    </row>
    <row r="214" spans="1:2" x14ac:dyDescent="0.3">
      <c r="A214" t="s">
        <v>2972</v>
      </c>
    </row>
    <row r="216" spans="1:2" x14ac:dyDescent="0.3">
      <c r="A216" t="s">
        <v>181</v>
      </c>
      <c r="B216" t="s">
        <v>2975</v>
      </c>
    </row>
    <row r="217" spans="1:2" x14ac:dyDescent="0.3">
      <c r="A217" t="s">
        <v>182</v>
      </c>
      <c r="B217" t="s">
        <v>2975</v>
      </c>
    </row>
    <row r="218" spans="1:2" x14ac:dyDescent="0.3">
      <c r="A218" t="s">
        <v>183</v>
      </c>
      <c r="B218" t="s">
        <v>2975</v>
      </c>
    </row>
    <row r="219" spans="1:2" x14ac:dyDescent="0.3">
      <c r="A219" t="s">
        <v>184</v>
      </c>
      <c r="B219" t="s">
        <v>2975</v>
      </c>
    </row>
    <row r="220" spans="1:2" x14ac:dyDescent="0.3">
      <c r="A220" t="s">
        <v>185</v>
      </c>
      <c r="B220" t="s">
        <v>2975</v>
      </c>
    </row>
    <row r="221" spans="1:2" x14ac:dyDescent="0.3">
      <c r="A221" t="s">
        <v>2997</v>
      </c>
      <c r="B221" t="s">
        <v>2975</v>
      </c>
    </row>
    <row r="222" spans="1:2" x14ac:dyDescent="0.3">
      <c r="A222" t="s">
        <v>2998</v>
      </c>
      <c r="B222" t="s">
        <v>2975</v>
      </c>
    </row>
    <row r="223" spans="1:2" x14ac:dyDescent="0.3">
      <c r="A223" t="s">
        <v>2999</v>
      </c>
      <c r="B223" t="s">
        <v>2975</v>
      </c>
    </row>
    <row r="224" spans="1:2" x14ac:dyDescent="0.3">
      <c r="A224" t="s">
        <v>2972</v>
      </c>
    </row>
    <row r="226" spans="1:2" x14ac:dyDescent="0.3">
      <c r="A226" t="s">
        <v>188</v>
      </c>
      <c r="B226" t="s">
        <v>2975</v>
      </c>
    </row>
    <row r="227" spans="1:2" x14ac:dyDescent="0.3">
      <c r="A227" t="s">
        <v>189</v>
      </c>
      <c r="B227" t="s">
        <v>2975</v>
      </c>
    </row>
    <row r="228" spans="1:2" x14ac:dyDescent="0.3">
      <c r="A228" t="s">
        <v>190</v>
      </c>
      <c r="B228" t="s">
        <v>2975</v>
      </c>
    </row>
    <row r="229" spans="1:2" x14ac:dyDescent="0.3">
      <c r="A229" t="s">
        <v>191</v>
      </c>
      <c r="B229" t="s">
        <v>2975</v>
      </c>
    </row>
    <row r="230" spans="1:2" x14ac:dyDescent="0.3">
      <c r="A230" t="s">
        <v>192</v>
      </c>
      <c r="B230" t="s">
        <v>2975</v>
      </c>
    </row>
    <row r="231" spans="1:2" x14ac:dyDescent="0.3">
      <c r="A231" t="s">
        <v>193</v>
      </c>
      <c r="B231" t="s">
        <v>2975</v>
      </c>
    </row>
    <row r="232" spans="1:2" x14ac:dyDescent="0.3">
      <c r="A232" t="s">
        <v>194</v>
      </c>
      <c r="B232" t="s">
        <v>2975</v>
      </c>
    </row>
    <row r="233" spans="1:2" x14ac:dyDescent="0.3">
      <c r="A233" t="s">
        <v>195</v>
      </c>
      <c r="B233" t="s">
        <v>2975</v>
      </c>
    </row>
    <row r="234" spans="1:2" x14ac:dyDescent="0.3">
      <c r="A234" t="s">
        <v>2997</v>
      </c>
      <c r="B234" t="s">
        <v>2975</v>
      </c>
    </row>
    <row r="235" spans="1:2" x14ac:dyDescent="0.3">
      <c r="A235" t="s">
        <v>2998</v>
      </c>
      <c r="B235" t="s">
        <v>2975</v>
      </c>
    </row>
    <row r="236" spans="1:2" x14ac:dyDescent="0.3">
      <c r="A236" t="s">
        <v>2999</v>
      </c>
      <c r="B236" t="s">
        <v>2975</v>
      </c>
    </row>
    <row r="237" spans="1:2" x14ac:dyDescent="0.3">
      <c r="A237" t="s">
        <v>2972</v>
      </c>
    </row>
    <row r="239" spans="1:2" x14ac:dyDescent="0.3">
      <c r="A239" t="s">
        <v>198</v>
      </c>
      <c r="B239" t="s">
        <v>2976</v>
      </c>
    </row>
    <row r="240" spans="1:2" x14ac:dyDescent="0.3">
      <c r="A240" t="s">
        <v>199</v>
      </c>
      <c r="B240" t="s">
        <v>2976</v>
      </c>
    </row>
    <row r="241" spans="1:2" x14ac:dyDescent="0.3">
      <c r="A241" t="s">
        <v>200</v>
      </c>
      <c r="B241" t="s">
        <v>2975</v>
      </c>
    </row>
    <row r="242" spans="1:2" x14ac:dyDescent="0.3">
      <c r="A242" t="s">
        <v>201</v>
      </c>
      <c r="B242" t="s">
        <v>3012</v>
      </c>
    </row>
    <row r="243" spans="1:2" x14ac:dyDescent="0.3">
      <c r="A243" t="s">
        <v>202</v>
      </c>
      <c r="B243" t="s">
        <v>2977</v>
      </c>
    </row>
    <row r="244" spans="1:2" x14ac:dyDescent="0.3">
      <c r="A244" t="s">
        <v>203</v>
      </c>
      <c r="B244" t="s">
        <v>2975</v>
      </c>
    </row>
    <row r="245" spans="1:2" x14ac:dyDescent="0.3">
      <c r="A245" t="s">
        <v>204</v>
      </c>
      <c r="B245" t="s">
        <v>3012</v>
      </c>
    </row>
    <row r="246" spans="1:2" x14ac:dyDescent="0.3">
      <c r="A246" t="s">
        <v>205</v>
      </c>
      <c r="B246" t="s">
        <v>3012</v>
      </c>
    </row>
    <row r="247" spans="1:2" x14ac:dyDescent="0.3">
      <c r="A247" t="s">
        <v>206</v>
      </c>
      <c r="B247" t="s">
        <v>2977</v>
      </c>
    </row>
    <row r="248" spans="1:2" x14ac:dyDescent="0.3">
      <c r="A248" t="s">
        <v>207</v>
      </c>
      <c r="B248" t="s">
        <v>2977</v>
      </c>
    </row>
    <row r="249" spans="1:2" x14ac:dyDescent="0.3">
      <c r="A249" t="s">
        <v>208</v>
      </c>
      <c r="B249" t="s">
        <v>2977</v>
      </c>
    </row>
    <row r="250" spans="1:2" x14ac:dyDescent="0.3">
      <c r="A250" t="s">
        <v>2997</v>
      </c>
    </row>
    <row r="251" spans="1:2" x14ac:dyDescent="0.3">
      <c r="A251" t="s">
        <v>2998</v>
      </c>
    </row>
    <row r="252" spans="1:2" x14ac:dyDescent="0.3">
      <c r="A252" t="s">
        <v>2999</v>
      </c>
    </row>
    <row r="253" spans="1:2" x14ac:dyDescent="0.3">
      <c r="A253" t="s">
        <v>2972</v>
      </c>
    </row>
    <row r="254" spans="1:2" x14ac:dyDescent="0.3">
      <c r="A254" t="s">
        <v>3000</v>
      </c>
      <c r="B254" t="s">
        <v>2976</v>
      </c>
    </row>
    <row r="255" spans="1:2" x14ac:dyDescent="0.3">
      <c r="A255" t="s">
        <v>3000</v>
      </c>
      <c r="B255" t="s">
        <v>2975</v>
      </c>
    </row>
    <row r="256" spans="1:2" x14ac:dyDescent="0.3">
      <c r="A256" t="s">
        <v>3000</v>
      </c>
      <c r="B256" t="s">
        <v>3012</v>
      </c>
    </row>
    <row r="257" spans="1:2" x14ac:dyDescent="0.3">
      <c r="A257" t="s">
        <v>3000</v>
      </c>
      <c r="B257" t="s">
        <v>2977</v>
      </c>
    </row>
    <row r="258" spans="1:2" x14ac:dyDescent="0.3">
      <c r="A258" t="s">
        <v>3001</v>
      </c>
      <c r="B258" t="s">
        <v>2976</v>
      </c>
    </row>
    <row r="259" spans="1:2" x14ac:dyDescent="0.3">
      <c r="A259" t="s">
        <v>3001</v>
      </c>
      <c r="B259" t="s">
        <v>2975</v>
      </c>
    </row>
    <row r="260" spans="1:2" x14ac:dyDescent="0.3">
      <c r="A260" t="s">
        <v>3001</v>
      </c>
      <c r="B260" t="s">
        <v>3012</v>
      </c>
    </row>
    <row r="261" spans="1:2" x14ac:dyDescent="0.3">
      <c r="A261" t="s">
        <v>3001</v>
      </c>
      <c r="B261" t="s">
        <v>2977</v>
      </c>
    </row>
    <row r="263" spans="1:2" x14ac:dyDescent="0.3">
      <c r="A263" t="s">
        <v>212</v>
      </c>
      <c r="B263" t="s">
        <v>3012</v>
      </c>
    </row>
    <row r="264" spans="1:2" x14ac:dyDescent="0.3">
      <c r="A264" t="s">
        <v>213</v>
      </c>
      <c r="B264" t="s">
        <v>3012</v>
      </c>
    </row>
    <row r="265" spans="1:2" x14ac:dyDescent="0.3">
      <c r="A265" t="s">
        <v>214</v>
      </c>
      <c r="B265" t="s">
        <v>3012</v>
      </c>
    </row>
    <row r="266" spans="1:2" x14ac:dyDescent="0.3">
      <c r="A266" t="s">
        <v>215</v>
      </c>
      <c r="B266" t="s">
        <v>3012</v>
      </c>
    </row>
    <row r="267" spans="1:2" x14ac:dyDescent="0.3">
      <c r="A267" t="s">
        <v>3003</v>
      </c>
      <c r="B267" t="s">
        <v>3012</v>
      </c>
    </row>
    <row r="268" spans="1:2" x14ac:dyDescent="0.3">
      <c r="A268" t="s">
        <v>3004</v>
      </c>
      <c r="B268" t="s">
        <v>3012</v>
      </c>
    </row>
    <row r="269" spans="1:2" x14ac:dyDescent="0.3">
      <c r="A269" t="s">
        <v>217</v>
      </c>
      <c r="B269" t="s">
        <v>3012</v>
      </c>
    </row>
    <row r="270" spans="1:2" x14ac:dyDescent="0.3">
      <c r="A270" t="s">
        <v>2936</v>
      </c>
      <c r="B270" t="s">
        <v>3012</v>
      </c>
    </row>
    <row r="271" spans="1:2" x14ac:dyDescent="0.3">
      <c r="A271" t="s">
        <v>219</v>
      </c>
      <c r="B271" t="s">
        <v>3012</v>
      </c>
    </row>
    <row r="272" spans="1:2" x14ac:dyDescent="0.3">
      <c r="A272" t="s">
        <v>220</v>
      </c>
      <c r="B272" t="s">
        <v>3012</v>
      </c>
    </row>
    <row r="273" spans="1:2" x14ac:dyDescent="0.3">
      <c r="A273" t="s">
        <v>2997</v>
      </c>
      <c r="B273" t="s">
        <v>3012</v>
      </c>
    </row>
    <row r="274" spans="1:2" x14ac:dyDescent="0.3">
      <c r="A274" t="s">
        <v>2998</v>
      </c>
      <c r="B274" t="s">
        <v>3012</v>
      </c>
    </row>
    <row r="275" spans="1:2" x14ac:dyDescent="0.3">
      <c r="A275" t="s">
        <v>2999</v>
      </c>
      <c r="B275" t="s">
        <v>3012</v>
      </c>
    </row>
    <row r="276" spans="1:2" x14ac:dyDescent="0.3">
      <c r="A276" t="s">
        <v>2972</v>
      </c>
    </row>
    <row r="278" spans="1:2" x14ac:dyDescent="0.3">
      <c r="A278" t="s">
        <v>226</v>
      </c>
      <c r="B278" t="s">
        <v>3012</v>
      </c>
    </row>
    <row r="279" spans="1:2" x14ac:dyDescent="0.3">
      <c r="A279" t="s">
        <v>227</v>
      </c>
      <c r="B279" t="s">
        <v>3012</v>
      </c>
    </row>
    <row r="280" spans="1:2" x14ac:dyDescent="0.3">
      <c r="A280" t="s">
        <v>228</v>
      </c>
      <c r="B280" t="s">
        <v>3012</v>
      </c>
    </row>
    <row r="281" spans="1:2" x14ac:dyDescent="0.3">
      <c r="A281" t="s">
        <v>229</v>
      </c>
      <c r="B281" t="s">
        <v>3012</v>
      </c>
    </row>
    <row r="282" spans="1:2" x14ac:dyDescent="0.3">
      <c r="A282" t="s">
        <v>230</v>
      </c>
      <c r="B282" t="s">
        <v>3012</v>
      </c>
    </row>
    <row r="283" spans="1:2" x14ac:dyDescent="0.3">
      <c r="A283" t="s">
        <v>231</v>
      </c>
      <c r="B283" t="s">
        <v>3012</v>
      </c>
    </row>
    <row r="284" spans="1:2" x14ac:dyDescent="0.3">
      <c r="A284" t="s">
        <v>232</v>
      </c>
      <c r="B284" t="s">
        <v>3012</v>
      </c>
    </row>
    <row r="285" spans="1:2" x14ac:dyDescent="0.3">
      <c r="A285" t="s">
        <v>2997</v>
      </c>
      <c r="B285" t="s">
        <v>3012</v>
      </c>
    </row>
    <row r="286" spans="1:2" x14ac:dyDescent="0.3">
      <c r="A286" t="s">
        <v>2998</v>
      </c>
      <c r="B286" t="s">
        <v>3012</v>
      </c>
    </row>
    <row r="287" spans="1:2" x14ac:dyDescent="0.3">
      <c r="A287" t="s">
        <v>2999</v>
      </c>
      <c r="B287" t="s">
        <v>3012</v>
      </c>
    </row>
    <row r="288" spans="1:2" x14ac:dyDescent="0.3">
      <c r="A288" t="s">
        <v>2972</v>
      </c>
    </row>
    <row r="290" spans="1:2" x14ac:dyDescent="0.3">
      <c r="A290" t="s">
        <v>238</v>
      </c>
      <c r="B290" t="s">
        <v>3012</v>
      </c>
    </row>
    <row r="291" spans="1:2" x14ac:dyDescent="0.3">
      <c r="A291" t="s">
        <v>3005</v>
      </c>
      <c r="B291" t="s">
        <v>3012</v>
      </c>
    </row>
    <row r="292" spans="1:2" x14ac:dyDescent="0.3">
      <c r="A292" t="s">
        <v>240</v>
      </c>
      <c r="B292" t="s">
        <v>3012</v>
      </c>
    </row>
    <row r="293" spans="1:2" x14ac:dyDescent="0.3">
      <c r="A293" t="s">
        <v>241</v>
      </c>
      <c r="B293" t="s">
        <v>3012</v>
      </c>
    </row>
    <row r="294" spans="1:2" x14ac:dyDescent="0.3">
      <c r="A294" t="s">
        <v>242</v>
      </c>
      <c r="B294" t="s">
        <v>3012</v>
      </c>
    </row>
    <row r="295" spans="1:2" x14ac:dyDescent="0.3">
      <c r="A295" t="s">
        <v>243</v>
      </c>
      <c r="B295" t="s">
        <v>3012</v>
      </c>
    </row>
    <row r="296" spans="1:2" x14ac:dyDescent="0.3">
      <c r="A296" t="s">
        <v>244</v>
      </c>
      <c r="B296" t="s">
        <v>3012</v>
      </c>
    </row>
    <row r="297" spans="1:2" x14ac:dyDescent="0.3">
      <c r="A297" t="s">
        <v>245</v>
      </c>
      <c r="B297" t="s">
        <v>3012</v>
      </c>
    </row>
    <row r="298" spans="1:2" x14ac:dyDescent="0.3">
      <c r="A298" t="s">
        <v>246</v>
      </c>
      <c r="B298" t="s">
        <v>3012</v>
      </c>
    </row>
    <row r="299" spans="1:2" x14ac:dyDescent="0.3">
      <c r="A299" t="s">
        <v>2997</v>
      </c>
      <c r="B299" t="s">
        <v>3012</v>
      </c>
    </row>
    <row r="300" spans="1:2" x14ac:dyDescent="0.3">
      <c r="A300" t="s">
        <v>2998</v>
      </c>
      <c r="B300" t="s">
        <v>3012</v>
      </c>
    </row>
    <row r="301" spans="1:2" x14ac:dyDescent="0.3">
      <c r="A301" t="s">
        <v>2999</v>
      </c>
      <c r="B301" t="s">
        <v>3012</v>
      </c>
    </row>
    <row r="302" spans="1:2" x14ac:dyDescent="0.3">
      <c r="A302" t="s">
        <v>2972</v>
      </c>
    </row>
    <row r="304" spans="1:2" x14ac:dyDescent="0.3">
      <c r="A304" t="s">
        <v>249</v>
      </c>
      <c r="B304" t="s">
        <v>3012</v>
      </c>
    </row>
    <row r="305" spans="1:2" x14ac:dyDescent="0.3">
      <c r="A305" t="s">
        <v>250</v>
      </c>
      <c r="B305" t="s">
        <v>2978</v>
      </c>
    </row>
    <row r="306" spans="1:2" x14ac:dyDescent="0.3">
      <c r="A306" t="s">
        <v>251</v>
      </c>
      <c r="B306" t="s">
        <v>3012</v>
      </c>
    </row>
    <row r="307" spans="1:2" x14ac:dyDescent="0.3">
      <c r="A307" t="s">
        <v>252</v>
      </c>
      <c r="B307" t="s">
        <v>3012</v>
      </c>
    </row>
    <row r="308" spans="1:2" x14ac:dyDescent="0.3">
      <c r="A308" t="s">
        <v>253</v>
      </c>
      <c r="B308" t="s">
        <v>2978</v>
      </c>
    </row>
    <row r="309" spans="1:2" x14ac:dyDescent="0.3">
      <c r="A309" t="s">
        <v>254</v>
      </c>
      <c r="B309" t="s">
        <v>2978</v>
      </c>
    </row>
    <row r="310" spans="1:2" x14ac:dyDescent="0.3">
      <c r="A310" t="s">
        <v>255</v>
      </c>
      <c r="B310" t="s">
        <v>3012</v>
      </c>
    </row>
    <row r="311" spans="1:2" x14ac:dyDescent="0.3">
      <c r="A311" t="s">
        <v>256</v>
      </c>
      <c r="B311" t="s">
        <v>3012</v>
      </c>
    </row>
    <row r="312" spans="1:2" x14ac:dyDescent="0.3">
      <c r="A312" t="s">
        <v>2997</v>
      </c>
    </row>
    <row r="313" spans="1:2" x14ac:dyDescent="0.3">
      <c r="A313" t="s">
        <v>2998</v>
      </c>
    </row>
    <row r="314" spans="1:2" x14ac:dyDescent="0.3">
      <c r="A314" t="s">
        <v>2999</v>
      </c>
    </row>
    <row r="315" spans="1:2" x14ac:dyDescent="0.3">
      <c r="A315" t="s">
        <v>2972</v>
      </c>
    </row>
    <row r="316" spans="1:2" x14ac:dyDescent="0.3">
      <c r="A316" t="s">
        <v>3000</v>
      </c>
      <c r="B316" t="s">
        <v>3012</v>
      </c>
    </row>
    <row r="317" spans="1:2" x14ac:dyDescent="0.3">
      <c r="A317" t="s">
        <v>3000</v>
      </c>
      <c r="B317" t="s">
        <v>2978</v>
      </c>
    </row>
    <row r="318" spans="1:2" x14ac:dyDescent="0.3">
      <c r="A318" t="s">
        <v>3001</v>
      </c>
      <c r="B318" t="s">
        <v>3012</v>
      </c>
    </row>
    <row r="319" spans="1:2" x14ac:dyDescent="0.3">
      <c r="A319" t="s">
        <v>3001</v>
      </c>
      <c r="B319" t="s">
        <v>2978</v>
      </c>
    </row>
    <row r="321" spans="1:2" x14ac:dyDescent="0.3">
      <c r="A321" t="s">
        <v>259</v>
      </c>
      <c r="B321" t="s">
        <v>2978</v>
      </c>
    </row>
    <row r="322" spans="1:2" x14ac:dyDescent="0.3">
      <c r="A322" t="s">
        <v>260</v>
      </c>
      <c r="B322" t="s">
        <v>2978</v>
      </c>
    </row>
    <row r="323" spans="1:2" x14ac:dyDescent="0.3">
      <c r="A323" t="s">
        <v>261</v>
      </c>
      <c r="B323" t="s">
        <v>2978</v>
      </c>
    </row>
    <row r="324" spans="1:2" x14ac:dyDescent="0.3">
      <c r="A324" t="s">
        <v>262</v>
      </c>
      <c r="B324" t="s">
        <v>2978</v>
      </c>
    </row>
    <row r="325" spans="1:2" x14ac:dyDescent="0.3">
      <c r="A325" t="s">
        <v>263</v>
      </c>
      <c r="B325" t="s">
        <v>2978</v>
      </c>
    </row>
    <row r="326" spans="1:2" x14ac:dyDescent="0.3">
      <c r="A326" t="s">
        <v>264</v>
      </c>
      <c r="B326" t="s">
        <v>2978</v>
      </c>
    </row>
    <row r="327" spans="1:2" x14ac:dyDescent="0.3">
      <c r="A327" t="s">
        <v>265</v>
      </c>
      <c r="B327" t="s">
        <v>2978</v>
      </c>
    </row>
    <row r="328" spans="1:2" x14ac:dyDescent="0.3">
      <c r="A328" t="s">
        <v>2997</v>
      </c>
      <c r="B328" t="s">
        <v>2978</v>
      </c>
    </row>
    <row r="329" spans="1:2" x14ac:dyDescent="0.3">
      <c r="A329" t="s">
        <v>2998</v>
      </c>
      <c r="B329" t="s">
        <v>2978</v>
      </c>
    </row>
    <row r="330" spans="1:2" x14ac:dyDescent="0.3">
      <c r="A330" t="s">
        <v>2999</v>
      </c>
      <c r="B330" t="s">
        <v>2978</v>
      </c>
    </row>
    <row r="331" spans="1:2" x14ac:dyDescent="0.3">
      <c r="A331" t="s">
        <v>2972</v>
      </c>
    </row>
    <row r="333" spans="1:2" x14ac:dyDescent="0.3">
      <c r="A333" t="s">
        <v>269</v>
      </c>
      <c r="B333" t="s">
        <v>2978</v>
      </c>
    </row>
    <row r="334" spans="1:2" x14ac:dyDescent="0.3">
      <c r="A334" t="s">
        <v>270</v>
      </c>
      <c r="B334" t="s">
        <v>2978</v>
      </c>
    </row>
    <row r="335" spans="1:2" x14ac:dyDescent="0.3">
      <c r="A335" t="s">
        <v>271</v>
      </c>
      <c r="B335" t="s">
        <v>2978</v>
      </c>
    </row>
    <row r="336" spans="1:2" x14ac:dyDescent="0.3">
      <c r="A336" t="s">
        <v>272</v>
      </c>
      <c r="B336" t="s">
        <v>2978</v>
      </c>
    </row>
    <row r="337" spans="1:2" x14ac:dyDescent="0.3">
      <c r="A337" t="s">
        <v>273</v>
      </c>
      <c r="B337" t="s">
        <v>2978</v>
      </c>
    </row>
    <row r="338" spans="1:2" x14ac:dyDescent="0.3">
      <c r="A338" t="s">
        <v>2997</v>
      </c>
      <c r="B338" t="s">
        <v>2978</v>
      </c>
    </row>
    <row r="339" spans="1:2" x14ac:dyDescent="0.3">
      <c r="A339" t="s">
        <v>2998</v>
      </c>
      <c r="B339" t="s">
        <v>2978</v>
      </c>
    </row>
    <row r="340" spans="1:2" x14ac:dyDescent="0.3">
      <c r="A340" t="s">
        <v>2999</v>
      </c>
      <c r="B340" t="s">
        <v>2978</v>
      </c>
    </row>
    <row r="341" spans="1:2" x14ac:dyDescent="0.3">
      <c r="A341" t="s">
        <v>2972</v>
      </c>
    </row>
    <row r="343" spans="1:2" x14ac:dyDescent="0.3">
      <c r="A343" t="s">
        <v>277</v>
      </c>
      <c r="B343" t="s">
        <v>2978</v>
      </c>
    </row>
    <row r="344" spans="1:2" x14ac:dyDescent="0.3">
      <c r="A344" t="s">
        <v>278</v>
      </c>
      <c r="B344" t="s">
        <v>2978</v>
      </c>
    </row>
    <row r="345" spans="1:2" x14ac:dyDescent="0.3">
      <c r="A345" t="s">
        <v>279</v>
      </c>
      <c r="B345" t="s">
        <v>2978</v>
      </c>
    </row>
    <row r="346" spans="1:2" x14ac:dyDescent="0.3">
      <c r="A346" t="s">
        <v>280</v>
      </c>
      <c r="B346" t="s">
        <v>2978</v>
      </c>
    </row>
    <row r="347" spans="1:2" x14ac:dyDescent="0.3">
      <c r="A347" t="s">
        <v>281</v>
      </c>
      <c r="B347" t="s">
        <v>2978</v>
      </c>
    </row>
    <row r="348" spans="1:2" x14ac:dyDescent="0.3">
      <c r="A348" t="s">
        <v>282</v>
      </c>
      <c r="B348" t="s">
        <v>2978</v>
      </c>
    </row>
    <row r="349" spans="1:2" x14ac:dyDescent="0.3">
      <c r="A349" t="s">
        <v>283</v>
      </c>
      <c r="B349" t="s">
        <v>2978</v>
      </c>
    </row>
    <row r="350" spans="1:2" x14ac:dyDescent="0.3">
      <c r="A350" t="s">
        <v>2997</v>
      </c>
      <c r="B350" t="s">
        <v>2978</v>
      </c>
    </row>
    <row r="351" spans="1:2" x14ac:dyDescent="0.3">
      <c r="A351" t="s">
        <v>2998</v>
      </c>
      <c r="B351" t="s">
        <v>2978</v>
      </c>
    </row>
    <row r="352" spans="1:2" x14ac:dyDescent="0.3">
      <c r="A352" t="s">
        <v>2999</v>
      </c>
      <c r="B352" t="s">
        <v>2978</v>
      </c>
    </row>
    <row r="353" spans="1:2" x14ac:dyDescent="0.3">
      <c r="A353" t="s">
        <v>2972</v>
      </c>
    </row>
    <row r="355" spans="1:2" x14ac:dyDescent="0.3">
      <c r="A355" t="s">
        <v>287</v>
      </c>
      <c r="B355" t="s">
        <v>2978</v>
      </c>
    </row>
    <row r="356" spans="1:2" x14ac:dyDescent="0.3">
      <c r="A356" t="s">
        <v>288</v>
      </c>
      <c r="B356" t="s">
        <v>2978</v>
      </c>
    </row>
    <row r="357" spans="1:2" x14ac:dyDescent="0.3">
      <c r="A357" t="s">
        <v>289</v>
      </c>
      <c r="B357" t="s">
        <v>2978</v>
      </c>
    </row>
    <row r="358" spans="1:2" x14ac:dyDescent="0.3">
      <c r="A358" t="s">
        <v>290</v>
      </c>
      <c r="B358" t="s">
        <v>2978</v>
      </c>
    </row>
    <row r="359" spans="1:2" x14ac:dyDescent="0.3">
      <c r="A359" t="s">
        <v>291</v>
      </c>
      <c r="B359" t="s">
        <v>2978</v>
      </c>
    </row>
    <row r="360" spans="1:2" x14ac:dyDescent="0.3">
      <c r="A360" t="s">
        <v>2997</v>
      </c>
      <c r="B360" t="s">
        <v>2978</v>
      </c>
    </row>
    <row r="361" spans="1:2" x14ac:dyDescent="0.3">
      <c r="A361" t="s">
        <v>2998</v>
      </c>
      <c r="B361" t="s">
        <v>2978</v>
      </c>
    </row>
    <row r="362" spans="1:2" x14ac:dyDescent="0.3">
      <c r="A362" t="s">
        <v>2999</v>
      </c>
      <c r="B362" t="s">
        <v>2978</v>
      </c>
    </row>
    <row r="363" spans="1:2" x14ac:dyDescent="0.3">
      <c r="A363" t="s">
        <v>2972</v>
      </c>
    </row>
    <row r="365" spans="1:2" x14ac:dyDescent="0.3">
      <c r="A365" t="s">
        <v>294</v>
      </c>
      <c r="B365" t="s">
        <v>2978</v>
      </c>
    </row>
    <row r="366" spans="1:2" x14ac:dyDescent="0.3">
      <c r="A366" t="s">
        <v>295</v>
      </c>
      <c r="B366" t="s">
        <v>2978</v>
      </c>
    </row>
    <row r="367" spans="1:2" x14ac:dyDescent="0.3">
      <c r="A367" t="s">
        <v>296</v>
      </c>
      <c r="B367" t="s">
        <v>2978</v>
      </c>
    </row>
    <row r="368" spans="1:2" x14ac:dyDescent="0.3">
      <c r="A368" t="s">
        <v>297</v>
      </c>
      <c r="B368" t="s">
        <v>2978</v>
      </c>
    </row>
    <row r="369" spans="1:2" x14ac:dyDescent="0.3">
      <c r="A369" t="s">
        <v>298</v>
      </c>
      <c r="B369" t="s">
        <v>2978</v>
      </c>
    </row>
    <row r="370" spans="1:2" x14ac:dyDescent="0.3">
      <c r="A370" t="s">
        <v>299</v>
      </c>
      <c r="B370" t="s">
        <v>2978</v>
      </c>
    </row>
    <row r="371" spans="1:2" x14ac:dyDescent="0.3">
      <c r="A371" t="s">
        <v>2997</v>
      </c>
      <c r="B371" t="s">
        <v>2978</v>
      </c>
    </row>
    <row r="372" spans="1:2" x14ac:dyDescent="0.3">
      <c r="A372" t="s">
        <v>2998</v>
      </c>
      <c r="B372" t="s">
        <v>2978</v>
      </c>
    </row>
    <row r="373" spans="1:2" x14ac:dyDescent="0.3">
      <c r="A373" t="s">
        <v>2999</v>
      </c>
      <c r="B373" t="s">
        <v>2978</v>
      </c>
    </row>
    <row r="374" spans="1:2" x14ac:dyDescent="0.3">
      <c r="A374" t="s">
        <v>2972</v>
      </c>
    </row>
    <row r="376" spans="1:2" x14ac:dyDescent="0.3">
      <c r="A376" t="s">
        <v>303</v>
      </c>
      <c r="B376" t="s">
        <v>2978</v>
      </c>
    </row>
    <row r="377" spans="1:2" x14ac:dyDescent="0.3">
      <c r="A377" t="s">
        <v>304</v>
      </c>
      <c r="B377" t="s">
        <v>2978</v>
      </c>
    </row>
    <row r="378" spans="1:2" x14ac:dyDescent="0.3">
      <c r="A378" t="s">
        <v>305</v>
      </c>
      <c r="B378" t="s">
        <v>2978</v>
      </c>
    </row>
    <row r="379" spans="1:2" x14ac:dyDescent="0.3">
      <c r="A379" t="s">
        <v>306</v>
      </c>
      <c r="B379" t="s">
        <v>2978</v>
      </c>
    </row>
    <row r="380" spans="1:2" x14ac:dyDescent="0.3">
      <c r="A380" t="s">
        <v>307</v>
      </c>
      <c r="B380" t="s">
        <v>2978</v>
      </c>
    </row>
    <row r="381" spans="1:2" x14ac:dyDescent="0.3">
      <c r="A381" t="s">
        <v>308</v>
      </c>
      <c r="B381" t="s">
        <v>2978</v>
      </c>
    </row>
    <row r="382" spans="1:2" x14ac:dyDescent="0.3">
      <c r="A382" t="s">
        <v>309</v>
      </c>
      <c r="B382" t="s">
        <v>2978</v>
      </c>
    </row>
    <row r="383" spans="1:2" x14ac:dyDescent="0.3">
      <c r="A383" t="s">
        <v>310</v>
      </c>
      <c r="B383" t="s">
        <v>2978</v>
      </c>
    </row>
    <row r="384" spans="1:2" x14ac:dyDescent="0.3">
      <c r="A384" t="s">
        <v>2997</v>
      </c>
      <c r="B384" t="s">
        <v>2978</v>
      </c>
    </row>
    <row r="385" spans="1:2" x14ac:dyDescent="0.3">
      <c r="A385" t="s">
        <v>2998</v>
      </c>
      <c r="B385" t="s">
        <v>2978</v>
      </c>
    </row>
    <row r="386" spans="1:2" x14ac:dyDescent="0.3">
      <c r="A386" t="s">
        <v>2999</v>
      </c>
      <c r="B386" t="s">
        <v>2978</v>
      </c>
    </row>
    <row r="387" spans="1:2" x14ac:dyDescent="0.3">
      <c r="A387" t="s">
        <v>2972</v>
      </c>
    </row>
    <row r="389" spans="1:2" x14ac:dyDescent="0.3">
      <c r="A389" t="s">
        <v>313</v>
      </c>
      <c r="B389" t="s">
        <v>2978</v>
      </c>
    </row>
    <row r="390" spans="1:2" x14ac:dyDescent="0.3">
      <c r="A390" t="s">
        <v>314</v>
      </c>
      <c r="B390" t="s">
        <v>2978</v>
      </c>
    </row>
    <row r="391" spans="1:2" x14ac:dyDescent="0.3">
      <c r="A391" t="s">
        <v>315</v>
      </c>
      <c r="B391" t="s">
        <v>2978</v>
      </c>
    </row>
    <row r="392" spans="1:2" x14ac:dyDescent="0.3">
      <c r="A392" t="s">
        <v>316</v>
      </c>
      <c r="B392" t="s">
        <v>2978</v>
      </c>
    </row>
    <row r="393" spans="1:2" x14ac:dyDescent="0.3">
      <c r="A393" t="s">
        <v>251</v>
      </c>
      <c r="B393" t="s">
        <v>2978</v>
      </c>
    </row>
    <row r="394" spans="1:2" x14ac:dyDescent="0.3">
      <c r="A394" t="s">
        <v>317</v>
      </c>
      <c r="B394" t="s">
        <v>2978</v>
      </c>
    </row>
    <row r="395" spans="1:2" x14ac:dyDescent="0.3">
      <c r="A395" t="s">
        <v>318</v>
      </c>
      <c r="B395" t="s">
        <v>2978</v>
      </c>
    </row>
    <row r="396" spans="1:2" x14ac:dyDescent="0.3">
      <c r="A396" t="s">
        <v>319</v>
      </c>
      <c r="B396" t="s">
        <v>2978</v>
      </c>
    </row>
    <row r="397" spans="1:2" x14ac:dyDescent="0.3">
      <c r="A397" t="s">
        <v>320</v>
      </c>
      <c r="B397" t="s">
        <v>2978</v>
      </c>
    </row>
    <row r="398" spans="1:2" x14ac:dyDescent="0.3">
      <c r="A398" t="s">
        <v>2997</v>
      </c>
      <c r="B398" t="s">
        <v>2978</v>
      </c>
    </row>
    <row r="399" spans="1:2" x14ac:dyDescent="0.3">
      <c r="A399" t="s">
        <v>2998</v>
      </c>
      <c r="B399" t="s">
        <v>2978</v>
      </c>
    </row>
    <row r="400" spans="1:2" x14ac:dyDescent="0.3">
      <c r="A400" t="s">
        <v>2999</v>
      </c>
      <c r="B400" t="s">
        <v>2978</v>
      </c>
    </row>
    <row r="401" spans="1:2" x14ac:dyDescent="0.3">
      <c r="A401" t="s">
        <v>2972</v>
      </c>
    </row>
    <row r="403" spans="1:2" x14ac:dyDescent="0.3">
      <c r="A403" t="s">
        <v>324</v>
      </c>
      <c r="B403" t="s">
        <v>2978</v>
      </c>
    </row>
    <row r="404" spans="1:2" x14ac:dyDescent="0.3">
      <c r="A404" t="s">
        <v>325</v>
      </c>
      <c r="B404" t="s">
        <v>2978</v>
      </c>
    </row>
    <row r="405" spans="1:2" x14ac:dyDescent="0.3">
      <c r="A405" t="s">
        <v>326</v>
      </c>
      <c r="B405" t="s">
        <v>2978</v>
      </c>
    </row>
    <row r="406" spans="1:2" x14ac:dyDescent="0.3">
      <c r="A406" t="s">
        <v>327</v>
      </c>
      <c r="B406" t="s">
        <v>2978</v>
      </c>
    </row>
    <row r="407" spans="1:2" x14ac:dyDescent="0.3">
      <c r="A407" t="s">
        <v>328</v>
      </c>
      <c r="B407" t="s">
        <v>2978</v>
      </c>
    </row>
    <row r="408" spans="1:2" x14ac:dyDescent="0.3">
      <c r="A408" t="s">
        <v>329</v>
      </c>
      <c r="B408" t="s">
        <v>2978</v>
      </c>
    </row>
    <row r="409" spans="1:2" x14ac:dyDescent="0.3">
      <c r="A409" t="s">
        <v>330</v>
      </c>
      <c r="B409" t="s">
        <v>2978</v>
      </c>
    </row>
    <row r="410" spans="1:2" x14ac:dyDescent="0.3">
      <c r="A410" t="s">
        <v>2997</v>
      </c>
      <c r="B410" t="s">
        <v>2978</v>
      </c>
    </row>
    <row r="411" spans="1:2" x14ac:dyDescent="0.3">
      <c r="A411" t="s">
        <v>2998</v>
      </c>
      <c r="B411" t="s">
        <v>2978</v>
      </c>
    </row>
    <row r="412" spans="1:2" x14ac:dyDescent="0.3">
      <c r="A412" t="s">
        <v>2999</v>
      </c>
      <c r="B412" t="s">
        <v>2978</v>
      </c>
    </row>
    <row r="413" spans="1:2" x14ac:dyDescent="0.3">
      <c r="A413" t="s">
        <v>2972</v>
      </c>
    </row>
    <row r="415" spans="1:2" x14ac:dyDescent="0.3">
      <c r="A415" t="s">
        <v>333</v>
      </c>
      <c r="B415" t="s">
        <v>2978</v>
      </c>
    </row>
    <row r="416" spans="1:2" x14ac:dyDescent="0.3">
      <c r="A416" t="s">
        <v>334</v>
      </c>
      <c r="B416" t="s">
        <v>2978</v>
      </c>
    </row>
    <row r="417" spans="1:2" x14ac:dyDescent="0.3">
      <c r="A417" t="s">
        <v>335</v>
      </c>
      <c r="B417" t="s">
        <v>2978</v>
      </c>
    </row>
    <row r="418" spans="1:2" x14ac:dyDescent="0.3">
      <c r="A418" t="s">
        <v>336</v>
      </c>
      <c r="B418" t="s">
        <v>2978</v>
      </c>
    </row>
    <row r="419" spans="1:2" x14ac:dyDescent="0.3">
      <c r="A419" t="s">
        <v>337</v>
      </c>
      <c r="B419" t="s">
        <v>2978</v>
      </c>
    </row>
    <row r="420" spans="1:2" x14ac:dyDescent="0.3">
      <c r="A420" t="s">
        <v>338</v>
      </c>
      <c r="B420" t="s">
        <v>2978</v>
      </c>
    </row>
    <row r="421" spans="1:2" x14ac:dyDescent="0.3">
      <c r="A421" t="s">
        <v>339</v>
      </c>
      <c r="B421" t="s">
        <v>2978</v>
      </c>
    </row>
    <row r="422" spans="1:2" x14ac:dyDescent="0.3">
      <c r="A422" t="s">
        <v>340</v>
      </c>
      <c r="B422" t="s">
        <v>2978</v>
      </c>
    </row>
    <row r="423" spans="1:2" x14ac:dyDescent="0.3">
      <c r="A423" t="s">
        <v>341</v>
      </c>
      <c r="B423" t="s">
        <v>2978</v>
      </c>
    </row>
    <row r="424" spans="1:2" x14ac:dyDescent="0.3">
      <c r="A424" t="s">
        <v>2997</v>
      </c>
      <c r="B424" t="s">
        <v>2978</v>
      </c>
    </row>
    <row r="425" spans="1:2" x14ac:dyDescent="0.3">
      <c r="A425" t="s">
        <v>2998</v>
      </c>
      <c r="B425" t="s">
        <v>2978</v>
      </c>
    </row>
    <row r="426" spans="1:2" x14ac:dyDescent="0.3">
      <c r="A426" t="s">
        <v>2999</v>
      </c>
      <c r="B426" t="s">
        <v>2978</v>
      </c>
    </row>
    <row r="427" spans="1:2" x14ac:dyDescent="0.3">
      <c r="A427" t="s">
        <v>2972</v>
      </c>
    </row>
    <row r="429" spans="1:2" x14ac:dyDescent="0.3">
      <c r="A429" t="s">
        <v>345</v>
      </c>
      <c r="B429" t="s">
        <v>2978</v>
      </c>
    </row>
    <row r="430" spans="1:2" x14ac:dyDescent="0.3">
      <c r="A430" t="s">
        <v>346</v>
      </c>
      <c r="B430" t="s">
        <v>2978</v>
      </c>
    </row>
    <row r="431" spans="1:2" x14ac:dyDescent="0.3">
      <c r="A431" t="s">
        <v>347</v>
      </c>
      <c r="B431" t="s">
        <v>2978</v>
      </c>
    </row>
    <row r="432" spans="1:2" x14ac:dyDescent="0.3">
      <c r="A432" t="s">
        <v>348</v>
      </c>
      <c r="B432" t="s">
        <v>2978</v>
      </c>
    </row>
    <row r="433" spans="1:2" x14ac:dyDescent="0.3">
      <c r="A433" t="s">
        <v>349</v>
      </c>
      <c r="B433" t="s">
        <v>2978</v>
      </c>
    </row>
    <row r="434" spans="1:2" x14ac:dyDescent="0.3">
      <c r="A434" t="s">
        <v>350</v>
      </c>
      <c r="B434" t="s">
        <v>2978</v>
      </c>
    </row>
    <row r="435" spans="1:2" x14ac:dyDescent="0.3">
      <c r="A435" t="s">
        <v>351</v>
      </c>
      <c r="B435" t="s">
        <v>2978</v>
      </c>
    </row>
    <row r="436" spans="1:2" x14ac:dyDescent="0.3">
      <c r="A436" t="s">
        <v>352</v>
      </c>
      <c r="B436" t="s">
        <v>2978</v>
      </c>
    </row>
    <row r="437" spans="1:2" x14ac:dyDescent="0.3">
      <c r="A437" t="s">
        <v>353</v>
      </c>
      <c r="B437" t="s">
        <v>2978</v>
      </c>
    </row>
    <row r="438" spans="1:2" x14ac:dyDescent="0.3">
      <c r="A438" t="s">
        <v>2997</v>
      </c>
      <c r="B438" t="s">
        <v>2978</v>
      </c>
    </row>
    <row r="439" spans="1:2" x14ac:dyDescent="0.3">
      <c r="A439" t="s">
        <v>2998</v>
      </c>
      <c r="B439" t="s">
        <v>2978</v>
      </c>
    </row>
    <row r="440" spans="1:2" x14ac:dyDescent="0.3">
      <c r="A440" t="s">
        <v>2999</v>
      </c>
      <c r="B440" t="s">
        <v>2978</v>
      </c>
    </row>
    <row r="441" spans="1:2" x14ac:dyDescent="0.3">
      <c r="A441" t="s">
        <v>2972</v>
      </c>
    </row>
    <row r="443" spans="1:2" x14ac:dyDescent="0.3">
      <c r="A443" t="s">
        <v>356</v>
      </c>
      <c r="B443" t="s">
        <v>2978</v>
      </c>
    </row>
    <row r="444" spans="1:2" x14ac:dyDescent="0.3">
      <c r="A444" t="s">
        <v>357</v>
      </c>
      <c r="B444" t="s">
        <v>2978</v>
      </c>
    </row>
    <row r="445" spans="1:2" x14ac:dyDescent="0.3">
      <c r="A445" t="s">
        <v>358</v>
      </c>
      <c r="B445" t="s">
        <v>2978</v>
      </c>
    </row>
    <row r="446" spans="1:2" x14ac:dyDescent="0.3">
      <c r="A446" t="s">
        <v>359</v>
      </c>
      <c r="B446" t="s">
        <v>2978</v>
      </c>
    </row>
    <row r="447" spans="1:2" x14ac:dyDescent="0.3">
      <c r="A447" t="s">
        <v>360</v>
      </c>
      <c r="B447" t="s">
        <v>2978</v>
      </c>
    </row>
    <row r="448" spans="1:2" x14ac:dyDescent="0.3">
      <c r="A448" t="s">
        <v>361</v>
      </c>
      <c r="B448" t="s">
        <v>2978</v>
      </c>
    </row>
    <row r="449" spans="1:2" x14ac:dyDescent="0.3">
      <c r="A449" t="s">
        <v>2997</v>
      </c>
      <c r="B449" t="s">
        <v>2978</v>
      </c>
    </row>
    <row r="450" spans="1:2" x14ac:dyDescent="0.3">
      <c r="A450" t="s">
        <v>2998</v>
      </c>
      <c r="B450" t="s">
        <v>2978</v>
      </c>
    </row>
    <row r="451" spans="1:2" x14ac:dyDescent="0.3">
      <c r="A451" t="s">
        <v>2999</v>
      </c>
      <c r="B451" t="s">
        <v>2978</v>
      </c>
    </row>
    <row r="452" spans="1:2" x14ac:dyDescent="0.3">
      <c r="A452" t="s">
        <v>2972</v>
      </c>
    </row>
    <row r="454" spans="1:2" x14ac:dyDescent="0.3">
      <c r="A454" t="s">
        <v>364</v>
      </c>
      <c r="B454" t="s">
        <v>2978</v>
      </c>
    </row>
    <row r="455" spans="1:2" x14ac:dyDescent="0.3">
      <c r="A455" t="s">
        <v>365</v>
      </c>
      <c r="B455" t="s">
        <v>2978</v>
      </c>
    </row>
    <row r="456" spans="1:2" x14ac:dyDescent="0.3">
      <c r="A456" t="s">
        <v>366</v>
      </c>
      <c r="B456" t="s">
        <v>2978</v>
      </c>
    </row>
    <row r="457" spans="1:2" x14ac:dyDescent="0.3">
      <c r="A457" t="s">
        <v>367</v>
      </c>
      <c r="B457" t="s">
        <v>2978</v>
      </c>
    </row>
    <row r="458" spans="1:2" x14ac:dyDescent="0.3">
      <c r="A458" t="s">
        <v>368</v>
      </c>
      <c r="B458" t="s">
        <v>2978</v>
      </c>
    </row>
    <row r="459" spans="1:2" x14ac:dyDescent="0.3">
      <c r="A459" t="s">
        <v>369</v>
      </c>
      <c r="B459" t="s">
        <v>2978</v>
      </c>
    </row>
    <row r="460" spans="1:2" x14ac:dyDescent="0.3">
      <c r="A460" t="s">
        <v>2997</v>
      </c>
      <c r="B460" t="s">
        <v>2978</v>
      </c>
    </row>
    <row r="461" spans="1:2" x14ac:dyDescent="0.3">
      <c r="A461" t="s">
        <v>2998</v>
      </c>
      <c r="B461" t="s">
        <v>2978</v>
      </c>
    </row>
    <row r="462" spans="1:2" x14ac:dyDescent="0.3">
      <c r="A462" t="s">
        <v>2999</v>
      </c>
      <c r="B462" t="s">
        <v>2978</v>
      </c>
    </row>
    <row r="463" spans="1:2" x14ac:dyDescent="0.3">
      <c r="A463" t="s">
        <v>2972</v>
      </c>
    </row>
    <row r="465" spans="1:2" x14ac:dyDescent="0.3">
      <c r="A465" t="s">
        <v>373</v>
      </c>
      <c r="B465" t="s">
        <v>2978</v>
      </c>
    </row>
    <row r="466" spans="1:2" x14ac:dyDescent="0.3">
      <c r="A466" t="s">
        <v>374</v>
      </c>
      <c r="B466" t="s">
        <v>2978</v>
      </c>
    </row>
    <row r="467" spans="1:2" x14ac:dyDescent="0.3">
      <c r="A467" t="s">
        <v>375</v>
      </c>
      <c r="B467" t="s">
        <v>2978</v>
      </c>
    </row>
    <row r="468" spans="1:2" x14ac:dyDescent="0.3">
      <c r="A468" t="s">
        <v>376</v>
      </c>
      <c r="B468" t="s">
        <v>2978</v>
      </c>
    </row>
    <row r="469" spans="1:2" x14ac:dyDescent="0.3">
      <c r="A469" t="s">
        <v>377</v>
      </c>
      <c r="B469" t="s">
        <v>2978</v>
      </c>
    </row>
    <row r="470" spans="1:2" x14ac:dyDescent="0.3">
      <c r="A470" t="s">
        <v>378</v>
      </c>
      <c r="B470" t="s">
        <v>2978</v>
      </c>
    </row>
    <row r="471" spans="1:2" x14ac:dyDescent="0.3">
      <c r="A471" t="s">
        <v>379</v>
      </c>
      <c r="B471" t="s">
        <v>2978</v>
      </c>
    </row>
    <row r="472" spans="1:2" x14ac:dyDescent="0.3">
      <c r="A472" t="s">
        <v>2997</v>
      </c>
      <c r="B472" t="s">
        <v>2978</v>
      </c>
    </row>
    <row r="473" spans="1:2" x14ac:dyDescent="0.3">
      <c r="A473" t="s">
        <v>2998</v>
      </c>
      <c r="B473" t="s">
        <v>2978</v>
      </c>
    </row>
    <row r="474" spans="1:2" x14ac:dyDescent="0.3">
      <c r="A474" t="s">
        <v>2999</v>
      </c>
      <c r="B474" t="s">
        <v>2978</v>
      </c>
    </row>
    <row r="475" spans="1:2" x14ac:dyDescent="0.3">
      <c r="A475" t="s">
        <v>2972</v>
      </c>
    </row>
    <row r="477" spans="1:2" x14ac:dyDescent="0.3">
      <c r="A477" t="s">
        <v>383</v>
      </c>
      <c r="B477" t="s">
        <v>2978</v>
      </c>
    </row>
    <row r="478" spans="1:2" x14ac:dyDescent="0.3">
      <c r="A478" t="s">
        <v>384</v>
      </c>
      <c r="B478" t="s">
        <v>2978</v>
      </c>
    </row>
    <row r="479" spans="1:2" x14ac:dyDescent="0.3">
      <c r="A479" t="s">
        <v>385</v>
      </c>
      <c r="B479" t="s">
        <v>2978</v>
      </c>
    </row>
    <row r="480" spans="1:2" x14ac:dyDescent="0.3">
      <c r="A480" t="s">
        <v>386</v>
      </c>
      <c r="B480" t="s">
        <v>2978</v>
      </c>
    </row>
    <row r="481" spans="1:2" x14ac:dyDescent="0.3">
      <c r="A481" t="s">
        <v>387</v>
      </c>
      <c r="B481" t="s">
        <v>2978</v>
      </c>
    </row>
    <row r="482" spans="1:2" x14ac:dyDescent="0.3">
      <c r="A482" t="s">
        <v>388</v>
      </c>
      <c r="B482" t="s">
        <v>2978</v>
      </c>
    </row>
    <row r="483" spans="1:2" x14ac:dyDescent="0.3">
      <c r="A483" t="s">
        <v>389</v>
      </c>
      <c r="B483" t="s">
        <v>2978</v>
      </c>
    </row>
    <row r="484" spans="1:2" x14ac:dyDescent="0.3">
      <c r="A484" t="s">
        <v>2997</v>
      </c>
      <c r="B484" t="s">
        <v>2978</v>
      </c>
    </row>
    <row r="485" spans="1:2" x14ac:dyDescent="0.3">
      <c r="A485" t="s">
        <v>2998</v>
      </c>
      <c r="B485" t="s">
        <v>2978</v>
      </c>
    </row>
    <row r="486" spans="1:2" x14ac:dyDescent="0.3">
      <c r="A486" t="s">
        <v>2999</v>
      </c>
      <c r="B486" t="s">
        <v>2978</v>
      </c>
    </row>
    <row r="487" spans="1:2" x14ac:dyDescent="0.3">
      <c r="A487" t="s">
        <v>2972</v>
      </c>
    </row>
    <row r="489" spans="1:2" x14ac:dyDescent="0.3">
      <c r="A489" t="s">
        <v>394</v>
      </c>
      <c r="B489" t="s">
        <v>2978</v>
      </c>
    </row>
    <row r="490" spans="1:2" x14ac:dyDescent="0.3">
      <c r="A490" t="s">
        <v>395</v>
      </c>
      <c r="B490" t="s">
        <v>2978</v>
      </c>
    </row>
    <row r="491" spans="1:2" x14ac:dyDescent="0.3">
      <c r="A491" t="s">
        <v>396</v>
      </c>
      <c r="B491" t="s">
        <v>2978</v>
      </c>
    </row>
    <row r="492" spans="1:2" x14ac:dyDescent="0.3">
      <c r="A492" t="s">
        <v>397</v>
      </c>
      <c r="B492" t="s">
        <v>2978</v>
      </c>
    </row>
    <row r="493" spans="1:2" x14ac:dyDescent="0.3">
      <c r="A493" t="s">
        <v>398</v>
      </c>
      <c r="B493" t="s">
        <v>2978</v>
      </c>
    </row>
    <row r="494" spans="1:2" x14ac:dyDescent="0.3">
      <c r="A494" t="s">
        <v>399</v>
      </c>
      <c r="B494" t="s">
        <v>2978</v>
      </c>
    </row>
    <row r="495" spans="1:2" x14ac:dyDescent="0.3">
      <c r="A495" t="s">
        <v>400</v>
      </c>
      <c r="B495" t="s">
        <v>2978</v>
      </c>
    </row>
    <row r="496" spans="1:2" x14ac:dyDescent="0.3">
      <c r="A496" t="s">
        <v>401</v>
      </c>
      <c r="B496" t="s">
        <v>2978</v>
      </c>
    </row>
    <row r="497" spans="1:2" x14ac:dyDescent="0.3">
      <c r="A497" t="s">
        <v>2997</v>
      </c>
      <c r="B497" t="s">
        <v>2978</v>
      </c>
    </row>
    <row r="498" spans="1:2" x14ac:dyDescent="0.3">
      <c r="A498" t="s">
        <v>2998</v>
      </c>
      <c r="B498" t="s">
        <v>2978</v>
      </c>
    </row>
    <row r="499" spans="1:2" x14ac:dyDescent="0.3">
      <c r="A499" t="s">
        <v>2999</v>
      </c>
      <c r="B499" t="s">
        <v>2978</v>
      </c>
    </row>
    <row r="500" spans="1:2" x14ac:dyDescent="0.3">
      <c r="A500" t="s">
        <v>2972</v>
      </c>
    </row>
    <row r="502" spans="1:2" x14ac:dyDescent="0.3">
      <c r="A502" t="s">
        <v>404</v>
      </c>
      <c r="B502" t="s">
        <v>2978</v>
      </c>
    </row>
    <row r="503" spans="1:2" x14ac:dyDescent="0.3">
      <c r="A503" t="s">
        <v>405</v>
      </c>
      <c r="B503" t="s">
        <v>2978</v>
      </c>
    </row>
    <row r="504" spans="1:2" x14ac:dyDescent="0.3">
      <c r="A504" t="s">
        <v>406</v>
      </c>
      <c r="B504" t="s">
        <v>2978</v>
      </c>
    </row>
    <row r="505" spans="1:2" x14ac:dyDescent="0.3">
      <c r="A505" t="s">
        <v>407</v>
      </c>
      <c r="B505" t="s">
        <v>2978</v>
      </c>
    </row>
    <row r="506" spans="1:2" x14ac:dyDescent="0.3">
      <c r="A506" t="s">
        <v>408</v>
      </c>
      <c r="B506" t="s">
        <v>2978</v>
      </c>
    </row>
    <row r="507" spans="1:2" x14ac:dyDescent="0.3">
      <c r="A507" t="s">
        <v>409</v>
      </c>
      <c r="B507" t="s">
        <v>2978</v>
      </c>
    </row>
    <row r="508" spans="1:2" x14ac:dyDescent="0.3">
      <c r="A508" t="s">
        <v>410</v>
      </c>
      <c r="B508" t="s">
        <v>2978</v>
      </c>
    </row>
    <row r="509" spans="1:2" x14ac:dyDescent="0.3">
      <c r="A509" t="s">
        <v>411</v>
      </c>
      <c r="B509" t="s">
        <v>3011</v>
      </c>
    </row>
    <row r="510" spans="1:2" x14ac:dyDescent="0.3">
      <c r="A510" t="s">
        <v>412</v>
      </c>
      <c r="B510" t="s">
        <v>2978</v>
      </c>
    </row>
    <row r="511" spans="1:2" x14ac:dyDescent="0.3">
      <c r="A511" t="s">
        <v>413</v>
      </c>
      <c r="B511" t="s">
        <v>2978</v>
      </c>
    </row>
    <row r="512" spans="1:2" x14ac:dyDescent="0.3">
      <c r="A512" t="s">
        <v>414</v>
      </c>
      <c r="B512" t="s">
        <v>2978</v>
      </c>
    </row>
    <row r="513" spans="1:2" x14ac:dyDescent="0.3">
      <c r="A513" t="s">
        <v>415</v>
      </c>
      <c r="B513" t="s">
        <v>2977</v>
      </c>
    </row>
    <row r="514" spans="1:2" x14ac:dyDescent="0.3">
      <c r="A514" t="s">
        <v>2997</v>
      </c>
    </row>
    <row r="515" spans="1:2" x14ac:dyDescent="0.3">
      <c r="A515" t="s">
        <v>2998</v>
      </c>
    </row>
    <row r="516" spans="1:2" x14ac:dyDescent="0.3">
      <c r="A516" t="s">
        <v>2999</v>
      </c>
    </row>
    <row r="517" spans="1:2" x14ac:dyDescent="0.3">
      <c r="A517" t="s">
        <v>2972</v>
      </c>
    </row>
    <row r="518" spans="1:2" x14ac:dyDescent="0.3">
      <c r="A518" t="s">
        <v>3000</v>
      </c>
      <c r="B518" t="s">
        <v>2978</v>
      </c>
    </row>
    <row r="519" spans="1:2" x14ac:dyDescent="0.3">
      <c r="A519" t="s">
        <v>3000</v>
      </c>
      <c r="B519" t="s">
        <v>3011</v>
      </c>
    </row>
    <row r="520" spans="1:2" x14ac:dyDescent="0.3">
      <c r="A520" t="s">
        <v>3000</v>
      </c>
      <c r="B520" t="s">
        <v>2977</v>
      </c>
    </row>
    <row r="521" spans="1:2" x14ac:dyDescent="0.3">
      <c r="A521" t="s">
        <v>3001</v>
      </c>
      <c r="B521" t="s">
        <v>2978</v>
      </c>
    </row>
    <row r="522" spans="1:2" x14ac:dyDescent="0.3">
      <c r="A522" t="s">
        <v>3001</v>
      </c>
      <c r="B522" t="s">
        <v>3011</v>
      </c>
    </row>
    <row r="523" spans="1:2" x14ac:dyDescent="0.3">
      <c r="A523" t="s">
        <v>3001</v>
      </c>
      <c r="B523" t="s">
        <v>2977</v>
      </c>
    </row>
    <row r="525" spans="1:2" x14ac:dyDescent="0.3">
      <c r="A525" t="s">
        <v>96</v>
      </c>
      <c r="B525" t="s">
        <v>3011</v>
      </c>
    </row>
    <row r="526" spans="1:2" x14ac:dyDescent="0.3">
      <c r="A526" t="s">
        <v>418</v>
      </c>
      <c r="B526" t="s">
        <v>3011</v>
      </c>
    </row>
    <row r="527" spans="1:2" x14ac:dyDescent="0.3">
      <c r="A527" t="s">
        <v>419</v>
      </c>
      <c r="B527" t="s">
        <v>3011</v>
      </c>
    </row>
    <row r="528" spans="1:2" x14ac:dyDescent="0.3">
      <c r="A528" t="s">
        <v>420</v>
      </c>
      <c r="B528" t="s">
        <v>3011</v>
      </c>
    </row>
    <row r="529" spans="1:2" x14ac:dyDescent="0.3">
      <c r="A529" t="s">
        <v>421</v>
      </c>
      <c r="B529" t="s">
        <v>3011</v>
      </c>
    </row>
    <row r="530" spans="1:2" x14ac:dyDescent="0.3">
      <c r="A530" t="s">
        <v>422</v>
      </c>
      <c r="B530" t="s">
        <v>3011</v>
      </c>
    </row>
    <row r="531" spans="1:2" x14ac:dyDescent="0.3">
      <c r="A531" t="s">
        <v>2997</v>
      </c>
      <c r="B531" t="s">
        <v>3011</v>
      </c>
    </row>
    <row r="532" spans="1:2" x14ac:dyDescent="0.3">
      <c r="A532" t="s">
        <v>2998</v>
      </c>
      <c r="B532" t="s">
        <v>3011</v>
      </c>
    </row>
    <row r="533" spans="1:2" x14ac:dyDescent="0.3">
      <c r="A533" t="s">
        <v>2999</v>
      </c>
      <c r="B533" t="s">
        <v>3011</v>
      </c>
    </row>
    <row r="534" spans="1:2" x14ac:dyDescent="0.3">
      <c r="A534" t="s">
        <v>2972</v>
      </c>
    </row>
    <row r="536" spans="1:2" x14ac:dyDescent="0.3">
      <c r="A536" t="s">
        <v>427</v>
      </c>
      <c r="B536" t="s">
        <v>3011</v>
      </c>
    </row>
    <row r="537" spans="1:2" x14ac:dyDescent="0.3">
      <c r="A537" t="s">
        <v>428</v>
      </c>
      <c r="B537" t="s">
        <v>3011</v>
      </c>
    </row>
    <row r="538" spans="1:2" x14ac:dyDescent="0.3">
      <c r="A538" t="s">
        <v>429</v>
      </c>
      <c r="B538" t="s">
        <v>3011</v>
      </c>
    </row>
    <row r="539" spans="1:2" x14ac:dyDescent="0.3">
      <c r="A539" t="s">
        <v>430</v>
      </c>
      <c r="B539" t="s">
        <v>3011</v>
      </c>
    </row>
    <row r="540" spans="1:2" x14ac:dyDescent="0.3">
      <c r="A540" t="s">
        <v>431</v>
      </c>
      <c r="B540" t="s">
        <v>3011</v>
      </c>
    </row>
    <row r="541" spans="1:2" x14ac:dyDescent="0.3">
      <c r="A541" t="s">
        <v>432</v>
      </c>
      <c r="B541" t="s">
        <v>3011</v>
      </c>
    </row>
    <row r="542" spans="1:2" x14ac:dyDescent="0.3">
      <c r="A542" t="s">
        <v>433</v>
      </c>
      <c r="B542" t="s">
        <v>3011</v>
      </c>
    </row>
    <row r="543" spans="1:2" x14ac:dyDescent="0.3">
      <c r="A543" t="s">
        <v>2997</v>
      </c>
      <c r="B543" t="s">
        <v>3011</v>
      </c>
    </row>
    <row r="544" spans="1:2" x14ac:dyDescent="0.3">
      <c r="A544" t="s">
        <v>2998</v>
      </c>
      <c r="B544" t="s">
        <v>3011</v>
      </c>
    </row>
    <row r="545" spans="1:2" x14ac:dyDescent="0.3">
      <c r="A545" t="s">
        <v>2999</v>
      </c>
      <c r="B545" t="s">
        <v>3011</v>
      </c>
    </row>
    <row r="546" spans="1:2" x14ac:dyDescent="0.3">
      <c r="A546" t="s">
        <v>2972</v>
      </c>
    </row>
    <row r="548" spans="1:2" x14ac:dyDescent="0.3">
      <c r="A548" t="s">
        <v>437</v>
      </c>
      <c r="B548" t="s">
        <v>3011</v>
      </c>
    </row>
    <row r="549" spans="1:2" x14ac:dyDescent="0.3">
      <c r="A549" t="s">
        <v>438</v>
      </c>
      <c r="B549" t="s">
        <v>3011</v>
      </c>
    </row>
    <row r="550" spans="1:2" x14ac:dyDescent="0.3">
      <c r="A550" t="s">
        <v>439</v>
      </c>
      <c r="B550" t="s">
        <v>3011</v>
      </c>
    </row>
    <row r="551" spans="1:2" x14ac:dyDescent="0.3">
      <c r="A551" t="s">
        <v>440</v>
      </c>
      <c r="B551" t="s">
        <v>3011</v>
      </c>
    </row>
    <row r="552" spans="1:2" x14ac:dyDescent="0.3">
      <c r="A552" t="s">
        <v>441</v>
      </c>
      <c r="B552" t="s">
        <v>3011</v>
      </c>
    </row>
    <row r="553" spans="1:2" x14ac:dyDescent="0.3">
      <c r="A553" t="s">
        <v>442</v>
      </c>
      <c r="B553" t="s">
        <v>3011</v>
      </c>
    </row>
    <row r="554" spans="1:2" x14ac:dyDescent="0.3">
      <c r="A554" t="s">
        <v>443</v>
      </c>
      <c r="B554" t="s">
        <v>3011</v>
      </c>
    </row>
    <row r="555" spans="1:2" x14ac:dyDescent="0.3">
      <c r="A555" t="s">
        <v>444</v>
      </c>
      <c r="B555" t="s">
        <v>3011</v>
      </c>
    </row>
    <row r="556" spans="1:2" x14ac:dyDescent="0.3">
      <c r="A556" t="s">
        <v>445</v>
      </c>
      <c r="B556" t="s">
        <v>3011</v>
      </c>
    </row>
    <row r="557" spans="1:2" x14ac:dyDescent="0.3">
      <c r="A557" t="s">
        <v>446</v>
      </c>
      <c r="B557" t="s">
        <v>3011</v>
      </c>
    </row>
    <row r="558" spans="1:2" x14ac:dyDescent="0.3">
      <c r="A558" t="s">
        <v>447</v>
      </c>
      <c r="B558" t="s">
        <v>3011</v>
      </c>
    </row>
    <row r="559" spans="1:2" x14ac:dyDescent="0.3">
      <c r="A559" t="s">
        <v>2997</v>
      </c>
      <c r="B559" t="s">
        <v>3011</v>
      </c>
    </row>
    <row r="560" spans="1:2" x14ac:dyDescent="0.3">
      <c r="A560" t="s">
        <v>2998</v>
      </c>
      <c r="B560" t="s">
        <v>3011</v>
      </c>
    </row>
    <row r="561" spans="1:2" x14ac:dyDescent="0.3">
      <c r="A561" t="s">
        <v>2999</v>
      </c>
      <c r="B561" t="s">
        <v>3011</v>
      </c>
    </row>
    <row r="562" spans="1:2" x14ac:dyDescent="0.3">
      <c r="A562" t="s">
        <v>2972</v>
      </c>
    </row>
    <row r="564" spans="1:2" x14ac:dyDescent="0.3">
      <c r="A564" t="s">
        <v>452</v>
      </c>
      <c r="B564" t="s">
        <v>2985</v>
      </c>
    </row>
    <row r="565" spans="1:2" x14ac:dyDescent="0.3">
      <c r="A565" t="s">
        <v>453</v>
      </c>
      <c r="B565" t="s">
        <v>2985</v>
      </c>
    </row>
    <row r="566" spans="1:2" x14ac:dyDescent="0.3">
      <c r="A566" t="s">
        <v>454</v>
      </c>
      <c r="B566" t="s">
        <v>2985</v>
      </c>
    </row>
    <row r="567" spans="1:2" x14ac:dyDescent="0.3">
      <c r="A567" t="s">
        <v>455</v>
      </c>
      <c r="B567" t="s">
        <v>2985</v>
      </c>
    </row>
    <row r="568" spans="1:2" x14ac:dyDescent="0.3">
      <c r="A568" t="s">
        <v>456</v>
      </c>
      <c r="B568" t="s">
        <v>2985</v>
      </c>
    </row>
    <row r="569" spans="1:2" x14ac:dyDescent="0.3">
      <c r="A569" t="s">
        <v>457</v>
      </c>
      <c r="B569" t="s">
        <v>2985</v>
      </c>
    </row>
    <row r="570" spans="1:2" x14ac:dyDescent="0.3">
      <c r="A570" t="s">
        <v>458</v>
      </c>
      <c r="B570" t="s">
        <v>2985</v>
      </c>
    </row>
    <row r="571" spans="1:2" x14ac:dyDescent="0.3">
      <c r="A571" t="s">
        <v>459</v>
      </c>
      <c r="B571" t="s">
        <v>2985</v>
      </c>
    </row>
    <row r="572" spans="1:2" x14ac:dyDescent="0.3">
      <c r="A572" t="s">
        <v>460</v>
      </c>
      <c r="B572" t="s">
        <v>2985</v>
      </c>
    </row>
    <row r="573" spans="1:2" x14ac:dyDescent="0.3">
      <c r="A573" t="s">
        <v>461</v>
      </c>
      <c r="B573" t="s">
        <v>2989</v>
      </c>
    </row>
    <row r="574" spans="1:2" x14ac:dyDescent="0.3">
      <c r="A574" t="s">
        <v>462</v>
      </c>
      <c r="B574" t="s">
        <v>2989</v>
      </c>
    </row>
    <row r="575" spans="1:2" x14ac:dyDescent="0.3">
      <c r="A575" t="s">
        <v>463</v>
      </c>
      <c r="B575" t="s">
        <v>2989</v>
      </c>
    </row>
    <row r="576" spans="1:2" x14ac:dyDescent="0.3">
      <c r="A576" t="s">
        <v>464</v>
      </c>
      <c r="B576" t="s">
        <v>2989</v>
      </c>
    </row>
    <row r="577" spans="1:2" x14ac:dyDescent="0.3">
      <c r="A577" t="s">
        <v>465</v>
      </c>
      <c r="B577" t="s">
        <v>2989</v>
      </c>
    </row>
    <row r="578" spans="1:2" x14ac:dyDescent="0.3">
      <c r="A578" t="s">
        <v>2997</v>
      </c>
    </row>
    <row r="579" spans="1:2" x14ac:dyDescent="0.3">
      <c r="A579" t="s">
        <v>2998</v>
      </c>
    </row>
    <row r="580" spans="1:2" x14ac:dyDescent="0.3">
      <c r="A580" t="s">
        <v>2999</v>
      </c>
    </row>
    <row r="581" spans="1:2" x14ac:dyDescent="0.3">
      <c r="A581" t="s">
        <v>2972</v>
      </c>
    </row>
    <row r="582" spans="1:2" x14ac:dyDescent="0.3">
      <c r="A582" t="s">
        <v>3000</v>
      </c>
      <c r="B582" t="s">
        <v>2985</v>
      </c>
    </row>
    <row r="583" spans="1:2" x14ac:dyDescent="0.3">
      <c r="A583" t="s">
        <v>3000</v>
      </c>
      <c r="B583" t="s">
        <v>2989</v>
      </c>
    </row>
    <row r="584" spans="1:2" x14ac:dyDescent="0.3">
      <c r="A584" t="s">
        <v>3001</v>
      </c>
      <c r="B584" t="s">
        <v>2985</v>
      </c>
    </row>
    <row r="585" spans="1:2" x14ac:dyDescent="0.3">
      <c r="A585" t="s">
        <v>3001</v>
      </c>
      <c r="B585" t="s">
        <v>2989</v>
      </c>
    </row>
    <row r="587" spans="1:2" x14ac:dyDescent="0.3">
      <c r="A587" t="s">
        <v>468</v>
      </c>
      <c r="B587" t="s">
        <v>2991</v>
      </c>
    </row>
    <row r="588" spans="1:2" x14ac:dyDescent="0.3">
      <c r="A588" t="s">
        <v>469</v>
      </c>
      <c r="B588" t="s">
        <v>475</v>
      </c>
    </row>
    <row r="589" spans="1:2" x14ac:dyDescent="0.3">
      <c r="A589" t="s">
        <v>470</v>
      </c>
      <c r="B589" t="s">
        <v>2992</v>
      </c>
    </row>
    <row r="590" spans="1:2" x14ac:dyDescent="0.3">
      <c r="A590" t="s">
        <v>471</v>
      </c>
      <c r="B590" t="s">
        <v>2992</v>
      </c>
    </row>
    <row r="591" spans="1:2" x14ac:dyDescent="0.3">
      <c r="A591" t="s">
        <v>472</v>
      </c>
      <c r="B591" t="s">
        <v>2989</v>
      </c>
    </row>
    <row r="592" spans="1:2" x14ac:dyDescent="0.3">
      <c r="A592" t="s">
        <v>473</v>
      </c>
      <c r="B592" t="s">
        <v>475</v>
      </c>
    </row>
    <row r="593" spans="1:2" x14ac:dyDescent="0.3">
      <c r="A593" t="s">
        <v>474</v>
      </c>
      <c r="B593" t="s">
        <v>2991</v>
      </c>
    </row>
    <row r="594" spans="1:2" x14ac:dyDescent="0.3">
      <c r="A594" t="s">
        <v>475</v>
      </c>
      <c r="B594" t="s">
        <v>475</v>
      </c>
    </row>
    <row r="595" spans="1:2" x14ac:dyDescent="0.3">
      <c r="A595" t="s">
        <v>3006</v>
      </c>
      <c r="B595" t="s">
        <v>2989</v>
      </c>
    </row>
    <row r="596" spans="1:2" x14ac:dyDescent="0.3">
      <c r="A596" t="s">
        <v>477</v>
      </c>
      <c r="B596" t="s">
        <v>475</v>
      </c>
    </row>
    <row r="597" spans="1:2" x14ac:dyDescent="0.3">
      <c r="A597" t="s">
        <v>478</v>
      </c>
      <c r="B597" t="s">
        <v>2991</v>
      </c>
    </row>
    <row r="598" spans="1:2" x14ac:dyDescent="0.3">
      <c r="A598" t="s">
        <v>479</v>
      </c>
      <c r="B598" t="s">
        <v>2988</v>
      </c>
    </row>
    <row r="599" spans="1:2" x14ac:dyDescent="0.3">
      <c r="A599" t="s">
        <v>480</v>
      </c>
      <c r="B599" t="s">
        <v>475</v>
      </c>
    </row>
    <row r="600" spans="1:2" x14ac:dyDescent="0.3">
      <c r="A600" t="s">
        <v>481</v>
      </c>
      <c r="B600" t="s">
        <v>475</v>
      </c>
    </row>
    <row r="601" spans="1:2" x14ac:dyDescent="0.3">
      <c r="A601" t="s">
        <v>482</v>
      </c>
      <c r="B601" t="s">
        <v>2988</v>
      </c>
    </row>
    <row r="602" spans="1:2" x14ac:dyDescent="0.3">
      <c r="A602" t="s">
        <v>483</v>
      </c>
      <c r="B602" t="s">
        <v>475</v>
      </c>
    </row>
    <row r="603" spans="1:2" x14ac:dyDescent="0.3">
      <c r="A603" t="s">
        <v>484</v>
      </c>
      <c r="B603" t="s">
        <v>2989</v>
      </c>
    </row>
    <row r="604" spans="1:2" x14ac:dyDescent="0.3">
      <c r="A604" t="s">
        <v>485</v>
      </c>
      <c r="B604" t="s">
        <v>2991</v>
      </c>
    </row>
    <row r="605" spans="1:2" x14ac:dyDescent="0.3">
      <c r="A605" t="s">
        <v>3007</v>
      </c>
      <c r="B605" t="s">
        <v>2988</v>
      </c>
    </row>
    <row r="606" spans="1:2" x14ac:dyDescent="0.3">
      <c r="A606" t="s">
        <v>487</v>
      </c>
      <c r="B606" t="s">
        <v>2992</v>
      </c>
    </row>
    <row r="607" spans="1:2" x14ac:dyDescent="0.3">
      <c r="A607" t="s">
        <v>488</v>
      </c>
      <c r="B607" t="s">
        <v>2992</v>
      </c>
    </row>
    <row r="608" spans="1:2" x14ac:dyDescent="0.3">
      <c r="A608" t="s">
        <v>489</v>
      </c>
      <c r="B608" t="s">
        <v>475</v>
      </c>
    </row>
    <row r="609" spans="1:2" x14ac:dyDescent="0.3">
      <c r="A609" t="s">
        <v>2997</v>
      </c>
    </row>
    <row r="610" spans="1:2" x14ac:dyDescent="0.3">
      <c r="A610" t="s">
        <v>2998</v>
      </c>
    </row>
    <row r="611" spans="1:2" x14ac:dyDescent="0.3">
      <c r="A611" t="s">
        <v>2999</v>
      </c>
    </row>
    <row r="612" spans="1:2" x14ac:dyDescent="0.3">
      <c r="A612" t="s">
        <v>2972</v>
      </c>
    </row>
    <row r="613" spans="1:2" x14ac:dyDescent="0.3">
      <c r="A613" t="s">
        <v>3000</v>
      </c>
      <c r="B613" t="s">
        <v>2991</v>
      </c>
    </row>
    <row r="614" spans="1:2" x14ac:dyDescent="0.3">
      <c r="A614" t="s">
        <v>3000</v>
      </c>
      <c r="B614" t="s">
        <v>475</v>
      </c>
    </row>
    <row r="615" spans="1:2" x14ac:dyDescent="0.3">
      <c r="A615" t="s">
        <v>3000</v>
      </c>
      <c r="B615" t="s">
        <v>2992</v>
      </c>
    </row>
    <row r="616" spans="1:2" x14ac:dyDescent="0.3">
      <c r="A616" t="s">
        <v>3000</v>
      </c>
      <c r="B616" t="s">
        <v>2989</v>
      </c>
    </row>
    <row r="617" spans="1:2" x14ac:dyDescent="0.3">
      <c r="A617" t="s">
        <v>3000</v>
      </c>
      <c r="B617" t="s">
        <v>2988</v>
      </c>
    </row>
    <row r="618" spans="1:2" x14ac:dyDescent="0.3">
      <c r="A618" t="s">
        <v>3001</v>
      </c>
      <c r="B618" t="s">
        <v>2991</v>
      </c>
    </row>
    <row r="619" spans="1:2" x14ac:dyDescent="0.3">
      <c r="A619" t="s">
        <v>3001</v>
      </c>
      <c r="B619" t="s">
        <v>475</v>
      </c>
    </row>
    <row r="620" spans="1:2" x14ac:dyDescent="0.3">
      <c r="A620" t="s">
        <v>3001</v>
      </c>
      <c r="B620" t="s">
        <v>2992</v>
      </c>
    </row>
    <row r="621" spans="1:2" x14ac:dyDescent="0.3">
      <c r="A621" t="s">
        <v>3001</v>
      </c>
      <c r="B621" t="s">
        <v>2989</v>
      </c>
    </row>
    <row r="622" spans="1:2" x14ac:dyDescent="0.3">
      <c r="A622" t="s">
        <v>3001</v>
      </c>
      <c r="B622" t="s">
        <v>2988</v>
      </c>
    </row>
    <row r="624" spans="1:2" x14ac:dyDescent="0.3">
      <c r="A624" t="s">
        <v>494</v>
      </c>
      <c r="B624" t="s">
        <v>2986</v>
      </c>
    </row>
    <row r="625" spans="1:2" x14ac:dyDescent="0.3">
      <c r="A625" t="s">
        <v>495</v>
      </c>
      <c r="B625" t="s">
        <v>2986</v>
      </c>
    </row>
    <row r="626" spans="1:2" x14ac:dyDescent="0.3">
      <c r="A626" t="s">
        <v>496</v>
      </c>
      <c r="B626" t="s">
        <v>2986</v>
      </c>
    </row>
    <row r="627" spans="1:2" x14ac:dyDescent="0.3">
      <c r="A627" t="s">
        <v>497</v>
      </c>
      <c r="B627" t="s">
        <v>2986</v>
      </c>
    </row>
    <row r="628" spans="1:2" x14ac:dyDescent="0.3">
      <c r="A628" t="s">
        <v>498</v>
      </c>
      <c r="B628" t="s">
        <v>2986</v>
      </c>
    </row>
    <row r="629" spans="1:2" x14ac:dyDescent="0.3">
      <c r="A629" t="s">
        <v>499</v>
      </c>
      <c r="B629" t="s">
        <v>2986</v>
      </c>
    </row>
    <row r="630" spans="1:2" x14ac:dyDescent="0.3">
      <c r="A630" t="s">
        <v>500</v>
      </c>
      <c r="B630" t="s">
        <v>2986</v>
      </c>
    </row>
    <row r="631" spans="1:2" x14ac:dyDescent="0.3">
      <c r="A631" t="s">
        <v>501</v>
      </c>
      <c r="B631" t="s">
        <v>2986</v>
      </c>
    </row>
    <row r="632" spans="1:2" x14ac:dyDescent="0.3">
      <c r="A632" t="s">
        <v>502</v>
      </c>
      <c r="B632" t="s">
        <v>2986</v>
      </c>
    </row>
    <row r="633" spans="1:2" x14ac:dyDescent="0.3">
      <c r="A633" t="s">
        <v>503</v>
      </c>
      <c r="B633" t="s">
        <v>2986</v>
      </c>
    </row>
    <row r="634" spans="1:2" x14ac:dyDescent="0.3">
      <c r="A634" t="s">
        <v>504</v>
      </c>
      <c r="B634" t="s">
        <v>2986</v>
      </c>
    </row>
    <row r="635" spans="1:2" x14ac:dyDescent="0.3">
      <c r="A635" t="s">
        <v>505</v>
      </c>
      <c r="B635" t="s">
        <v>2986</v>
      </c>
    </row>
    <row r="636" spans="1:2" x14ac:dyDescent="0.3">
      <c r="A636" t="s">
        <v>506</v>
      </c>
      <c r="B636" t="s">
        <v>2986</v>
      </c>
    </row>
    <row r="637" spans="1:2" x14ac:dyDescent="0.3">
      <c r="A637" t="s">
        <v>507</v>
      </c>
      <c r="B637" t="s">
        <v>2986</v>
      </c>
    </row>
    <row r="638" spans="1:2" x14ac:dyDescent="0.3">
      <c r="A638" t="s">
        <v>508</v>
      </c>
      <c r="B638" t="s">
        <v>2986</v>
      </c>
    </row>
    <row r="639" spans="1:2" x14ac:dyDescent="0.3">
      <c r="A639" t="s">
        <v>509</v>
      </c>
      <c r="B639" t="s">
        <v>2986</v>
      </c>
    </row>
    <row r="640" spans="1:2" x14ac:dyDescent="0.3">
      <c r="A640" t="s">
        <v>510</v>
      </c>
      <c r="B640" t="s">
        <v>2986</v>
      </c>
    </row>
    <row r="641" spans="1:2" x14ac:dyDescent="0.3">
      <c r="A641" t="s">
        <v>511</v>
      </c>
      <c r="B641" t="s">
        <v>2986</v>
      </c>
    </row>
    <row r="642" spans="1:2" x14ac:dyDescent="0.3">
      <c r="A642" t="s">
        <v>512</v>
      </c>
      <c r="B642" t="s">
        <v>2986</v>
      </c>
    </row>
    <row r="643" spans="1:2" x14ac:dyDescent="0.3">
      <c r="A643" t="s">
        <v>513</v>
      </c>
      <c r="B643" t="s">
        <v>2986</v>
      </c>
    </row>
    <row r="644" spans="1:2" x14ac:dyDescent="0.3">
      <c r="A644" t="s">
        <v>514</v>
      </c>
      <c r="B644" t="s">
        <v>2986</v>
      </c>
    </row>
    <row r="645" spans="1:2" x14ac:dyDescent="0.3">
      <c r="A645" t="s">
        <v>515</v>
      </c>
      <c r="B645" t="s">
        <v>2986</v>
      </c>
    </row>
    <row r="646" spans="1:2" x14ac:dyDescent="0.3">
      <c r="A646" t="s">
        <v>516</v>
      </c>
      <c r="B646" t="s">
        <v>2986</v>
      </c>
    </row>
    <row r="647" spans="1:2" x14ac:dyDescent="0.3">
      <c r="A647" t="s">
        <v>517</v>
      </c>
      <c r="B647" t="s">
        <v>2986</v>
      </c>
    </row>
    <row r="648" spans="1:2" x14ac:dyDescent="0.3">
      <c r="A648" t="s">
        <v>518</v>
      </c>
      <c r="B648" t="s">
        <v>2986</v>
      </c>
    </row>
    <row r="649" spans="1:2" x14ac:dyDescent="0.3">
      <c r="A649" t="s">
        <v>519</v>
      </c>
      <c r="B649" t="s">
        <v>2986</v>
      </c>
    </row>
    <row r="650" spans="1:2" x14ac:dyDescent="0.3">
      <c r="A650" t="s">
        <v>520</v>
      </c>
      <c r="B650" t="s">
        <v>2986</v>
      </c>
    </row>
    <row r="651" spans="1:2" x14ac:dyDescent="0.3">
      <c r="A651" t="s">
        <v>2997</v>
      </c>
      <c r="B651" t="s">
        <v>2986</v>
      </c>
    </row>
    <row r="652" spans="1:2" x14ac:dyDescent="0.3">
      <c r="A652" t="s">
        <v>2998</v>
      </c>
      <c r="B652" t="s">
        <v>2986</v>
      </c>
    </row>
    <row r="653" spans="1:2" x14ac:dyDescent="0.3">
      <c r="A653" t="s">
        <v>2999</v>
      </c>
      <c r="B653" t="s">
        <v>2986</v>
      </c>
    </row>
    <row r="654" spans="1:2" x14ac:dyDescent="0.3">
      <c r="A654" t="s">
        <v>2972</v>
      </c>
    </row>
    <row r="656" spans="1:2" x14ac:dyDescent="0.3">
      <c r="A656" t="s">
        <v>523</v>
      </c>
      <c r="B656" t="s">
        <v>2990</v>
      </c>
    </row>
    <row r="657" spans="1:2" x14ac:dyDescent="0.3">
      <c r="A657" t="s">
        <v>524</v>
      </c>
      <c r="B657" t="s">
        <v>2994</v>
      </c>
    </row>
    <row r="658" spans="1:2" x14ac:dyDescent="0.3">
      <c r="A658" t="s">
        <v>525</v>
      </c>
      <c r="B658" t="s">
        <v>2990</v>
      </c>
    </row>
    <row r="659" spans="1:2" x14ac:dyDescent="0.3">
      <c r="A659" t="s">
        <v>526</v>
      </c>
      <c r="B659" t="s">
        <v>2994</v>
      </c>
    </row>
    <row r="660" spans="1:2" x14ac:dyDescent="0.3">
      <c r="A660" t="s">
        <v>527</v>
      </c>
      <c r="B660" t="s">
        <v>2994</v>
      </c>
    </row>
    <row r="661" spans="1:2" x14ac:dyDescent="0.3">
      <c r="A661" t="s">
        <v>528</v>
      </c>
      <c r="B661" t="s">
        <v>2990</v>
      </c>
    </row>
    <row r="662" spans="1:2" x14ac:dyDescent="0.3">
      <c r="A662" t="s">
        <v>529</v>
      </c>
      <c r="B662" t="s">
        <v>2994</v>
      </c>
    </row>
    <row r="663" spans="1:2" x14ac:dyDescent="0.3">
      <c r="A663" t="s">
        <v>530</v>
      </c>
      <c r="B663" t="s">
        <v>2994</v>
      </c>
    </row>
    <row r="664" spans="1:2" x14ac:dyDescent="0.3">
      <c r="A664" t="s">
        <v>531</v>
      </c>
      <c r="B664" t="s">
        <v>2990</v>
      </c>
    </row>
    <row r="665" spans="1:2" x14ac:dyDescent="0.3">
      <c r="A665" t="s">
        <v>532</v>
      </c>
      <c r="B665" t="s">
        <v>2990</v>
      </c>
    </row>
    <row r="666" spans="1:2" x14ac:dyDescent="0.3">
      <c r="A666" t="s">
        <v>533</v>
      </c>
      <c r="B666" t="s">
        <v>2994</v>
      </c>
    </row>
    <row r="667" spans="1:2" x14ac:dyDescent="0.3">
      <c r="A667" t="s">
        <v>534</v>
      </c>
      <c r="B667" t="s">
        <v>2990</v>
      </c>
    </row>
    <row r="668" spans="1:2" x14ac:dyDescent="0.3">
      <c r="A668" t="s">
        <v>535</v>
      </c>
      <c r="B668" t="s">
        <v>2994</v>
      </c>
    </row>
    <row r="669" spans="1:2" x14ac:dyDescent="0.3">
      <c r="A669" t="s">
        <v>536</v>
      </c>
      <c r="B669" t="s">
        <v>2994</v>
      </c>
    </row>
    <row r="670" spans="1:2" x14ac:dyDescent="0.3">
      <c r="A670" t="s">
        <v>537</v>
      </c>
      <c r="B670" t="s">
        <v>2990</v>
      </c>
    </row>
    <row r="671" spans="1:2" x14ac:dyDescent="0.3">
      <c r="A671" t="s">
        <v>538</v>
      </c>
      <c r="B671" t="s">
        <v>2990</v>
      </c>
    </row>
    <row r="672" spans="1:2" x14ac:dyDescent="0.3">
      <c r="A672" t="s">
        <v>539</v>
      </c>
      <c r="B672" t="s">
        <v>2990</v>
      </c>
    </row>
    <row r="673" spans="1:2" x14ac:dyDescent="0.3">
      <c r="A673" t="s">
        <v>540</v>
      </c>
      <c r="B673" t="s">
        <v>2994</v>
      </c>
    </row>
    <row r="674" spans="1:2" x14ac:dyDescent="0.3">
      <c r="A674" t="s">
        <v>541</v>
      </c>
      <c r="B674" t="s">
        <v>2990</v>
      </c>
    </row>
    <row r="675" spans="1:2" x14ac:dyDescent="0.3">
      <c r="A675" t="s">
        <v>542</v>
      </c>
      <c r="B675" t="s">
        <v>2994</v>
      </c>
    </row>
    <row r="676" spans="1:2" x14ac:dyDescent="0.3">
      <c r="A676" t="s">
        <v>543</v>
      </c>
      <c r="B676" t="s">
        <v>2990</v>
      </c>
    </row>
    <row r="677" spans="1:2" x14ac:dyDescent="0.3">
      <c r="A677" t="s">
        <v>544</v>
      </c>
      <c r="B677" t="s">
        <v>2994</v>
      </c>
    </row>
    <row r="678" spans="1:2" x14ac:dyDescent="0.3">
      <c r="A678" t="s">
        <v>545</v>
      </c>
      <c r="B678" t="s">
        <v>2994</v>
      </c>
    </row>
    <row r="679" spans="1:2" x14ac:dyDescent="0.3">
      <c r="A679" t="s">
        <v>546</v>
      </c>
      <c r="B679" t="s">
        <v>2994</v>
      </c>
    </row>
    <row r="680" spans="1:2" x14ac:dyDescent="0.3">
      <c r="A680" t="s">
        <v>547</v>
      </c>
      <c r="B680" t="s">
        <v>2994</v>
      </c>
    </row>
    <row r="681" spans="1:2" x14ac:dyDescent="0.3">
      <c r="A681" t="s">
        <v>548</v>
      </c>
      <c r="B681" t="s">
        <v>2994</v>
      </c>
    </row>
    <row r="682" spans="1:2" x14ac:dyDescent="0.3">
      <c r="A682" t="s">
        <v>549</v>
      </c>
      <c r="B682" t="s">
        <v>2994</v>
      </c>
    </row>
    <row r="683" spans="1:2" x14ac:dyDescent="0.3">
      <c r="A683" t="s">
        <v>2997</v>
      </c>
    </row>
    <row r="684" spans="1:2" x14ac:dyDescent="0.3">
      <c r="A684" t="s">
        <v>2998</v>
      </c>
    </row>
    <row r="685" spans="1:2" x14ac:dyDescent="0.3">
      <c r="A685" t="s">
        <v>2999</v>
      </c>
    </row>
    <row r="686" spans="1:2" x14ac:dyDescent="0.3">
      <c r="A686" t="s">
        <v>2972</v>
      </c>
    </row>
    <row r="687" spans="1:2" x14ac:dyDescent="0.3">
      <c r="A687" t="s">
        <v>3000</v>
      </c>
      <c r="B687" t="s">
        <v>2994</v>
      </c>
    </row>
    <row r="688" spans="1:2" x14ac:dyDescent="0.3">
      <c r="A688" t="s">
        <v>3000</v>
      </c>
      <c r="B688" t="s">
        <v>2990</v>
      </c>
    </row>
    <row r="689" spans="1:2" x14ac:dyDescent="0.3">
      <c r="A689" t="s">
        <v>3001</v>
      </c>
      <c r="B689" t="s">
        <v>2994</v>
      </c>
    </row>
    <row r="690" spans="1:2" x14ac:dyDescent="0.3">
      <c r="A690" t="s">
        <v>3001</v>
      </c>
      <c r="B690" t="s">
        <v>2990</v>
      </c>
    </row>
    <row r="692" spans="1:2" x14ac:dyDescent="0.3">
      <c r="A692" t="s">
        <v>553</v>
      </c>
      <c r="B692" t="s">
        <v>2995</v>
      </c>
    </row>
    <row r="693" spans="1:2" x14ac:dyDescent="0.3">
      <c r="A693" t="s">
        <v>554</v>
      </c>
      <c r="B693" t="s">
        <v>2996</v>
      </c>
    </row>
    <row r="694" spans="1:2" x14ac:dyDescent="0.3">
      <c r="A694" t="s">
        <v>555</v>
      </c>
      <c r="B694" t="s">
        <v>2996</v>
      </c>
    </row>
    <row r="695" spans="1:2" x14ac:dyDescent="0.3">
      <c r="A695" t="s">
        <v>556</v>
      </c>
      <c r="B695" t="s">
        <v>2996</v>
      </c>
    </row>
    <row r="696" spans="1:2" x14ac:dyDescent="0.3">
      <c r="A696" t="s">
        <v>557</v>
      </c>
      <c r="B696" t="s">
        <v>2996</v>
      </c>
    </row>
    <row r="697" spans="1:2" x14ac:dyDescent="0.3">
      <c r="A697" t="s">
        <v>558</v>
      </c>
      <c r="B697" t="s">
        <v>2995</v>
      </c>
    </row>
    <row r="698" spans="1:2" x14ac:dyDescent="0.3">
      <c r="A698" t="s">
        <v>559</v>
      </c>
      <c r="B698" t="s">
        <v>2995</v>
      </c>
    </row>
    <row r="699" spans="1:2" x14ac:dyDescent="0.3">
      <c r="A699" t="s">
        <v>560</v>
      </c>
      <c r="B699" t="s">
        <v>2996</v>
      </c>
    </row>
    <row r="700" spans="1:2" x14ac:dyDescent="0.3">
      <c r="A700" t="s">
        <v>561</v>
      </c>
      <c r="B700" t="s">
        <v>2995</v>
      </c>
    </row>
    <row r="701" spans="1:2" x14ac:dyDescent="0.3">
      <c r="A701" t="s">
        <v>562</v>
      </c>
      <c r="B701" t="s">
        <v>2995</v>
      </c>
    </row>
    <row r="702" spans="1:2" x14ac:dyDescent="0.3">
      <c r="A702" t="s">
        <v>563</v>
      </c>
      <c r="B702" t="s">
        <v>2995</v>
      </c>
    </row>
    <row r="703" spans="1:2" x14ac:dyDescent="0.3">
      <c r="A703" t="s">
        <v>564</v>
      </c>
      <c r="B703" t="s">
        <v>2995</v>
      </c>
    </row>
    <row r="704" spans="1:2" x14ac:dyDescent="0.3">
      <c r="A704" t="s">
        <v>565</v>
      </c>
      <c r="B704" t="s">
        <v>2995</v>
      </c>
    </row>
    <row r="705" spans="1:2" x14ac:dyDescent="0.3">
      <c r="A705" t="s">
        <v>566</v>
      </c>
      <c r="B705" t="s">
        <v>2995</v>
      </c>
    </row>
    <row r="706" spans="1:2" x14ac:dyDescent="0.3">
      <c r="A706" t="s">
        <v>567</v>
      </c>
      <c r="B706" t="s">
        <v>2996</v>
      </c>
    </row>
    <row r="707" spans="1:2" x14ac:dyDescent="0.3">
      <c r="A707" t="s">
        <v>568</v>
      </c>
      <c r="B707" t="s">
        <v>2996</v>
      </c>
    </row>
    <row r="708" spans="1:2" x14ac:dyDescent="0.3">
      <c r="A708" t="s">
        <v>569</v>
      </c>
      <c r="B708" t="s">
        <v>2996</v>
      </c>
    </row>
    <row r="709" spans="1:2" x14ac:dyDescent="0.3">
      <c r="A709" t="s">
        <v>571</v>
      </c>
      <c r="B709" t="s">
        <v>2995</v>
      </c>
    </row>
    <row r="710" spans="1:2" x14ac:dyDescent="0.3">
      <c r="A710" t="s">
        <v>572</v>
      </c>
      <c r="B710" t="s">
        <v>2994</v>
      </c>
    </row>
    <row r="711" spans="1:2" x14ac:dyDescent="0.3">
      <c r="A711" t="s">
        <v>573</v>
      </c>
      <c r="B711" t="s">
        <v>2995</v>
      </c>
    </row>
    <row r="712" spans="1:2" x14ac:dyDescent="0.3">
      <c r="A712" t="s">
        <v>574</v>
      </c>
      <c r="B712" t="s">
        <v>2996</v>
      </c>
    </row>
    <row r="713" spans="1:2" x14ac:dyDescent="0.3">
      <c r="A713" t="s">
        <v>2997</v>
      </c>
    </row>
    <row r="714" spans="1:2" x14ac:dyDescent="0.3">
      <c r="A714" t="s">
        <v>2998</v>
      </c>
    </row>
    <row r="715" spans="1:2" x14ac:dyDescent="0.3">
      <c r="A715" t="s">
        <v>2999</v>
      </c>
    </row>
    <row r="716" spans="1:2" x14ac:dyDescent="0.3">
      <c r="A716" t="s">
        <v>2972</v>
      </c>
    </row>
    <row r="717" spans="1:2" x14ac:dyDescent="0.3">
      <c r="A717" t="s">
        <v>3000</v>
      </c>
      <c r="B717" t="s">
        <v>2994</v>
      </c>
    </row>
    <row r="718" spans="1:2" x14ac:dyDescent="0.3">
      <c r="A718" t="s">
        <v>3000</v>
      </c>
      <c r="B718" t="s">
        <v>2996</v>
      </c>
    </row>
    <row r="719" spans="1:2" x14ac:dyDescent="0.3">
      <c r="A719" t="s">
        <v>3000</v>
      </c>
      <c r="B719" t="s">
        <v>2995</v>
      </c>
    </row>
    <row r="720" spans="1:2" x14ac:dyDescent="0.3">
      <c r="A720" t="s">
        <v>3001</v>
      </c>
      <c r="B720" t="s">
        <v>2994</v>
      </c>
    </row>
    <row r="721" spans="1:2" x14ac:dyDescent="0.3">
      <c r="A721" t="s">
        <v>3001</v>
      </c>
      <c r="B721" t="s">
        <v>2996</v>
      </c>
    </row>
    <row r="722" spans="1:2" x14ac:dyDescent="0.3">
      <c r="A722" t="s">
        <v>3001</v>
      </c>
      <c r="B722" t="s">
        <v>2995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B7E3-CE8F-4A00-9F92-CC1E6AEC87F6}">
  <dimension ref="A1:BP44"/>
  <sheetViews>
    <sheetView workbookViewId="0"/>
  </sheetViews>
  <sheetFormatPr defaultRowHeight="14.4" x14ac:dyDescent="0.3"/>
  <sheetData>
    <row r="1" spans="1:68" x14ac:dyDescent="0.3">
      <c r="B1" t="s">
        <v>3015</v>
      </c>
      <c r="C1" t="s">
        <v>3015</v>
      </c>
      <c r="D1" t="s">
        <v>3015</v>
      </c>
      <c r="E1" t="s">
        <v>3015</v>
      </c>
      <c r="F1" t="s">
        <v>3015</v>
      </c>
      <c r="G1" t="s">
        <v>3015</v>
      </c>
      <c r="H1" t="s">
        <v>3015</v>
      </c>
      <c r="I1" t="s">
        <v>3015</v>
      </c>
      <c r="J1" t="s">
        <v>3015</v>
      </c>
      <c r="K1" t="s">
        <v>3015</v>
      </c>
      <c r="L1" t="s">
        <v>3015</v>
      </c>
      <c r="M1" t="s">
        <v>3015</v>
      </c>
      <c r="N1" t="s">
        <v>3015</v>
      </c>
      <c r="O1" t="s">
        <v>3015</v>
      </c>
      <c r="P1" t="s">
        <v>3015</v>
      </c>
      <c r="Q1" t="s">
        <v>3015</v>
      </c>
      <c r="R1" t="s">
        <v>3013</v>
      </c>
      <c r="S1" t="s">
        <v>3013</v>
      </c>
      <c r="T1" t="s">
        <v>3013</v>
      </c>
      <c r="U1" t="s">
        <v>3013</v>
      </c>
      <c r="V1" t="s">
        <v>3013</v>
      </c>
      <c r="W1" t="s">
        <v>3013</v>
      </c>
      <c r="X1" t="s">
        <v>3013</v>
      </c>
      <c r="Y1" t="s">
        <v>3013</v>
      </c>
      <c r="Z1" t="s">
        <v>3014</v>
      </c>
      <c r="AA1" t="s">
        <v>3014</v>
      </c>
      <c r="AB1" t="s">
        <v>3014</v>
      </c>
      <c r="AC1" t="s">
        <v>3014</v>
      </c>
      <c r="AD1" t="s">
        <v>3014</v>
      </c>
      <c r="AE1" t="s">
        <v>3014</v>
      </c>
      <c r="AF1" t="s">
        <v>3014</v>
      </c>
      <c r="AG1" t="s">
        <v>3014</v>
      </c>
      <c r="AH1" t="s">
        <v>3016</v>
      </c>
      <c r="AI1" t="s">
        <v>3016</v>
      </c>
      <c r="AJ1" t="s">
        <v>3016</v>
      </c>
      <c r="AK1" t="s">
        <v>3016</v>
      </c>
      <c r="AL1" t="s">
        <v>3016</v>
      </c>
      <c r="AM1" t="s">
        <v>3016</v>
      </c>
      <c r="AN1" t="s">
        <v>3016</v>
      </c>
      <c r="AO1" t="s">
        <v>3016</v>
      </c>
      <c r="AP1" t="s">
        <v>3017</v>
      </c>
      <c r="AQ1" t="s">
        <v>3017</v>
      </c>
      <c r="AR1" t="s">
        <v>3017</v>
      </c>
      <c r="AS1" t="s">
        <v>3017</v>
      </c>
      <c r="AT1" t="s">
        <v>3017</v>
      </c>
      <c r="AU1" t="s">
        <v>3017</v>
      </c>
      <c r="AV1" t="s">
        <v>3017</v>
      </c>
      <c r="AW1" t="s">
        <v>3017</v>
      </c>
      <c r="AX1" t="s">
        <v>3018</v>
      </c>
      <c r="AY1" t="s">
        <v>3018</v>
      </c>
      <c r="AZ1" t="s">
        <v>3018</v>
      </c>
      <c r="BA1" t="s">
        <v>3018</v>
      </c>
      <c r="BB1" t="s">
        <v>3015</v>
      </c>
      <c r="BC1" t="s">
        <v>3013</v>
      </c>
      <c r="BD1" t="s">
        <v>3019</v>
      </c>
      <c r="BE1" t="s">
        <v>3016</v>
      </c>
      <c r="BF1" t="s">
        <v>3017</v>
      </c>
      <c r="BG1" t="s">
        <v>3015</v>
      </c>
      <c r="BH1" t="s">
        <v>3013</v>
      </c>
      <c r="BI1" t="s">
        <v>3019</v>
      </c>
      <c r="BJ1" t="s">
        <v>3016</v>
      </c>
      <c r="BK1" t="s">
        <v>3017</v>
      </c>
      <c r="BL1" t="s">
        <v>3015</v>
      </c>
      <c r="BM1" t="s">
        <v>3013</v>
      </c>
      <c r="BN1" t="s">
        <v>3019</v>
      </c>
      <c r="BO1" t="s">
        <v>3016</v>
      </c>
      <c r="BP1" t="s">
        <v>3017</v>
      </c>
    </row>
    <row r="2" spans="1:68" x14ac:dyDescent="0.3">
      <c r="A2" t="s">
        <v>1</v>
      </c>
      <c r="B2" s="6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2962</v>
      </c>
      <c r="K2" t="s">
        <v>2966</v>
      </c>
      <c r="L2" t="s">
        <v>2964</v>
      </c>
      <c r="M2" t="s">
        <v>3025</v>
      </c>
      <c r="N2" t="s">
        <v>2965</v>
      </c>
      <c r="O2" t="s">
        <v>2961</v>
      </c>
      <c r="P2" t="s">
        <v>3026</v>
      </c>
      <c r="R2" s="6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s="6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s="6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s="6" t="s">
        <v>6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t="s">
        <v>3015</v>
      </c>
      <c r="AY2" t="s">
        <v>3013</v>
      </c>
      <c r="AZ2" t="s">
        <v>3019</v>
      </c>
      <c r="BA2" t="s">
        <v>3016</v>
      </c>
      <c r="BB2" t="s">
        <v>2961</v>
      </c>
      <c r="BC2" t="s">
        <v>2961</v>
      </c>
      <c r="BD2" t="s">
        <v>2961</v>
      </c>
      <c r="BE2" t="s">
        <v>2961</v>
      </c>
      <c r="BF2" t="s">
        <v>2961</v>
      </c>
      <c r="BG2" t="s">
        <v>3025</v>
      </c>
      <c r="BH2" t="s">
        <v>3025</v>
      </c>
      <c r="BI2" t="s">
        <v>3025</v>
      </c>
      <c r="BJ2" t="s">
        <v>3025</v>
      </c>
      <c r="BK2" t="s">
        <v>3025</v>
      </c>
      <c r="BL2" t="s">
        <v>3020</v>
      </c>
      <c r="BM2" t="s">
        <v>3021</v>
      </c>
      <c r="BN2" t="s">
        <v>3022</v>
      </c>
      <c r="BO2" t="s">
        <v>3023</v>
      </c>
      <c r="BP2" t="s">
        <v>3024</v>
      </c>
    </row>
    <row r="3" spans="1:68" x14ac:dyDescent="0.3">
      <c r="A3">
        <v>1</v>
      </c>
      <c r="B3">
        <f>SUMIFS('04 Raw Data'!I$2:I$10000,'04 Raw Data'!$X$2:$X$10000,$A3,'04 Raw Data'!$Y$2:$Y$10000,B$1)</f>
        <v>4988</v>
      </c>
      <c r="C3">
        <f>SUMIFS('04 Raw Data'!J$2:J$10000,'04 Raw Data'!$X$2:$X$10000,$A3,'04 Raw Data'!$Y$2:$Y$10000,C$1)</f>
        <v>93</v>
      </c>
      <c r="D3">
        <f>SUMIFS('04 Raw Data'!K$2:K$10000,'04 Raw Data'!$X$2:$X$10000,$A3,'04 Raw Data'!$Y$2:$Y$10000,D$1)</f>
        <v>18</v>
      </c>
      <c r="E3">
        <f>SUMIFS('04 Raw Data'!L$2:L$10000,'04 Raw Data'!$X$2:$X$10000,$A3,'04 Raw Data'!$Y$2:$Y$10000,E$1)</f>
        <v>38</v>
      </c>
      <c r="F3">
        <f>SUMIFS('04 Raw Data'!M$2:M$10000,'04 Raw Data'!$X$2:$X$10000,$A3,'04 Raw Data'!$Y$2:$Y$10000,F$1)</f>
        <v>1399</v>
      </c>
      <c r="G3">
        <f>SUMIFS('04 Raw Data'!N$2:N$10000,'04 Raw Data'!$X$2:$X$10000,$A3,'04 Raw Data'!$Y$2:$Y$10000,G$1)</f>
        <v>42</v>
      </c>
      <c r="H3">
        <f>SUMIFS('04 Raw Data'!O$2:O$10000,'04 Raw Data'!$X$2:$X$10000,$A3,'04 Raw Data'!$Y$2:$Y$10000,H$1)</f>
        <v>3389</v>
      </c>
      <c r="I3">
        <f>SUMIFS('04 Raw Data'!P$2:P$10000,'04 Raw Data'!$X$2:$X$10000,$A3,'04 Raw Data'!$Y$2:$Y$10000,I$1)</f>
        <v>9</v>
      </c>
      <c r="J3">
        <f>C3/$B3</f>
        <v>1.8644747393744988E-2</v>
      </c>
      <c r="K3">
        <f t="shared" ref="K3:P3" si="0">D3/$B3</f>
        <v>3.6086607858861267E-3</v>
      </c>
      <c r="L3">
        <f t="shared" si="0"/>
        <v>7.6182838813151563E-3</v>
      </c>
      <c r="M3">
        <f t="shared" si="0"/>
        <v>0.28047313552526065</v>
      </c>
      <c r="N3">
        <f t="shared" si="0"/>
        <v>8.4202085004009622E-3</v>
      </c>
      <c r="O3">
        <f t="shared" si="0"/>
        <v>0.67943063352044908</v>
      </c>
      <c r="P3">
        <f t="shared" si="0"/>
        <v>1.8043303929430633E-3</v>
      </c>
      <c r="R3">
        <f>SUMIFS('04 Raw Data'!I$2:I$10000,'04 Raw Data'!$X$2:$X$10000,$A3,'04 Raw Data'!$Y$2:$Y$10000,R$1)</f>
        <v>1364</v>
      </c>
      <c r="S3">
        <f>SUMIFS('04 Raw Data'!J$2:J$10000,'04 Raw Data'!$X$2:$X$10000,$A3,'04 Raw Data'!$Y$2:$Y$10000,S$1)</f>
        <v>24</v>
      </c>
      <c r="T3">
        <f>SUMIFS('04 Raw Data'!K$2:K$10000,'04 Raw Data'!$X$2:$X$10000,$A3,'04 Raw Data'!$Y$2:$Y$10000,T$1)</f>
        <v>6</v>
      </c>
      <c r="U3">
        <f>SUMIFS('04 Raw Data'!L$2:L$10000,'04 Raw Data'!$X$2:$X$10000,$A3,'04 Raw Data'!$Y$2:$Y$10000,U$1)</f>
        <v>5</v>
      </c>
      <c r="V3">
        <f>SUMIFS('04 Raw Data'!M$2:M$10000,'04 Raw Data'!$X$2:$X$10000,$A3,'04 Raw Data'!$Y$2:$Y$10000,V$1)</f>
        <v>434</v>
      </c>
      <c r="W3">
        <f>SUMIFS('04 Raw Data'!N$2:N$10000,'04 Raw Data'!$X$2:$X$10000,$A3,'04 Raw Data'!$Y$2:$Y$10000,W$1)</f>
        <v>15</v>
      </c>
      <c r="X3">
        <f>SUMIFS('04 Raw Data'!O$2:O$10000,'04 Raw Data'!$X$2:$X$10000,$A3,'04 Raw Data'!$Y$2:$Y$10000,X$1)</f>
        <v>873</v>
      </c>
      <c r="Y3">
        <f>SUMIFS('04 Raw Data'!P$2:P$10000,'04 Raw Data'!$X$2:$X$10000,$A3,'04 Raw Data'!$Y$2:$Y$10000,Y$1)</f>
        <v>7</v>
      </c>
      <c r="Z3">
        <f>SUMIFS('04 Raw Data'!I$2:I$10000,'04 Raw Data'!$X$2:$X$10000,$A3,'04 Raw Data'!$Y$2:$Y$10000,Z$1)</f>
        <v>402</v>
      </c>
      <c r="AA3">
        <f>SUMIFS('04 Raw Data'!J$2:J$10000,'04 Raw Data'!$X$2:$X$10000,$A3,'04 Raw Data'!$Y$2:$Y$10000,AA$1)</f>
        <v>11</v>
      </c>
      <c r="AB3">
        <f>SUMIFS('04 Raw Data'!K$2:K$10000,'04 Raw Data'!$X$2:$X$10000,$A3,'04 Raw Data'!$Y$2:$Y$10000,AB$1)</f>
        <v>1</v>
      </c>
      <c r="AC3">
        <f>SUMIFS('04 Raw Data'!L$2:L$10000,'04 Raw Data'!$X$2:$X$10000,$A3,'04 Raw Data'!$Y$2:$Y$10000,AC$1)</f>
        <v>8</v>
      </c>
      <c r="AD3">
        <f>SUMIFS('04 Raw Data'!M$2:M$10000,'04 Raw Data'!$X$2:$X$10000,$A3,'04 Raw Data'!$Y$2:$Y$10000,AD$1)</f>
        <v>116</v>
      </c>
      <c r="AE3">
        <f>SUMIFS('04 Raw Data'!N$2:N$10000,'04 Raw Data'!$X$2:$X$10000,$A3,'04 Raw Data'!$Y$2:$Y$10000,AE$1)</f>
        <v>1</v>
      </c>
      <c r="AF3">
        <f>SUMIFS('04 Raw Data'!O$2:O$10000,'04 Raw Data'!$X$2:$X$10000,$A3,'04 Raw Data'!$Y$2:$Y$10000,AF$1)</f>
        <v>260</v>
      </c>
      <c r="AG3">
        <f>SUMIFS('04 Raw Data'!P$2:P$10000,'04 Raw Data'!$X$2:$X$10000,$A3,'04 Raw Data'!$Y$2:$Y$10000,AG$1)</f>
        <v>5</v>
      </c>
      <c r="AP3">
        <f>B3+R3+Z3+AH3</f>
        <v>6754</v>
      </c>
      <c r="AQ3">
        <f t="shared" ref="AQ3:AW3" si="1">C3+S3+AA3+AI3</f>
        <v>128</v>
      </c>
      <c r="AR3">
        <f t="shared" si="1"/>
        <v>25</v>
      </c>
      <c r="AS3">
        <f t="shared" si="1"/>
        <v>51</v>
      </c>
      <c r="AT3">
        <f t="shared" si="1"/>
        <v>1949</v>
      </c>
      <c r="AU3">
        <f t="shared" si="1"/>
        <v>58</v>
      </c>
      <c r="AV3">
        <f t="shared" si="1"/>
        <v>4522</v>
      </c>
      <c r="AW3">
        <f t="shared" si="1"/>
        <v>21</v>
      </c>
      <c r="AX3">
        <f>B3/AP3</f>
        <v>0.73852531832987856</v>
      </c>
      <c r="AY3">
        <f>R3/AP3</f>
        <v>0.20195439739413681</v>
      </c>
      <c r="AZ3">
        <f>Z3/AP3</f>
        <v>5.9520284275984603E-2</v>
      </c>
      <c r="BA3">
        <f>AH3/AP3</f>
        <v>0</v>
      </c>
      <c r="BB3">
        <f>H3/B3</f>
        <v>0.67943063352044908</v>
      </c>
      <c r="BC3">
        <f>X3/R3</f>
        <v>0.64002932551319647</v>
      </c>
      <c r="BD3">
        <f>AF3/Z3</f>
        <v>0.64676616915422891</v>
      </c>
      <c r="BE3" t="e">
        <f>AN3/AH3</f>
        <v>#DIV/0!</v>
      </c>
      <c r="BF3">
        <f>AV3/AP3</f>
        <v>0.66952916790050343</v>
      </c>
      <c r="BG3">
        <f>F3/B3</f>
        <v>0.28047313552526065</v>
      </c>
      <c r="BH3">
        <f>V3/R3</f>
        <v>0.31818181818181818</v>
      </c>
      <c r="BI3">
        <f>AD3/Z3</f>
        <v>0.28855721393034828</v>
      </c>
      <c r="BJ3" t="e">
        <f>AL3/AH3</f>
        <v>#DIV/0!</v>
      </c>
      <c r="BK3">
        <f>AT3/AP3</f>
        <v>0.28856973645247264</v>
      </c>
    </row>
    <row r="4" spans="1:68" x14ac:dyDescent="0.3">
      <c r="A4">
        <f>A3+1</f>
        <v>2</v>
      </c>
      <c r="B4">
        <f>SUMIFS('04 Raw Data'!I$2:I$10000,'04 Raw Data'!$X$2:$X$10000,$A4,'04 Raw Data'!$Y$2:$Y$10000,B$1)</f>
        <v>5878</v>
      </c>
      <c r="C4">
        <f>SUMIFS('04 Raw Data'!J$2:J$10000,'04 Raw Data'!$X$2:$X$10000,$A4,'04 Raw Data'!$Y$2:$Y$10000,C$1)</f>
        <v>148</v>
      </c>
      <c r="D4">
        <f>SUMIFS('04 Raw Data'!K$2:K$10000,'04 Raw Data'!$X$2:$X$10000,$A4,'04 Raw Data'!$Y$2:$Y$10000,D$1)</f>
        <v>30</v>
      </c>
      <c r="E4">
        <f>SUMIFS('04 Raw Data'!L$2:L$10000,'04 Raw Data'!$X$2:$X$10000,$A4,'04 Raw Data'!$Y$2:$Y$10000,E$1)</f>
        <v>44</v>
      </c>
      <c r="F4">
        <f>SUMIFS('04 Raw Data'!M$2:M$10000,'04 Raw Data'!$X$2:$X$10000,$A4,'04 Raw Data'!$Y$2:$Y$10000,F$1)</f>
        <v>2403</v>
      </c>
      <c r="G4">
        <f>SUMIFS('04 Raw Data'!N$2:N$10000,'04 Raw Data'!$X$2:$X$10000,$A4,'04 Raw Data'!$Y$2:$Y$10000,G$1)</f>
        <v>27</v>
      </c>
      <c r="H4">
        <f>SUMIFS('04 Raw Data'!O$2:O$10000,'04 Raw Data'!$X$2:$X$10000,$A4,'04 Raw Data'!$Y$2:$Y$10000,H$1)</f>
        <v>3214</v>
      </c>
      <c r="I4">
        <f>SUMIFS('04 Raw Data'!P$2:P$10000,'04 Raw Data'!$X$2:$X$10000,$A4,'04 Raw Data'!$Y$2:$Y$10000,I$1)</f>
        <v>12</v>
      </c>
      <c r="J4">
        <f t="shared" ref="J4:J42" si="2">C4/$B4</f>
        <v>2.5178632187818985E-2</v>
      </c>
      <c r="K4">
        <f t="shared" ref="K4:K42" si="3">D4/$B4</f>
        <v>5.1037767948281729E-3</v>
      </c>
      <c r="L4">
        <f t="shared" ref="L4:L42" si="4">E4/$B4</f>
        <v>7.4855392990813199E-3</v>
      </c>
      <c r="M4">
        <f t="shared" ref="M4:M42" si="5">F4/$B4</f>
        <v>0.40881252126573664</v>
      </c>
      <c r="N4">
        <f t="shared" ref="N4:N42" si="6">G4/$B4</f>
        <v>4.5933991153453554E-3</v>
      </c>
      <c r="O4">
        <f t="shared" ref="O4:O42" si="7">H4/$B4</f>
        <v>0.54678462061925825</v>
      </c>
      <c r="P4">
        <f t="shared" ref="P4:P42" si="8">I4/$B4</f>
        <v>2.041510717931269E-3</v>
      </c>
      <c r="R4">
        <f>SUMIFS('04 Raw Data'!I$2:I$10000,'04 Raw Data'!$X$2:$X$10000,$A4,'04 Raw Data'!$Y$2:$Y$10000,R$1)</f>
        <v>1671</v>
      </c>
      <c r="S4">
        <f>SUMIFS('04 Raw Data'!J$2:J$10000,'04 Raw Data'!$X$2:$X$10000,$A4,'04 Raw Data'!$Y$2:$Y$10000,S$1)</f>
        <v>35</v>
      </c>
      <c r="T4">
        <f>SUMIFS('04 Raw Data'!K$2:K$10000,'04 Raw Data'!$X$2:$X$10000,$A4,'04 Raw Data'!$Y$2:$Y$10000,T$1)</f>
        <v>6</v>
      </c>
      <c r="U4">
        <f>SUMIFS('04 Raw Data'!L$2:L$10000,'04 Raw Data'!$X$2:$X$10000,$A4,'04 Raw Data'!$Y$2:$Y$10000,U$1)</f>
        <v>5</v>
      </c>
      <c r="V4">
        <f>SUMIFS('04 Raw Data'!M$2:M$10000,'04 Raw Data'!$X$2:$X$10000,$A4,'04 Raw Data'!$Y$2:$Y$10000,V$1)</f>
        <v>752</v>
      </c>
      <c r="W4">
        <f>SUMIFS('04 Raw Data'!N$2:N$10000,'04 Raw Data'!$X$2:$X$10000,$A4,'04 Raw Data'!$Y$2:$Y$10000,W$1)</f>
        <v>9</v>
      </c>
      <c r="X4">
        <f>SUMIFS('04 Raw Data'!O$2:O$10000,'04 Raw Data'!$X$2:$X$10000,$A4,'04 Raw Data'!$Y$2:$Y$10000,X$1)</f>
        <v>859</v>
      </c>
      <c r="Y4">
        <f>SUMIFS('04 Raw Data'!P$2:P$10000,'04 Raw Data'!$X$2:$X$10000,$A4,'04 Raw Data'!$Y$2:$Y$10000,Y$1)</f>
        <v>5</v>
      </c>
      <c r="Z4">
        <f>SUMIFS('04 Raw Data'!I$2:I$10000,'04 Raw Data'!$X$2:$X$10000,$A4,'04 Raw Data'!$Y$2:$Y$10000,Z$1)</f>
        <v>190</v>
      </c>
      <c r="AA4">
        <f>SUMIFS('04 Raw Data'!J$2:J$10000,'04 Raw Data'!$X$2:$X$10000,$A4,'04 Raw Data'!$Y$2:$Y$10000,AA$1)</f>
        <v>3</v>
      </c>
      <c r="AB4">
        <f>SUMIFS('04 Raw Data'!K$2:K$10000,'04 Raw Data'!$X$2:$X$10000,$A4,'04 Raw Data'!$Y$2:$Y$10000,AB$1)</f>
        <v>2</v>
      </c>
      <c r="AC4">
        <f>SUMIFS('04 Raw Data'!L$2:L$10000,'04 Raw Data'!$X$2:$X$10000,$A4,'04 Raw Data'!$Y$2:$Y$10000,AC$1)</f>
        <v>2</v>
      </c>
      <c r="AD4">
        <f>SUMIFS('04 Raw Data'!M$2:M$10000,'04 Raw Data'!$X$2:$X$10000,$A4,'04 Raw Data'!$Y$2:$Y$10000,AD$1)</f>
        <v>93</v>
      </c>
      <c r="AE4">
        <f>SUMIFS('04 Raw Data'!N$2:N$10000,'04 Raw Data'!$X$2:$X$10000,$A4,'04 Raw Data'!$Y$2:$Y$10000,AE$1)</f>
        <v>1</v>
      </c>
      <c r="AF4">
        <f>SUMIFS('04 Raw Data'!O$2:O$10000,'04 Raw Data'!$X$2:$X$10000,$A4,'04 Raw Data'!$Y$2:$Y$10000,AF$1)</f>
        <v>89</v>
      </c>
      <c r="AG4">
        <f>SUMIFS('04 Raw Data'!P$2:P$10000,'04 Raw Data'!$X$2:$X$10000,$A4,'04 Raw Data'!$Y$2:$Y$10000,AG$1)</f>
        <v>0</v>
      </c>
      <c r="AP4">
        <f t="shared" ref="AP4:AP42" si="9">B4+R4+Z4+AH4</f>
        <v>7739</v>
      </c>
      <c r="AQ4">
        <f t="shared" ref="AQ4:AQ42" si="10">C4+S4+AA4+AI4</f>
        <v>186</v>
      </c>
      <c r="AR4">
        <f t="shared" ref="AR4:AR42" si="11">D4+T4+AB4+AJ4</f>
        <v>38</v>
      </c>
      <c r="AS4">
        <f t="shared" ref="AS4:AS42" si="12">E4+U4+AC4+AK4</f>
        <v>51</v>
      </c>
      <c r="AT4">
        <f t="shared" ref="AT4:AT42" si="13">F4+V4+AD4+AL4</f>
        <v>3248</v>
      </c>
      <c r="AU4">
        <f t="shared" ref="AU4:AU42" si="14">G4+W4+AE4+AM4</f>
        <v>37</v>
      </c>
      <c r="AV4">
        <f t="shared" ref="AV4:AV42" si="15">H4+X4+AF4+AN4</f>
        <v>4162</v>
      </c>
      <c r="AW4">
        <f t="shared" ref="AW4:AW42" si="16">I4+Y4+AG4+AO4</f>
        <v>17</v>
      </c>
      <c r="AX4">
        <f t="shared" ref="AX4:AX42" si="17">B4/AP4</f>
        <v>0.75952965499418534</v>
      </c>
      <c r="AY4">
        <f t="shared" ref="AY4:AY42" si="18">R4/AP4</f>
        <v>0.21591936942757461</v>
      </c>
      <c r="AZ4">
        <f t="shared" ref="AZ4:AZ42" si="19">Z4/AP4</f>
        <v>2.4550975578240083E-2</v>
      </c>
      <c r="BA4">
        <f t="shared" ref="BA4:BA42" si="20">AH4/AP4</f>
        <v>0</v>
      </c>
      <c r="BB4">
        <f t="shared" ref="BB4:BB42" si="21">H4/B4</f>
        <v>0.54678462061925825</v>
      </c>
      <c r="BC4">
        <f t="shared" ref="BC4:BC42" si="22">X4/R4</f>
        <v>0.51406343506882102</v>
      </c>
      <c r="BD4">
        <f t="shared" ref="BD4:BD42" si="23">AF4/Z4</f>
        <v>0.46842105263157896</v>
      </c>
      <c r="BE4" t="e">
        <f t="shared" ref="BE4:BE42" si="24">AN4/AH4</f>
        <v>#DIV/0!</v>
      </c>
      <c r="BF4">
        <f t="shared" ref="BF4:BF42" si="25">AV4/AP4</f>
        <v>0.53779558082439594</v>
      </c>
      <c r="BG4">
        <f t="shared" ref="BG4:BG42" si="26">F4/B4</f>
        <v>0.40881252126573664</v>
      </c>
      <c r="BH4">
        <f t="shared" ref="BH4:BH42" si="27">V4/R4</f>
        <v>0.45002992220227411</v>
      </c>
      <c r="BI4">
        <f t="shared" ref="BI4:BI42" si="28">AD4/Z4</f>
        <v>0.48947368421052634</v>
      </c>
      <c r="BJ4" t="e">
        <f t="shared" ref="BJ4:BJ42" si="29">AL4/AH4</f>
        <v>#DIV/0!</v>
      </c>
      <c r="BK4">
        <f t="shared" ref="BK4:BK42" si="30">AT4/AP4</f>
        <v>0.41969246672696731</v>
      </c>
    </row>
    <row r="5" spans="1:68" x14ac:dyDescent="0.3">
      <c r="A5">
        <f t="shared" ref="A5:A42" si="31">A4+1</f>
        <v>3</v>
      </c>
      <c r="B5">
        <f>SUMIFS('04 Raw Data'!I$2:I$10000,'04 Raw Data'!$X$2:$X$10000,$A5,'04 Raw Data'!$Y$2:$Y$10000,B$1)</f>
        <v>5874</v>
      </c>
      <c r="C5">
        <f>SUMIFS('04 Raw Data'!J$2:J$10000,'04 Raw Data'!$X$2:$X$10000,$A5,'04 Raw Data'!$Y$2:$Y$10000,C$1)</f>
        <v>92</v>
      </c>
      <c r="D5">
        <f>SUMIFS('04 Raw Data'!K$2:K$10000,'04 Raw Data'!$X$2:$X$10000,$A5,'04 Raw Data'!$Y$2:$Y$10000,D$1)</f>
        <v>27</v>
      </c>
      <c r="E5">
        <f>SUMIFS('04 Raw Data'!L$2:L$10000,'04 Raw Data'!$X$2:$X$10000,$A5,'04 Raw Data'!$Y$2:$Y$10000,E$1)</f>
        <v>24</v>
      </c>
      <c r="F5">
        <f>SUMIFS('04 Raw Data'!M$2:M$10000,'04 Raw Data'!$X$2:$X$10000,$A5,'04 Raw Data'!$Y$2:$Y$10000,F$1)</f>
        <v>3429</v>
      </c>
      <c r="G5">
        <f>SUMIFS('04 Raw Data'!N$2:N$10000,'04 Raw Data'!$X$2:$X$10000,$A5,'04 Raw Data'!$Y$2:$Y$10000,G$1)</f>
        <v>33</v>
      </c>
      <c r="H5">
        <f>SUMIFS('04 Raw Data'!O$2:O$10000,'04 Raw Data'!$X$2:$X$10000,$A5,'04 Raw Data'!$Y$2:$Y$10000,H$1)</f>
        <v>2258</v>
      </c>
      <c r="I5">
        <f>SUMIFS('04 Raw Data'!P$2:P$10000,'04 Raw Data'!$X$2:$X$10000,$A5,'04 Raw Data'!$Y$2:$Y$10000,I$1)</f>
        <v>11</v>
      </c>
      <c r="J5">
        <f t="shared" si="2"/>
        <v>1.5662240381341504E-2</v>
      </c>
      <c r="K5">
        <f t="shared" si="3"/>
        <v>4.5965270684371808E-3</v>
      </c>
      <c r="L5">
        <f t="shared" si="4"/>
        <v>4.0858018386108275E-3</v>
      </c>
      <c r="M5">
        <f t="shared" si="5"/>
        <v>0.58375893769152198</v>
      </c>
      <c r="N5">
        <f t="shared" si="6"/>
        <v>5.6179775280898875E-3</v>
      </c>
      <c r="O5">
        <f t="shared" si="7"/>
        <v>0.38440585631596869</v>
      </c>
      <c r="P5">
        <f t="shared" si="8"/>
        <v>1.8726591760299626E-3</v>
      </c>
      <c r="R5">
        <f>SUMIFS('04 Raw Data'!I$2:I$10000,'04 Raw Data'!$X$2:$X$10000,$A5,'04 Raw Data'!$Y$2:$Y$10000,R$1)</f>
        <v>1876</v>
      </c>
      <c r="S5">
        <f>SUMIFS('04 Raw Data'!J$2:J$10000,'04 Raw Data'!$X$2:$X$10000,$A5,'04 Raw Data'!$Y$2:$Y$10000,S$1)</f>
        <v>32</v>
      </c>
      <c r="T5">
        <f>SUMIFS('04 Raw Data'!K$2:K$10000,'04 Raw Data'!$X$2:$X$10000,$A5,'04 Raw Data'!$Y$2:$Y$10000,T$1)</f>
        <v>13</v>
      </c>
      <c r="U5">
        <f>SUMIFS('04 Raw Data'!L$2:L$10000,'04 Raw Data'!$X$2:$X$10000,$A5,'04 Raw Data'!$Y$2:$Y$10000,U$1)</f>
        <v>10</v>
      </c>
      <c r="V5">
        <f>SUMIFS('04 Raw Data'!M$2:M$10000,'04 Raw Data'!$X$2:$X$10000,$A5,'04 Raw Data'!$Y$2:$Y$10000,V$1)</f>
        <v>1168</v>
      </c>
      <c r="W5">
        <f>SUMIFS('04 Raw Data'!N$2:N$10000,'04 Raw Data'!$X$2:$X$10000,$A5,'04 Raw Data'!$Y$2:$Y$10000,W$1)</f>
        <v>9</v>
      </c>
      <c r="X5">
        <f>SUMIFS('04 Raw Data'!O$2:O$10000,'04 Raw Data'!$X$2:$X$10000,$A5,'04 Raw Data'!$Y$2:$Y$10000,X$1)</f>
        <v>634</v>
      </c>
      <c r="Y5">
        <f>SUMIFS('04 Raw Data'!P$2:P$10000,'04 Raw Data'!$X$2:$X$10000,$A5,'04 Raw Data'!$Y$2:$Y$10000,Y$1)</f>
        <v>10</v>
      </c>
      <c r="Z5">
        <f>SUMIFS('04 Raw Data'!I$2:I$10000,'04 Raw Data'!$X$2:$X$10000,$A5,'04 Raw Data'!$Y$2:$Y$10000,Z$1)</f>
        <v>371</v>
      </c>
      <c r="AA5">
        <f>SUMIFS('04 Raw Data'!J$2:J$10000,'04 Raw Data'!$X$2:$X$10000,$A5,'04 Raw Data'!$Y$2:$Y$10000,AA$1)</f>
        <v>13</v>
      </c>
      <c r="AB5">
        <f>SUMIFS('04 Raw Data'!K$2:K$10000,'04 Raw Data'!$X$2:$X$10000,$A5,'04 Raw Data'!$Y$2:$Y$10000,AB$1)</f>
        <v>4</v>
      </c>
      <c r="AC5">
        <f>SUMIFS('04 Raw Data'!L$2:L$10000,'04 Raw Data'!$X$2:$X$10000,$A5,'04 Raw Data'!$Y$2:$Y$10000,AC$1)</f>
        <v>4</v>
      </c>
      <c r="AD5">
        <f>SUMIFS('04 Raw Data'!M$2:M$10000,'04 Raw Data'!$X$2:$X$10000,$A5,'04 Raw Data'!$Y$2:$Y$10000,AD$1)</f>
        <v>211</v>
      </c>
      <c r="AE5">
        <f>SUMIFS('04 Raw Data'!N$2:N$10000,'04 Raw Data'!$X$2:$X$10000,$A5,'04 Raw Data'!$Y$2:$Y$10000,AE$1)</f>
        <v>0</v>
      </c>
      <c r="AF5">
        <f>SUMIFS('04 Raw Data'!O$2:O$10000,'04 Raw Data'!$X$2:$X$10000,$A5,'04 Raw Data'!$Y$2:$Y$10000,AF$1)</f>
        <v>139</v>
      </c>
      <c r="AG5">
        <f>SUMIFS('04 Raw Data'!P$2:P$10000,'04 Raw Data'!$X$2:$X$10000,$A5,'04 Raw Data'!$Y$2:$Y$10000,AG$1)</f>
        <v>0</v>
      </c>
      <c r="AP5">
        <f t="shared" si="9"/>
        <v>8121</v>
      </c>
      <c r="AQ5">
        <f t="shared" si="10"/>
        <v>137</v>
      </c>
      <c r="AR5">
        <f t="shared" si="11"/>
        <v>44</v>
      </c>
      <c r="AS5">
        <f t="shared" si="12"/>
        <v>38</v>
      </c>
      <c r="AT5">
        <f t="shared" si="13"/>
        <v>4808</v>
      </c>
      <c r="AU5">
        <f t="shared" si="14"/>
        <v>42</v>
      </c>
      <c r="AV5">
        <f t="shared" si="15"/>
        <v>3031</v>
      </c>
      <c r="AW5">
        <f t="shared" si="16"/>
        <v>21</v>
      </c>
      <c r="AX5">
        <f t="shared" si="17"/>
        <v>0.72330993719985226</v>
      </c>
      <c r="AY5">
        <f t="shared" si="18"/>
        <v>0.23100603373968723</v>
      </c>
      <c r="AZ5">
        <f t="shared" si="19"/>
        <v>4.5684029060460533E-2</v>
      </c>
      <c r="BA5">
        <f t="shared" si="20"/>
        <v>0</v>
      </c>
      <c r="BB5">
        <f t="shared" si="21"/>
        <v>0.38440585631596869</v>
      </c>
      <c r="BC5">
        <f t="shared" si="22"/>
        <v>0.33795309168443499</v>
      </c>
      <c r="BD5">
        <f t="shared" si="23"/>
        <v>0.3746630727762803</v>
      </c>
      <c r="BE5" t="e">
        <f t="shared" si="24"/>
        <v>#DIV/0!</v>
      </c>
      <c r="BF5">
        <f t="shared" si="25"/>
        <v>0.37322989779583793</v>
      </c>
      <c r="BG5">
        <f t="shared" si="26"/>
        <v>0.58375893769152198</v>
      </c>
      <c r="BH5">
        <f t="shared" si="27"/>
        <v>0.62260127931769726</v>
      </c>
      <c r="BI5">
        <f t="shared" si="28"/>
        <v>0.56873315363881405</v>
      </c>
      <c r="BJ5" t="e">
        <f t="shared" si="29"/>
        <v>#DIV/0!</v>
      </c>
      <c r="BK5">
        <f t="shared" si="30"/>
        <v>0.59204531461642651</v>
      </c>
    </row>
    <row r="6" spans="1:68" x14ac:dyDescent="0.3">
      <c r="A6">
        <f t="shared" si="31"/>
        <v>4</v>
      </c>
      <c r="B6">
        <f>SUMIFS('04 Raw Data'!I$2:I$10000,'04 Raw Data'!$X$2:$X$10000,$A6,'04 Raw Data'!$Y$2:$Y$10000,B$1)</f>
        <v>5811</v>
      </c>
      <c r="C6">
        <f>SUMIFS('04 Raw Data'!J$2:J$10000,'04 Raw Data'!$X$2:$X$10000,$A6,'04 Raw Data'!$Y$2:$Y$10000,C$1)</f>
        <v>96</v>
      </c>
      <c r="D6">
        <f>SUMIFS('04 Raw Data'!K$2:K$10000,'04 Raw Data'!$X$2:$X$10000,$A6,'04 Raw Data'!$Y$2:$Y$10000,D$1)</f>
        <v>26</v>
      </c>
      <c r="E6">
        <f>SUMIFS('04 Raw Data'!L$2:L$10000,'04 Raw Data'!$X$2:$X$10000,$A6,'04 Raw Data'!$Y$2:$Y$10000,E$1)</f>
        <v>33</v>
      </c>
      <c r="F6">
        <f>SUMIFS('04 Raw Data'!M$2:M$10000,'04 Raw Data'!$X$2:$X$10000,$A6,'04 Raw Data'!$Y$2:$Y$10000,F$1)</f>
        <v>2353</v>
      </c>
      <c r="G6">
        <f>SUMIFS('04 Raw Data'!N$2:N$10000,'04 Raw Data'!$X$2:$X$10000,$A6,'04 Raw Data'!$Y$2:$Y$10000,G$1)</f>
        <v>27</v>
      </c>
      <c r="H6">
        <f>SUMIFS('04 Raw Data'!O$2:O$10000,'04 Raw Data'!$X$2:$X$10000,$A6,'04 Raw Data'!$Y$2:$Y$10000,H$1)</f>
        <v>3263</v>
      </c>
      <c r="I6">
        <f>SUMIFS('04 Raw Data'!P$2:P$10000,'04 Raw Data'!$X$2:$X$10000,$A6,'04 Raw Data'!$Y$2:$Y$10000,I$1)</f>
        <v>13</v>
      </c>
      <c r="J6">
        <f t="shared" si="2"/>
        <v>1.6520392359318535E-2</v>
      </c>
      <c r="K6">
        <f t="shared" si="3"/>
        <v>4.4742729306487695E-3</v>
      </c>
      <c r="L6">
        <f t="shared" si="4"/>
        <v>5.6788848735157462E-3</v>
      </c>
      <c r="M6">
        <f t="shared" si="5"/>
        <v>0.40492170022371365</v>
      </c>
      <c r="N6">
        <f t="shared" si="6"/>
        <v>4.6463603510583373E-3</v>
      </c>
      <c r="O6">
        <f t="shared" si="7"/>
        <v>0.56152125279642062</v>
      </c>
      <c r="P6">
        <f t="shared" si="8"/>
        <v>2.2371364653243847E-3</v>
      </c>
      <c r="R6">
        <f>SUMIFS('04 Raw Data'!I$2:I$10000,'04 Raw Data'!$X$2:$X$10000,$A6,'04 Raw Data'!$Y$2:$Y$10000,R$1)</f>
        <v>1401</v>
      </c>
      <c r="S6">
        <f>SUMIFS('04 Raw Data'!J$2:J$10000,'04 Raw Data'!$X$2:$X$10000,$A6,'04 Raw Data'!$Y$2:$Y$10000,S$1)</f>
        <v>25</v>
      </c>
      <c r="T6">
        <f>SUMIFS('04 Raw Data'!K$2:K$10000,'04 Raw Data'!$X$2:$X$10000,$A6,'04 Raw Data'!$Y$2:$Y$10000,T$1)</f>
        <v>5</v>
      </c>
      <c r="U6">
        <f>SUMIFS('04 Raw Data'!L$2:L$10000,'04 Raw Data'!$X$2:$X$10000,$A6,'04 Raw Data'!$Y$2:$Y$10000,U$1)</f>
        <v>8</v>
      </c>
      <c r="V6">
        <f>SUMIFS('04 Raw Data'!M$2:M$10000,'04 Raw Data'!$X$2:$X$10000,$A6,'04 Raw Data'!$Y$2:$Y$10000,V$1)</f>
        <v>663</v>
      </c>
      <c r="W6">
        <f>SUMIFS('04 Raw Data'!N$2:N$10000,'04 Raw Data'!$X$2:$X$10000,$A6,'04 Raw Data'!$Y$2:$Y$10000,W$1)</f>
        <v>9</v>
      </c>
      <c r="X6">
        <f>SUMIFS('04 Raw Data'!O$2:O$10000,'04 Raw Data'!$X$2:$X$10000,$A6,'04 Raw Data'!$Y$2:$Y$10000,X$1)</f>
        <v>685</v>
      </c>
      <c r="Y6">
        <f>SUMIFS('04 Raw Data'!P$2:P$10000,'04 Raw Data'!$X$2:$X$10000,$A6,'04 Raw Data'!$Y$2:$Y$10000,Y$1)</f>
        <v>6</v>
      </c>
      <c r="Z6">
        <f>SUMIFS('04 Raw Data'!I$2:I$10000,'04 Raw Data'!$X$2:$X$10000,$A6,'04 Raw Data'!$Y$2:$Y$10000,Z$1)</f>
        <v>148</v>
      </c>
      <c r="AA6">
        <f>SUMIFS('04 Raw Data'!J$2:J$10000,'04 Raw Data'!$X$2:$X$10000,$A6,'04 Raw Data'!$Y$2:$Y$10000,AA$1)</f>
        <v>4</v>
      </c>
      <c r="AB6">
        <f>SUMIFS('04 Raw Data'!K$2:K$10000,'04 Raw Data'!$X$2:$X$10000,$A6,'04 Raw Data'!$Y$2:$Y$10000,AB$1)</f>
        <v>0</v>
      </c>
      <c r="AC6">
        <f>SUMIFS('04 Raw Data'!L$2:L$10000,'04 Raw Data'!$X$2:$X$10000,$A6,'04 Raw Data'!$Y$2:$Y$10000,AC$1)</f>
        <v>0</v>
      </c>
      <c r="AD6">
        <f>SUMIFS('04 Raw Data'!M$2:M$10000,'04 Raw Data'!$X$2:$X$10000,$A6,'04 Raw Data'!$Y$2:$Y$10000,AD$1)</f>
        <v>47</v>
      </c>
      <c r="AE6">
        <f>SUMIFS('04 Raw Data'!N$2:N$10000,'04 Raw Data'!$X$2:$X$10000,$A6,'04 Raw Data'!$Y$2:$Y$10000,AE$1)</f>
        <v>2</v>
      </c>
      <c r="AF6">
        <f>SUMIFS('04 Raw Data'!O$2:O$10000,'04 Raw Data'!$X$2:$X$10000,$A6,'04 Raw Data'!$Y$2:$Y$10000,AF$1)</f>
        <v>95</v>
      </c>
      <c r="AG6">
        <f>SUMIFS('04 Raw Data'!P$2:P$10000,'04 Raw Data'!$X$2:$X$10000,$A6,'04 Raw Data'!$Y$2:$Y$10000,AG$1)</f>
        <v>0</v>
      </c>
      <c r="AP6">
        <f t="shared" si="9"/>
        <v>7360</v>
      </c>
      <c r="AQ6">
        <f t="shared" si="10"/>
        <v>125</v>
      </c>
      <c r="AR6">
        <f t="shared" si="11"/>
        <v>31</v>
      </c>
      <c r="AS6">
        <f t="shared" si="12"/>
        <v>41</v>
      </c>
      <c r="AT6">
        <f t="shared" si="13"/>
        <v>3063</v>
      </c>
      <c r="AU6">
        <f t="shared" si="14"/>
        <v>38</v>
      </c>
      <c r="AV6">
        <f t="shared" si="15"/>
        <v>4043</v>
      </c>
      <c r="AW6">
        <f t="shared" si="16"/>
        <v>19</v>
      </c>
      <c r="AX6">
        <f t="shared" si="17"/>
        <v>0.78953804347826084</v>
      </c>
      <c r="AY6">
        <f t="shared" si="18"/>
        <v>0.19035326086956522</v>
      </c>
      <c r="AZ6">
        <f t="shared" si="19"/>
        <v>2.0108695652173911E-2</v>
      </c>
      <c r="BA6">
        <f t="shared" si="20"/>
        <v>0</v>
      </c>
      <c r="BB6">
        <f t="shared" si="21"/>
        <v>0.56152125279642062</v>
      </c>
      <c r="BC6">
        <f t="shared" si="22"/>
        <v>0.48893647394718059</v>
      </c>
      <c r="BD6">
        <f t="shared" si="23"/>
        <v>0.64189189189189189</v>
      </c>
      <c r="BE6" t="e">
        <f t="shared" si="24"/>
        <v>#DIV/0!</v>
      </c>
      <c r="BF6">
        <f t="shared" si="25"/>
        <v>0.54932065217391302</v>
      </c>
      <c r="BG6">
        <f t="shared" si="26"/>
        <v>0.40492170022371365</v>
      </c>
      <c r="BH6">
        <f t="shared" si="27"/>
        <v>0.47323340471092079</v>
      </c>
      <c r="BI6">
        <f t="shared" si="28"/>
        <v>0.31756756756756754</v>
      </c>
      <c r="BJ6" t="e">
        <f t="shared" si="29"/>
        <v>#DIV/0!</v>
      </c>
      <c r="BK6">
        <f t="shared" si="30"/>
        <v>0.41616847826086956</v>
      </c>
    </row>
    <row r="7" spans="1:68" x14ac:dyDescent="0.3">
      <c r="A7">
        <f t="shared" si="31"/>
        <v>5</v>
      </c>
      <c r="B7">
        <f>SUMIFS('04 Raw Data'!I$2:I$10000,'04 Raw Data'!$X$2:$X$10000,$A7,'04 Raw Data'!$Y$2:$Y$10000,B$1)</f>
        <v>5103</v>
      </c>
      <c r="C7">
        <f>SUMIFS('04 Raw Data'!J$2:J$10000,'04 Raw Data'!$X$2:$X$10000,$A7,'04 Raw Data'!$Y$2:$Y$10000,C$1)</f>
        <v>107</v>
      </c>
      <c r="D7">
        <f>SUMIFS('04 Raw Data'!K$2:K$10000,'04 Raw Data'!$X$2:$X$10000,$A7,'04 Raw Data'!$Y$2:$Y$10000,D$1)</f>
        <v>25</v>
      </c>
      <c r="E7">
        <f>SUMIFS('04 Raw Data'!L$2:L$10000,'04 Raw Data'!$X$2:$X$10000,$A7,'04 Raw Data'!$Y$2:$Y$10000,E$1)</f>
        <v>61</v>
      </c>
      <c r="F7">
        <f>SUMIFS('04 Raw Data'!M$2:M$10000,'04 Raw Data'!$X$2:$X$10000,$A7,'04 Raw Data'!$Y$2:$Y$10000,F$1)</f>
        <v>2126</v>
      </c>
      <c r="G7">
        <f>SUMIFS('04 Raw Data'!N$2:N$10000,'04 Raw Data'!$X$2:$X$10000,$A7,'04 Raw Data'!$Y$2:$Y$10000,G$1)</f>
        <v>35</v>
      </c>
      <c r="H7">
        <f>SUMIFS('04 Raw Data'!O$2:O$10000,'04 Raw Data'!$X$2:$X$10000,$A7,'04 Raw Data'!$Y$2:$Y$10000,H$1)</f>
        <v>2739</v>
      </c>
      <c r="I7">
        <f>SUMIFS('04 Raw Data'!P$2:P$10000,'04 Raw Data'!$X$2:$X$10000,$A7,'04 Raw Data'!$Y$2:$Y$10000,I$1)</f>
        <v>10</v>
      </c>
      <c r="J7">
        <f t="shared" si="2"/>
        <v>2.0968058005095044E-2</v>
      </c>
      <c r="K7">
        <f t="shared" si="3"/>
        <v>4.8990789731530471E-3</v>
      </c>
      <c r="L7">
        <f t="shared" si="4"/>
        <v>1.1953752694493435E-2</v>
      </c>
      <c r="M7">
        <f t="shared" si="5"/>
        <v>0.41661767587693516</v>
      </c>
      <c r="N7">
        <f t="shared" si="6"/>
        <v>6.8587105624142658E-3</v>
      </c>
      <c r="O7">
        <f t="shared" si="7"/>
        <v>0.53674309229864781</v>
      </c>
      <c r="P7">
        <f t="shared" si="8"/>
        <v>1.9596315892612187E-3</v>
      </c>
      <c r="R7">
        <f>SUMIFS('04 Raw Data'!I$2:I$10000,'04 Raw Data'!$X$2:$X$10000,$A7,'04 Raw Data'!$Y$2:$Y$10000,R$1)</f>
        <v>1730</v>
      </c>
      <c r="S7">
        <f>SUMIFS('04 Raw Data'!J$2:J$10000,'04 Raw Data'!$X$2:$X$10000,$A7,'04 Raw Data'!$Y$2:$Y$10000,S$1)</f>
        <v>43</v>
      </c>
      <c r="T7">
        <f>SUMIFS('04 Raw Data'!K$2:K$10000,'04 Raw Data'!$X$2:$X$10000,$A7,'04 Raw Data'!$Y$2:$Y$10000,T$1)</f>
        <v>9</v>
      </c>
      <c r="U7">
        <f>SUMIFS('04 Raw Data'!L$2:L$10000,'04 Raw Data'!$X$2:$X$10000,$A7,'04 Raw Data'!$Y$2:$Y$10000,U$1)</f>
        <v>10</v>
      </c>
      <c r="V7">
        <f>SUMIFS('04 Raw Data'!M$2:M$10000,'04 Raw Data'!$X$2:$X$10000,$A7,'04 Raw Data'!$Y$2:$Y$10000,V$1)</f>
        <v>805</v>
      </c>
      <c r="W7">
        <f>SUMIFS('04 Raw Data'!N$2:N$10000,'04 Raw Data'!$X$2:$X$10000,$A7,'04 Raw Data'!$Y$2:$Y$10000,W$1)</f>
        <v>10</v>
      </c>
      <c r="X7">
        <f>SUMIFS('04 Raw Data'!O$2:O$10000,'04 Raw Data'!$X$2:$X$10000,$A7,'04 Raw Data'!$Y$2:$Y$10000,X$1)</f>
        <v>845</v>
      </c>
      <c r="Y7">
        <f>SUMIFS('04 Raw Data'!P$2:P$10000,'04 Raw Data'!$X$2:$X$10000,$A7,'04 Raw Data'!$Y$2:$Y$10000,Y$1)</f>
        <v>8</v>
      </c>
      <c r="Z7">
        <f>SUMIFS('04 Raw Data'!I$2:I$10000,'04 Raw Data'!$X$2:$X$10000,$A7,'04 Raw Data'!$Y$2:$Y$10000,Z$1)</f>
        <v>79</v>
      </c>
      <c r="AA7">
        <f>SUMIFS('04 Raw Data'!J$2:J$10000,'04 Raw Data'!$X$2:$X$10000,$A7,'04 Raw Data'!$Y$2:$Y$10000,AA$1)</f>
        <v>1</v>
      </c>
      <c r="AB7">
        <f>SUMIFS('04 Raw Data'!K$2:K$10000,'04 Raw Data'!$X$2:$X$10000,$A7,'04 Raw Data'!$Y$2:$Y$10000,AB$1)</f>
        <v>0</v>
      </c>
      <c r="AC7">
        <f>SUMIFS('04 Raw Data'!L$2:L$10000,'04 Raw Data'!$X$2:$X$10000,$A7,'04 Raw Data'!$Y$2:$Y$10000,AC$1)</f>
        <v>3</v>
      </c>
      <c r="AD7">
        <f>SUMIFS('04 Raw Data'!M$2:M$10000,'04 Raw Data'!$X$2:$X$10000,$A7,'04 Raw Data'!$Y$2:$Y$10000,AD$1)</f>
        <v>30</v>
      </c>
      <c r="AE7">
        <f>SUMIFS('04 Raw Data'!N$2:N$10000,'04 Raw Data'!$X$2:$X$10000,$A7,'04 Raw Data'!$Y$2:$Y$10000,AE$1)</f>
        <v>0</v>
      </c>
      <c r="AF7">
        <f>SUMIFS('04 Raw Data'!O$2:O$10000,'04 Raw Data'!$X$2:$X$10000,$A7,'04 Raw Data'!$Y$2:$Y$10000,AF$1)</f>
        <v>45</v>
      </c>
      <c r="AG7">
        <f>SUMIFS('04 Raw Data'!P$2:P$10000,'04 Raw Data'!$X$2:$X$10000,$A7,'04 Raw Data'!$Y$2:$Y$10000,AG$1)</f>
        <v>0</v>
      </c>
      <c r="AP7">
        <f t="shared" si="9"/>
        <v>6912</v>
      </c>
      <c r="AQ7">
        <f t="shared" si="10"/>
        <v>151</v>
      </c>
      <c r="AR7">
        <f t="shared" si="11"/>
        <v>34</v>
      </c>
      <c r="AS7">
        <f t="shared" si="12"/>
        <v>74</v>
      </c>
      <c r="AT7">
        <f t="shared" si="13"/>
        <v>2961</v>
      </c>
      <c r="AU7">
        <f t="shared" si="14"/>
        <v>45</v>
      </c>
      <c r="AV7">
        <f t="shared" si="15"/>
        <v>3629</v>
      </c>
      <c r="AW7">
        <f t="shared" si="16"/>
        <v>18</v>
      </c>
      <c r="AX7">
        <f t="shared" si="17"/>
        <v>0.73828125</v>
      </c>
      <c r="AY7">
        <f t="shared" si="18"/>
        <v>0.25028935185185186</v>
      </c>
      <c r="AZ7">
        <f t="shared" si="19"/>
        <v>1.1429398148148149E-2</v>
      </c>
      <c r="BA7">
        <f t="shared" si="20"/>
        <v>0</v>
      </c>
      <c r="BB7">
        <f t="shared" si="21"/>
        <v>0.53674309229864781</v>
      </c>
      <c r="BC7">
        <f t="shared" si="22"/>
        <v>0.48843930635838151</v>
      </c>
      <c r="BD7">
        <f t="shared" si="23"/>
        <v>0.569620253164557</v>
      </c>
      <c r="BE7" t="e">
        <f t="shared" si="24"/>
        <v>#DIV/0!</v>
      </c>
      <c r="BF7">
        <f t="shared" si="25"/>
        <v>0.52502893518518523</v>
      </c>
      <c r="BG7">
        <f t="shared" si="26"/>
        <v>0.41661767587693516</v>
      </c>
      <c r="BH7">
        <f t="shared" si="27"/>
        <v>0.46531791907514453</v>
      </c>
      <c r="BI7">
        <f t="shared" si="28"/>
        <v>0.379746835443038</v>
      </c>
      <c r="BJ7" t="e">
        <f t="shared" si="29"/>
        <v>#DIV/0!</v>
      </c>
      <c r="BK7">
        <f t="shared" si="30"/>
        <v>0.42838541666666669</v>
      </c>
    </row>
    <row r="8" spans="1:68" x14ac:dyDescent="0.3">
      <c r="A8">
        <f t="shared" si="31"/>
        <v>6</v>
      </c>
      <c r="B8">
        <f>SUMIFS('04 Raw Data'!I$2:I$10000,'04 Raw Data'!$X$2:$X$10000,$A8,'04 Raw Data'!$Y$2:$Y$10000,B$1)</f>
        <v>4792</v>
      </c>
      <c r="C8">
        <f>SUMIFS('04 Raw Data'!J$2:J$10000,'04 Raw Data'!$X$2:$X$10000,$A8,'04 Raw Data'!$Y$2:$Y$10000,C$1)</f>
        <v>83</v>
      </c>
      <c r="D8">
        <f>SUMIFS('04 Raw Data'!K$2:K$10000,'04 Raw Data'!$X$2:$X$10000,$A8,'04 Raw Data'!$Y$2:$Y$10000,D$1)</f>
        <v>22</v>
      </c>
      <c r="E8">
        <f>SUMIFS('04 Raw Data'!L$2:L$10000,'04 Raw Data'!$X$2:$X$10000,$A8,'04 Raw Data'!$Y$2:$Y$10000,E$1)</f>
        <v>67</v>
      </c>
      <c r="F8">
        <f>SUMIFS('04 Raw Data'!M$2:M$10000,'04 Raw Data'!$X$2:$X$10000,$A8,'04 Raw Data'!$Y$2:$Y$10000,F$1)</f>
        <v>1685</v>
      </c>
      <c r="G8">
        <f>SUMIFS('04 Raw Data'!N$2:N$10000,'04 Raw Data'!$X$2:$X$10000,$A8,'04 Raw Data'!$Y$2:$Y$10000,G$1)</f>
        <v>33</v>
      </c>
      <c r="H8">
        <f>SUMIFS('04 Raw Data'!O$2:O$10000,'04 Raw Data'!$X$2:$X$10000,$A8,'04 Raw Data'!$Y$2:$Y$10000,H$1)</f>
        <v>2892</v>
      </c>
      <c r="I8">
        <f>SUMIFS('04 Raw Data'!P$2:P$10000,'04 Raw Data'!$X$2:$X$10000,$A8,'04 Raw Data'!$Y$2:$Y$10000,I$1)</f>
        <v>10</v>
      </c>
      <c r="J8">
        <f t="shared" si="2"/>
        <v>1.7320534223706177E-2</v>
      </c>
      <c r="K8">
        <f t="shared" si="3"/>
        <v>4.5909849749582636E-3</v>
      </c>
      <c r="L8">
        <f t="shared" si="4"/>
        <v>1.3981636060100167E-2</v>
      </c>
      <c r="M8">
        <f t="shared" si="5"/>
        <v>0.35162771285475791</v>
      </c>
      <c r="N8">
        <f t="shared" si="6"/>
        <v>6.8864774624373959E-3</v>
      </c>
      <c r="O8">
        <f t="shared" si="7"/>
        <v>0.60350584307178634</v>
      </c>
      <c r="P8">
        <f t="shared" si="8"/>
        <v>2.0868113522537562E-3</v>
      </c>
      <c r="R8">
        <f>SUMIFS('04 Raw Data'!I$2:I$10000,'04 Raw Data'!$X$2:$X$10000,$A8,'04 Raw Data'!$Y$2:$Y$10000,R$1)</f>
        <v>1211</v>
      </c>
      <c r="S8">
        <f>SUMIFS('04 Raw Data'!J$2:J$10000,'04 Raw Data'!$X$2:$X$10000,$A8,'04 Raw Data'!$Y$2:$Y$10000,S$1)</f>
        <v>19</v>
      </c>
      <c r="T8">
        <f>SUMIFS('04 Raw Data'!K$2:K$10000,'04 Raw Data'!$X$2:$X$10000,$A8,'04 Raw Data'!$Y$2:$Y$10000,T$1)</f>
        <v>7</v>
      </c>
      <c r="U8">
        <f>SUMIFS('04 Raw Data'!L$2:L$10000,'04 Raw Data'!$X$2:$X$10000,$A8,'04 Raw Data'!$Y$2:$Y$10000,U$1)</f>
        <v>12</v>
      </c>
      <c r="V8">
        <f>SUMIFS('04 Raw Data'!M$2:M$10000,'04 Raw Data'!$X$2:$X$10000,$A8,'04 Raw Data'!$Y$2:$Y$10000,V$1)</f>
        <v>377</v>
      </c>
      <c r="W8">
        <f>SUMIFS('04 Raw Data'!N$2:N$10000,'04 Raw Data'!$X$2:$X$10000,$A8,'04 Raw Data'!$Y$2:$Y$10000,W$1)</f>
        <v>8</v>
      </c>
      <c r="X8">
        <f>SUMIFS('04 Raw Data'!O$2:O$10000,'04 Raw Data'!$X$2:$X$10000,$A8,'04 Raw Data'!$Y$2:$Y$10000,X$1)</f>
        <v>782</v>
      </c>
      <c r="Y8">
        <f>SUMIFS('04 Raw Data'!P$2:P$10000,'04 Raw Data'!$X$2:$X$10000,$A8,'04 Raw Data'!$Y$2:$Y$10000,Y$1)</f>
        <v>6</v>
      </c>
      <c r="Z8">
        <f>SUMIFS('04 Raw Data'!I$2:I$10000,'04 Raw Data'!$X$2:$X$10000,$A8,'04 Raw Data'!$Y$2:$Y$10000,Z$1)</f>
        <v>99</v>
      </c>
      <c r="AA8">
        <f>SUMIFS('04 Raw Data'!J$2:J$10000,'04 Raw Data'!$X$2:$X$10000,$A8,'04 Raw Data'!$Y$2:$Y$10000,AA$1)</f>
        <v>0</v>
      </c>
      <c r="AB8">
        <f>SUMIFS('04 Raw Data'!K$2:K$10000,'04 Raw Data'!$X$2:$X$10000,$A8,'04 Raw Data'!$Y$2:$Y$10000,AB$1)</f>
        <v>1</v>
      </c>
      <c r="AC8">
        <f>SUMIFS('04 Raw Data'!L$2:L$10000,'04 Raw Data'!$X$2:$X$10000,$A8,'04 Raw Data'!$Y$2:$Y$10000,AC$1)</f>
        <v>2</v>
      </c>
      <c r="AD8">
        <f>SUMIFS('04 Raw Data'!M$2:M$10000,'04 Raw Data'!$X$2:$X$10000,$A8,'04 Raw Data'!$Y$2:$Y$10000,AD$1)</f>
        <v>40</v>
      </c>
      <c r="AE8">
        <f>SUMIFS('04 Raw Data'!N$2:N$10000,'04 Raw Data'!$X$2:$X$10000,$A8,'04 Raw Data'!$Y$2:$Y$10000,AE$1)</f>
        <v>1</v>
      </c>
      <c r="AF8">
        <f>SUMIFS('04 Raw Data'!O$2:O$10000,'04 Raw Data'!$X$2:$X$10000,$A8,'04 Raw Data'!$Y$2:$Y$10000,AF$1)</f>
        <v>54</v>
      </c>
      <c r="AG8">
        <f>SUMIFS('04 Raw Data'!P$2:P$10000,'04 Raw Data'!$X$2:$X$10000,$A8,'04 Raw Data'!$Y$2:$Y$10000,AG$1)</f>
        <v>1</v>
      </c>
      <c r="AP8">
        <f t="shared" si="9"/>
        <v>6102</v>
      </c>
      <c r="AQ8">
        <f t="shared" si="10"/>
        <v>102</v>
      </c>
      <c r="AR8">
        <f t="shared" si="11"/>
        <v>30</v>
      </c>
      <c r="AS8">
        <f t="shared" si="12"/>
        <v>81</v>
      </c>
      <c r="AT8">
        <f t="shared" si="13"/>
        <v>2102</v>
      </c>
      <c r="AU8">
        <f t="shared" si="14"/>
        <v>42</v>
      </c>
      <c r="AV8">
        <f t="shared" si="15"/>
        <v>3728</v>
      </c>
      <c r="AW8">
        <f t="shared" si="16"/>
        <v>17</v>
      </c>
      <c r="AX8">
        <f t="shared" si="17"/>
        <v>0.78531628974106849</v>
      </c>
      <c r="AY8">
        <f t="shared" si="18"/>
        <v>0.19845952146837104</v>
      </c>
      <c r="AZ8">
        <f t="shared" si="19"/>
        <v>1.6224188790560472E-2</v>
      </c>
      <c r="BA8">
        <f t="shared" si="20"/>
        <v>0</v>
      </c>
      <c r="BB8">
        <f t="shared" si="21"/>
        <v>0.60350584307178634</v>
      </c>
      <c r="BC8">
        <f t="shared" si="22"/>
        <v>0.64574731626754744</v>
      </c>
      <c r="BD8">
        <f t="shared" si="23"/>
        <v>0.54545454545454541</v>
      </c>
      <c r="BE8" t="e">
        <f t="shared" si="24"/>
        <v>#DIV/0!</v>
      </c>
      <c r="BF8">
        <f t="shared" si="25"/>
        <v>0.61094723041625698</v>
      </c>
      <c r="BG8">
        <f t="shared" si="26"/>
        <v>0.35162771285475791</v>
      </c>
      <c r="BH8">
        <f t="shared" si="27"/>
        <v>0.31131296449215523</v>
      </c>
      <c r="BI8">
        <f t="shared" si="28"/>
        <v>0.40404040404040403</v>
      </c>
      <c r="BJ8" t="e">
        <f t="shared" si="29"/>
        <v>#DIV/0!</v>
      </c>
      <c r="BK8">
        <f t="shared" si="30"/>
        <v>0.34447722058341529</v>
      </c>
    </row>
    <row r="9" spans="1:68" x14ac:dyDescent="0.3">
      <c r="A9">
        <f t="shared" si="31"/>
        <v>7</v>
      </c>
      <c r="B9">
        <f>SUMIFS('04 Raw Data'!I$2:I$10000,'04 Raw Data'!$X$2:$X$10000,$A9,'04 Raw Data'!$Y$2:$Y$10000,B$1)</f>
        <v>7526</v>
      </c>
      <c r="C9">
        <f>SUMIFS('04 Raw Data'!J$2:J$10000,'04 Raw Data'!$X$2:$X$10000,$A9,'04 Raw Data'!$Y$2:$Y$10000,C$1)</f>
        <v>132</v>
      </c>
      <c r="D9">
        <f>SUMIFS('04 Raw Data'!K$2:K$10000,'04 Raw Data'!$X$2:$X$10000,$A9,'04 Raw Data'!$Y$2:$Y$10000,D$1)</f>
        <v>32</v>
      </c>
      <c r="E9">
        <f>SUMIFS('04 Raw Data'!L$2:L$10000,'04 Raw Data'!$X$2:$X$10000,$A9,'04 Raw Data'!$Y$2:$Y$10000,E$1)</f>
        <v>62</v>
      </c>
      <c r="F9">
        <f>SUMIFS('04 Raw Data'!M$2:M$10000,'04 Raw Data'!$X$2:$X$10000,$A9,'04 Raw Data'!$Y$2:$Y$10000,F$1)</f>
        <v>2697</v>
      </c>
      <c r="G9">
        <f>SUMIFS('04 Raw Data'!N$2:N$10000,'04 Raw Data'!$X$2:$X$10000,$A9,'04 Raw Data'!$Y$2:$Y$10000,G$1)</f>
        <v>52</v>
      </c>
      <c r="H9">
        <f>SUMIFS('04 Raw Data'!O$2:O$10000,'04 Raw Data'!$X$2:$X$10000,$A9,'04 Raw Data'!$Y$2:$Y$10000,H$1)</f>
        <v>4536</v>
      </c>
      <c r="I9">
        <f>SUMIFS('04 Raw Data'!P$2:P$10000,'04 Raw Data'!$X$2:$X$10000,$A9,'04 Raw Data'!$Y$2:$Y$10000,I$1)</f>
        <v>15</v>
      </c>
      <c r="J9">
        <f t="shared" si="2"/>
        <v>1.7539197448844007E-2</v>
      </c>
      <c r="K9">
        <f t="shared" si="3"/>
        <v>4.2519266542652137E-3</v>
      </c>
      <c r="L9">
        <f t="shared" si="4"/>
        <v>8.2381078926388514E-3</v>
      </c>
      <c r="M9">
        <f t="shared" si="5"/>
        <v>0.35835769332979006</v>
      </c>
      <c r="N9">
        <f t="shared" si="6"/>
        <v>6.9093808131809728E-3</v>
      </c>
      <c r="O9">
        <f t="shared" si="7"/>
        <v>0.60271060324209402</v>
      </c>
      <c r="P9">
        <f t="shared" si="8"/>
        <v>1.9930906191868189E-3</v>
      </c>
      <c r="R9">
        <f>SUMIFS('04 Raw Data'!I$2:I$10000,'04 Raw Data'!$X$2:$X$10000,$A9,'04 Raw Data'!$Y$2:$Y$10000,R$1)</f>
        <v>1199</v>
      </c>
      <c r="S9">
        <f>SUMIFS('04 Raw Data'!J$2:J$10000,'04 Raw Data'!$X$2:$X$10000,$A9,'04 Raw Data'!$Y$2:$Y$10000,S$1)</f>
        <v>17</v>
      </c>
      <c r="T9">
        <f>SUMIFS('04 Raw Data'!K$2:K$10000,'04 Raw Data'!$X$2:$X$10000,$A9,'04 Raw Data'!$Y$2:$Y$10000,T$1)</f>
        <v>3</v>
      </c>
      <c r="U9">
        <f>SUMIFS('04 Raw Data'!L$2:L$10000,'04 Raw Data'!$X$2:$X$10000,$A9,'04 Raw Data'!$Y$2:$Y$10000,U$1)</f>
        <v>3</v>
      </c>
      <c r="V9">
        <f>SUMIFS('04 Raw Data'!M$2:M$10000,'04 Raw Data'!$X$2:$X$10000,$A9,'04 Raw Data'!$Y$2:$Y$10000,V$1)</f>
        <v>507</v>
      </c>
      <c r="W9">
        <f>SUMIFS('04 Raw Data'!N$2:N$10000,'04 Raw Data'!$X$2:$X$10000,$A9,'04 Raw Data'!$Y$2:$Y$10000,W$1)</f>
        <v>10</v>
      </c>
      <c r="X9">
        <f>SUMIFS('04 Raw Data'!O$2:O$10000,'04 Raw Data'!$X$2:$X$10000,$A9,'04 Raw Data'!$Y$2:$Y$10000,X$1)</f>
        <v>657</v>
      </c>
      <c r="Y9">
        <f>SUMIFS('04 Raw Data'!P$2:P$10000,'04 Raw Data'!$X$2:$X$10000,$A9,'04 Raw Data'!$Y$2:$Y$10000,Y$1)</f>
        <v>2</v>
      </c>
      <c r="Z9">
        <f>SUMIFS('04 Raw Data'!I$2:I$10000,'04 Raw Data'!$X$2:$X$10000,$A9,'04 Raw Data'!$Y$2:$Y$10000,Z$1)</f>
        <v>147</v>
      </c>
      <c r="AA9">
        <f>SUMIFS('04 Raw Data'!J$2:J$10000,'04 Raw Data'!$X$2:$X$10000,$A9,'04 Raw Data'!$Y$2:$Y$10000,AA$1)</f>
        <v>4</v>
      </c>
      <c r="AB9">
        <f>SUMIFS('04 Raw Data'!K$2:K$10000,'04 Raw Data'!$X$2:$X$10000,$A9,'04 Raw Data'!$Y$2:$Y$10000,AB$1)</f>
        <v>0</v>
      </c>
      <c r="AC9">
        <f>SUMIFS('04 Raw Data'!L$2:L$10000,'04 Raw Data'!$X$2:$X$10000,$A9,'04 Raw Data'!$Y$2:$Y$10000,AC$1)</f>
        <v>6</v>
      </c>
      <c r="AD9">
        <f>SUMIFS('04 Raw Data'!M$2:M$10000,'04 Raw Data'!$X$2:$X$10000,$A9,'04 Raw Data'!$Y$2:$Y$10000,AD$1)</f>
        <v>55</v>
      </c>
      <c r="AE9">
        <f>SUMIFS('04 Raw Data'!N$2:N$10000,'04 Raw Data'!$X$2:$X$10000,$A9,'04 Raw Data'!$Y$2:$Y$10000,AE$1)</f>
        <v>3</v>
      </c>
      <c r="AF9">
        <f>SUMIFS('04 Raw Data'!O$2:O$10000,'04 Raw Data'!$X$2:$X$10000,$A9,'04 Raw Data'!$Y$2:$Y$10000,AF$1)</f>
        <v>79</v>
      </c>
      <c r="AG9">
        <f>SUMIFS('04 Raw Data'!P$2:P$10000,'04 Raw Data'!$X$2:$X$10000,$A9,'04 Raw Data'!$Y$2:$Y$10000,AG$1)</f>
        <v>0</v>
      </c>
      <c r="AP9">
        <f t="shared" si="9"/>
        <v>8872</v>
      </c>
      <c r="AQ9">
        <f t="shared" si="10"/>
        <v>153</v>
      </c>
      <c r="AR9">
        <f t="shared" si="11"/>
        <v>35</v>
      </c>
      <c r="AS9">
        <f t="shared" si="12"/>
        <v>71</v>
      </c>
      <c r="AT9">
        <f t="shared" si="13"/>
        <v>3259</v>
      </c>
      <c r="AU9">
        <f t="shared" si="14"/>
        <v>65</v>
      </c>
      <c r="AV9">
        <f t="shared" si="15"/>
        <v>5272</v>
      </c>
      <c r="AW9">
        <f t="shared" si="16"/>
        <v>17</v>
      </c>
      <c r="AX9">
        <f t="shared" si="17"/>
        <v>0.84828674481514876</v>
      </c>
      <c r="AY9">
        <f t="shared" si="18"/>
        <v>0.13514427412082958</v>
      </c>
      <c r="AZ9">
        <f t="shared" si="19"/>
        <v>1.6568981064021642E-2</v>
      </c>
      <c r="BA9">
        <f t="shared" si="20"/>
        <v>0</v>
      </c>
      <c r="BB9">
        <f t="shared" si="21"/>
        <v>0.60271060324209402</v>
      </c>
      <c r="BC9">
        <f t="shared" si="22"/>
        <v>0.54795663052543786</v>
      </c>
      <c r="BD9">
        <f t="shared" si="23"/>
        <v>0.5374149659863946</v>
      </c>
      <c r="BE9" t="e">
        <f t="shared" si="24"/>
        <v>#DIV/0!</v>
      </c>
      <c r="BF9">
        <f t="shared" si="25"/>
        <v>0.59422903516681691</v>
      </c>
      <c r="BG9">
        <f t="shared" si="26"/>
        <v>0.35835769332979006</v>
      </c>
      <c r="BH9">
        <f t="shared" si="27"/>
        <v>0.42285237698081735</v>
      </c>
      <c r="BI9">
        <f t="shared" si="28"/>
        <v>0.37414965986394561</v>
      </c>
      <c r="BJ9" t="e">
        <f t="shared" si="29"/>
        <v>#DIV/0!</v>
      </c>
      <c r="BK9">
        <f t="shared" si="30"/>
        <v>0.36733543733092877</v>
      </c>
    </row>
    <row r="10" spans="1:68" x14ac:dyDescent="0.3">
      <c r="A10">
        <f t="shared" si="31"/>
        <v>8</v>
      </c>
      <c r="B10">
        <f>SUMIFS('04 Raw Data'!I$2:I$10000,'04 Raw Data'!$X$2:$X$10000,$A10,'04 Raw Data'!$Y$2:$Y$10000,B$1)</f>
        <v>7116</v>
      </c>
      <c r="C10">
        <f>SUMIFS('04 Raw Data'!J$2:J$10000,'04 Raw Data'!$X$2:$X$10000,$A10,'04 Raw Data'!$Y$2:$Y$10000,C$1)</f>
        <v>144</v>
      </c>
      <c r="D10">
        <f>SUMIFS('04 Raw Data'!K$2:K$10000,'04 Raw Data'!$X$2:$X$10000,$A10,'04 Raw Data'!$Y$2:$Y$10000,D$1)</f>
        <v>43</v>
      </c>
      <c r="E10">
        <f>SUMIFS('04 Raw Data'!L$2:L$10000,'04 Raw Data'!$X$2:$X$10000,$A10,'04 Raw Data'!$Y$2:$Y$10000,E$1)</f>
        <v>54</v>
      </c>
      <c r="F10">
        <f>SUMIFS('04 Raw Data'!M$2:M$10000,'04 Raw Data'!$X$2:$X$10000,$A10,'04 Raw Data'!$Y$2:$Y$10000,F$1)</f>
        <v>3251</v>
      </c>
      <c r="G10">
        <f>SUMIFS('04 Raw Data'!N$2:N$10000,'04 Raw Data'!$X$2:$X$10000,$A10,'04 Raw Data'!$Y$2:$Y$10000,G$1)</f>
        <v>52</v>
      </c>
      <c r="H10">
        <f>SUMIFS('04 Raw Data'!O$2:O$10000,'04 Raw Data'!$X$2:$X$10000,$A10,'04 Raw Data'!$Y$2:$Y$10000,H$1)</f>
        <v>3547</v>
      </c>
      <c r="I10">
        <f>SUMIFS('04 Raw Data'!P$2:P$10000,'04 Raw Data'!$X$2:$X$10000,$A10,'04 Raw Data'!$Y$2:$Y$10000,I$1)</f>
        <v>25</v>
      </c>
      <c r="J10">
        <f t="shared" si="2"/>
        <v>2.0236087689713321E-2</v>
      </c>
      <c r="K10">
        <f t="shared" si="3"/>
        <v>6.0427206295671724E-3</v>
      </c>
      <c r="L10">
        <f t="shared" si="4"/>
        <v>7.5885328836424954E-3</v>
      </c>
      <c r="M10">
        <f t="shared" si="5"/>
        <v>0.45685778527262505</v>
      </c>
      <c r="N10">
        <f t="shared" si="6"/>
        <v>7.3074761101742554E-3</v>
      </c>
      <c r="O10">
        <f t="shared" si="7"/>
        <v>0.4984541877459247</v>
      </c>
      <c r="P10">
        <f t="shared" si="8"/>
        <v>3.5132096683530073E-3</v>
      </c>
      <c r="R10">
        <f>SUMIFS('04 Raw Data'!I$2:I$10000,'04 Raw Data'!$X$2:$X$10000,$A10,'04 Raw Data'!$Y$2:$Y$10000,R$1)</f>
        <v>1297</v>
      </c>
      <c r="S10">
        <f>SUMIFS('04 Raw Data'!J$2:J$10000,'04 Raw Data'!$X$2:$X$10000,$A10,'04 Raw Data'!$Y$2:$Y$10000,S$1)</f>
        <v>25</v>
      </c>
      <c r="T10">
        <f>SUMIFS('04 Raw Data'!K$2:K$10000,'04 Raw Data'!$X$2:$X$10000,$A10,'04 Raw Data'!$Y$2:$Y$10000,T$1)</f>
        <v>7</v>
      </c>
      <c r="U10">
        <f>SUMIFS('04 Raw Data'!L$2:L$10000,'04 Raw Data'!$X$2:$X$10000,$A10,'04 Raw Data'!$Y$2:$Y$10000,U$1)</f>
        <v>7</v>
      </c>
      <c r="V10">
        <f>SUMIFS('04 Raw Data'!M$2:M$10000,'04 Raw Data'!$X$2:$X$10000,$A10,'04 Raw Data'!$Y$2:$Y$10000,V$1)</f>
        <v>674</v>
      </c>
      <c r="W10">
        <f>SUMIFS('04 Raw Data'!N$2:N$10000,'04 Raw Data'!$X$2:$X$10000,$A10,'04 Raw Data'!$Y$2:$Y$10000,W$1)</f>
        <v>15</v>
      </c>
      <c r="X10">
        <f>SUMIFS('04 Raw Data'!O$2:O$10000,'04 Raw Data'!$X$2:$X$10000,$A10,'04 Raw Data'!$Y$2:$Y$10000,X$1)</f>
        <v>563</v>
      </c>
      <c r="Y10">
        <f>SUMIFS('04 Raw Data'!P$2:P$10000,'04 Raw Data'!$X$2:$X$10000,$A10,'04 Raw Data'!$Y$2:$Y$10000,Y$1)</f>
        <v>6</v>
      </c>
      <c r="Z10">
        <f>SUMIFS('04 Raw Data'!I$2:I$10000,'04 Raw Data'!$X$2:$X$10000,$A10,'04 Raw Data'!$Y$2:$Y$10000,Z$1)</f>
        <v>180</v>
      </c>
      <c r="AA10">
        <f>SUMIFS('04 Raw Data'!J$2:J$10000,'04 Raw Data'!$X$2:$X$10000,$A10,'04 Raw Data'!$Y$2:$Y$10000,AA$1)</f>
        <v>4</v>
      </c>
      <c r="AB10">
        <f>SUMIFS('04 Raw Data'!K$2:K$10000,'04 Raw Data'!$X$2:$X$10000,$A10,'04 Raw Data'!$Y$2:$Y$10000,AB$1)</f>
        <v>1</v>
      </c>
      <c r="AC10">
        <f>SUMIFS('04 Raw Data'!L$2:L$10000,'04 Raw Data'!$X$2:$X$10000,$A10,'04 Raw Data'!$Y$2:$Y$10000,AC$1)</f>
        <v>2</v>
      </c>
      <c r="AD10">
        <f>SUMIFS('04 Raw Data'!M$2:M$10000,'04 Raw Data'!$X$2:$X$10000,$A10,'04 Raw Data'!$Y$2:$Y$10000,AD$1)</f>
        <v>84</v>
      </c>
      <c r="AE10">
        <f>SUMIFS('04 Raw Data'!N$2:N$10000,'04 Raw Data'!$X$2:$X$10000,$A10,'04 Raw Data'!$Y$2:$Y$10000,AE$1)</f>
        <v>2</v>
      </c>
      <c r="AF10">
        <f>SUMIFS('04 Raw Data'!O$2:O$10000,'04 Raw Data'!$X$2:$X$10000,$A10,'04 Raw Data'!$Y$2:$Y$10000,AF$1)</f>
        <v>84</v>
      </c>
      <c r="AG10">
        <f>SUMIFS('04 Raw Data'!P$2:P$10000,'04 Raw Data'!$X$2:$X$10000,$A10,'04 Raw Data'!$Y$2:$Y$10000,AG$1)</f>
        <v>3</v>
      </c>
      <c r="AP10">
        <f t="shared" si="9"/>
        <v>8593</v>
      </c>
      <c r="AQ10">
        <f t="shared" si="10"/>
        <v>173</v>
      </c>
      <c r="AR10">
        <f t="shared" si="11"/>
        <v>51</v>
      </c>
      <c r="AS10">
        <f t="shared" si="12"/>
        <v>63</v>
      </c>
      <c r="AT10">
        <f t="shared" si="13"/>
        <v>4009</v>
      </c>
      <c r="AU10">
        <f t="shared" si="14"/>
        <v>69</v>
      </c>
      <c r="AV10">
        <f t="shared" si="15"/>
        <v>4194</v>
      </c>
      <c r="AW10">
        <f t="shared" si="16"/>
        <v>34</v>
      </c>
      <c r="AX10">
        <f t="shared" si="17"/>
        <v>0.82811590829745141</v>
      </c>
      <c r="AY10">
        <f t="shared" si="18"/>
        <v>0.1509368090306063</v>
      </c>
      <c r="AZ10">
        <f t="shared" si="19"/>
        <v>2.0947282671942277E-2</v>
      </c>
      <c r="BA10">
        <f t="shared" si="20"/>
        <v>0</v>
      </c>
      <c r="BB10">
        <f t="shared" si="21"/>
        <v>0.4984541877459247</v>
      </c>
      <c r="BC10">
        <f t="shared" si="22"/>
        <v>0.43407864302235927</v>
      </c>
      <c r="BD10">
        <f t="shared" si="23"/>
        <v>0.46666666666666667</v>
      </c>
      <c r="BE10" t="e">
        <f t="shared" si="24"/>
        <v>#DIV/0!</v>
      </c>
      <c r="BF10">
        <f t="shared" si="25"/>
        <v>0.48807168625625508</v>
      </c>
      <c r="BG10">
        <f t="shared" si="26"/>
        <v>0.45685778527262505</v>
      </c>
      <c r="BH10">
        <f t="shared" si="27"/>
        <v>0.51966075558982272</v>
      </c>
      <c r="BI10">
        <f t="shared" si="28"/>
        <v>0.46666666666666667</v>
      </c>
      <c r="BJ10" t="e">
        <f t="shared" si="29"/>
        <v>#DIV/0!</v>
      </c>
      <c r="BK10">
        <f t="shared" si="30"/>
        <v>0.46654253462120332</v>
      </c>
    </row>
    <row r="11" spans="1:68" x14ac:dyDescent="0.3">
      <c r="A11">
        <f t="shared" si="31"/>
        <v>9</v>
      </c>
      <c r="B11">
        <f>SUMIFS('04 Raw Data'!I$2:I$10000,'04 Raw Data'!$X$2:$X$10000,$A11,'04 Raw Data'!$Y$2:$Y$10000,B$1)</f>
        <v>5148</v>
      </c>
      <c r="C11">
        <f>SUMIFS('04 Raw Data'!J$2:J$10000,'04 Raw Data'!$X$2:$X$10000,$A11,'04 Raw Data'!$Y$2:$Y$10000,C$1)</f>
        <v>86</v>
      </c>
      <c r="D11">
        <f>SUMIFS('04 Raw Data'!K$2:K$10000,'04 Raw Data'!$X$2:$X$10000,$A11,'04 Raw Data'!$Y$2:$Y$10000,D$1)</f>
        <v>10</v>
      </c>
      <c r="E11">
        <f>SUMIFS('04 Raw Data'!L$2:L$10000,'04 Raw Data'!$X$2:$X$10000,$A11,'04 Raw Data'!$Y$2:$Y$10000,E$1)</f>
        <v>26</v>
      </c>
      <c r="F11">
        <f>SUMIFS('04 Raw Data'!M$2:M$10000,'04 Raw Data'!$X$2:$X$10000,$A11,'04 Raw Data'!$Y$2:$Y$10000,F$1)</f>
        <v>1739</v>
      </c>
      <c r="G11">
        <f>SUMIFS('04 Raw Data'!N$2:N$10000,'04 Raw Data'!$X$2:$X$10000,$A11,'04 Raw Data'!$Y$2:$Y$10000,G$1)</f>
        <v>28</v>
      </c>
      <c r="H11">
        <f>SUMIFS('04 Raw Data'!O$2:O$10000,'04 Raw Data'!$X$2:$X$10000,$A11,'04 Raw Data'!$Y$2:$Y$10000,H$1)</f>
        <v>3243</v>
      </c>
      <c r="I11">
        <f>SUMIFS('04 Raw Data'!P$2:P$10000,'04 Raw Data'!$X$2:$X$10000,$A11,'04 Raw Data'!$Y$2:$Y$10000,I$1)</f>
        <v>16</v>
      </c>
      <c r="J11">
        <f t="shared" si="2"/>
        <v>1.6705516705516704E-2</v>
      </c>
      <c r="K11">
        <f t="shared" si="3"/>
        <v>1.9425019425019425E-3</v>
      </c>
      <c r="L11">
        <f t="shared" si="4"/>
        <v>5.0505050505050509E-3</v>
      </c>
      <c r="M11">
        <f t="shared" si="5"/>
        <v>0.33780108780108781</v>
      </c>
      <c r="N11">
        <f t="shared" si="6"/>
        <v>5.439005439005439E-3</v>
      </c>
      <c r="O11">
        <f t="shared" si="7"/>
        <v>0.62995337995337997</v>
      </c>
      <c r="P11">
        <f t="shared" si="8"/>
        <v>3.108003108003108E-3</v>
      </c>
      <c r="R11">
        <f>SUMIFS('04 Raw Data'!I$2:I$10000,'04 Raw Data'!$X$2:$X$10000,$A11,'04 Raw Data'!$Y$2:$Y$10000,R$1)</f>
        <v>1018</v>
      </c>
      <c r="S11">
        <f>SUMIFS('04 Raw Data'!J$2:J$10000,'04 Raw Data'!$X$2:$X$10000,$A11,'04 Raw Data'!$Y$2:$Y$10000,S$1)</f>
        <v>7</v>
      </c>
      <c r="T11">
        <f>SUMIFS('04 Raw Data'!K$2:K$10000,'04 Raw Data'!$X$2:$X$10000,$A11,'04 Raw Data'!$Y$2:$Y$10000,T$1)</f>
        <v>2</v>
      </c>
      <c r="U11">
        <f>SUMIFS('04 Raw Data'!L$2:L$10000,'04 Raw Data'!$X$2:$X$10000,$A11,'04 Raw Data'!$Y$2:$Y$10000,U$1)</f>
        <v>2</v>
      </c>
      <c r="V11">
        <f>SUMIFS('04 Raw Data'!M$2:M$10000,'04 Raw Data'!$X$2:$X$10000,$A11,'04 Raw Data'!$Y$2:$Y$10000,V$1)</f>
        <v>410</v>
      </c>
      <c r="W11">
        <f>SUMIFS('04 Raw Data'!N$2:N$10000,'04 Raw Data'!$X$2:$X$10000,$A11,'04 Raw Data'!$Y$2:$Y$10000,W$1)</f>
        <v>7</v>
      </c>
      <c r="X11">
        <f>SUMIFS('04 Raw Data'!O$2:O$10000,'04 Raw Data'!$X$2:$X$10000,$A11,'04 Raw Data'!$Y$2:$Y$10000,X$1)</f>
        <v>586</v>
      </c>
      <c r="Y11">
        <f>SUMIFS('04 Raw Data'!P$2:P$10000,'04 Raw Data'!$X$2:$X$10000,$A11,'04 Raw Data'!$Y$2:$Y$10000,Y$1)</f>
        <v>4</v>
      </c>
      <c r="Z11">
        <f>SUMIFS('04 Raw Data'!I$2:I$10000,'04 Raw Data'!$X$2:$X$10000,$A11,'04 Raw Data'!$Y$2:$Y$10000,Z$1)</f>
        <v>173</v>
      </c>
      <c r="AA11">
        <f>SUMIFS('04 Raw Data'!J$2:J$10000,'04 Raw Data'!$X$2:$X$10000,$A11,'04 Raw Data'!$Y$2:$Y$10000,AA$1)</f>
        <v>4</v>
      </c>
      <c r="AB11">
        <f>SUMIFS('04 Raw Data'!K$2:K$10000,'04 Raw Data'!$X$2:$X$10000,$A11,'04 Raw Data'!$Y$2:$Y$10000,AB$1)</f>
        <v>2</v>
      </c>
      <c r="AC11">
        <f>SUMIFS('04 Raw Data'!L$2:L$10000,'04 Raw Data'!$X$2:$X$10000,$A11,'04 Raw Data'!$Y$2:$Y$10000,AC$1)</f>
        <v>3</v>
      </c>
      <c r="AD11">
        <f>SUMIFS('04 Raw Data'!M$2:M$10000,'04 Raw Data'!$X$2:$X$10000,$A11,'04 Raw Data'!$Y$2:$Y$10000,AD$1)</f>
        <v>83</v>
      </c>
      <c r="AE11">
        <f>SUMIFS('04 Raw Data'!N$2:N$10000,'04 Raw Data'!$X$2:$X$10000,$A11,'04 Raw Data'!$Y$2:$Y$10000,AE$1)</f>
        <v>1</v>
      </c>
      <c r="AF11">
        <f>SUMIFS('04 Raw Data'!O$2:O$10000,'04 Raw Data'!$X$2:$X$10000,$A11,'04 Raw Data'!$Y$2:$Y$10000,AF$1)</f>
        <v>80</v>
      </c>
      <c r="AG11">
        <f>SUMIFS('04 Raw Data'!P$2:P$10000,'04 Raw Data'!$X$2:$X$10000,$A11,'04 Raw Data'!$Y$2:$Y$10000,AG$1)</f>
        <v>0</v>
      </c>
      <c r="AP11">
        <f t="shared" si="9"/>
        <v>6339</v>
      </c>
      <c r="AQ11">
        <f t="shared" si="10"/>
        <v>97</v>
      </c>
      <c r="AR11">
        <f t="shared" si="11"/>
        <v>14</v>
      </c>
      <c r="AS11">
        <f t="shared" si="12"/>
        <v>31</v>
      </c>
      <c r="AT11">
        <f t="shared" si="13"/>
        <v>2232</v>
      </c>
      <c r="AU11">
        <f t="shared" si="14"/>
        <v>36</v>
      </c>
      <c r="AV11">
        <f t="shared" si="15"/>
        <v>3909</v>
      </c>
      <c r="AW11">
        <f t="shared" si="16"/>
        <v>20</v>
      </c>
      <c r="AX11">
        <f t="shared" si="17"/>
        <v>0.81211547562707054</v>
      </c>
      <c r="AY11">
        <f t="shared" si="18"/>
        <v>0.160593153494242</v>
      </c>
      <c r="AZ11">
        <f t="shared" si="19"/>
        <v>2.729137087868749E-2</v>
      </c>
      <c r="BA11">
        <f t="shared" si="20"/>
        <v>0</v>
      </c>
      <c r="BB11">
        <f t="shared" si="21"/>
        <v>0.62995337995337997</v>
      </c>
      <c r="BC11">
        <f t="shared" si="22"/>
        <v>0.57563850687622786</v>
      </c>
      <c r="BD11">
        <f t="shared" si="23"/>
        <v>0.46242774566473988</v>
      </c>
      <c r="BE11" t="e">
        <f t="shared" si="24"/>
        <v>#DIV/0!</v>
      </c>
      <c r="BF11">
        <f t="shared" si="25"/>
        <v>0.61665877898722199</v>
      </c>
      <c r="BG11">
        <f t="shared" si="26"/>
        <v>0.33780108780108781</v>
      </c>
      <c r="BH11">
        <f t="shared" si="27"/>
        <v>0.40275049115913558</v>
      </c>
      <c r="BI11">
        <f t="shared" si="28"/>
        <v>0.47976878612716761</v>
      </c>
      <c r="BJ11" t="e">
        <f t="shared" si="29"/>
        <v>#DIV/0!</v>
      </c>
      <c r="BK11">
        <f t="shared" si="30"/>
        <v>0.35210601041173689</v>
      </c>
    </row>
    <row r="12" spans="1:68" x14ac:dyDescent="0.3">
      <c r="A12">
        <f t="shared" si="31"/>
        <v>10</v>
      </c>
      <c r="B12">
        <f>SUMIFS('04 Raw Data'!I$2:I$10000,'04 Raw Data'!$X$2:$X$10000,$A12,'04 Raw Data'!$Y$2:$Y$10000,B$1)</f>
        <v>4045</v>
      </c>
      <c r="C12">
        <f>SUMIFS('04 Raw Data'!J$2:J$10000,'04 Raw Data'!$X$2:$X$10000,$A12,'04 Raw Data'!$Y$2:$Y$10000,C$1)</f>
        <v>54</v>
      </c>
      <c r="D12">
        <f>SUMIFS('04 Raw Data'!K$2:K$10000,'04 Raw Data'!$X$2:$X$10000,$A12,'04 Raw Data'!$Y$2:$Y$10000,D$1)</f>
        <v>10</v>
      </c>
      <c r="E12">
        <f>SUMIFS('04 Raw Data'!L$2:L$10000,'04 Raw Data'!$X$2:$X$10000,$A12,'04 Raw Data'!$Y$2:$Y$10000,E$1)</f>
        <v>25</v>
      </c>
      <c r="F12">
        <f>SUMIFS('04 Raw Data'!M$2:M$10000,'04 Raw Data'!$X$2:$X$10000,$A12,'04 Raw Data'!$Y$2:$Y$10000,F$1)</f>
        <v>1236</v>
      </c>
      <c r="G12">
        <f>SUMIFS('04 Raw Data'!N$2:N$10000,'04 Raw Data'!$X$2:$X$10000,$A12,'04 Raw Data'!$Y$2:$Y$10000,G$1)</f>
        <v>18</v>
      </c>
      <c r="H12">
        <f>SUMIFS('04 Raw Data'!O$2:O$10000,'04 Raw Data'!$X$2:$X$10000,$A12,'04 Raw Data'!$Y$2:$Y$10000,H$1)</f>
        <v>2693</v>
      </c>
      <c r="I12">
        <f>SUMIFS('04 Raw Data'!P$2:P$10000,'04 Raw Data'!$X$2:$X$10000,$A12,'04 Raw Data'!$Y$2:$Y$10000,I$1)</f>
        <v>9</v>
      </c>
      <c r="J12">
        <f t="shared" si="2"/>
        <v>1.334981458590853E-2</v>
      </c>
      <c r="K12">
        <f t="shared" si="3"/>
        <v>2.472187886279357E-3</v>
      </c>
      <c r="L12">
        <f t="shared" si="4"/>
        <v>6.180469715698393E-3</v>
      </c>
      <c r="M12">
        <f t="shared" si="5"/>
        <v>0.30556242274412854</v>
      </c>
      <c r="N12">
        <f t="shared" si="6"/>
        <v>4.449938195302843E-3</v>
      </c>
      <c r="O12">
        <f t="shared" si="7"/>
        <v>0.66576019777503093</v>
      </c>
      <c r="P12">
        <f t="shared" si="8"/>
        <v>2.2249690976514215E-3</v>
      </c>
      <c r="R12">
        <f>SUMIFS('04 Raw Data'!I$2:I$10000,'04 Raw Data'!$X$2:$X$10000,$A12,'04 Raw Data'!$Y$2:$Y$10000,R$1)</f>
        <v>1439</v>
      </c>
      <c r="S12">
        <f>SUMIFS('04 Raw Data'!J$2:J$10000,'04 Raw Data'!$X$2:$X$10000,$A12,'04 Raw Data'!$Y$2:$Y$10000,S$1)</f>
        <v>21</v>
      </c>
      <c r="T12">
        <f>SUMIFS('04 Raw Data'!K$2:K$10000,'04 Raw Data'!$X$2:$X$10000,$A12,'04 Raw Data'!$Y$2:$Y$10000,T$1)</f>
        <v>5</v>
      </c>
      <c r="U12">
        <f>SUMIFS('04 Raw Data'!L$2:L$10000,'04 Raw Data'!$X$2:$X$10000,$A12,'04 Raw Data'!$Y$2:$Y$10000,U$1)</f>
        <v>3</v>
      </c>
      <c r="V12">
        <f>SUMIFS('04 Raw Data'!M$2:M$10000,'04 Raw Data'!$X$2:$X$10000,$A12,'04 Raw Data'!$Y$2:$Y$10000,V$1)</f>
        <v>451</v>
      </c>
      <c r="W12">
        <f>SUMIFS('04 Raw Data'!N$2:N$10000,'04 Raw Data'!$X$2:$X$10000,$A12,'04 Raw Data'!$Y$2:$Y$10000,W$1)</f>
        <v>5</v>
      </c>
      <c r="X12">
        <f>SUMIFS('04 Raw Data'!O$2:O$10000,'04 Raw Data'!$X$2:$X$10000,$A12,'04 Raw Data'!$Y$2:$Y$10000,X$1)</f>
        <v>950</v>
      </c>
      <c r="Y12">
        <f>SUMIFS('04 Raw Data'!P$2:P$10000,'04 Raw Data'!$X$2:$X$10000,$A12,'04 Raw Data'!$Y$2:$Y$10000,Y$1)</f>
        <v>4</v>
      </c>
      <c r="Z12">
        <f>SUMIFS('04 Raw Data'!I$2:I$10000,'04 Raw Data'!$X$2:$X$10000,$A12,'04 Raw Data'!$Y$2:$Y$10000,Z$1)</f>
        <v>119</v>
      </c>
      <c r="AA12">
        <f>SUMIFS('04 Raw Data'!J$2:J$10000,'04 Raw Data'!$X$2:$X$10000,$A12,'04 Raw Data'!$Y$2:$Y$10000,AA$1)</f>
        <v>1</v>
      </c>
      <c r="AB12">
        <f>SUMIFS('04 Raw Data'!K$2:K$10000,'04 Raw Data'!$X$2:$X$10000,$A12,'04 Raw Data'!$Y$2:$Y$10000,AB$1)</f>
        <v>0</v>
      </c>
      <c r="AC12">
        <f>SUMIFS('04 Raw Data'!L$2:L$10000,'04 Raw Data'!$X$2:$X$10000,$A12,'04 Raw Data'!$Y$2:$Y$10000,AC$1)</f>
        <v>1</v>
      </c>
      <c r="AD12">
        <f>SUMIFS('04 Raw Data'!M$2:M$10000,'04 Raw Data'!$X$2:$X$10000,$A12,'04 Raw Data'!$Y$2:$Y$10000,AD$1)</f>
        <v>38</v>
      </c>
      <c r="AE12">
        <f>SUMIFS('04 Raw Data'!N$2:N$10000,'04 Raw Data'!$X$2:$X$10000,$A12,'04 Raw Data'!$Y$2:$Y$10000,AE$1)</f>
        <v>2</v>
      </c>
      <c r="AF12">
        <f>SUMIFS('04 Raw Data'!O$2:O$10000,'04 Raw Data'!$X$2:$X$10000,$A12,'04 Raw Data'!$Y$2:$Y$10000,AF$1)</f>
        <v>77</v>
      </c>
      <c r="AG12">
        <f>SUMIFS('04 Raw Data'!P$2:P$10000,'04 Raw Data'!$X$2:$X$10000,$A12,'04 Raw Data'!$Y$2:$Y$10000,AG$1)</f>
        <v>0</v>
      </c>
      <c r="AP12">
        <f t="shared" si="9"/>
        <v>5603</v>
      </c>
      <c r="AQ12">
        <f t="shared" si="10"/>
        <v>76</v>
      </c>
      <c r="AR12">
        <f t="shared" si="11"/>
        <v>15</v>
      </c>
      <c r="AS12">
        <f t="shared" si="12"/>
        <v>29</v>
      </c>
      <c r="AT12">
        <f t="shared" si="13"/>
        <v>1725</v>
      </c>
      <c r="AU12">
        <f t="shared" si="14"/>
        <v>25</v>
      </c>
      <c r="AV12">
        <f t="shared" si="15"/>
        <v>3720</v>
      </c>
      <c r="AW12">
        <f t="shared" si="16"/>
        <v>13</v>
      </c>
      <c r="AX12">
        <f t="shared" si="17"/>
        <v>0.72193467785115117</v>
      </c>
      <c r="AY12">
        <f t="shared" si="18"/>
        <v>0.25682669998215241</v>
      </c>
      <c r="AZ12">
        <f t="shared" si="19"/>
        <v>2.1238622166696412E-2</v>
      </c>
      <c r="BA12">
        <f t="shared" si="20"/>
        <v>0</v>
      </c>
      <c r="BB12">
        <f t="shared" si="21"/>
        <v>0.66576019777503093</v>
      </c>
      <c r="BC12">
        <f t="shared" si="22"/>
        <v>0.66018068102849203</v>
      </c>
      <c r="BD12">
        <f t="shared" si="23"/>
        <v>0.6470588235294118</v>
      </c>
      <c r="BE12" t="e">
        <f t="shared" si="24"/>
        <v>#DIV/0!</v>
      </c>
      <c r="BF12">
        <f t="shared" si="25"/>
        <v>0.66393003747992152</v>
      </c>
      <c r="BG12">
        <f t="shared" si="26"/>
        <v>0.30556242274412854</v>
      </c>
      <c r="BH12">
        <f t="shared" si="27"/>
        <v>0.31341209173036833</v>
      </c>
      <c r="BI12">
        <f t="shared" si="28"/>
        <v>0.31932773109243695</v>
      </c>
      <c r="BJ12" t="e">
        <f t="shared" si="29"/>
        <v>#DIV/0!</v>
      </c>
      <c r="BK12">
        <f t="shared" si="30"/>
        <v>0.30787078350883457</v>
      </c>
    </row>
    <row r="13" spans="1:68" x14ac:dyDescent="0.3">
      <c r="A13">
        <f t="shared" si="31"/>
        <v>11</v>
      </c>
      <c r="B13">
        <f>SUMIFS('04 Raw Data'!I$2:I$10000,'04 Raw Data'!$X$2:$X$10000,$A13,'04 Raw Data'!$Y$2:$Y$10000,B$1)</f>
        <v>6744</v>
      </c>
      <c r="C13">
        <f>SUMIFS('04 Raw Data'!J$2:J$10000,'04 Raw Data'!$X$2:$X$10000,$A13,'04 Raw Data'!$Y$2:$Y$10000,C$1)</f>
        <v>75</v>
      </c>
      <c r="D13">
        <f>SUMIFS('04 Raw Data'!K$2:K$10000,'04 Raw Data'!$X$2:$X$10000,$A13,'04 Raw Data'!$Y$2:$Y$10000,D$1)</f>
        <v>16</v>
      </c>
      <c r="E13">
        <f>SUMIFS('04 Raw Data'!L$2:L$10000,'04 Raw Data'!$X$2:$X$10000,$A13,'04 Raw Data'!$Y$2:$Y$10000,E$1)</f>
        <v>56</v>
      </c>
      <c r="F13">
        <f>SUMIFS('04 Raw Data'!M$2:M$10000,'04 Raw Data'!$X$2:$X$10000,$A13,'04 Raw Data'!$Y$2:$Y$10000,F$1)</f>
        <v>1229</v>
      </c>
      <c r="G13">
        <f>SUMIFS('04 Raw Data'!N$2:N$10000,'04 Raw Data'!$X$2:$X$10000,$A13,'04 Raw Data'!$Y$2:$Y$10000,G$1)</f>
        <v>31</v>
      </c>
      <c r="H13">
        <f>SUMIFS('04 Raw Data'!O$2:O$10000,'04 Raw Data'!$X$2:$X$10000,$A13,'04 Raw Data'!$Y$2:$Y$10000,H$1)</f>
        <v>5325</v>
      </c>
      <c r="I13">
        <f>SUMIFS('04 Raw Data'!P$2:P$10000,'04 Raw Data'!$X$2:$X$10000,$A13,'04 Raw Data'!$Y$2:$Y$10000,I$1)</f>
        <v>12</v>
      </c>
      <c r="J13">
        <f t="shared" si="2"/>
        <v>1.1120996441281139E-2</v>
      </c>
      <c r="K13">
        <f t="shared" si="3"/>
        <v>2.3724792408066431E-3</v>
      </c>
      <c r="L13">
        <f t="shared" si="4"/>
        <v>8.3036773428232496E-3</v>
      </c>
      <c r="M13">
        <f t="shared" si="5"/>
        <v>0.18223606168446027</v>
      </c>
      <c r="N13">
        <f t="shared" si="6"/>
        <v>4.5966785290628706E-3</v>
      </c>
      <c r="O13">
        <f t="shared" si="7"/>
        <v>0.78959074733096091</v>
      </c>
      <c r="P13">
        <f t="shared" si="8"/>
        <v>1.7793594306049821E-3</v>
      </c>
      <c r="R13">
        <f>SUMIFS('04 Raw Data'!I$2:I$10000,'04 Raw Data'!$X$2:$X$10000,$A13,'04 Raw Data'!$Y$2:$Y$10000,R$1)</f>
        <v>1151</v>
      </c>
      <c r="S13">
        <f>SUMIFS('04 Raw Data'!J$2:J$10000,'04 Raw Data'!$X$2:$X$10000,$A13,'04 Raw Data'!$Y$2:$Y$10000,S$1)</f>
        <v>5</v>
      </c>
      <c r="T13">
        <f>SUMIFS('04 Raw Data'!K$2:K$10000,'04 Raw Data'!$X$2:$X$10000,$A13,'04 Raw Data'!$Y$2:$Y$10000,T$1)</f>
        <v>3</v>
      </c>
      <c r="U13">
        <f>SUMIFS('04 Raw Data'!L$2:L$10000,'04 Raw Data'!$X$2:$X$10000,$A13,'04 Raw Data'!$Y$2:$Y$10000,U$1)</f>
        <v>3</v>
      </c>
      <c r="V13">
        <f>SUMIFS('04 Raw Data'!M$2:M$10000,'04 Raw Data'!$X$2:$X$10000,$A13,'04 Raw Data'!$Y$2:$Y$10000,V$1)</f>
        <v>244</v>
      </c>
      <c r="W13">
        <f>SUMIFS('04 Raw Data'!N$2:N$10000,'04 Raw Data'!$X$2:$X$10000,$A13,'04 Raw Data'!$Y$2:$Y$10000,W$1)</f>
        <v>5</v>
      </c>
      <c r="X13">
        <f>SUMIFS('04 Raw Data'!O$2:O$10000,'04 Raw Data'!$X$2:$X$10000,$A13,'04 Raw Data'!$Y$2:$Y$10000,X$1)</f>
        <v>888</v>
      </c>
      <c r="Y13">
        <f>SUMIFS('04 Raw Data'!P$2:P$10000,'04 Raw Data'!$X$2:$X$10000,$A13,'04 Raw Data'!$Y$2:$Y$10000,Y$1)</f>
        <v>3</v>
      </c>
      <c r="Z13">
        <f>SUMIFS('04 Raw Data'!I$2:I$10000,'04 Raw Data'!$X$2:$X$10000,$A13,'04 Raw Data'!$Y$2:$Y$10000,Z$1)</f>
        <v>259</v>
      </c>
      <c r="AA13">
        <f>SUMIFS('04 Raw Data'!J$2:J$10000,'04 Raw Data'!$X$2:$X$10000,$A13,'04 Raw Data'!$Y$2:$Y$10000,AA$1)</f>
        <v>2</v>
      </c>
      <c r="AB13">
        <f>SUMIFS('04 Raw Data'!K$2:K$10000,'04 Raw Data'!$X$2:$X$10000,$A13,'04 Raw Data'!$Y$2:$Y$10000,AB$1)</f>
        <v>0</v>
      </c>
      <c r="AC13">
        <f>SUMIFS('04 Raw Data'!L$2:L$10000,'04 Raw Data'!$X$2:$X$10000,$A13,'04 Raw Data'!$Y$2:$Y$10000,AC$1)</f>
        <v>3</v>
      </c>
      <c r="AD13">
        <f>SUMIFS('04 Raw Data'!M$2:M$10000,'04 Raw Data'!$X$2:$X$10000,$A13,'04 Raw Data'!$Y$2:$Y$10000,AD$1)</f>
        <v>50</v>
      </c>
      <c r="AE13">
        <f>SUMIFS('04 Raw Data'!N$2:N$10000,'04 Raw Data'!$X$2:$X$10000,$A13,'04 Raw Data'!$Y$2:$Y$10000,AE$1)</f>
        <v>0</v>
      </c>
      <c r="AF13">
        <f>SUMIFS('04 Raw Data'!O$2:O$10000,'04 Raw Data'!$X$2:$X$10000,$A13,'04 Raw Data'!$Y$2:$Y$10000,AF$1)</f>
        <v>203</v>
      </c>
      <c r="AG13">
        <f>SUMIFS('04 Raw Data'!P$2:P$10000,'04 Raw Data'!$X$2:$X$10000,$A13,'04 Raw Data'!$Y$2:$Y$10000,AG$1)</f>
        <v>1</v>
      </c>
      <c r="AP13">
        <f t="shared" si="9"/>
        <v>8154</v>
      </c>
      <c r="AQ13">
        <f t="shared" si="10"/>
        <v>82</v>
      </c>
      <c r="AR13">
        <f t="shared" si="11"/>
        <v>19</v>
      </c>
      <c r="AS13">
        <f t="shared" si="12"/>
        <v>62</v>
      </c>
      <c r="AT13">
        <f t="shared" si="13"/>
        <v>1523</v>
      </c>
      <c r="AU13">
        <f t="shared" si="14"/>
        <v>36</v>
      </c>
      <c r="AV13">
        <f t="shared" si="15"/>
        <v>6416</v>
      </c>
      <c r="AW13">
        <f t="shared" si="16"/>
        <v>16</v>
      </c>
      <c r="AX13">
        <f t="shared" si="17"/>
        <v>0.82707873436350254</v>
      </c>
      <c r="AY13">
        <f t="shared" si="18"/>
        <v>0.14115771400539612</v>
      </c>
      <c r="AZ13">
        <f t="shared" si="19"/>
        <v>3.1763551631101297E-2</v>
      </c>
      <c r="BA13">
        <f t="shared" si="20"/>
        <v>0</v>
      </c>
      <c r="BB13">
        <f t="shared" si="21"/>
        <v>0.78959074733096091</v>
      </c>
      <c r="BC13">
        <f t="shared" si="22"/>
        <v>0.7715030408340573</v>
      </c>
      <c r="BD13">
        <f t="shared" si="23"/>
        <v>0.78378378378378377</v>
      </c>
      <c r="BE13" t="e">
        <f t="shared" si="24"/>
        <v>#DIV/0!</v>
      </c>
      <c r="BF13">
        <f t="shared" si="25"/>
        <v>0.78685307824380668</v>
      </c>
      <c r="BG13">
        <f t="shared" si="26"/>
        <v>0.18223606168446027</v>
      </c>
      <c r="BH13">
        <f t="shared" si="27"/>
        <v>0.21198957428323198</v>
      </c>
      <c r="BI13">
        <f t="shared" si="28"/>
        <v>0.19305019305019305</v>
      </c>
      <c r="BJ13" t="e">
        <f t="shared" si="29"/>
        <v>#DIV/0!</v>
      </c>
      <c r="BK13">
        <f t="shared" si="30"/>
        <v>0.18677949472651459</v>
      </c>
    </row>
    <row r="14" spans="1:68" x14ac:dyDescent="0.3">
      <c r="A14">
        <f t="shared" si="31"/>
        <v>12</v>
      </c>
      <c r="B14">
        <f>SUMIFS('04 Raw Data'!I$2:I$10000,'04 Raw Data'!$X$2:$X$10000,$A14,'04 Raw Data'!$Y$2:$Y$10000,B$1)</f>
        <v>5352</v>
      </c>
      <c r="C14">
        <f>SUMIFS('04 Raw Data'!J$2:J$10000,'04 Raw Data'!$X$2:$X$10000,$A14,'04 Raw Data'!$Y$2:$Y$10000,C$1)</f>
        <v>83</v>
      </c>
      <c r="D14">
        <f>SUMIFS('04 Raw Data'!K$2:K$10000,'04 Raw Data'!$X$2:$X$10000,$A14,'04 Raw Data'!$Y$2:$Y$10000,D$1)</f>
        <v>15</v>
      </c>
      <c r="E14">
        <f>SUMIFS('04 Raw Data'!L$2:L$10000,'04 Raw Data'!$X$2:$X$10000,$A14,'04 Raw Data'!$Y$2:$Y$10000,E$1)</f>
        <v>30</v>
      </c>
      <c r="F14">
        <f>SUMIFS('04 Raw Data'!M$2:M$10000,'04 Raw Data'!$X$2:$X$10000,$A14,'04 Raw Data'!$Y$2:$Y$10000,F$1)</f>
        <v>1262</v>
      </c>
      <c r="G14">
        <f>SUMIFS('04 Raw Data'!N$2:N$10000,'04 Raw Data'!$X$2:$X$10000,$A14,'04 Raw Data'!$Y$2:$Y$10000,G$1)</f>
        <v>28</v>
      </c>
      <c r="H14">
        <f>SUMIFS('04 Raw Data'!O$2:O$10000,'04 Raw Data'!$X$2:$X$10000,$A14,'04 Raw Data'!$Y$2:$Y$10000,H$1)</f>
        <v>3926</v>
      </c>
      <c r="I14">
        <f>SUMIFS('04 Raw Data'!P$2:P$10000,'04 Raw Data'!$X$2:$X$10000,$A14,'04 Raw Data'!$Y$2:$Y$10000,I$1)</f>
        <v>8</v>
      </c>
      <c r="J14">
        <f t="shared" si="2"/>
        <v>1.5508221225710016E-2</v>
      </c>
      <c r="K14">
        <f t="shared" si="3"/>
        <v>2.8026905829596411E-3</v>
      </c>
      <c r="L14">
        <f t="shared" si="4"/>
        <v>5.6053811659192822E-3</v>
      </c>
      <c r="M14">
        <f t="shared" si="5"/>
        <v>0.23579970104633782</v>
      </c>
      <c r="N14">
        <f t="shared" si="6"/>
        <v>5.2316890881913304E-3</v>
      </c>
      <c r="O14">
        <f t="shared" si="7"/>
        <v>0.73355754857997013</v>
      </c>
      <c r="P14">
        <f t="shared" si="8"/>
        <v>1.4947683109118087E-3</v>
      </c>
      <c r="R14">
        <f>SUMIFS('04 Raw Data'!I$2:I$10000,'04 Raw Data'!$X$2:$X$10000,$A14,'04 Raw Data'!$Y$2:$Y$10000,R$1)</f>
        <v>2185</v>
      </c>
      <c r="S14">
        <f>SUMIFS('04 Raw Data'!J$2:J$10000,'04 Raw Data'!$X$2:$X$10000,$A14,'04 Raw Data'!$Y$2:$Y$10000,S$1)</f>
        <v>20</v>
      </c>
      <c r="T14">
        <f>SUMIFS('04 Raw Data'!K$2:K$10000,'04 Raw Data'!$X$2:$X$10000,$A14,'04 Raw Data'!$Y$2:$Y$10000,T$1)</f>
        <v>5</v>
      </c>
      <c r="U14">
        <f>SUMIFS('04 Raw Data'!L$2:L$10000,'04 Raw Data'!$X$2:$X$10000,$A14,'04 Raw Data'!$Y$2:$Y$10000,U$1)</f>
        <v>10</v>
      </c>
      <c r="V14">
        <f>SUMIFS('04 Raw Data'!M$2:M$10000,'04 Raw Data'!$X$2:$X$10000,$A14,'04 Raw Data'!$Y$2:$Y$10000,V$1)</f>
        <v>467</v>
      </c>
      <c r="W14">
        <f>SUMIFS('04 Raw Data'!N$2:N$10000,'04 Raw Data'!$X$2:$X$10000,$A14,'04 Raw Data'!$Y$2:$Y$10000,W$1)</f>
        <v>6</v>
      </c>
      <c r="X14">
        <f>SUMIFS('04 Raw Data'!O$2:O$10000,'04 Raw Data'!$X$2:$X$10000,$A14,'04 Raw Data'!$Y$2:$Y$10000,X$1)</f>
        <v>1672</v>
      </c>
      <c r="Y14">
        <f>SUMIFS('04 Raw Data'!P$2:P$10000,'04 Raw Data'!$X$2:$X$10000,$A14,'04 Raw Data'!$Y$2:$Y$10000,Y$1)</f>
        <v>5</v>
      </c>
      <c r="Z14">
        <f>SUMIFS('04 Raw Data'!I$2:I$10000,'04 Raw Data'!$X$2:$X$10000,$A14,'04 Raw Data'!$Y$2:$Y$10000,Z$1)</f>
        <v>125</v>
      </c>
      <c r="AA14">
        <f>SUMIFS('04 Raw Data'!J$2:J$10000,'04 Raw Data'!$X$2:$X$10000,$A14,'04 Raw Data'!$Y$2:$Y$10000,AA$1)</f>
        <v>4</v>
      </c>
      <c r="AB14">
        <f>SUMIFS('04 Raw Data'!K$2:K$10000,'04 Raw Data'!$X$2:$X$10000,$A14,'04 Raw Data'!$Y$2:$Y$10000,AB$1)</f>
        <v>2</v>
      </c>
      <c r="AC14">
        <f>SUMIFS('04 Raw Data'!L$2:L$10000,'04 Raw Data'!$X$2:$X$10000,$A14,'04 Raw Data'!$Y$2:$Y$10000,AC$1)</f>
        <v>2</v>
      </c>
      <c r="AD14">
        <f>SUMIFS('04 Raw Data'!M$2:M$10000,'04 Raw Data'!$X$2:$X$10000,$A14,'04 Raw Data'!$Y$2:$Y$10000,AD$1)</f>
        <v>37</v>
      </c>
      <c r="AE14">
        <f>SUMIFS('04 Raw Data'!N$2:N$10000,'04 Raw Data'!$X$2:$X$10000,$A14,'04 Raw Data'!$Y$2:$Y$10000,AE$1)</f>
        <v>0</v>
      </c>
      <c r="AF14">
        <f>SUMIFS('04 Raw Data'!O$2:O$10000,'04 Raw Data'!$X$2:$X$10000,$A14,'04 Raw Data'!$Y$2:$Y$10000,AF$1)</f>
        <v>80</v>
      </c>
      <c r="AG14">
        <f>SUMIFS('04 Raw Data'!P$2:P$10000,'04 Raw Data'!$X$2:$X$10000,$A14,'04 Raw Data'!$Y$2:$Y$10000,AG$1)</f>
        <v>0</v>
      </c>
      <c r="AP14">
        <f t="shared" si="9"/>
        <v>7662</v>
      </c>
      <c r="AQ14">
        <f t="shared" si="10"/>
        <v>107</v>
      </c>
      <c r="AR14">
        <f t="shared" si="11"/>
        <v>22</v>
      </c>
      <c r="AS14">
        <f t="shared" si="12"/>
        <v>42</v>
      </c>
      <c r="AT14">
        <f t="shared" si="13"/>
        <v>1766</v>
      </c>
      <c r="AU14">
        <f t="shared" si="14"/>
        <v>34</v>
      </c>
      <c r="AV14">
        <f t="shared" si="15"/>
        <v>5678</v>
      </c>
      <c r="AW14">
        <f t="shared" si="16"/>
        <v>13</v>
      </c>
      <c r="AX14">
        <f t="shared" si="17"/>
        <v>0.69851213782302268</v>
      </c>
      <c r="AY14">
        <f t="shared" si="18"/>
        <v>0.28517358392064734</v>
      </c>
      <c r="AZ14">
        <f t="shared" si="19"/>
        <v>1.6314278256329941E-2</v>
      </c>
      <c r="BA14">
        <f t="shared" si="20"/>
        <v>0</v>
      </c>
      <c r="BB14">
        <f t="shared" si="21"/>
        <v>0.73355754857997013</v>
      </c>
      <c r="BC14">
        <f t="shared" si="22"/>
        <v>0.76521739130434785</v>
      </c>
      <c r="BD14">
        <f t="shared" si="23"/>
        <v>0.64</v>
      </c>
      <c r="BE14" t="e">
        <f t="shared" si="24"/>
        <v>#DIV/0!</v>
      </c>
      <c r="BF14">
        <f t="shared" si="25"/>
        <v>0.74105977551553115</v>
      </c>
      <c r="BG14">
        <f t="shared" si="26"/>
        <v>0.23579970104633782</v>
      </c>
      <c r="BH14">
        <f t="shared" si="27"/>
        <v>0.2137299771167048</v>
      </c>
      <c r="BI14">
        <f t="shared" si="28"/>
        <v>0.29599999999999999</v>
      </c>
      <c r="BJ14" t="e">
        <f t="shared" si="29"/>
        <v>#DIV/0!</v>
      </c>
      <c r="BK14">
        <f t="shared" si="30"/>
        <v>0.23048812320542938</v>
      </c>
    </row>
    <row r="15" spans="1:68" x14ac:dyDescent="0.3">
      <c r="A15">
        <f t="shared" si="31"/>
        <v>13</v>
      </c>
      <c r="B15">
        <f>SUMIFS('04 Raw Data'!I$2:I$10000,'04 Raw Data'!$X$2:$X$10000,$A15,'04 Raw Data'!$Y$2:$Y$10000,B$1)</f>
        <v>6617</v>
      </c>
      <c r="C15">
        <f>SUMIFS('04 Raw Data'!J$2:J$10000,'04 Raw Data'!$X$2:$X$10000,$A15,'04 Raw Data'!$Y$2:$Y$10000,C$1)</f>
        <v>124</v>
      </c>
      <c r="D15">
        <f>SUMIFS('04 Raw Data'!K$2:K$10000,'04 Raw Data'!$X$2:$X$10000,$A15,'04 Raw Data'!$Y$2:$Y$10000,D$1)</f>
        <v>17</v>
      </c>
      <c r="E15">
        <f>SUMIFS('04 Raw Data'!L$2:L$10000,'04 Raw Data'!$X$2:$X$10000,$A15,'04 Raw Data'!$Y$2:$Y$10000,E$1)</f>
        <v>25</v>
      </c>
      <c r="F15">
        <f>SUMIFS('04 Raw Data'!M$2:M$10000,'04 Raw Data'!$X$2:$X$10000,$A15,'04 Raw Data'!$Y$2:$Y$10000,F$1)</f>
        <v>1647</v>
      </c>
      <c r="G15">
        <f>SUMIFS('04 Raw Data'!N$2:N$10000,'04 Raw Data'!$X$2:$X$10000,$A15,'04 Raw Data'!$Y$2:$Y$10000,G$1)</f>
        <v>32</v>
      </c>
      <c r="H15">
        <f>SUMIFS('04 Raw Data'!O$2:O$10000,'04 Raw Data'!$X$2:$X$10000,$A15,'04 Raw Data'!$Y$2:$Y$10000,H$1)</f>
        <v>4756</v>
      </c>
      <c r="I15">
        <f>SUMIFS('04 Raw Data'!P$2:P$10000,'04 Raw Data'!$X$2:$X$10000,$A15,'04 Raw Data'!$Y$2:$Y$10000,I$1)</f>
        <v>16</v>
      </c>
      <c r="J15">
        <f t="shared" si="2"/>
        <v>1.8739610095209309E-2</v>
      </c>
      <c r="K15">
        <f t="shared" si="3"/>
        <v>2.5691400936980503E-3</v>
      </c>
      <c r="L15">
        <f t="shared" si="4"/>
        <v>3.7781471966147799E-3</v>
      </c>
      <c r="M15">
        <f t="shared" si="5"/>
        <v>0.24890433731298173</v>
      </c>
      <c r="N15">
        <f t="shared" si="6"/>
        <v>4.8360284116669185E-3</v>
      </c>
      <c r="O15">
        <f t="shared" si="7"/>
        <v>0.71875472268399576</v>
      </c>
      <c r="P15">
        <f t="shared" si="8"/>
        <v>2.4180142058334592E-3</v>
      </c>
      <c r="R15">
        <f>SUMIFS('04 Raw Data'!I$2:I$10000,'04 Raw Data'!$X$2:$X$10000,$A15,'04 Raw Data'!$Y$2:$Y$10000,R$1)</f>
        <v>1840</v>
      </c>
      <c r="S15">
        <f>SUMIFS('04 Raw Data'!J$2:J$10000,'04 Raw Data'!$X$2:$X$10000,$A15,'04 Raw Data'!$Y$2:$Y$10000,S$1)</f>
        <v>26</v>
      </c>
      <c r="T15">
        <f>SUMIFS('04 Raw Data'!K$2:K$10000,'04 Raw Data'!$X$2:$X$10000,$A15,'04 Raw Data'!$Y$2:$Y$10000,T$1)</f>
        <v>6</v>
      </c>
      <c r="U15">
        <f>SUMIFS('04 Raw Data'!L$2:L$10000,'04 Raw Data'!$X$2:$X$10000,$A15,'04 Raw Data'!$Y$2:$Y$10000,U$1)</f>
        <v>9</v>
      </c>
      <c r="V15">
        <f>SUMIFS('04 Raw Data'!M$2:M$10000,'04 Raw Data'!$X$2:$X$10000,$A15,'04 Raw Data'!$Y$2:$Y$10000,V$1)</f>
        <v>531</v>
      </c>
      <c r="W15">
        <f>SUMIFS('04 Raw Data'!N$2:N$10000,'04 Raw Data'!$X$2:$X$10000,$A15,'04 Raw Data'!$Y$2:$Y$10000,W$1)</f>
        <v>6</v>
      </c>
      <c r="X15">
        <f>SUMIFS('04 Raw Data'!O$2:O$10000,'04 Raw Data'!$X$2:$X$10000,$A15,'04 Raw Data'!$Y$2:$Y$10000,X$1)</f>
        <v>1259</v>
      </c>
      <c r="Y15">
        <f>SUMIFS('04 Raw Data'!P$2:P$10000,'04 Raw Data'!$X$2:$X$10000,$A15,'04 Raw Data'!$Y$2:$Y$10000,Y$1)</f>
        <v>3</v>
      </c>
      <c r="Z15">
        <f>SUMIFS('04 Raw Data'!I$2:I$10000,'04 Raw Data'!$X$2:$X$10000,$A15,'04 Raw Data'!$Y$2:$Y$10000,Z$1)</f>
        <v>242</v>
      </c>
      <c r="AA15">
        <f>SUMIFS('04 Raw Data'!J$2:J$10000,'04 Raw Data'!$X$2:$X$10000,$A15,'04 Raw Data'!$Y$2:$Y$10000,AA$1)</f>
        <v>5</v>
      </c>
      <c r="AB15">
        <f>SUMIFS('04 Raw Data'!K$2:K$10000,'04 Raw Data'!$X$2:$X$10000,$A15,'04 Raw Data'!$Y$2:$Y$10000,AB$1)</f>
        <v>0</v>
      </c>
      <c r="AC15">
        <f>SUMIFS('04 Raw Data'!L$2:L$10000,'04 Raw Data'!$X$2:$X$10000,$A15,'04 Raw Data'!$Y$2:$Y$10000,AC$1)</f>
        <v>3</v>
      </c>
      <c r="AD15">
        <f>SUMIFS('04 Raw Data'!M$2:M$10000,'04 Raw Data'!$X$2:$X$10000,$A15,'04 Raw Data'!$Y$2:$Y$10000,AD$1)</f>
        <v>51</v>
      </c>
      <c r="AE15">
        <f>SUMIFS('04 Raw Data'!N$2:N$10000,'04 Raw Data'!$X$2:$X$10000,$A15,'04 Raw Data'!$Y$2:$Y$10000,AE$1)</f>
        <v>2</v>
      </c>
      <c r="AF15">
        <f>SUMIFS('04 Raw Data'!O$2:O$10000,'04 Raw Data'!$X$2:$X$10000,$A15,'04 Raw Data'!$Y$2:$Y$10000,AF$1)</f>
        <v>181</v>
      </c>
      <c r="AG15">
        <f>SUMIFS('04 Raw Data'!P$2:P$10000,'04 Raw Data'!$X$2:$X$10000,$A15,'04 Raw Data'!$Y$2:$Y$10000,AG$1)</f>
        <v>0</v>
      </c>
      <c r="AP15">
        <f t="shared" si="9"/>
        <v>8699</v>
      </c>
      <c r="AQ15">
        <f t="shared" si="10"/>
        <v>155</v>
      </c>
      <c r="AR15">
        <f t="shared" si="11"/>
        <v>23</v>
      </c>
      <c r="AS15">
        <f t="shared" si="12"/>
        <v>37</v>
      </c>
      <c r="AT15">
        <f t="shared" si="13"/>
        <v>2229</v>
      </c>
      <c r="AU15">
        <f t="shared" si="14"/>
        <v>40</v>
      </c>
      <c r="AV15">
        <f t="shared" si="15"/>
        <v>6196</v>
      </c>
      <c r="AW15">
        <f t="shared" si="16"/>
        <v>19</v>
      </c>
      <c r="AX15">
        <f t="shared" si="17"/>
        <v>0.76066214507414642</v>
      </c>
      <c r="AY15">
        <f t="shared" si="18"/>
        <v>0.21151856535233934</v>
      </c>
      <c r="AZ15">
        <f t="shared" si="19"/>
        <v>2.7819289573514198E-2</v>
      </c>
      <c r="BA15">
        <f t="shared" si="20"/>
        <v>0</v>
      </c>
      <c r="BB15">
        <f t="shared" si="21"/>
        <v>0.71875472268399576</v>
      </c>
      <c r="BC15">
        <f t="shared" si="22"/>
        <v>0.68423913043478257</v>
      </c>
      <c r="BD15">
        <f t="shared" si="23"/>
        <v>0.74793388429752061</v>
      </c>
      <c r="BE15" t="e">
        <f t="shared" si="24"/>
        <v>#DIV/0!</v>
      </c>
      <c r="BF15">
        <f t="shared" si="25"/>
        <v>0.71226577767559485</v>
      </c>
      <c r="BG15">
        <f t="shared" si="26"/>
        <v>0.24890433731298173</v>
      </c>
      <c r="BH15">
        <f t="shared" si="27"/>
        <v>0.28858695652173916</v>
      </c>
      <c r="BI15">
        <f t="shared" si="28"/>
        <v>0.21074380165289255</v>
      </c>
      <c r="BJ15" t="e">
        <f t="shared" si="29"/>
        <v>#DIV/0!</v>
      </c>
      <c r="BK15">
        <f t="shared" si="30"/>
        <v>0.25623634900563286</v>
      </c>
    </row>
    <row r="16" spans="1:68" x14ac:dyDescent="0.3">
      <c r="A16">
        <f t="shared" si="31"/>
        <v>14</v>
      </c>
      <c r="B16">
        <f>SUMIFS('04 Raw Data'!I$2:I$10000,'04 Raw Data'!$X$2:$X$10000,$A16,'04 Raw Data'!$Y$2:$Y$10000,B$1)</f>
        <v>6240</v>
      </c>
      <c r="C16">
        <f>SUMIFS('04 Raw Data'!J$2:J$10000,'04 Raw Data'!$X$2:$X$10000,$A16,'04 Raw Data'!$Y$2:$Y$10000,C$1)</f>
        <v>70</v>
      </c>
      <c r="D16">
        <f>SUMIFS('04 Raw Data'!K$2:K$10000,'04 Raw Data'!$X$2:$X$10000,$A16,'04 Raw Data'!$Y$2:$Y$10000,D$1)</f>
        <v>15</v>
      </c>
      <c r="E16">
        <f>SUMIFS('04 Raw Data'!L$2:L$10000,'04 Raw Data'!$X$2:$X$10000,$A16,'04 Raw Data'!$Y$2:$Y$10000,E$1)</f>
        <v>38</v>
      </c>
      <c r="F16">
        <f>SUMIFS('04 Raw Data'!M$2:M$10000,'04 Raw Data'!$X$2:$X$10000,$A16,'04 Raw Data'!$Y$2:$Y$10000,F$1)</f>
        <v>1338</v>
      </c>
      <c r="G16">
        <f>SUMIFS('04 Raw Data'!N$2:N$10000,'04 Raw Data'!$X$2:$X$10000,$A16,'04 Raw Data'!$Y$2:$Y$10000,G$1)</f>
        <v>25</v>
      </c>
      <c r="H16">
        <f>SUMIFS('04 Raw Data'!O$2:O$10000,'04 Raw Data'!$X$2:$X$10000,$A16,'04 Raw Data'!$Y$2:$Y$10000,H$1)</f>
        <v>4734</v>
      </c>
      <c r="I16">
        <f>SUMIFS('04 Raw Data'!P$2:P$10000,'04 Raw Data'!$X$2:$X$10000,$A16,'04 Raw Data'!$Y$2:$Y$10000,I$1)</f>
        <v>20</v>
      </c>
      <c r="J16">
        <f t="shared" si="2"/>
        <v>1.1217948717948718E-2</v>
      </c>
      <c r="K16">
        <f t="shared" si="3"/>
        <v>2.403846153846154E-3</v>
      </c>
      <c r="L16">
        <f t="shared" si="4"/>
        <v>6.0897435897435898E-3</v>
      </c>
      <c r="M16">
        <f t="shared" si="5"/>
        <v>0.21442307692307691</v>
      </c>
      <c r="N16">
        <f t="shared" si="6"/>
        <v>4.0064102564102561E-3</v>
      </c>
      <c r="O16">
        <f t="shared" si="7"/>
        <v>0.75865384615384612</v>
      </c>
      <c r="P16">
        <f t="shared" si="8"/>
        <v>3.205128205128205E-3</v>
      </c>
      <c r="R16">
        <f>SUMIFS('04 Raw Data'!I$2:I$10000,'04 Raw Data'!$X$2:$X$10000,$A16,'04 Raw Data'!$Y$2:$Y$10000,R$1)</f>
        <v>1723</v>
      </c>
      <c r="S16">
        <f>SUMIFS('04 Raw Data'!J$2:J$10000,'04 Raw Data'!$X$2:$X$10000,$A16,'04 Raw Data'!$Y$2:$Y$10000,S$1)</f>
        <v>20</v>
      </c>
      <c r="T16">
        <f>SUMIFS('04 Raw Data'!K$2:K$10000,'04 Raw Data'!$X$2:$X$10000,$A16,'04 Raw Data'!$Y$2:$Y$10000,T$1)</f>
        <v>2</v>
      </c>
      <c r="U16">
        <f>SUMIFS('04 Raw Data'!L$2:L$10000,'04 Raw Data'!$X$2:$X$10000,$A16,'04 Raw Data'!$Y$2:$Y$10000,U$1)</f>
        <v>6</v>
      </c>
      <c r="V16">
        <f>SUMIFS('04 Raw Data'!M$2:M$10000,'04 Raw Data'!$X$2:$X$10000,$A16,'04 Raw Data'!$Y$2:$Y$10000,V$1)</f>
        <v>425</v>
      </c>
      <c r="W16">
        <f>SUMIFS('04 Raw Data'!N$2:N$10000,'04 Raw Data'!$X$2:$X$10000,$A16,'04 Raw Data'!$Y$2:$Y$10000,W$1)</f>
        <v>5</v>
      </c>
      <c r="X16">
        <f>SUMIFS('04 Raw Data'!O$2:O$10000,'04 Raw Data'!$X$2:$X$10000,$A16,'04 Raw Data'!$Y$2:$Y$10000,X$1)</f>
        <v>1264</v>
      </c>
      <c r="Y16">
        <f>SUMIFS('04 Raw Data'!P$2:P$10000,'04 Raw Data'!$X$2:$X$10000,$A16,'04 Raw Data'!$Y$2:$Y$10000,Y$1)</f>
        <v>1</v>
      </c>
      <c r="Z16">
        <f>SUMIFS('04 Raw Data'!I$2:I$10000,'04 Raw Data'!$X$2:$X$10000,$A16,'04 Raw Data'!$Y$2:$Y$10000,Z$1)</f>
        <v>237</v>
      </c>
      <c r="AA16">
        <f>SUMIFS('04 Raw Data'!J$2:J$10000,'04 Raw Data'!$X$2:$X$10000,$A16,'04 Raw Data'!$Y$2:$Y$10000,AA$1)</f>
        <v>5</v>
      </c>
      <c r="AB16">
        <f>SUMIFS('04 Raw Data'!K$2:K$10000,'04 Raw Data'!$X$2:$X$10000,$A16,'04 Raw Data'!$Y$2:$Y$10000,AB$1)</f>
        <v>0</v>
      </c>
      <c r="AC16">
        <f>SUMIFS('04 Raw Data'!L$2:L$10000,'04 Raw Data'!$X$2:$X$10000,$A16,'04 Raw Data'!$Y$2:$Y$10000,AC$1)</f>
        <v>1</v>
      </c>
      <c r="AD16">
        <f>SUMIFS('04 Raw Data'!M$2:M$10000,'04 Raw Data'!$X$2:$X$10000,$A16,'04 Raw Data'!$Y$2:$Y$10000,AD$1)</f>
        <v>43</v>
      </c>
      <c r="AE16">
        <f>SUMIFS('04 Raw Data'!N$2:N$10000,'04 Raw Data'!$X$2:$X$10000,$A16,'04 Raw Data'!$Y$2:$Y$10000,AE$1)</f>
        <v>0</v>
      </c>
      <c r="AF16">
        <f>SUMIFS('04 Raw Data'!O$2:O$10000,'04 Raw Data'!$X$2:$X$10000,$A16,'04 Raw Data'!$Y$2:$Y$10000,AF$1)</f>
        <v>187</v>
      </c>
      <c r="AG16">
        <f>SUMIFS('04 Raw Data'!P$2:P$10000,'04 Raw Data'!$X$2:$X$10000,$A16,'04 Raw Data'!$Y$2:$Y$10000,AG$1)</f>
        <v>1</v>
      </c>
      <c r="AP16">
        <f t="shared" si="9"/>
        <v>8200</v>
      </c>
      <c r="AQ16">
        <f t="shared" si="10"/>
        <v>95</v>
      </c>
      <c r="AR16">
        <f t="shared" si="11"/>
        <v>17</v>
      </c>
      <c r="AS16">
        <f t="shared" si="12"/>
        <v>45</v>
      </c>
      <c r="AT16">
        <f t="shared" si="13"/>
        <v>1806</v>
      </c>
      <c r="AU16">
        <f t="shared" si="14"/>
        <v>30</v>
      </c>
      <c r="AV16">
        <f t="shared" si="15"/>
        <v>6185</v>
      </c>
      <c r="AW16">
        <f t="shared" si="16"/>
        <v>22</v>
      </c>
      <c r="AX16">
        <f t="shared" si="17"/>
        <v>0.76097560975609757</v>
      </c>
      <c r="AY16">
        <f t="shared" si="18"/>
        <v>0.21012195121951219</v>
      </c>
      <c r="AZ16">
        <f t="shared" si="19"/>
        <v>2.8902439024390245E-2</v>
      </c>
      <c r="BA16">
        <f t="shared" si="20"/>
        <v>0</v>
      </c>
      <c r="BB16">
        <f t="shared" si="21"/>
        <v>0.75865384615384612</v>
      </c>
      <c r="BC16">
        <f t="shared" si="22"/>
        <v>0.73360417875798023</v>
      </c>
      <c r="BD16">
        <f t="shared" si="23"/>
        <v>0.78902953586497893</v>
      </c>
      <c r="BE16" t="e">
        <f t="shared" si="24"/>
        <v>#DIV/0!</v>
      </c>
      <c r="BF16">
        <f t="shared" si="25"/>
        <v>0.75426829268292683</v>
      </c>
      <c r="BG16">
        <f t="shared" si="26"/>
        <v>0.21442307692307691</v>
      </c>
      <c r="BH16">
        <f t="shared" si="27"/>
        <v>0.24666279744631456</v>
      </c>
      <c r="BI16">
        <f t="shared" si="28"/>
        <v>0.18143459915611815</v>
      </c>
      <c r="BJ16" t="e">
        <f t="shared" si="29"/>
        <v>#DIV/0!</v>
      </c>
      <c r="BK16">
        <f t="shared" si="30"/>
        <v>0.22024390243902439</v>
      </c>
    </row>
    <row r="17" spans="1:63" x14ac:dyDescent="0.3">
      <c r="A17">
        <f t="shared" si="31"/>
        <v>15</v>
      </c>
      <c r="B17">
        <f>SUMIFS('04 Raw Data'!I$2:I$10000,'04 Raw Data'!$X$2:$X$10000,$A17,'04 Raw Data'!$Y$2:$Y$10000,B$1)</f>
        <v>6401</v>
      </c>
      <c r="C17">
        <f>SUMIFS('04 Raw Data'!J$2:J$10000,'04 Raw Data'!$X$2:$X$10000,$A17,'04 Raw Data'!$Y$2:$Y$10000,C$1)</f>
        <v>120</v>
      </c>
      <c r="D17">
        <f>SUMIFS('04 Raw Data'!K$2:K$10000,'04 Raw Data'!$X$2:$X$10000,$A17,'04 Raw Data'!$Y$2:$Y$10000,D$1)</f>
        <v>26</v>
      </c>
      <c r="E17">
        <f>SUMIFS('04 Raw Data'!L$2:L$10000,'04 Raw Data'!$X$2:$X$10000,$A17,'04 Raw Data'!$Y$2:$Y$10000,E$1)</f>
        <v>59</v>
      </c>
      <c r="F17">
        <f>SUMIFS('04 Raw Data'!M$2:M$10000,'04 Raw Data'!$X$2:$X$10000,$A17,'04 Raw Data'!$Y$2:$Y$10000,F$1)</f>
        <v>1670</v>
      </c>
      <c r="G17">
        <f>SUMIFS('04 Raw Data'!N$2:N$10000,'04 Raw Data'!$X$2:$X$10000,$A17,'04 Raw Data'!$Y$2:$Y$10000,G$1)</f>
        <v>47</v>
      </c>
      <c r="H17">
        <f>SUMIFS('04 Raw Data'!O$2:O$10000,'04 Raw Data'!$X$2:$X$10000,$A17,'04 Raw Data'!$Y$2:$Y$10000,H$1)</f>
        <v>4455</v>
      </c>
      <c r="I17">
        <f>SUMIFS('04 Raw Data'!P$2:P$10000,'04 Raw Data'!$X$2:$X$10000,$A17,'04 Raw Data'!$Y$2:$Y$10000,I$1)</f>
        <v>24</v>
      </c>
      <c r="J17">
        <f t="shared" si="2"/>
        <v>1.8747070770192158E-2</v>
      </c>
      <c r="K17">
        <f t="shared" si="3"/>
        <v>4.061865333541634E-3</v>
      </c>
      <c r="L17">
        <f t="shared" si="4"/>
        <v>9.2173097953444777E-3</v>
      </c>
      <c r="M17">
        <f t="shared" si="5"/>
        <v>0.26089673488517418</v>
      </c>
      <c r="N17">
        <f t="shared" si="6"/>
        <v>7.3426027183252614E-3</v>
      </c>
      <c r="O17">
        <f t="shared" si="7"/>
        <v>0.6959850023433839</v>
      </c>
      <c r="P17">
        <f t="shared" si="8"/>
        <v>3.7494141540384317E-3</v>
      </c>
      <c r="R17">
        <f>SUMIFS('04 Raw Data'!I$2:I$10000,'04 Raw Data'!$X$2:$X$10000,$A17,'04 Raw Data'!$Y$2:$Y$10000,R$1)</f>
        <v>1585</v>
      </c>
      <c r="S17">
        <f>SUMIFS('04 Raw Data'!J$2:J$10000,'04 Raw Data'!$X$2:$X$10000,$A17,'04 Raw Data'!$Y$2:$Y$10000,S$1)</f>
        <v>32</v>
      </c>
      <c r="T17">
        <f>SUMIFS('04 Raw Data'!K$2:K$10000,'04 Raw Data'!$X$2:$X$10000,$A17,'04 Raw Data'!$Y$2:$Y$10000,T$1)</f>
        <v>4</v>
      </c>
      <c r="U17">
        <f>SUMIFS('04 Raw Data'!L$2:L$10000,'04 Raw Data'!$X$2:$X$10000,$A17,'04 Raw Data'!$Y$2:$Y$10000,U$1)</f>
        <v>13</v>
      </c>
      <c r="V17">
        <f>SUMIFS('04 Raw Data'!M$2:M$10000,'04 Raw Data'!$X$2:$X$10000,$A17,'04 Raw Data'!$Y$2:$Y$10000,V$1)</f>
        <v>480</v>
      </c>
      <c r="W17">
        <f>SUMIFS('04 Raw Data'!N$2:N$10000,'04 Raw Data'!$X$2:$X$10000,$A17,'04 Raw Data'!$Y$2:$Y$10000,W$1)</f>
        <v>15</v>
      </c>
      <c r="X17">
        <f>SUMIFS('04 Raw Data'!O$2:O$10000,'04 Raw Data'!$X$2:$X$10000,$A17,'04 Raw Data'!$Y$2:$Y$10000,X$1)</f>
        <v>1035</v>
      </c>
      <c r="Y17">
        <f>SUMIFS('04 Raw Data'!P$2:P$10000,'04 Raw Data'!$X$2:$X$10000,$A17,'04 Raw Data'!$Y$2:$Y$10000,Y$1)</f>
        <v>6</v>
      </c>
      <c r="Z17">
        <f>SUMIFS('04 Raw Data'!I$2:I$10000,'04 Raw Data'!$X$2:$X$10000,$A17,'04 Raw Data'!$Y$2:$Y$10000,Z$1)</f>
        <v>279</v>
      </c>
      <c r="AA17">
        <f>SUMIFS('04 Raw Data'!J$2:J$10000,'04 Raw Data'!$X$2:$X$10000,$A17,'04 Raw Data'!$Y$2:$Y$10000,AA$1)</f>
        <v>6</v>
      </c>
      <c r="AB17">
        <f>SUMIFS('04 Raw Data'!K$2:K$10000,'04 Raw Data'!$X$2:$X$10000,$A17,'04 Raw Data'!$Y$2:$Y$10000,AB$1)</f>
        <v>6</v>
      </c>
      <c r="AC17">
        <f>SUMIFS('04 Raw Data'!L$2:L$10000,'04 Raw Data'!$X$2:$X$10000,$A17,'04 Raw Data'!$Y$2:$Y$10000,AC$1)</f>
        <v>3</v>
      </c>
      <c r="AD17">
        <f>SUMIFS('04 Raw Data'!M$2:M$10000,'04 Raw Data'!$X$2:$X$10000,$A17,'04 Raw Data'!$Y$2:$Y$10000,AD$1)</f>
        <v>70</v>
      </c>
      <c r="AE17">
        <f>SUMIFS('04 Raw Data'!N$2:N$10000,'04 Raw Data'!$X$2:$X$10000,$A17,'04 Raw Data'!$Y$2:$Y$10000,AE$1)</f>
        <v>4</v>
      </c>
      <c r="AF17">
        <f>SUMIFS('04 Raw Data'!O$2:O$10000,'04 Raw Data'!$X$2:$X$10000,$A17,'04 Raw Data'!$Y$2:$Y$10000,AF$1)</f>
        <v>186</v>
      </c>
      <c r="AG17">
        <f>SUMIFS('04 Raw Data'!P$2:P$10000,'04 Raw Data'!$X$2:$X$10000,$A17,'04 Raw Data'!$Y$2:$Y$10000,AG$1)</f>
        <v>4</v>
      </c>
      <c r="AP17">
        <f t="shared" si="9"/>
        <v>8265</v>
      </c>
      <c r="AQ17">
        <f t="shared" si="10"/>
        <v>158</v>
      </c>
      <c r="AR17">
        <f t="shared" si="11"/>
        <v>36</v>
      </c>
      <c r="AS17">
        <f t="shared" si="12"/>
        <v>75</v>
      </c>
      <c r="AT17">
        <f t="shared" si="13"/>
        <v>2220</v>
      </c>
      <c r="AU17">
        <f t="shared" si="14"/>
        <v>66</v>
      </c>
      <c r="AV17">
        <f t="shared" si="15"/>
        <v>5676</v>
      </c>
      <c r="AW17">
        <f t="shared" si="16"/>
        <v>34</v>
      </c>
      <c r="AX17">
        <f t="shared" si="17"/>
        <v>0.77447065940713855</v>
      </c>
      <c r="AY17">
        <f t="shared" si="18"/>
        <v>0.19177253478523895</v>
      </c>
      <c r="AZ17">
        <f t="shared" si="19"/>
        <v>3.3756805807622504E-2</v>
      </c>
      <c r="BA17">
        <f t="shared" si="20"/>
        <v>0</v>
      </c>
      <c r="BB17">
        <f t="shared" si="21"/>
        <v>0.6959850023433839</v>
      </c>
      <c r="BC17">
        <f t="shared" si="22"/>
        <v>0.65299684542586756</v>
      </c>
      <c r="BD17">
        <f t="shared" si="23"/>
        <v>0.66666666666666663</v>
      </c>
      <c r="BE17" t="e">
        <f t="shared" si="24"/>
        <v>#DIV/0!</v>
      </c>
      <c r="BF17">
        <f t="shared" si="25"/>
        <v>0.68675136116152447</v>
      </c>
      <c r="BG17">
        <f t="shared" si="26"/>
        <v>0.26089673488517418</v>
      </c>
      <c r="BH17">
        <f t="shared" si="27"/>
        <v>0.30283911671924291</v>
      </c>
      <c r="BI17">
        <f t="shared" si="28"/>
        <v>0.25089605734767023</v>
      </c>
      <c r="BJ17" t="e">
        <f t="shared" si="29"/>
        <v>#DIV/0!</v>
      </c>
      <c r="BK17">
        <f t="shared" si="30"/>
        <v>0.26860254083484575</v>
      </c>
    </row>
    <row r="18" spans="1:63" x14ac:dyDescent="0.3">
      <c r="A18">
        <f t="shared" si="31"/>
        <v>16</v>
      </c>
      <c r="B18">
        <f>SUMIFS('04 Raw Data'!I$2:I$10000,'04 Raw Data'!$X$2:$X$10000,$A18,'04 Raw Data'!$Y$2:$Y$10000,B$1)</f>
        <v>7125</v>
      </c>
      <c r="C18">
        <f>SUMIFS('04 Raw Data'!J$2:J$10000,'04 Raw Data'!$X$2:$X$10000,$A18,'04 Raw Data'!$Y$2:$Y$10000,C$1)</f>
        <v>105</v>
      </c>
      <c r="D18">
        <f>SUMIFS('04 Raw Data'!K$2:K$10000,'04 Raw Data'!$X$2:$X$10000,$A18,'04 Raw Data'!$Y$2:$Y$10000,D$1)</f>
        <v>18</v>
      </c>
      <c r="E18">
        <f>SUMIFS('04 Raw Data'!L$2:L$10000,'04 Raw Data'!$X$2:$X$10000,$A18,'04 Raw Data'!$Y$2:$Y$10000,E$1)</f>
        <v>32</v>
      </c>
      <c r="F18">
        <f>SUMIFS('04 Raw Data'!M$2:M$10000,'04 Raw Data'!$X$2:$X$10000,$A18,'04 Raw Data'!$Y$2:$Y$10000,F$1)</f>
        <v>1779</v>
      </c>
      <c r="G18">
        <f>SUMIFS('04 Raw Data'!N$2:N$10000,'04 Raw Data'!$X$2:$X$10000,$A18,'04 Raw Data'!$Y$2:$Y$10000,G$1)</f>
        <v>44</v>
      </c>
      <c r="H18">
        <f>SUMIFS('04 Raw Data'!O$2:O$10000,'04 Raw Data'!$X$2:$X$10000,$A18,'04 Raw Data'!$Y$2:$Y$10000,H$1)</f>
        <v>5133</v>
      </c>
      <c r="I18">
        <f>SUMIFS('04 Raw Data'!P$2:P$10000,'04 Raw Data'!$X$2:$X$10000,$A18,'04 Raw Data'!$Y$2:$Y$10000,I$1)</f>
        <v>14</v>
      </c>
      <c r="J18">
        <f t="shared" si="2"/>
        <v>1.4736842105263158E-2</v>
      </c>
      <c r="K18">
        <f t="shared" si="3"/>
        <v>2.5263157894736842E-3</v>
      </c>
      <c r="L18">
        <f t="shared" si="4"/>
        <v>4.4912280701754383E-3</v>
      </c>
      <c r="M18">
        <f t="shared" si="5"/>
        <v>0.24968421052631579</v>
      </c>
      <c r="N18">
        <f t="shared" si="6"/>
        <v>6.175438596491228E-3</v>
      </c>
      <c r="O18">
        <f t="shared" si="7"/>
        <v>0.72042105263157896</v>
      </c>
      <c r="P18">
        <f t="shared" si="8"/>
        <v>1.9649122807017545E-3</v>
      </c>
      <c r="R18">
        <f>SUMIFS('04 Raw Data'!I$2:I$10000,'04 Raw Data'!$X$2:$X$10000,$A18,'04 Raw Data'!$Y$2:$Y$10000,R$1)</f>
        <v>1622</v>
      </c>
      <c r="S18">
        <f>SUMIFS('04 Raw Data'!J$2:J$10000,'04 Raw Data'!$X$2:$X$10000,$A18,'04 Raw Data'!$Y$2:$Y$10000,S$1)</f>
        <v>30</v>
      </c>
      <c r="T18">
        <f>SUMIFS('04 Raw Data'!K$2:K$10000,'04 Raw Data'!$X$2:$X$10000,$A18,'04 Raw Data'!$Y$2:$Y$10000,T$1)</f>
        <v>3</v>
      </c>
      <c r="U18">
        <f>SUMIFS('04 Raw Data'!L$2:L$10000,'04 Raw Data'!$X$2:$X$10000,$A18,'04 Raw Data'!$Y$2:$Y$10000,U$1)</f>
        <v>9</v>
      </c>
      <c r="V18">
        <f>SUMIFS('04 Raw Data'!M$2:M$10000,'04 Raw Data'!$X$2:$X$10000,$A18,'04 Raw Data'!$Y$2:$Y$10000,V$1)</f>
        <v>467</v>
      </c>
      <c r="W18">
        <f>SUMIFS('04 Raw Data'!N$2:N$10000,'04 Raw Data'!$X$2:$X$10000,$A18,'04 Raw Data'!$Y$2:$Y$10000,W$1)</f>
        <v>11</v>
      </c>
      <c r="X18">
        <f>SUMIFS('04 Raw Data'!O$2:O$10000,'04 Raw Data'!$X$2:$X$10000,$A18,'04 Raw Data'!$Y$2:$Y$10000,X$1)</f>
        <v>1098</v>
      </c>
      <c r="Y18">
        <f>SUMIFS('04 Raw Data'!P$2:P$10000,'04 Raw Data'!$X$2:$X$10000,$A18,'04 Raw Data'!$Y$2:$Y$10000,Y$1)</f>
        <v>4</v>
      </c>
      <c r="Z18">
        <f>SUMIFS('04 Raw Data'!I$2:I$10000,'04 Raw Data'!$X$2:$X$10000,$A18,'04 Raw Data'!$Y$2:$Y$10000,Z$1)</f>
        <v>54</v>
      </c>
      <c r="AA18">
        <f>SUMIFS('04 Raw Data'!J$2:J$10000,'04 Raw Data'!$X$2:$X$10000,$A18,'04 Raw Data'!$Y$2:$Y$10000,AA$1)</f>
        <v>1</v>
      </c>
      <c r="AB18">
        <f>SUMIFS('04 Raw Data'!K$2:K$10000,'04 Raw Data'!$X$2:$X$10000,$A18,'04 Raw Data'!$Y$2:$Y$10000,AB$1)</f>
        <v>2</v>
      </c>
      <c r="AC18">
        <f>SUMIFS('04 Raw Data'!L$2:L$10000,'04 Raw Data'!$X$2:$X$10000,$A18,'04 Raw Data'!$Y$2:$Y$10000,AC$1)</f>
        <v>0</v>
      </c>
      <c r="AD18">
        <f>SUMIFS('04 Raw Data'!M$2:M$10000,'04 Raw Data'!$X$2:$X$10000,$A18,'04 Raw Data'!$Y$2:$Y$10000,AD$1)</f>
        <v>14</v>
      </c>
      <c r="AE18">
        <f>SUMIFS('04 Raw Data'!N$2:N$10000,'04 Raw Data'!$X$2:$X$10000,$A18,'04 Raw Data'!$Y$2:$Y$10000,AE$1)</f>
        <v>0</v>
      </c>
      <c r="AF18">
        <f>SUMIFS('04 Raw Data'!O$2:O$10000,'04 Raw Data'!$X$2:$X$10000,$A18,'04 Raw Data'!$Y$2:$Y$10000,AF$1)</f>
        <v>36</v>
      </c>
      <c r="AG18">
        <f>SUMIFS('04 Raw Data'!P$2:P$10000,'04 Raw Data'!$X$2:$X$10000,$A18,'04 Raw Data'!$Y$2:$Y$10000,AG$1)</f>
        <v>1</v>
      </c>
      <c r="AP18">
        <f t="shared" si="9"/>
        <v>8801</v>
      </c>
      <c r="AQ18">
        <f t="shared" si="10"/>
        <v>136</v>
      </c>
      <c r="AR18">
        <f t="shared" si="11"/>
        <v>23</v>
      </c>
      <c r="AS18">
        <f t="shared" si="12"/>
        <v>41</v>
      </c>
      <c r="AT18">
        <f t="shared" si="13"/>
        <v>2260</v>
      </c>
      <c r="AU18">
        <f t="shared" si="14"/>
        <v>55</v>
      </c>
      <c r="AV18">
        <f t="shared" si="15"/>
        <v>6267</v>
      </c>
      <c r="AW18">
        <f t="shared" si="16"/>
        <v>19</v>
      </c>
      <c r="AX18">
        <f t="shared" si="17"/>
        <v>0.80956709464833543</v>
      </c>
      <c r="AY18">
        <f t="shared" si="18"/>
        <v>0.18429723895011929</v>
      </c>
      <c r="AZ18">
        <f t="shared" si="19"/>
        <v>6.1356664015452794E-3</v>
      </c>
      <c r="BA18">
        <f t="shared" si="20"/>
        <v>0</v>
      </c>
      <c r="BB18">
        <f t="shared" si="21"/>
        <v>0.72042105263157896</v>
      </c>
      <c r="BC18">
        <f t="shared" si="22"/>
        <v>0.67694204685573367</v>
      </c>
      <c r="BD18">
        <f t="shared" si="23"/>
        <v>0.66666666666666663</v>
      </c>
      <c r="BE18" t="e">
        <f t="shared" si="24"/>
        <v>#DIV/0!</v>
      </c>
      <c r="BF18">
        <f t="shared" si="25"/>
        <v>0.71207817293489373</v>
      </c>
      <c r="BG18">
        <f t="shared" si="26"/>
        <v>0.24968421052631579</v>
      </c>
      <c r="BH18">
        <f t="shared" si="27"/>
        <v>0.28791615289765721</v>
      </c>
      <c r="BI18">
        <f t="shared" si="28"/>
        <v>0.25925925925925924</v>
      </c>
      <c r="BJ18" t="e">
        <f t="shared" si="29"/>
        <v>#DIV/0!</v>
      </c>
      <c r="BK18">
        <f t="shared" si="30"/>
        <v>0.25678900124985798</v>
      </c>
    </row>
    <row r="19" spans="1:63" x14ac:dyDescent="0.3">
      <c r="A19">
        <f t="shared" si="31"/>
        <v>17</v>
      </c>
      <c r="B19">
        <f>SUMIFS('04 Raw Data'!I$2:I$10000,'04 Raw Data'!$X$2:$X$10000,$A19,'04 Raw Data'!$Y$2:$Y$10000,B$1)</f>
        <v>6392</v>
      </c>
      <c r="C19">
        <f>SUMIFS('04 Raw Data'!J$2:J$10000,'04 Raw Data'!$X$2:$X$10000,$A19,'04 Raw Data'!$Y$2:$Y$10000,C$1)</f>
        <v>67</v>
      </c>
      <c r="D19">
        <f>SUMIFS('04 Raw Data'!K$2:K$10000,'04 Raw Data'!$X$2:$X$10000,$A19,'04 Raw Data'!$Y$2:$Y$10000,D$1)</f>
        <v>15</v>
      </c>
      <c r="E19">
        <f>SUMIFS('04 Raw Data'!L$2:L$10000,'04 Raw Data'!$X$2:$X$10000,$A19,'04 Raw Data'!$Y$2:$Y$10000,E$1)</f>
        <v>25</v>
      </c>
      <c r="F19">
        <f>SUMIFS('04 Raw Data'!M$2:M$10000,'04 Raw Data'!$X$2:$X$10000,$A19,'04 Raw Data'!$Y$2:$Y$10000,F$1)</f>
        <v>1633</v>
      </c>
      <c r="G19">
        <f>SUMIFS('04 Raw Data'!N$2:N$10000,'04 Raw Data'!$X$2:$X$10000,$A19,'04 Raw Data'!$Y$2:$Y$10000,G$1)</f>
        <v>20</v>
      </c>
      <c r="H19">
        <f>SUMIFS('04 Raw Data'!O$2:O$10000,'04 Raw Data'!$X$2:$X$10000,$A19,'04 Raw Data'!$Y$2:$Y$10000,H$1)</f>
        <v>4618</v>
      </c>
      <c r="I19">
        <f>SUMIFS('04 Raw Data'!P$2:P$10000,'04 Raw Data'!$X$2:$X$10000,$A19,'04 Raw Data'!$Y$2:$Y$10000,I$1)</f>
        <v>14</v>
      </c>
      <c r="J19">
        <f t="shared" si="2"/>
        <v>1.0481852315394244E-2</v>
      </c>
      <c r="K19">
        <f t="shared" si="3"/>
        <v>2.3466833541927411E-3</v>
      </c>
      <c r="L19">
        <f t="shared" si="4"/>
        <v>3.9111389236545684E-3</v>
      </c>
      <c r="M19">
        <f t="shared" si="5"/>
        <v>0.25547559449311641</v>
      </c>
      <c r="N19">
        <f t="shared" si="6"/>
        <v>3.1289111389236545E-3</v>
      </c>
      <c r="O19">
        <f t="shared" si="7"/>
        <v>0.72246558197747179</v>
      </c>
      <c r="P19">
        <f t="shared" si="8"/>
        <v>2.1902377972465581E-3</v>
      </c>
      <c r="R19">
        <f>SUMIFS('04 Raw Data'!I$2:I$10000,'04 Raw Data'!$X$2:$X$10000,$A19,'04 Raw Data'!$Y$2:$Y$10000,R$1)</f>
        <v>1941</v>
      </c>
      <c r="S19">
        <f>SUMIFS('04 Raw Data'!J$2:J$10000,'04 Raw Data'!$X$2:$X$10000,$A19,'04 Raw Data'!$Y$2:$Y$10000,S$1)</f>
        <v>16</v>
      </c>
      <c r="T19">
        <f>SUMIFS('04 Raw Data'!K$2:K$10000,'04 Raw Data'!$X$2:$X$10000,$A19,'04 Raw Data'!$Y$2:$Y$10000,T$1)</f>
        <v>3</v>
      </c>
      <c r="U19">
        <f>SUMIFS('04 Raw Data'!L$2:L$10000,'04 Raw Data'!$X$2:$X$10000,$A19,'04 Raw Data'!$Y$2:$Y$10000,U$1)</f>
        <v>3</v>
      </c>
      <c r="V19">
        <f>SUMIFS('04 Raw Data'!M$2:M$10000,'04 Raw Data'!$X$2:$X$10000,$A19,'04 Raw Data'!$Y$2:$Y$10000,V$1)</f>
        <v>452</v>
      </c>
      <c r="W19">
        <f>SUMIFS('04 Raw Data'!N$2:N$10000,'04 Raw Data'!$X$2:$X$10000,$A19,'04 Raw Data'!$Y$2:$Y$10000,W$1)</f>
        <v>6</v>
      </c>
      <c r="X19">
        <f>SUMIFS('04 Raw Data'!O$2:O$10000,'04 Raw Data'!$X$2:$X$10000,$A19,'04 Raw Data'!$Y$2:$Y$10000,X$1)</f>
        <v>1455</v>
      </c>
      <c r="Y19">
        <f>SUMIFS('04 Raw Data'!P$2:P$10000,'04 Raw Data'!$X$2:$X$10000,$A19,'04 Raw Data'!$Y$2:$Y$10000,Y$1)</f>
        <v>6</v>
      </c>
      <c r="Z19">
        <f>SUMIFS('04 Raw Data'!I$2:I$10000,'04 Raw Data'!$X$2:$X$10000,$A19,'04 Raw Data'!$Y$2:$Y$10000,Z$1)</f>
        <v>106</v>
      </c>
      <c r="AA19">
        <f>SUMIFS('04 Raw Data'!J$2:J$10000,'04 Raw Data'!$X$2:$X$10000,$A19,'04 Raw Data'!$Y$2:$Y$10000,AA$1)</f>
        <v>3</v>
      </c>
      <c r="AB19">
        <f>SUMIFS('04 Raw Data'!K$2:K$10000,'04 Raw Data'!$X$2:$X$10000,$A19,'04 Raw Data'!$Y$2:$Y$10000,AB$1)</f>
        <v>0</v>
      </c>
      <c r="AC19">
        <f>SUMIFS('04 Raw Data'!L$2:L$10000,'04 Raw Data'!$X$2:$X$10000,$A19,'04 Raw Data'!$Y$2:$Y$10000,AC$1)</f>
        <v>3</v>
      </c>
      <c r="AD19">
        <f>SUMIFS('04 Raw Data'!M$2:M$10000,'04 Raw Data'!$X$2:$X$10000,$A19,'04 Raw Data'!$Y$2:$Y$10000,AD$1)</f>
        <v>31</v>
      </c>
      <c r="AE19">
        <f>SUMIFS('04 Raw Data'!N$2:N$10000,'04 Raw Data'!$X$2:$X$10000,$A19,'04 Raw Data'!$Y$2:$Y$10000,AE$1)</f>
        <v>0</v>
      </c>
      <c r="AF19">
        <f>SUMIFS('04 Raw Data'!O$2:O$10000,'04 Raw Data'!$X$2:$X$10000,$A19,'04 Raw Data'!$Y$2:$Y$10000,AF$1)</f>
        <v>69</v>
      </c>
      <c r="AG19">
        <f>SUMIFS('04 Raw Data'!P$2:P$10000,'04 Raw Data'!$X$2:$X$10000,$A19,'04 Raw Data'!$Y$2:$Y$10000,AG$1)</f>
        <v>0</v>
      </c>
      <c r="AP19">
        <f t="shared" si="9"/>
        <v>8439</v>
      </c>
      <c r="AQ19">
        <f t="shared" si="10"/>
        <v>86</v>
      </c>
      <c r="AR19">
        <f t="shared" si="11"/>
        <v>18</v>
      </c>
      <c r="AS19">
        <f t="shared" si="12"/>
        <v>31</v>
      </c>
      <c r="AT19">
        <f t="shared" si="13"/>
        <v>2116</v>
      </c>
      <c r="AU19">
        <f t="shared" si="14"/>
        <v>26</v>
      </c>
      <c r="AV19">
        <f t="shared" si="15"/>
        <v>6142</v>
      </c>
      <c r="AW19">
        <f t="shared" si="16"/>
        <v>20</v>
      </c>
      <c r="AX19">
        <f t="shared" si="17"/>
        <v>0.75743571513212471</v>
      </c>
      <c r="AY19">
        <f t="shared" si="18"/>
        <v>0.23000355492356914</v>
      </c>
      <c r="AZ19">
        <f t="shared" si="19"/>
        <v>1.2560729944306197E-2</v>
      </c>
      <c r="BA19">
        <f t="shared" si="20"/>
        <v>0</v>
      </c>
      <c r="BB19">
        <f t="shared" si="21"/>
        <v>0.72246558197747179</v>
      </c>
      <c r="BC19">
        <f t="shared" si="22"/>
        <v>0.74961360123647602</v>
      </c>
      <c r="BD19">
        <f t="shared" si="23"/>
        <v>0.65094339622641506</v>
      </c>
      <c r="BE19" t="e">
        <f t="shared" si="24"/>
        <v>#DIV/0!</v>
      </c>
      <c r="BF19">
        <f t="shared" si="25"/>
        <v>0.72781135205593084</v>
      </c>
      <c r="BG19">
        <f t="shared" si="26"/>
        <v>0.25547559449311641</v>
      </c>
      <c r="BH19">
        <f t="shared" si="27"/>
        <v>0.23286965481710459</v>
      </c>
      <c r="BI19">
        <f t="shared" si="28"/>
        <v>0.29245283018867924</v>
      </c>
      <c r="BJ19" t="e">
        <f t="shared" si="29"/>
        <v>#DIV/0!</v>
      </c>
      <c r="BK19">
        <f t="shared" si="30"/>
        <v>0.25074060907690482</v>
      </c>
    </row>
    <row r="20" spans="1:63" x14ac:dyDescent="0.3">
      <c r="A20">
        <f t="shared" si="31"/>
        <v>18</v>
      </c>
      <c r="B20">
        <f>SUMIFS('04 Raw Data'!I$2:I$10000,'04 Raw Data'!$X$2:$X$10000,$A20,'04 Raw Data'!$Y$2:$Y$10000,B$1)</f>
        <v>3189</v>
      </c>
      <c r="C20">
        <f>SUMIFS('04 Raw Data'!J$2:J$10000,'04 Raw Data'!$X$2:$X$10000,$A20,'04 Raw Data'!$Y$2:$Y$10000,C$1)</f>
        <v>22</v>
      </c>
      <c r="D20">
        <f>SUMIFS('04 Raw Data'!K$2:K$10000,'04 Raw Data'!$X$2:$X$10000,$A20,'04 Raw Data'!$Y$2:$Y$10000,D$1)</f>
        <v>4</v>
      </c>
      <c r="E20">
        <f>SUMIFS('04 Raw Data'!L$2:L$10000,'04 Raw Data'!$X$2:$X$10000,$A20,'04 Raw Data'!$Y$2:$Y$10000,E$1)</f>
        <v>9</v>
      </c>
      <c r="F20">
        <f>SUMIFS('04 Raw Data'!M$2:M$10000,'04 Raw Data'!$X$2:$X$10000,$A20,'04 Raw Data'!$Y$2:$Y$10000,F$1)</f>
        <v>902</v>
      </c>
      <c r="G20">
        <f>SUMIFS('04 Raw Data'!N$2:N$10000,'04 Raw Data'!$X$2:$X$10000,$A20,'04 Raw Data'!$Y$2:$Y$10000,G$1)</f>
        <v>11</v>
      </c>
      <c r="H20">
        <f>SUMIFS('04 Raw Data'!O$2:O$10000,'04 Raw Data'!$X$2:$X$10000,$A20,'04 Raw Data'!$Y$2:$Y$10000,H$1)</f>
        <v>2231</v>
      </c>
      <c r="I20">
        <f>SUMIFS('04 Raw Data'!P$2:P$10000,'04 Raw Data'!$X$2:$X$10000,$A20,'04 Raw Data'!$Y$2:$Y$10000,I$1)</f>
        <v>10</v>
      </c>
      <c r="J20">
        <f t="shared" si="2"/>
        <v>6.8987143305111317E-3</v>
      </c>
      <c r="K20">
        <f t="shared" si="3"/>
        <v>1.2543116964565694E-3</v>
      </c>
      <c r="L20">
        <f t="shared" si="4"/>
        <v>2.8222013170272815E-3</v>
      </c>
      <c r="M20">
        <f t="shared" si="5"/>
        <v>0.28284728755095639</v>
      </c>
      <c r="N20">
        <f t="shared" si="6"/>
        <v>3.4493571652555659E-3</v>
      </c>
      <c r="O20">
        <f t="shared" si="7"/>
        <v>0.69959234869865161</v>
      </c>
      <c r="P20">
        <f t="shared" si="8"/>
        <v>3.1357792411414237E-3</v>
      </c>
      <c r="R20">
        <f>SUMIFS('04 Raw Data'!I$2:I$10000,'04 Raw Data'!$X$2:$X$10000,$A20,'04 Raw Data'!$Y$2:$Y$10000,R$1)</f>
        <v>2387</v>
      </c>
      <c r="S20">
        <f>SUMIFS('04 Raw Data'!J$2:J$10000,'04 Raw Data'!$X$2:$X$10000,$A20,'04 Raw Data'!$Y$2:$Y$10000,S$1)</f>
        <v>14</v>
      </c>
      <c r="T20">
        <f>SUMIFS('04 Raw Data'!K$2:K$10000,'04 Raw Data'!$X$2:$X$10000,$A20,'04 Raw Data'!$Y$2:$Y$10000,T$1)</f>
        <v>4</v>
      </c>
      <c r="U20">
        <f>SUMIFS('04 Raw Data'!L$2:L$10000,'04 Raw Data'!$X$2:$X$10000,$A20,'04 Raw Data'!$Y$2:$Y$10000,U$1)</f>
        <v>2</v>
      </c>
      <c r="V20">
        <f>SUMIFS('04 Raw Data'!M$2:M$10000,'04 Raw Data'!$X$2:$X$10000,$A20,'04 Raw Data'!$Y$2:$Y$10000,V$1)</f>
        <v>552</v>
      </c>
      <c r="W20">
        <f>SUMIFS('04 Raw Data'!N$2:N$10000,'04 Raw Data'!$X$2:$X$10000,$A20,'04 Raw Data'!$Y$2:$Y$10000,W$1)</f>
        <v>5</v>
      </c>
      <c r="X20">
        <f>SUMIFS('04 Raw Data'!O$2:O$10000,'04 Raw Data'!$X$2:$X$10000,$A20,'04 Raw Data'!$Y$2:$Y$10000,X$1)</f>
        <v>1807</v>
      </c>
      <c r="Y20">
        <f>SUMIFS('04 Raw Data'!P$2:P$10000,'04 Raw Data'!$X$2:$X$10000,$A20,'04 Raw Data'!$Y$2:$Y$10000,Y$1)</f>
        <v>3</v>
      </c>
      <c r="Z20">
        <f>SUMIFS('04 Raw Data'!I$2:I$10000,'04 Raw Data'!$X$2:$X$10000,$A20,'04 Raw Data'!$Y$2:$Y$10000,Z$1)</f>
        <v>105</v>
      </c>
      <c r="AA20">
        <f>SUMIFS('04 Raw Data'!J$2:J$10000,'04 Raw Data'!$X$2:$X$10000,$A20,'04 Raw Data'!$Y$2:$Y$10000,AA$1)</f>
        <v>1</v>
      </c>
      <c r="AB20">
        <f>SUMIFS('04 Raw Data'!K$2:K$10000,'04 Raw Data'!$X$2:$X$10000,$A20,'04 Raw Data'!$Y$2:$Y$10000,AB$1)</f>
        <v>0</v>
      </c>
      <c r="AC20">
        <f>SUMIFS('04 Raw Data'!L$2:L$10000,'04 Raw Data'!$X$2:$X$10000,$A20,'04 Raw Data'!$Y$2:$Y$10000,AC$1)</f>
        <v>0</v>
      </c>
      <c r="AD20">
        <f>SUMIFS('04 Raw Data'!M$2:M$10000,'04 Raw Data'!$X$2:$X$10000,$A20,'04 Raw Data'!$Y$2:$Y$10000,AD$1)</f>
        <v>38</v>
      </c>
      <c r="AE20">
        <f>SUMIFS('04 Raw Data'!N$2:N$10000,'04 Raw Data'!$X$2:$X$10000,$A20,'04 Raw Data'!$Y$2:$Y$10000,AE$1)</f>
        <v>0</v>
      </c>
      <c r="AF20">
        <f>SUMIFS('04 Raw Data'!O$2:O$10000,'04 Raw Data'!$X$2:$X$10000,$A20,'04 Raw Data'!$Y$2:$Y$10000,AF$1)</f>
        <v>65</v>
      </c>
      <c r="AG20">
        <f>SUMIFS('04 Raw Data'!P$2:P$10000,'04 Raw Data'!$X$2:$X$10000,$A20,'04 Raw Data'!$Y$2:$Y$10000,AG$1)</f>
        <v>1</v>
      </c>
      <c r="AP20">
        <f t="shared" si="9"/>
        <v>5681</v>
      </c>
      <c r="AQ20">
        <f t="shared" si="10"/>
        <v>37</v>
      </c>
      <c r="AR20">
        <f t="shared" si="11"/>
        <v>8</v>
      </c>
      <c r="AS20">
        <f t="shared" si="12"/>
        <v>11</v>
      </c>
      <c r="AT20">
        <f t="shared" si="13"/>
        <v>1492</v>
      </c>
      <c r="AU20">
        <f t="shared" si="14"/>
        <v>16</v>
      </c>
      <c r="AV20">
        <f t="shared" si="15"/>
        <v>4103</v>
      </c>
      <c r="AW20">
        <f t="shared" si="16"/>
        <v>14</v>
      </c>
      <c r="AX20">
        <f t="shared" si="17"/>
        <v>0.56134483365604648</v>
      </c>
      <c r="AY20">
        <f t="shared" si="18"/>
        <v>0.42017250484069707</v>
      </c>
      <c r="AZ20">
        <f t="shared" si="19"/>
        <v>1.8482661503256469E-2</v>
      </c>
      <c r="BA20">
        <f t="shared" si="20"/>
        <v>0</v>
      </c>
      <c r="BB20">
        <f t="shared" si="21"/>
        <v>0.69959234869865161</v>
      </c>
      <c r="BC20">
        <f t="shared" si="22"/>
        <v>0.75701717637201504</v>
      </c>
      <c r="BD20">
        <f t="shared" si="23"/>
        <v>0.61904761904761907</v>
      </c>
      <c r="BE20" t="e">
        <f t="shared" si="24"/>
        <v>#DIV/0!</v>
      </c>
      <c r="BF20">
        <f t="shared" si="25"/>
        <v>0.72223200140820276</v>
      </c>
      <c r="BG20">
        <f t="shared" si="26"/>
        <v>0.28284728755095639</v>
      </c>
      <c r="BH20">
        <f t="shared" si="27"/>
        <v>0.23125261834939254</v>
      </c>
      <c r="BI20">
        <f t="shared" si="28"/>
        <v>0.3619047619047619</v>
      </c>
      <c r="BJ20" t="e">
        <f t="shared" si="29"/>
        <v>#DIV/0!</v>
      </c>
      <c r="BK20">
        <f t="shared" si="30"/>
        <v>0.2626298186938919</v>
      </c>
    </row>
    <row r="21" spans="1:63" x14ac:dyDescent="0.3">
      <c r="A21">
        <f t="shared" si="31"/>
        <v>19</v>
      </c>
      <c r="B21">
        <f>SUMIFS('04 Raw Data'!I$2:I$10000,'04 Raw Data'!$X$2:$X$10000,$A21,'04 Raw Data'!$Y$2:$Y$10000,B$1)</f>
        <v>5197</v>
      </c>
      <c r="C21">
        <f>SUMIFS('04 Raw Data'!J$2:J$10000,'04 Raw Data'!$X$2:$X$10000,$A21,'04 Raw Data'!$Y$2:$Y$10000,C$1)</f>
        <v>70</v>
      </c>
      <c r="D21">
        <f>SUMIFS('04 Raw Data'!K$2:K$10000,'04 Raw Data'!$X$2:$X$10000,$A21,'04 Raw Data'!$Y$2:$Y$10000,D$1)</f>
        <v>16</v>
      </c>
      <c r="E21">
        <f>SUMIFS('04 Raw Data'!L$2:L$10000,'04 Raw Data'!$X$2:$X$10000,$A21,'04 Raw Data'!$Y$2:$Y$10000,E$1)</f>
        <v>33</v>
      </c>
      <c r="F21">
        <f>SUMIFS('04 Raw Data'!M$2:M$10000,'04 Raw Data'!$X$2:$X$10000,$A21,'04 Raw Data'!$Y$2:$Y$10000,F$1)</f>
        <v>1893</v>
      </c>
      <c r="G21">
        <f>SUMIFS('04 Raw Data'!N$2:N$10000,'04 Raw Data'!$X$2:$X$10000,$A21,'04 Raw Data'!$Y$2:$Y$10000,G$1)</f>
        <v>27</v>
      </c>
      <c r="H21">
        <f>SUMIFS('04 Raw Data'!O$2:O$10000,'04 Raw Data'!$X$2:$X$10000,$A21,'04 Raw Data'!$Y$2:$Y$10000,H$1)</f>
        <v>3148</v>
      </c>
      <c r="I21">
        <f>SUMIFS('04 Raw Data'!P$2:P$10000,'04 Raw Data'!$X$2:$X$10000,$A21,'04 Raw Data'!$Y$2:$Y$10000,I$1)</f>
        <v>10</v>
      </c>
      <c r="J21">
        <f t="shared" si="2"/>
        <v>1.3469309216855879E-2</v>
      </c>
      <c r="K21">
        <f t="shared" si="3"/>
        <v>3.0786992495670578E-3</v>
      </c>
      <c r="L21">
        <f t="shared" si="4"/>
        <v>6.3498172022320573E-3</v>
      </c>
      <c r="M21">
        <f t="shared" si="5"/>
        <v>0.36424860496440253</v>
      </c>
      <c r="N21">
        <f t="shared" si="6"/>
        <v>5.1953049836444103E-3</v>
      </c>
      <c r="O21">
        <f t="shared" si="7"/>
        <v>0.60573407735231866</v>
      </c>
      <c r="P21">
        <f t="shared" si="8"/>
        <v>1.9241870309794113E-3</v>
      </c>
      <c r="R21">
        <f>SUMIFS('04 Raw Data'!I$2:I$10000,'04 Raw Data'!$X$2:$X$10000,$A21,'04 Raw Data'!$Y$2:$Y$10000,R$1)</f>
        <v>1077</v>
      </c>
      <c r="S21">
        <f>SUMIFS('04 Raw Data'!J$2:J$10000,'04 Raw Data'!$X$2:$X$10000,$A21,'04 Raw Data'!$Y$2:$Y$10000,S$1)</f>
        <v>16</v>
      </c>
      <c r="T21">
        <f>SUMIFS('04 Raw Data'!K$2:K$10000,'04 Raw Data'!$X$2:$X$10000,$A21,'04 Raw Data'!$Y$2:$Y$10000,T$1)</f>
        <v>5</v>
      </c>
      <c r="U21">
        <f>SUMIFS('04 Raw Data'!L$2:L$10000,'04 Raw Data'!$X$2:$X$10000,$A21,'04 Raw Data'!$Y$2:$Y$10000,U$1)</f>
        <v>2</v>
      </c>
      <c r="V21">
        <f>SUMIFS('04 Raw Data'!M$2:M$10000,'04 Raw Data'!$X$2:$X$10000,$A21,'04 Raw Data'!$Y$2:$Y$10000,V$1)</f>
        <v>430</v>
      </c>
      <c r="W21">
        <f>SUMIFS('04 Raw Data'!N$2:N$10000,'04 Raw Data'!$X$2:$X$10000,$A21,'04 Raw Data'!$Y$2:$Y$10000,W$1)</f>
        <v>5</v>
      </c>
      <c r="X21">
        <f>SUMIFS('04 Raw Data'!O$2:O$10000,'04 Raw Data'!$X$2:$X$10000,$A21,'04 Raw Data'!$Y$2:$Y$10000,X$1)</f>
        <v>616</v>
      </c>
      <c r="Y21">
        <f>SUMIFS('04 Raw Data'!P$2:P$10000,'04 Raw Data'!$X$2:$X$10000,$A21,'04 Raw Data'!$Y$2:$Y$10000,Y$1)</f>
        <v>3</v>
      </c>
      <c r="Z21">
        <f>SUMIFS('04 Raw Data'!I$2:I$10000,'04 Raw Data'!$X$2:$X$10000,$A21,'04 Raw Data'!$Y$2:$Y$10000,Z$1)</f>
        <v>85</v>
      </c>
      <c r="AA21">
        <f>SUMIFS('04 Raw Data'!J$2:J$10000,'04 Raw Data'!$X$2:$X$10000,$A21,'04 Raw Data'!$Y$2:$Y$10000,AA$1)</f>
        <v>2</v>
      </c>
      <c r="AB21">
        <f>SUMIFS('04 Raw Data'!K$2:K$10000,'04 Raw Data'!$X$2:$X$10000,$A21,'04 Raw Data'!$Y$2:$Y$10000,AB$1)</f>
        <v>0</v>
      </c>
      <c r="AC21">
        <f>SUMIFS('04 Raw Data'!L$2:L$10000,'04 Raw Data'!$X$2:$X$10000,$A21,'04 Raw Data'!$Y$2:$Y$10000,AC$1)</f>
        <v>0</v>
      </c>
      <c r="AD21">
        <f>SUMIFS('04 Raw Data'!M$2:M$10000,'04 Raw Data'!$X$2:$X$10000,$A21,'04 Raw Data'!$Y$2:$Y$10000,AD$1)</f>
        <v>34</v>
      </c>
      <c r="AE21">
        <f>SUMIFS('04 Raw Data'!N$2:N$10000,'04 Raw Data'!$X$2:$X$10000,$A21,'04 Raw Data'!$Y$2:$Y$10000,AE$1)</f>
        <v>1</v>
      </c>
      <c r="AF21">
        <f>SUMIFS('04 Raw Data'!O$2:O$10000,'04 Raw Data'!$X$2:$X$10000,$A21,'04 Raw Data'!$Y$2:$Y$10000,AF$1)</f>
        <v>46</v>
      </c>
      <c r="AG21">
        <f>SUMIFS('04 Raw Data'!P$2:P$10000,'04 Raw Data'!$X$2:$X$10000,$A21,'04 Raw Data'!$Y$2:$Y$10000,AG$1)</f>
        <v>2</v>
      </c>
      <c r="AP21">
        <f t="shared" si="9"/>
        <v>6359</v>
      </c>
      <c r="AQ21">
        <f t="shared" si="10"/>
        <v>88</v>
      </c>
      <c r="AR21">
        <f t="shared" si="11"/>
        <v>21</v>
      </c>
      <c r="AS21">
        <f t="shared" si="12"/>
        <v>35</v>
      </c>
      <c r="AT21">
        <f t="shared" si="13"/>
        <v>2357</v>
      </c>
      <c r="AU21">
        <f t="shared" si="14"/>
        <v>33</v>
      </c>
      <c r="AV21">
        <f t="shared" si="15"/>
        <v>3810</v>
      </c>
      <c r="AW21">
        <f t="shared" si="16"/>
        <v>15</v>
      </c>
      <c r="AX21">
        <f t="shared" si="17"/>
        <v>0.81726686585941188</v>
      </c>
      <c r="AY21">
        <f t="shared" si="18"/>
        <v>0.16936625255543325</v>
      </c>
      <c r="AZ21">
        <f t="shared" si="19"/>
        <v>1.3366881585154899E-2</v>
      </c>
      <c r="BA21">
        <f t="shared" si="20"/>
        <v>0</v>
      </c>
      <c r="BB21">
        <f t="shared" si="21"/>
        <v>0.60573407735231866</v>
      </c>
      <c r="BC21">
        <f t="shared" si="22"/>
        <v>0.57195914577530171</v>
      </c>
      <c r="BD21">
        <f t="shared" si="23"/>
        <v>0.54117647058823526</v>
      </c>
      <c r="BE21" t="e">
        <f t="shared" si="24"/>
        <v>#DIV/0!</v>
      </c>
      <c r="BF21">
        <f t="shared" si="25"/>
        <v>0.59915080987576663</v>
      </c>
      <c r="BG21">
        <f t="shared" si="26"/>
        <v>0.36424860496440253</v>
      </c>
      <c r="BH21">
        <f t="shared" si="27"/>
        <v>0.39925719591457753</v>
      </c>
      <c r="BI21">
        <f t="shared" si="28"/>
        <v>0.4</v>
      </c>
      <c r="BJ21" t="e">
        <f t="shared" si="29"/>
        <v>#DIV/0!</v>
      </c>
      <c r="BK21">
        <f t="shared" si="30"/>
        <v>0.37065576348482465</v>
      </c>
    </row>
    <row r="22" spans="1:63" x14ac:dyDescent="0.3">
      <c r="A22">
        <f t="shared" si="31"/>
        <v>20</v>
      </c>
      <c r="B22">
        <f>SUMIFS('04 Raw Data'!I$2:I$10000,'04 Raw Data'!$X$2:$X$10000,$A22,'04 Raw Data'!$Y$2:$Y$10000,B$1)</f>
        <v>3540</v>
      </c>
      <c r="C22">
        <f>SUMIFS('04 Raw Data'!J$2:J$10000,'04 Raw Data'!$X$2:$X$10000,$A22,'04 Raw Data'!$Y$2:$Y$10000,C$1)</f>
        <v>73</v>
      </c>
      <c r="D22">
        <f>SUMIFS('04 Raw Data'!K$2:K$10000,'04 Raw Data'!$X$2:$X$10000,$A22,'04 Raw Data'!$Y$2:$Y$10000,D$1)</f>
        <v>17</v>
      </c>
      <c r="E22">
        <f>SUMIFS('04 Raw Data'!L$2:L$10000,'04 Raw Data'!$X$2:$X$10000,$A22,'04 Raw Data'!$Y$2:$Y$10000,E$1)</f>
        <v>33</v>
      </c>
      <c r="F22">
        <f>SUMIFS('04 Raw Data'!M$2:M$10000,'04 Raw Data'!$X$2:$X$10000,$A22,'04 Raw Data'!$Y$2:$Y$10000,F$1)</f>
        <v>1377</v>
      </c>
      <c r="G22">
        <f>SUMIFS('04 Raw Data'!N$2:N$10000,'04 Raw Data'!$X$2:$X$10000,$A22,'04 Raw Data'!$Y$2:$Y$10000,G$1)</f>
        <v>31</v>
      </c>
      <c r="H22">
        <f>SUMIFS('04 Raw Data'!O$2:O$10000,'04 Raw Data'!$X$2:$X$10000,$A22,'04 Raw Data'!$Y$2:$Y$10000,H$1)</f>
        <v>1999</v>
      </c>
      <c r="I22">
        <f>SUMIFS('04 Raw Data'!P$2:P$10000,'04 Raw Data'!$X$2:$X$10000,$A22,'04 Raw Data'!$Y$2:$Y$10000,I$1)</f>
        <v>10</v>
      </c>
      <c r="J22">
        <f t="shared" si="2"/>
        <v>2.0621468926553671E-2</v>
      </c>
      <c r="K22">
        <f t="shared" si="3"/>
        <v>4.80225988700565E-3</v>
      </c>
      <c r="L22">
        <f t="shared" si="4"/>
        <v>9.3220338983050852E-3</v>
      </c>
      <c r="M22">
        <f t="shared" si="5"/>
        <v>0.3889830508474576</v>
      </c>
      <c r="N22">
        <f t="shared" si="6"/>
        <v>8.7570621468926555E-3</v>
      </c>
      <c r="O22">
        <f t="shared" si="7"/>
        <v>0.56468926553672316</v>
      </c>
      <c r="P22">
        <f t="shared" si="8"/>
        <v>2.8248587570621469E-3</v>
      </c>
      <c r="R22">
        <f>SUMIFS('04 Raw Data'!I$2:I$10000,'04 Raw Data'!$X$2:$X$10000,$A22,'04 Raw Data'!$Y$2:$Y$10000,R$1)</f>
        <v>758</v>
      </c>
      <c r="S22">
        <f>SUMIFS('04 Raw Data'!J$2:J$10000,'04 Raw Data'!$X$2:$X$10000,$A22,'04 Raw Data'!$Y$2:$Y$10000,S$1)</f>
        <v>17</v>
      </c>
      <c r="T22">
        <f>SUMIFS('04 Raw Data'!K$2:K$10000,'04 Raw Data'!$X$2:$X$10000,$A22,'04 Raw Data'!$Y$2:$Y$10000,T$1)</f>
        <v>1</v>
      </c>
      <c r="U22">
        <f>SUMIFS('04 Raw Data'!L$2:L$10000,'04 Raw Data'!$X$2:$X$10000,$A22,'04 Raw Data'!$Y$2:$Y$10000,U$1)</f>
        <v>8</v>
      </c>
      <c r="V22">
        <f>SUMIFS('04 Raw Data'!M$2:M$10000,'04 Raw Data'!$X$2:$X$10000,$A22,'04 Raw Data'!$Y$2:$Y$10000,V$1)</f>
        <v>314</v>
      </c>
      <c r="W22">
        <f>SUMIFS('04 Raw Data'!N$2:N$10000,'04 Raw Data'!$X$2:$X$10000,$A22,'04 Raw Data'!$Y$2:$Y$10000,W$1)</f>
        <v>7</v>
      </c>
      <c r="X22">
        <f>SUMIFS('04 Raw Data'!O$2:O$10000,'04 Raw Data'!$X$2:$X$10000,$A22,'04 Raw Data'!$Y$2:$Y$10000,X$1)</f>
        <v>409</v>
      </c>
      <c r="Y22">
        <f>SUMIFS('04 Raw Data'!P$2:P$10000,'04 Raw Data'!$X$2:$X$10000,$A22,'04 Raw Data'!$Y$2:$Y$10000,Y$1)</f>
        <v>2</v>
      </c>
      <c r="Z22">
        <f>SUMIFS('04 Raw Data'!I$2:I$10000,'04 Raw Data'!$X$2:$X$10000,$A22,'04 Raw Data'!$Y$2:$Y$10000,Z$1)</f>
        <v>101</v>
      </c>
      <c r="AA22">
        <f>SUMIFS('04 Raw Data'!J$2:J$10000,'04 Raw Data'!$X$2:$X$10000,$A22,'04 Raw Data'!$Y$2:$Y$10000,AA$1)</f>
        <v>1</v>
      </c>
      <c r="AB22">
        <f>SUMIFS('04 Raw Data'!K$2:K$10000,'04 Raw Data'!$X$2:$X$10000,$A22,'04 Raw Data'!$Y$2:$Y$10000,AB$1)</f>
        <v>0</v>
      </c>
      <c r="AC22">
        <f>SUMIFS('04 Raw Data'!L$2:L$10000,'04 Raw Data'!$X$2:$X$10000,$A22,'04 Raw Data'!$Y$2:$Y$10000,AC$1)</f>
        <v>0</v>
      </c>
      <c r="AD22">
        <f>SUMIFS('04 Raw Data'!M$2:M$10000,'04 Raw Data'!$X$2:$X$10000,$A22,'04 Raw Data'!$Y$2:$Y$10000,AD$1)</f>
        <v>50</v>
      </c>
      <c r="AE22">
        <f>SUMIFS('04 Raw Data'!N$2:N$10000,'04 Raw Data'!$X$2:$X$10000,$A22,'04 Raw Data'!$Y$2:$Y$10000,AE$1)</f>
        <v>0</v>
      </c>
      <c r="AF22">
        <f>SUMIFS('04 Raw Data'!O$2:O$10000,'04 Raw Data'!$X$2:$X$10000,$A22,'04 Raw Data'!$Y$2:$Y$10000,AF$1)</f>
        <v>50</v>
      </c>
      <c r="AG22">
        <f>SUMIFS('04 Raw Data'!P$2:P$10000,'04 Raw Data'!$X$2:$X$10000,$A22,'04 Raw Data'!$Y$2:$Y$10000,AG$1)</f>
        <v>0</v>
      </c>
      <c r="AP22">
        <f t="shared" si="9"/>
        <v>4399</v>
      </c>
      <c r="AQ22">
        <f t="shared" si="10"/>
        <v>91</v>
      </c>
      <c r="AR22">
        <f t="shared" si="11"/>
        <v>18</v>
      </c>
      <c r="AS22">
        <f t="shared" si="12"/>
        <v>41</v>
      </c>
      <c r="AT22">
        <f t="shared" si="13"/>
        <v>1741</v>
      </c>
      <c r="AU22">
        <f t="shared" si="14"/>
        <v>38</v>
      </c>
      <c r="AV22">
        <f t="shared" si="15"/>
        <v>2458</v>
      </c>
      <c r="AW22">
        <f t="shared" si="16"/>
        <v>12</v>
      </c>
      <c r="AX22">
        <f t="shared" si="17"/>
        <v>0.80472834735167087</v>
      </c>
      <c r="AY22">
        <f t="shared" si="18"/>
        <v>0.17231188906569675</v>
      </c>
      <c r="AZ22">
        <f t="shared" si="19"/>
        <v>2.2959763582632416E-2</v>
      </c>
      <c r="BA22">
        <f t="shared" si="20"/>
        <v>0</v>
      </c>
      <c r="BB22">
        <f t="shared" si="21"/>
        <v>0.56468926553672316</v>
      </c>
      <c r="BC22">
        <f t="shared" si="22"/>
        <v>0.5395778364116095</v>
      </c>
      <c r="BD22">
        <f t="shared" si="23"/>
        <v>0.49504950495049505</v>
      </c>
      <c r="BE22" t="e">
        <f t="shared" si="24"/>
        <v>#DIV/0!</v>
      </c>
      <c r="BF22">
        <f t="shared" si="25"/>
        <v>0.55876335530802457</v>
      </c>
      <c r="BG22">
        <f t="shared" si="26"/>
        <v>0.3889830508474576</v>
      </c>
      <c r="BH22">
        <f t="shared" si="27"/>
        <v>0.41424802110817943</v>
      </c>
      <c r="BI22">
        <f t="shared" si="28"/>
        <v>0.49504950495049505</v>
      </c>
      <c r="BJ22" t="e">
        <f t="shared" si="29"/>
        <v>#DIV/0!</v>
      </c>
      <c r="BK22">
        <f t="shared" si="30"/>
        <v>0.39577176631052513</v>
      </c>
    </row>
    <row r="23" spans="1:63" x14ac:dyDescent="0.3">
      <c r="A23">
        <f t="shared" si="31"/>
        <v>21</v>
      </c>
      <c r="B23">
        <f>SUMIFS('04 Raw Data'!I$2:I$10000,'04 Raw Data'!$X$2:$X$10000,$A23,'04 Raw Data'!$Y$2:$Y$10000,B$1)</f>
        <v>5976</v>
      </c>
      <c r="C23">
        <f>SUMIFS('04 Raw Data'!J$2:J$10000,'04 Raw Data'!$X$2:$X$10000,$A23,'04 Raw Data'!$Y$2:$Y$10000,C$1)</f>
        <v>73</v>
      </c>
      <c r="D23">
        <f>SUMIFS('04 Raw Data'!K$2:K$10000,'04 Raw Data'!$X$2:$X$10000,$A23,'04 Raw Data'!$Y$2:$Y$10000,D$1)</f>
        <v>10</v>
      </c>
      <c r="E23">
        <f>SUMIFS('04 Raw Data'!L$2:L$10000,'04 Raw Data'!$X$2:$X$10000,$A23,'04 Raw Data'!$Y$2:$Y$10000,E$1)</f>
        <v>19</v>
      </c>
      <c r="F23">
        <f>SUMIFS('04 Raw Data'!M$2:M$10000,'04 Raw Data'!$X$2:$X$10000,$A23,'04 Raw Data'!$Y$2:$Y$10000,F$1)</f>
        <v>2145</v>
      </c>
      <c r="G23">
        <f>SUMIFS('04 Raw Data'!N$2:N$10000,'04 Raw Data'!$X$2:$X$10000,$A23,'04 Raw Data'!$Y$2:$Y$10000,G$1)</f>
        <v>20</v>
      </c>
      <c r="H23">
        <f>SUMIFS('04 Raw Data'!O$2:O$10000,'04 Raw Data'!$X$2:$X$10000,$A23,'04 Raw Data'!$Y$2:$Y$10000,H$1)</f>
        <v>3697</v>
      </c>
      <c r="I23">
        <f>SUMIFS('04 Raw Data'!P$2:P$10000,'04 Raw Data'!$X$2:$X$10000,$A23,'04 Raw Data'!$Y$2:$Y$10000,I$1)</f>
        <v>12</v>
      </c>
      <c r="J23">
        <f t="shared" si="2"/>
        <v>1.2215528781793841E-2</v>
      </c>
      <c r="K23">
        <f t="shared" si="3"/>
        <v>1.6733601070950468E-3</v>
      </c>
      <c r="L23">
        <f t="shared" si="4"/>
        <v>3.1793842034805891E-3</v>
      </c>
      <c r="M23">
        <f t="shared" si="5"/>
        <v>0.35893574297188757</v>
      </c>
      <c r="N23">
        <f t="shared" si="6"/>
        <v>3.3467202141900937E-3</v>
      </c>
      <c r="O23">
        <f t="shared" si="7"/>
        <v>0.61864123159303885</v>
      </c>
      <c r="P23">
        <f t="shared" si="8"/>
        <v>2.008032128514056E-3</v>
      </c>
      <c r="R23">
        <f>SUMIFS('04 Raw Data'!I$2:I$10000,'04 Raw Data'!$X$2:$X$10000,$A23,'04 Raw Data'!$Y$2:$Y$10000,R$1)</f>
        <v>1436</v>
      </c>
      <c r="S23">
        <f>SUMIFS('04 Raw Data'!J$2:J$10000,'04 Raw Data'!$X$2:$X$10000,$A23,'04 Raw Data'!$Y$2:$Y$10000,S$1)</f>
        <v>19</v>
      </c>
      <c r="T23">
        <f>SUMIFS('04 Raw Data'!K$2:K$10000,'04 Raw Data'!$X$2:$X$10000,$A23,'04 Raw Data'!$Y$2:$Y$10000,T$1)</f>
        <v>4</v>
      </c>
      <c r="U23">
        <f>SUMIFS('04 Raw Data'!L$2:L$10000,'04 Raw Data'!$X$2:$X$10000,$A23,'04 Raw Data'!$Y$2:$Y$10000,U$1)</f>
        <v>4</v>
      </c>
      <c r="V23">
        <f>SUMIFS('04 Raw Data'!M$2:M$10000,'04 Raw Data'!$X$2:$X$10000,$A23,'04 Raw Data'!$Y$2:$Y$10000,V$1)</f>
        <v>580</v>
      </c>
      <c r="W23">
        <f>SUMIFS('04 Raw Data'!N$2:N$10000,'04 Raw Data'!$X$2:$X$10000,$A23,'04 Raw Data'!$Y$2:$Y$10000,W$1)</f>
        <v>7</v>
      </c>
      <c r="X23">
        <f>SUMIFS('04 Raw Data'!O$2:O$10000,'04 Raw Data'!$X$2:$X$10000,$A23,'04 Raw Data'!$Y$2:$Y$10000,X$1)</f>
        <v>820</v>
      </c>
      <c r="Y23">
        <f>SUMIFS('04 Raw Data'!P$2:P$10000,'04 Raw Data'!$X$2:$X$10000,$A23,'04 Raw Data'!$Y$2:$Y$10000,Y$1)</f>
        <v>2</v>
      </c>
      <c r="Z23">
        <f>SUMIFS('04 Raw Data'!I$2:I$10000,'04 Raw Data'!$X$2:$X$10000,$A23,'04 Raw Data'!$Y$2:$Y$10000,Z$1)</f>
        <v>105</v>
      </c>
      <c r="AA23">
        <f>SUMIFS('04 Raw Data'!J$2:J$10000,'04 Raw Data'!$X$2:$X$10000,$A23,'04 Raw Data'!$Y$2:$Y$10000,AA$1)</f>
        <v>3</v>
      </c>
      <c r="AB23">
        <f>SUMIFS('04 Raw Data'!K$2:K$10000,'04 Raw Data'!$X$2:$X$10000,$A23,'04 Raw Data'!$Y$2:$Y$10000,AB$1)</f>
        <v>0</v>
      </c>
      <c r="AC23">
        <f>SUMIFS('04 Raw Data'!L$2:L$10000,'04 Raw Data'!$X$2:$X$10000,$A23,'04 Raw Data'!$Y$2:$Y$10000,AC$1)</f>
        <v>0</v>
      </c>
      <c r="AD23">
        <f>SUMIFS('04 Raw Data'!M$2:M$10000,'04 Raw Data'!$X$2:$X$10000,$A23,'04 Raw Data'!$Y$2:$Y$10000,AD$1)</f>
        <v>38</v>
      </c>
      <c r="AE23">
        <f>SUMIFS('04 Raw Data'!N$2:N$10000,'04 Raw Data'!$X$2:$X$10000,$A23,'04 Raw Data'!$Y$2:$Y$10000,AE$1)</f>
        <v>1</v>
      </c>
      <c r="AF23">
        <f>SUMIFS('04 Raw Data'!O$2:O$10000,'04 Raw Data'!$X$2:$X$10000,$A23,'04 Raw Data'!$Y$2:$Y$10000,AF$1)</f>
        <v>61</v>
      </c>
      <c r="AG23">
        <f>SUMIFS('04 Raw Data'!P$2:P$10000,'04 Raw Data'!$X$2:$X$10000,$A23,'04 Raw Data'!$Y$2:$Y$10000,AG$1)</f>
        <v>2</v>
      </c>
      <c r="AP23">
        <f t="shared" si="9"/>
        <v>7517</v>
      </c>
      <c r="AQ23">
        <f t="shared" si="10"/>
        <v>95</v>
      </c>
      <c r="AR23">
        <f t="shared" si="11"/>
        <v>14</v>
      </c>
      <c r="AS23">
        <f t="shared" si="12"/>
        <v>23</v>
      </c>
      <c r="AT23">
        <f t="shared" si="13"/>
        <v>2763</v>
      </c>
      <c r="AU23">
        <f t="shared" si="14"/>
        <v>28</v>
      </c>
      <c r="AV23">
        <f t="shared" si="15"/>
        <v>4578</v>
      </c>
      <c r="AW23">
        <f t="shared" si="16"/>
        <v>16</v>
      </c>
      <c r="AX23">
        <f t="shared" si="17"/>
        <v>0.794998004523081</v>
      </c>
      <c r="AY23">
        <f t="shared" si="18"/>
        <v>0.19103365704403352</v>
      </c>
      <c r="AZ23">
        <f t="shared" si="19"/>
        <v>1.396833843288546E-2</v>
      </c>
      <c r="BA23">
        <f t="shared" si="20"/>
        <v>0</v>
      </c>
      <c r="BB23">
        <f t="shared" si="21"/>
        <v>0.61864123159303885</v>
      </c>
      <c r="BC23">
        <f t="shared" si="22"/>
        <v>0.57103064066852371</v>
      </c>
      <c r="BD23">
        <f t="shared" si="23"/>
        <v>0.580952380952381</v>
      </c>
      <c r="BE23" t="e">
        <f t="shared" si="24"/>
        <v>#DIV/0!</v>
      </c>
      <c r="BF23">
        <f t="shared" si="25"/>
        <v>0.60901955567380606</v>
      </c>
      <c r="BG23">
        <f t="shared" si="26"/>
        <v>0.35893574297188757</v>
      </c>
      <c r="BH23">
        <f t="shared" si="27"/>
        <v>0.40389972144846797</v>
      </c>
      <c r="BI23">
        <f t="shared" si="28"/>
        <v>0.3619047619047619</v>
      </c>
      <c r="BJ23" t="e">
        <f t="shared" si="29"/>
        <v>#DIV/0!</v>
      </c>
      <c r="BK23">
        <f t="shared" si="30"/>
        <v>0.36756684847678595</v>
      </c>
    </row>
    <row r="24" spans="1:63" x14ac:dyDescent="0.3">
      <c r="A24">
        <f t="shared" si="31"/>
        <v>22</v>
      </c>
      <c r="B24">
        <f>SUMIFS('04 Raw Data'!I$2:I$10000,'04 Raw Data'!$X$2:$X$10000,$A24,'04 Raw Data'!$Y$2:$Y$10000,B$1)</f>
        <v>4533</v>
      </c>
      <c r="C24">
        <f>SUMIFS('04 Raw Data'!J$2:J$10000,'04 Raw Data'!$X$2:$X$10000,$A24,'04 Raw Data'!$Y$2:$Y$10000,C$1)</f>
        <v>93</v>
      </c>
      <c r="D24">
        <f>SUMIFS('04 Raw Data'!K$2:K$10000,'04 Raw Data'!$X$2:$X$10000,$A24,'04 Raw Data'!$Y$2:$Y$10000,D$1)</f>
        <v>8</v>
      </c>
      <c r="E24">
        <f>SUMIFS('04 Raw Data'!L$2:L$10000,'04 Raw Data'!$X$2:$X$10000,$A24,'04 Raw Data'!$Y$2:$Y$10000,E$1)</f>
        <v>28</v>
      </c>
      <c r="F24">
        <f>SUMIFS('04 Raw Data'!M$2:M$10000,'04 Raw Data'!$X$2:$X$10000,$A24,'04 Raw Data'!$Y$2:$Y$10000,F$1)</f>
        <v>2003</v>
      </c>
      <c r="G24">
        <f>SUMIFS('04 Raw Data'!N$2:N$10000,'04 Raw Data'!$X$2:$X$10000,$A24,'04 Raw Data'!$Y$2:$Y$10000,G$1)</f>
        <v>23</v>
      </c>
      <c r="H24">
        <f>SUMIFS('04 Raw Data'!O$2:O$10000,'04 Raw Data'!$X$2:$X$10000,$A24,'04 Raw Data'!$Y$2:$Y$10000,H$1)</f>
        <v>2369</v>
      </c>
      <c r="I24">
        <f>SUMIFS('04 Raw Data'!P$2:P$10000,'04 Raw Data'!$X$2:$X$10000,$A24,'04 Raw Data'!$Y$2:$Y$10000,I$1)</f>
        <v>9</v>
      </c>
      <c r="J24">
        <f t="shared" si="2"/>
        <v>2.0516214427531435E-2</v>
      </c>
      <c r="K24">
        <f t="shared" si="3"/>
        <v>1.7648356496801235E-3</v>
      </c>
      <c r="L24">
        <f t="shared" si="4"/>
        <v>6.1769247738804323E-3</v>
      </c>
      <c r="M24">
        <f t="shared" si="5"/>
        <v>0.44187072578866093</v>
      </c>
      <c r="N24">
        <f t="shared" si="6"/>
        <v>5.0739024928303554E-3</v>
      </c>
      <c r="O24">
        <f t="shared" si="7"/>
        <v>0.52261195676152661</v>
      </c>
      <c r="P24">
        <f t="shared" si="8"/>
        <v>1.9854401058901389E-3</v>
      </c>
      <c r="R24">
        <f>SUMIFS('04 Raw Data'!I$2:I$10000,'04 Raw Data'!$X$2:$X$10000,$A24,'04 Raw Data'!$Y$2:$Y$10000,R$1)</f>
        <v>1121</v>
      </c>
      <c r="S24">
        <f>SUMIFS('04 Raw Data'!J$2:J$10000,'04 Raw Data'!$X$2:$X$10000,$A24,'04 Raw Data'!$Y$2:$Y$10000,S$1)</f>
        <v>20</v>
      </c>
      <c r="T24">
        <f>SUMIFS('04 Raw Data'!K$2:K$10000,'04 Raw Data'!$X$2:$X$10000,$A24,'04 Raw Data'!$Y$2:$Y$10000,T$1)</f>
        <v>9</v>
      </c>
      <c r="U24">
        <f>SUMIFS('04 Raw Data'!L$2:L$10000,'04 Raw Data'!$X$2:$X$10000,$A24,'04 Raw Data'!$Y$2:$Y$10000,U$1)</f>
        <v>1</v>
      </c>
      <c r="V24">
        <f>SUMIFS('04 Raw Data'!M$2:M$10000,'04 Raw Data'!$X$2:$X$10000,$A24,'04 Raw Data'!$Y$2:$Y$10000,V$1)</f>
        <v>554</v>
      </c>
      <c r="W24">
        <f>SUMIFS('04 Raw Data'!N$2:N$10000,'04 Raw Data'!$X$2:$X$10000,$A24,'04 Raw Data'!$Y$2:$Y$10000,W$1)</f>
        <v>2</v>
      </c>
      <c r="X24">
        <f>SUMIFS('04 Raw Data'!O$2:O$10000,'04 Raw Data'!$X$2:$X$10000,$A24,'04 Raw Data'!$Y$2:$Y$10000,X$1)</f>
        <v>530</v>
      </c>
      <c r="Y24">
        <f>SUMIFS('04 Raw Data'!P$2:P$10000,'04 Raw Data'!$X$2:$X$10000,$A24,'04 Raw Data'!$Y$2:$Y$10000,Y$1)</f>
        <v>5</v>
      </c>
      <c r="Z24">
        <f>SUMIFS('04 Raw Data'!I$2:I$10000,'04 Raw Data'!$X$2:$X$10000,$A24,'04 Raw Data'!$Y$2:$Y$10000,Z$1)</f>
        <v>102</v>
      </c>
      <c r="AA24">
        <f>SUMIFS('04 Raw Data'!J$2:J$10000,'04 Raw Data'!$X$2:$X$10000,$A24,'04 Raw Data'!$Y$2:$Y$10000,AA$1)</f>
        <v>0</v>
      </c>
      <c r="AB24">
        <f>SUMIFS('04 Raw Data'!K$2:K$10000,'04 Raw Data'!$X$2:$X$10000,$A24,'04 Raw Data'!$Y$2:$Y$10000,AB$1)</f>
        <v>0</v>
      </c>
      <c r="AC24">
        <f>SUMIFS('04 Raw Data'!L$2:L$10000,'04 Raw Data'!$X$2:$X$10000,$A24,'04 Raw Data'!$Y$2:$Y$10000,AC$1)</f>
        <v>2</v>
      </c>
      <c r="AD24">
        <f>SUMIFS('04 Raw Data'!M$2:M$10000,'04 Raw Data'!$X$2:$X$10000,$A24,'04 Raw Data'!$Y$2:$Y$10000,AD$1)</f>
        <v>52</v>
      </c>
      <c r="AE24">
        <f>SUMIFS('04 Raw Data'!N$2:N$10000,'04 Raw Data'!$X$2:$X$10000,$A24,'04 Raw Data'!$Y$2:$Y$10000,AE$1)</f>
        <v>0</v>
      </c>
      <c r="AF24">
        <f>SUMIFS('04 Raw Data'!O$2:O$10000,'04 Raw Data'!$X$2:$X$10000,$A24,'04 Raw Data'!$Y$2:$Y$10000,AF$1)</f>
        <v>48</v>
      </c>
      <c r="AG24">
        <f>SUMIFS('04 Raw Data'!P$2:P$10000,'04 Raw Data'!$X$2:$X$10000,$A24,'04 Raw Data'!$Y$2:$Y$10000,AG$1)</f>
        <v>0</v>
      </c>
      <c r="AP24">
        <f t="shared" si="9"/>
        <v>5756</v>
      </c>
      <c r="AQ24">
        <f t="shared" si="10"/>
        <v>113</v>
      </c>
      <c r="AR24">
        <f t="shared" si="11"/>
        <v>17</v>
      </c>
      <c r="AS24">
        <f t="shared" si="12"/>
        <v>31</v>
      </c>
      <c r="AT24">
        <f t="shared" si="13"/>
        <v>2609</v>
      </c>
      <c r="AU24">
        <f t="shared" si="14"/>
        <v>25</v>
      </c>
      <c r="AV24">
        <f t="shared" si="15"/>
        <v>2947</v>
      </c>
      <c r="AW24">
        <f t="shared" si="16"/>
        <v>14</v>
      </c>
      <c r="AX24">
        <f t="shared" si="17"/>
        <v>0.78752605976372481</v>
      </c>
      <c r="AY24">
        <f t="shared" si="18"/>
        <v>0.19475330090340515</v>
      </c>
      <c r="AZ24">
        <f t="shared" si="19"/>
        <v>1.7720639332870047E-2</v>
      </c>
      <c r="BA24">
        <f t="shared" si="20"/>
        <v>0</v>
      </c>
      <c r="BB24">
        <f t="shared" si="21"/>
        <v>0.52261195676152661</v>
      </c>
      <c r="BC24">
        <f t="shared" si="22"/>
        <v>0.47279214986619089</v>
      </c>
      <c r="BD24">
        <f t="shared" si="23"/>
        <v>0.47058823529411764</v>
      </c>
      <c r="BE24" t="e">
        <f t="shared" si="24"/>
        <v>#DIV/0!</v>
      </c>
      <c r="BF24">
        <f t="shared" si="25"/>
        <v>0.51198749131341215</v>
      </c>
      <c r="BG24">
        <f t="shared" si="26"/>
        <v>0.44187072578866093</v>
      </c>
      <c r="BH24">
        <f t="shared" si="27"/>
        <v>0.49420160570918825</v>
      </c>
      <c r="BI24">
        <f t="shared" si="28"/>
        <v>0.50980392156862742</v>
      </c>
      <c r="BJ24" t="e">
        <f t="shared" si="29"/>
        <v>#DIV/0!</v>
      </c>
      <c r="BK24">
        <f t="shared" si="30"/>
        <v>0.45326615705350937</v>
      </c>
    </row>
    <row r="25" spans="1:63" x14ac:dyDescent="0.3">
      <c r="A25">
        <f t="shared" si="31"/>
        <v>23</v>
      </c>
      <c r="B25">
        <f>SUMIFS('04 Raw Data'!I$2:I$10000,'04 Raw Data'!$X$2:$X$10000,$A25,'04 Raw Data'!$Y$2:$Y$10000,B$1)</f>
        <v>4524</v>
      </c>
      <c r="C25">
        <f>SUMIFS('04 Raw Data'!J$2:J$10000,'04 Raw Data'!$X$2:$X$10000,$A25,'04 Raw Data'!$Y$2:$Y$10000,C$1)</f>
        <v>97</v>
      </c>
      <c r="D25">
        <f>SUMIFS('04 Raw Data'!K$2:K$10000,'04 Raw Data'!$X$2:$X$10000,$A25,'04 Raw Data'!$Y$2:$Y$10000,D$1)</f>
        <v>14</v>
      </c>
      <c r="E25">
        <f>SUMIFS('04 Raw Data'!L$2:L$10000,'04 Raw Data'!$X$2:$X$10000,$A25,'04 Raw Data'!$Y$2:$Y$10000,E$1)</f>
        <v>9</v>
      </c>
      <c r="F25">
        <f>SUMIFS('04 Raw Data'!M$2:M$10000,'04 Raw Data'!$X$2:$X$10000,$A25,'04 Raw Data'!$Y$2:$Y$10000,F$1)</f>
        <v>2361</v>
      </c>
      <c r="G25">
        <f>SUMIFS('04 Raw Data'!N$2:N$10000,'04 Raw Data'!$X$2:$X$10000,$A25,'04 Raw Data'!$Y$2:$Y$10000,G$1)</f>
        <v>22</v>
      </c>
      <c r="H25">
        <f>SUMIFS('04 Raw Data'!O$2:O$10000,'04 Raw Data'!$X$2:$X$10000,$A25,'04 Raw Data'!$Y$2:$Y$10000,H$1)</f>
        <v>2008</v>
      </c>
      <c r="I25">
        <f>SUMIFS('04 Raw Data'!P$2:P$10000,'04 Raw Data'!$X$2:$X$10000,$A25,'04 Raw Data'!$Y$2:$Y$10000,I$1)</f>
        <v>13</v>
      </c>
      <c r="J25">
        <f t="shared" si="2"/>
        <v>2.1441202475685234E-2</v>
      </c>
      <c r="K25">
        <f t="shared" si="3"/>
        <v>3.094606542882405E-3</v>
      </c>
      <c r="L25">
        <f t="shared" si="4"/>
        <v>1.9893899204244032E-3</v>
      </c>
      <c r="M25">
        <f t="shared" si="5"/>
        <v>0.52188328912466841</v>
      </c>
      <c r="N25">
        <f t="shared" si="6"/>
        <v>4.8629531388152082E-3</v>
      </c>
      <c r="O25">
        <f t="shared" si="7"/>
        <v>0.44385499557913349</v>
      </c>
      <c r="P25">
        <f t="shared" si="8"/>
        <v>2.8735632183908046E-3</v>
      </c>
      <c r="R25">
        <f>SUMIFS('04 Raw Data'!I$2:I$10000,'04 Raw Data'!$X$2:$X$10000,$A25,'04 Raw Data'!$Y$2:$Y$10000,R$1)</f>
        <v>1402</v>
      </c>
      <c r="S25">
        <f>SUMIFS('04 Raw Data'!J$2:J$10000,'04 Raw Data'!$X$2:$X$10000,$A25,'04 Raw Data'!$Y$2:$Y$10000,S$1)</f>
        <v>34</v>
      </c>
      <c r="T25">
        <f>SUMIFS('04 Raw Data'!K$2:K$10000,'04 Raw Data'!$X$2:$X$10000,$A25,'04 Raw Data'!$Y$2:$Y$10000,T$1)</f>
        <v>10</v>
      </c>
      <c r="U25">
        <f>SUMIFS('04 Raw Data'!L$2:L$10000,'04 Raw Data'!$X$2:$X$10000,$A25,'04 Raw Data'!$Y$2:$Y$10000,U$1)</f>
        <v>2</v>
      </c>
      <c r="V25">
        <f>SUMIFS('04 Raw Data'!M$2:M$10000,'04 Raw Data'!$X$2:$X$10000,$A25,'04 Raw Data'!$Y$2:$Y$10000,V$1)</f>
        <v>815</v>
      </c>
      <c r="W25">
        <f>SUMIFS('04 Raw Data'!N$2:N$10000,'04 Raw Data'!$X$2:$X$10000,$A25,'04 Raw Data'!$Y$2:$Y$10000,W$1)</f>
        <v>9</v>
      </c>
      <c r="X25">
        <f>SUMIFS('04 Raw Data'!O$2:O$10000,'04 Raw Data'!$X$2:$X$10000,$A25,'04 Raw Data'!$Y$2:$Y$10000,X$1)</f>
        <v>527</v>
      </c>
      <c r="Y25">
        <f>SUMIFS('04 Raw Data'!P$2:P$10000,'04 Raw Data'!$X$2:$X$10000,$A25,'04 Raw Data'!$Y$2:$Y$10000,Y$1)</f>
        <v>5</v>
      </c>
      <c r="Z25">
        <f>SUMIFS('04 Raw Data'!I$2:I$10000,'04 Raw Data'!$X$2:$X$10000,$A25,'04 Raw Data'!$Y$2:$Y$10000,Z$1)</f>
        <v>72</v>
      </c>
      <c r="AA25">
        <f>SUMIFS('04 Raw Data'!J$2:J$10000,'04 Raw Data'!$X$2:$X$10000,$A25,'04 Raw Data'!$Y$2:$Y$10000,AA$1)</f>
        <v>3</v>
      </c>
      <c r="AB25">
        <f>SUMIFS('04 Raw Data'!K$2:K$10000,'04 Raw Data'!$X$2:$X$10000,$A25,'04 Raw Data'!$Y$2:$Y$10000,AB$1)</f>
        <v>0</v>
      </c>
      <c r="AC25">
        <f>SUMIFS('04 Raw Data'!L$2:L$10000,'04 Raw Data'!$X$2:$X$10000,$A25,'04 Raw Data'!$Y$2:$Y$10000,AC$1)</f>
        <v>1</v>
      </c>
      <c r="AD25">
        <f>SUMIFS('04 Raw Data'!M$2:M$10000,'04 Raw Data'!$X$2:$X$10000,$A25,'04 Raw Data'!$Y$2:$Y$10000,AD$1)</f>
        <v>36</v>
      </c>
      <c r="AE25">
        <f>SUMIFS('04 Raw Data'!N$2:N$10000,'04 Raw Data'!$X$2:$X$10000,$A25,'04 Raw Data'!$Y$2:$Y$10000,AE$1)</f>
        <v>0</v>
      </c>
      <c r="AF25">
        <f>SUMIFS('04 Raw Data'!O$2:O$10000,'04 Raw Data'!$X$2:$X$10000,$A25,'04 Raw Data'!$Y$2:$Y$10000,AF$1)</f>
        <v>32</v>
      </c>
      <c r="AG25">
        <f>SUMIFS('04 Raw Data'!P$2:P$10000,'04 Raw Data'!$X$2:$X$10000,$A25,'04 Raw Data'!$Y$2:$Y$10000,AG$1)</f>
        <v>0</v>
      </c>
      <c r="AP25">
        <f t="shared" si="9"/>
        <v>5998</v>
      </c>
      <c r="AQ25">
        <f t="shared" si="10"/>
        <v>134</v>
      </c>
      <c r="AR25">
        <f t="shared" si="11"/>
        <v>24</v>
      </c>
      <c r="AS25">
        <f t="shared" si="12"/>
        <v>12</v>
      </c>
      <c r="AT25">
        <f t="shared" si="13"/>
        <v>3212</v>
      </c>
      <c r="AU25">
        <f t="shared" si="14"/>
        <v>31</v>
      </c>
      <c r="AV25">
        <f t="shared" si="15"/>
        <v>2567</v>
      </c>
      <c r="AW25">
        <f t="shared" si="16"/>
        <v>18</v>
      </c>
      <c r="AX25">
        <f t="shared" si="17"/>
        <v>0.75425141713904631</v>
      </c>
      <c r="AY25">
        <f t="shared" si="18"/>
        <v>0.23374458152717573</v>
      </c>
      <c r="AZ25">
        <f t="shared" si="19"/>
        <v>1.2004001333777926E-2</v>
      </c>
      <c r="BA25">
        <f t="shared" si="20"/>
        <v>0</v>
      </c>
      <c r="BB25">
        <f t="shared" si="21"/>
        <v>0.44385499557913349</v>
      </c>
      <c r="BC25">
        <f t="shared" si="22"/>
        <v>0.37589158345221113</v>
      </c>
      <c r="BD25">
        <f t="shared" si="23"/>
        <v>0.44444444444444442</v>
      </c>
      <c r="BE25" t="e">
        <f t="shared" si="24"/>
        <v>#DIV/0!</v>
      </c>
      <c r="BF25">
        <f t="shared" si="25"/>
        <v>0.42797599199733244</v>
      </c>
      <c r="BG25">
        <f t="shared" si="26"/>
        <v>0.52188328912466841</v>
      </c>
      <c r="BH25">
        <f t="shared" si="27"/>
        <v>0.58131241084165475</v>
      </c>
      <c r="BI25">
        <f t="shared" si="28"/>
        <v>0.5</v>
      </c>
      <c r="BJ25" t="e">
        <f t="shared" si="29"/>
        <v>#DIV/0!</v>
      </c>
      <c r="BK25">
        <f t="shared" si="30"/>
        <v>0.53551183727909302</v>
      </c>
    </row>
    <row r="26" spans="1:63" x14ac:dyDescent="0.3">
      <c r="A26">
        <f t="shared" si="31"/>
        <v>24</v>
      </c>
      <c r="B26">
        <f>SUMIFS('04 Raw Data'!I$2:I$10000,'04 Raw Data'!$X$2:$X$10000,$A26,'04 Raw Data'!$Y$2:$Y$10000,B$1)</f>
        <v>4884</v>
      </c>
      <c r="C26">
        <f>SUMIFS('04 Raw Data'!J$2:J$10000,'04 Raw Data'!$X$2:$X$10000,$A26,'04 Raw Data'!$Y$2:$Y$10000,C$1)</f>
        <v>78</v>
      </c>
      <c r="D26">
        <f>SUMIFS('04 Raw Data'!K$2:K$10000,'04 Raw Data'!$X$2:$X$10000,$A26,'04 Raw Data'!$Y$2:$Y$10000,D$1)</f>
        <v>12</v>
      </c>
      <c r="E26">
        <f>SUMIFS('04 Raw Data'!L$2:L$10000,'04 Raw Data'!$X$2:$X$10000,$A26,'04 Raw Data'!$Y$2:$Y$10000,E$1)</f>
        <v>22</v>
      </c>
      <c r="F26">
        <f>SUMIFS('04 Raw Data'!M$2:M$10000,'04 Raw Data'!$X$2:$X$10000,$A26,'04 Raw Data'!$Y$2:$Y$10000,F$1)</f>
        <v>1886</v>
      </c>
      <c r="G26">
        <f>SUMIFS('04 Raw Data'!N$2:N$10000,'04 Raw Data'!$X$2:$X$10000,$A26,'04 Raw Data'!$Y$2:$Y$10000,G$1)</f>
        <v>27</v>
      </c>
      <c r="H26">
        <f>SUMIFS('04 Raw Data'!O$2:O$10000,'04 Raw Data'!$X$2:$X$10000,$A26,'04 Raw Data'!$Y$2:$Y$10000,H$1)</f>
        <v>2847</v>
      </c>
      <c r="I26">
        <f>SUMIFS('04 Raw Data'!P$2:P$10000,'04 Raw Data'!$X$2:$X$10000,$A26,'04 Raw Data'!$Y$2:$Y$10000,I$1)</f>
        <v>12</v>
      </c>
      <c r="J26">
        <f t="shared" si="2"/>
        <v>1.5970515970515971E-2</v>
      </c>
      <c r="K26">
        <f t="shared" si="3"/>
        <v>2.4570024570024569E-3</v>
      </c>
      <c r="L26">
        <f t="shared" si="4"/>
        <v>4.5045045045045045E-3</v>
      </c>
      <c r="M26">
        <f t="shared" si="5"/>
        <v>0.38615888615888616</v>
      </c>
      <c r="N26">
        <f t="shared" si="6"/>
        <v>5.528255528255528E-3</v>
      </c>
      <c r="O26">
        <f t="shared" si="7"/>
        <v>0.58292383292383287</v>
      </c>
      <c r="P26">
        <f t="shared" si="8"/>
        <v>2.4570024570024569E-3</v>
      </c>
      <c r="R26">
        <f>SUMIFS('04 Raw Data'!I$2:I$10000,'04 Raw Data'!$X$2:$X$10000,$A26,'04 Raw Data'!$Y$2:$Y$10000,R$1)</f>
        <v>1103</v>
      </c>
      <c r="S26">
        <f>SUMIFS('04 Raw Data'!J$2:J$10000,'04 Raw Data'!$X$2:$X$10000,$A26,'04 Raw Data'!$Y$2:$Y$10000,S$1)</f>
        <v>22</v>
      </c>
      <c r="T26">
        <f>SUMIFS('04 Raw Data'!K$2:K$10000,'04 Raw Data'!$X$2:$X$10000,$A26,'04 Raw Data'!$Y$2:$Y$10000,T$1)</f>
        <v>3</v>
      </c>
      <c r="U26">
        <f>SUMIFS('04 Raw Data'!L$2:L$10000,'04 Raw Data'!$X$2:$X$10000,$A26,'04 Raw Data'!$Y$2:$Y$10000,U$1)</f>
        <v>4</v>
      </c>
      <c r="V26">
        <f>SUMIFS('04 Raw Data'!M$2:M$10000,'04 Raw Data'!$X$2:$X$10000,$A26,'04 Raw Data'!$Y$2:$Y$10000,V$1)</f>
        <v>498</v>
      </c>
      <c r="W26">
        <f>SUMIFS('04 Raw Data'!N$2:N$10000,'04 Raw Data'!$X$2:$X$10000,$A26,'04 Raw Data'!$Y$2:$Y$10000,W$1)</f>
        <v>9</v>
      </c>
      <c r="X26">
        <f>SUMIFS('04 Raw Data'!O$2:O$10000,'04 Raw Data'!$X$2:$X$10000,$A26,'04 Raw Data'!$Y$2:$Y$10000,X$1)</f>
        <v>565</v>
      </c>
      <c r="Y26">
        <f>SUMIFS('04 Raw Data'!P$2:P$10000,'04 Raw Data'!$X$2:$X$10000,$A26,'04 Raw Data'!$Y$2:$Y$10000,Y$1)</f>
        <v>2</v>
      </c>
      <c r="Z26">
        <f>SUMIFS('04 Raw Data'!I$2:I$10000,'04 Raw Data'!$X$2:$X$10000,$A26,'04 Raw Data'!$Y$2:$Y$10000,Z$1)</f>
        <v>79</v>
      </c>
      <c r="AA26">
        <f>SUMIFS('04 Raw Data'!J$2:J$10000,'04 Raw Data'!$X$2:$X$10000,$A26,'04 Raw Data'!$Y$2:$Y$10000,AA$1)</f>
        <v>3</v>
      </c>
      <c r="AB26">
        <f>SUMIFS('04 Raw Data'!K$2:K$10000,'04 Raw Data'!$X$2:$X$10000,$A26,'04 Raw Data'!$Y$2:$Y$10000,AB$1)</f>
        <v>0</v>
      </c>
      <c r="AC26">
        <f>SUMIFS('04 Raw Data'!L$2:L$10000,'04 Raw Data'!$X$2:$X$10000,$A26,'04 Raw Data'!$Y$2:$Y$10000,AC$1)</f>
        <v>1</v>
      </c>
      <c r="AD26">
        <f>SUMIFS('04 Raw Data'!M$2:M$10000,'04 Raw Data'!$X$2:$X$10000,$A26,'04 Raw Data'!$Y$2:$Y$10000,AD$1)</f>
        <v>28</v>
      </c>
      <c r="AE26">
        <f>SUMIFS('04 Raw Data'!N$2:N$10000,'04 Raw Data'!$X$2:$X$10000,$A26,'04 Raw Data'!$Y$2:$Y$10000,AE$1)</f>
        <v>0</v>
      </c>
      <c r="AF26">
        <f>SUMIFS('04 Raw Data'!O$2:O$10000,'04 Raw Data'!$X$2:$X$10000,$A26,'04 Raw Data'!$Y$2:$Y$10000,AF$1)</f>
        <v>47</v>
      </c>
      <c r="AG26">
        <f>SUMIFS('04 Raw Data'!P$2:P$10000,'04 Raw Data'!$X$2:$X$10000,$A26,'04 Raw Data'!$Y$2:$Y$10000,AG$1)</f>
        <v>0</v>
      </c>
      <c r="AP26">
        <f t="shared" si="9"/>
        <v>6066</v>
      </c>
      <c r="AQ26">
        <f t="shared" si="10"/>
        <v>103</v>
      </c>
      <c r="AR26">
        <f t="shared" si="11"/>
        <v>15</v>
      </c>
      <c r="AS26">
        <f t="shared" si="12"/>
        <v>27</v>
      </c>
      <c r="AT26">
        <f t="shared" si="13"/>
        <v>2412</v>
      </c>
      <c r="AU26">
        <f t="shared" si="14"/>
        <v>36</v>
      </c>
      <c r="AV26">
        <f t="shared" si="15"/>
        <v>3459</v>
      </c>
      <c r="AW26">
        <f t="shared" si="16"/>
        <v>14</v>
      </c>
      <c r="AX26">
        <f t="shared" si="17"/>
        <v>0.80514342235410485</v>
      </c>
      <c r="AY26">
        <f t="shared" si="18"/>
        <v>0.18183316848005276</v>
      </c>
      <c r="AZ26">
        <f t="shared" si="19"/>
        <v>1.30234091658424E-2</v>
      </c>
      <c r="BA26">
        <f t="shared" si="20"/>
        <v>0</v>
      </c>
      <c r="BB26">
        <f t="shared" si="21"/>
        <v>0.58292383292383287</v>
      </c>
      <c r="BC26">
        <f t="shared" si="22"/>
        <v>0.51223934723481412</v>
      </c>
      <c r="BD26">
        <f t="shared" si="23"/>
        <v>0.59493670886075944</v>
      </c>
      <c r="BE26" t="e">
        <f t="shared" si="24"/>
        <v>#DIV/0!</v>
      </c>
      <c r="BF26">
        <f t="shared" si="25"/>
        <v>0.57022749752720081</v>
      </c>
      <c r="BG26">
        <f t="shared" si="26"/>
        <v>0.38615888615888616</v>
      </c>
      <c r="BH26">
        <f t="shared" si="27"/>
        <v>0.45149592021758839</v>
      </c>
      <c r="BI26">
        <f t="shared" si="28"/>
        <v>0.35443037974683544</v>
      </c>
      <c r="BJ26" t="e">
        <f t="shared" si="29"/>
        <v>#DIV/0!</v>
      </c>
      <c r="BK26">
        <f t="shared" si="30"/>
        <v>0.39762611275964393</v>
      </c>
    </row>
    <row r="27" spans="1:63" x14ac:dyDescent="0.3">
      <c r="A27">
        <f t="shared" si="31"/>
        <v>25</v>
      </c>
      <c r="B27">
        <f>SUMIFS('04 Raw Data'!I$2:I$10000,'04 Raw Data'!$X$2:$X$10000,$A27,'04 Raw Data'!$Y$2:$Y$10000,B$1)</f>
        <v>4485</v>
      </c>
      <c r="C27">
        <f>SUMIFS('04 Raw Data'!J$2:J$10000,'04 Raw Data'!$X$2:$X$10000,$A27,'04 Raw Data'!$Y$2:$Y$10000,C$1)</f>
        <v>108</v>
      </c>
      <c r="D27">
        <f>SUMIFS('04 Raw Data'!K$2:K$10000,'04 Raw Data'!$X$2:$X$10000,$A27,'04 Raw Data'!$Y$2:$Y$10000,D$1)</f>
        <v>23</v>
      </c>
      <c r="E27">
        <f>SUMIFS('04 Raw Data'!L$2:L$10000,'04 Raw Data'!$X$2:$X$10000,$A27,'04 Raw Data'!$Y$2:$Y$10000,E$1)</f>
        <v>20</v>
      </c>
      <c r="F27">
        <f>SUMIFS('04 Raw Data'!M$2:M$10000,'04 Raw Data'!$X$2:$X$10000,$A27,'04 Raw Data'!$Y$2:$Y$10000,F$1)</f>
        <v>1965</v>
      </c>
      <c r="G27">
        <f>SUMIFS('04 Raw Data'!N$2:N$10000,'04 Raw Data'!$X$2:$X$10000,$A27,'04 Raw Data'!$Y$2:$Y$10000,G$1)</f>
        <v>29</v>
      </c>
      <c r="H27">
        <f>SUMIFS('04 Raw Data'!O$2:O$10000,'04 Raw Data'!$X$2:$X$10000,$A27,'04 Raw Data'!$Y$2:$Y$10000,H$1)</f>
        <v>2323</v>
      </c>
      <c r="I27">
        <f>SUMIFS('04 Raw Data'!P$2:P$10000,'04 Raw Data'!$X$2:$X$10000,$A27,'04 Raw Data'!$Y$2:$Y$10000,I$1)</f>
        <v>17</v>
      </c>
      <c r="J27">
        <f t="shared" si="2"/>
        <v>2.4080267558528427E-2</v>
      </c>
      <c r="K27">
        <f t="shared" si="3"/>
        <v>5.1282051282051282E-3</v>
      </c>
      <c r="L27">
        <f t="shared" si="4"/>
        <v>4.459308807134894E-3</v>
      </c>
      <c r="M27">
        <f t="shared" si="5"/>
        <v>0.43812709030100333</v>
      </c>
      <c r="N27">
        <f t="shared" si="6"/>
        <v>6.4659977703455966E-3</v>
      </c>
      <c r="O27">
        <f t="shared" si="7"/>
        <v>0.517948717948718</v>
      </c>
      <c r="P27">
        <f t="shared" si="8"/>
        <v>3.7904124860646598E-3</v>
      </c>
      <c r="R27">
        <f>SUMIFS('04 Raw Data'!I$2:I$10000,'04 Raw Data'!$X$2:$X$10000,$A27,'04 Raw Data'!$Y$2:$Y$10000,R$1)</f>
        <v>1063</v>
      </c>
      <c r="S27">
        <f>SUMIFS('04 Raw Data'!J$2:J$10000,'04 Raw Data'!$X$2:$X$10000,$A27,'04 Raw Data'!$Y$2:$Y$10000,S$1)</f>
        <v>21</v>
      </c>
      <c r="T27">
        <f>SUMIFS('04 Raw Data'!K$2:K$10000,'04 Raw Data'!$X$2:$X$10000,$A27,'04 Raw Data'!$Y$2:$Y$10000,T$1)</f>
        <v>6</v>
      </c>
      <c r="U27">
        <f>SUMIFS('04 Raw Data'!L$2:L$10000,'04 Raw Data'!$X$2:$X$10000,$A27,'04 Raw Data'!$Y$2:$Y$10000,U$1)</f>
        <v>3</v>
      </c>
      <c r="V27">
        <f>SUMIFS('04 Raw Data'!M$2:M$10000,'04 Raw Data'!$X$2:$X$10000,$A27,'04 Raw Data'!$Y$2:$Y$10000,V$1)</f>
        <v>577</v>
      </c>
      <c r="W27">
        <f>SUMIFS('04 Raw Data'!N$2:N$10000,'04 Raw Data'!$X$2:$X$10000,$A27,'04 Raw Data'!$Y$2:$Y$10000,W$1)</f>
        <v>7</v>
      </c>
      <c r="X27">
        <f>SUMIFS('04 Raw Data'!O$2:O$10000,'04 Raw Data'!$X$2:$X$10000,$A27,'04 Raw Data'!$Y$2:$Y$10000,X$1)</f>
        <v>447</v>
      </c>
      <c r="Y27">
        <f>SUMIFS('04 Raw Data'!P$2:P$10000,'04 Raw Data'!$X$2:$X$10000,$A27,'04 Raw Data'!$Y$2:$Y$10000,Y$1)</f>
        <v>2</v>
      </c>
      <c r="Z27">
        <f>SUMIFS('04 Raw Data'!I$2:I$10000,'04 Raw Data'!$X$2:$X$10000,$A27,'04 Raw Data'!$Y$2:$Y$10000,Z$1)</f>
        <v>92</v>
      </c>
      <c r="AA27">
        <f>SUMIFS('04 Raw Data'!J$2:J$10000,'04 Raw Data'!$X$2:$X$10000,$A27,'04 Raw Data'!$Y$2:$Y$10000,AA$1)</f>
        <v>8</v>
      </c>
      <c r="AB27">
        <f>SUMIFS('04 Raw Data'!K$2:K$10000,'04 Raw Data'!$X$2:$X$10000,$A27,'04 Raw Data'!$Y$2:$Y$10000,AB$1)</f>
        <v>1</v>
      </c>
      <c r="AC27">
        <f>SUMIFS('04 Raw Data'!L$2:L$10000,'04 Raw Data'!$X$2:$X$10000,$A27,'04 Raw Data'!$Y$2:$Y$10000,AC$1)</f>
        <v>1</v>
      </c>
      <c r="AD27">
        <f>SUMIFS('04 Raw Data'!M$2:M$10000,'04 Raw Data'!$X$2:$X$10000,$A27,'04 Raw Data'!$Y$2:$Y$10000,AD$1)</f>
        <v>41</v>
      </c>
      <c r="AE27">
        <f>SUMIFS('04 Raw Data'!N$2:N$10000,'04 Raw Data'!$X$2:$X$10000,$A27,'04 Raw Data'!$Y$2:$Y$10000,AE$1)</f>
        <v>1</v>
      </c>
      <c r="AF27">
        <f>SUMIFS('04 Raw Data'!O$2:O$10000,'04 Raw Data'!$X$2:$X$10000,$A27,'04 Raw Data'!$Y$2:$Y$10000,AF$1)</f>
        <v>40</v>
      </c>
      <c r="AG27">
        <f>SUMIFS('04 Raw Data'!P$2:P$10000,'04 Raw Data'!$X$2:$X$10000,$A27,'04 Raw Data'!$Y$2:$Y$10000,AG$1)</f>
        <v>0</v>
      </c>
      <c r="AP27">
        <f t="shared" si="9"/>
        <v>5640</v>
      </c>
      <c r="AQ27">
        <f t="shared" si="10"/>
        <v>137</v>
      </c>
      <c r="AR27">
        <f t="shared" si="11"/>
        <v>30</v>
      </c>
      <c r="AS27">
        <f t="shared" si="12"/>
        <v>24</v>
      </c>
      <c r="AT27">
        <f t="shared" si="13"/>
        <v>2583</v>
      </c>
      <c r="AU27">
        <f t="shared" si="14"/>
        <v>37</v>
      </c>
      <c r="AV27">
        <f t="shared" si="15"/>
        <v>2810</v>
      </c>
      <c r="AW27">
        <f t="shared" si="16"/>
        <v>19</v>
      </c>
      <c r="AX27">
        <f t="shared" si="17"/>
        <v>0.79521276595744683</v>
      </c>
      <c r="AY27">
        <f t="shared" si="18"/>
        <v>0.18847517730496455</v>
      </c>
      <c r="AZ27">
        <f t="shared" si="19"/>
        <v>1.6312056737588652E-2</v>
      </c>
      <c r="BA27">
        <f t="shared" si="20"/>
        <v>0</v>
      </c>
      <c r="BB27">
        <f t="shared" si="21"/>
        <v>0.517948717948718</v>
      </c>
      <c r="BC27">
        <f t="shared" si="22"/>
        <v>0.42050799623706492</v>
      </c>
      <c r="BD27">
        <f t="shared" si="23"/>
        <v>0.43478260869565216</v>
      </c>
      <c r="BE27" t="e">
        <f t="shared" si="24"/>
        <v>#DIV/0!</v>
      </c>
      <c r="BF27">
        <f t="shared" si="25"/>
        <v>0.49822695035460995</v>
      </c>
      <c r="BG27">
        <f t="shared" si="26"/>
        <v>0.43812709030100333</v>
      </c>
      <c r="BH27">
        <f t="shared" si="27"/>
        <v>0.54280338664158045</v>
      </c>
      <c r="BI27">
        <f t="shared" si="28"/>
        <v>0.44565217391304346</v>
      </c>
      <c r="BJ27" t="e">
        <f t="shared" si="29"/>
        <v>#DIV/0!</v>
      </c>
      <c r="BK27">
        <f t="shared" si="30"/>
        <v>0.45797872340425533</v>
      </c>
    </row>
    <row r="28" spans="1:63" x14ac:dyDescent="0.3">
      <c r="A28">
        <f t="shared" si="31"/>
        <v>26</v>
      </c>
      <c r="B28">
        <f>SUMIFS('04 Raw Data'!I$2:I$10000,'04 Raw Data'!$X$2:$X$10000,$A28,'04 Raw Data'!$Y$2:$Y$10000,B$1)</f>
        <v>6023</v>
      </c>
      <c r="C28">
        <f>SUMIFS('04 Raw Data'!J$2:J$10000,'04 Raw Data'!$X$2:$X$10000,$A28,'04 Raw Data'!$Y$2:$Y$10000,C$1)</f>
        <v>94</v>
      </c>
      <c r="D28">
        <f>SUMIFS('04 Raw Data'!K$2:K$10000,'04 Raw Data'!$X$2:$X$10000,$A28,'04 Raw Data'!$Y$2:$Y$10000,D$1)</f>
        <v>18</v>
      </c>
      <c r="E28">
        <f>SUMIFS('04 Raw Data'!L$2:L$10000,'04 Raw Data'!$X$2:$X$10000,$A28,'04 Raw Data'!$Y$2:$Y$10000,E$1)</f>
        <v>18</v>
      </c>
      <c r="F28">
        <f>SUMIFS('04 Raw Data'!M$2:M$10000,'04 Raw Data'!$X$2:$X$10000,$A28,'04 Raw Data'!$Y$2:$Y$10000,F$1)</f>
        <v>2864</v>
      </c>
      <c r="G28">
        <f>SUMIFS('04 Raw Data'!N$2:N$10000,'04 Raw Data'!$X$2:$X$10000,$A28,'04 Raw Data'!$Y$2:$Y$10000,G$1)</f>
        <v>37</v>
      </c>
      <c r="H28">
        <f>SUMIFS('04 Raw Data'!O$2:O$10000,'04 Raw Data'!$X$2:$X$10000,$A28,'04 Raw Data'!$Y$2:$Y$10000,H$1)</f>
        <v>2981</v>
      </c>
      <c r="I28">
        <f>SUMIFS('04 Raw Data'!P$2:P$10000,'04 Raw Data'!$X$2:$X$10000,$A28,'04 Raw Data'!$Y$2:$Y$10000,I$1)</f>
        <v>11</v>
      </c>
      <c r="J28">
        <f t="shared" si="2"/>
        <v>1.5606840444960983E-2</v>
      </c>
      <c r="K28">
        <f t="shared" si="3"/>
        <v>2.9885439149925285E-3</v>
      </c>
      <c r="L28">
        <f t="shared" si="4"/>
        <v>2.9885439149925285E-3</v>
      </c>
      <c r="M28">
        <f t="shared" si="5"/>
        <v>0.47551054291881123</v>
      </c>
      <c r="N28">
        <f t="shared" si="6"/>
        <v>6.1431180474846424E-3</v>
      </c>
      <c r="O28">
        <f t="shared" si="7"/>
        <v>0.49493607836626263</v>
      </c>
      <c r="P28">
        <f t="shared" si="8"/>
        <v>1.8263323924954341E-3</v>
      </c>
      <c r="R28">
        <f>SUMIFS('04 Raw Data'!I$2:I$10000,'04 Raw Data'!$X$2:$X$10000,$A28,'04 Raw Data'!$Y$2:$Y$10000,R$1)</f>
        <v>1494</v>
      </c>
      <c r="S28">
        <f>SUMIFS('04 Raw Data'!J$2:J$10000,'04 Raw Data'!$X$2:$X$10000,$A28,'04 Raw Data'!$Y$2:$Y$10000,S$1)</f>
        <v>28</v>
      </c>
      <c r="T28">
        <f>SUMIFS('04 Raw Data'!K$2:K$10000,'04 Raw Data'!$X$2:$X$10000,$A28,'04 Raw Data'!$Y$2:$Y$10000,T$1)</f>
        <v>4</v>
      </c>
      <c r="U28">
        <f>SUMIFS('04 Raw Data'!L$2:L$10000,'04 Raw Data'!$X$2:$X$10000,$A28,'04 Raw Data'!$Y$2:$Y$10000,U$1)</f>
        <v>8</v>
      </c>
      <c r="V28">
        <f>SUMIFS('04 Raw Data'!M$2:M$10000,'04 Raw Data'!$X$2:$X$10000,$A28,'04 Raw Data'!$Y$2:$Y$10000,V$1)</f>
        <v>778</v>
      </c>
      <c r="W28">
        <f>SUMIFS('04 Raw Data'!N$2:N$10000,'04 Raw Data'!$X$2:$X$10000,$A28,'04 Raw Data'!$Y$2:$Y$10000,W$1)</f>
        <v>10</v>
      </c>
      <c r="X28">
        <f>SUMIFS('04 Raw Data'!O$2:O$10000,'04 Raw Data'!$X$2:$X$10000,$A28,'04 Raw Data'!$Y$2:$Y$10000,X$1)</f>
        <v>663</v>
      </c>
      <c r="Y28">
        <f>SUMIFS('04 Raw Data'!P$2:P$10000,'04 Raw Data'!$X$2:$X$10000,$A28,'04 Raw Data'!$Y$2:$Y$10000,Y$1)</f>
        <v>3</v>
      </c>
      <c r="Z28">
        <f>SUMIFS('04 Raw Data'!I$2:I$10000,'04 Raw Data'!$X$2:$X$10000,$A28,'04 Raw Data'!$Y$2:$Y$10000,Z$1)</f>
        <v>133</v>
      </c>
      <c r="AA28">
        <f>SUMIFS('04 Raw Data'!J$2:J$10000,'04 Raw Data'!$X$2:$X$10000,$A28,'04 Raw Data'!$Y$2:$Y$10000,AA$1)</f>
        <v>1</v>
      </c>
      <c r="AB28">
        <f>SUMIFS('04 Raw Data'!K$2:K$10000,'04 Raw Data'!$X$2:$X$10000,$A28,'04 Raw Data'!$Y$2:$Y$10000,AB$1)</f>
        <v>0</v>
      </c>
      <c r="AC28">
        <f>SUMIFS('04 Raw Data'!L$2:L$10000,'04 Raw Data'!$X$2:$X$10000,$A28,'04 Raw Data'!$Y$2:$Y$10000,AC$1)</f>
        <v>0</v>
      </c>
      <c r="AD28">
        <f>SUMIFS('04 Raw Data'!M$2:M$10000,'04 Raw Data'!$X$2:$X$10000,$A28,'04 Raw Data'!$Y$2:$Y$10000,AD$1)</f>
        <v>57</v>
      </c>
      <c r="AE28">
        <f>SUMIFS('04 Raw Data'!N$2:N$10000,'04 Raw Data'!$X$2:$X$10000,$A28,'04 Raw Data'!$Y$2:$Y$10000,AE$1)</f>
        <v>1</v>
      </c>
      <c r="AF28">
        <f>SUMIFS('04 Raw Data'!O$2:O$10000,'04 Raw Data'!$X$2:$X$10000,$A28,'04 Raw Data'!$Y$2:$Y$10000,AF$1)</f>
        <v>74</v>
      </c>
      <c r="AG28">
        <f>SUMIFS('04 Raw Data'!P$2:P$10000,'04 Raw Data'!$X$2:$X$10000,$A28,'04 Raw Data'!$Y$2:$Y$10000,AG$1)</f>
        <v>0</v>
      </c>
      <c r="AP28">
        <f t="shared" si="9"/>
        <v>7650</v>
      </c>
      <c r="AQ28">
        <f t="shared" si="10"/>
        <v>123</v>
      </c>
      <c r="AR28">
        <f t="shared" si="11"/>
        <v>22</v>
      </c>
      <c r="AS28">
        <f t="shared" si="12"/>
        <v>26</v>
      </c>
      <c r="AT28">
        <f t="shared" si="13"/>
        <v>3699</v>
      </c>
      <c r="AU28">
        <f t="shared" si="14"/>
        <v>48</v>
      </c>
      <c r="AV28">
        <f t="shared" si="15"/>
        <v>3718</v>
      </c>
      <c r="AW28">
        <f t="shared" si="16"/>
        <v>14</v>
      </c>
      <c r="AX28">
        <f t="shared" si="17"/>
        <v>0.78732026143790845</v>
      </c>
      <c r="AY28">
        <f t="shared" si="18"/>
        <v>0.19529411764705881</v>
      </c>
      <c r="AZ28">
        <f t="shared" si="19"/>
        <v>1.7385620915032679E-2</v>
      </c>
      <c r="BA28">
        <f t="shared" si="20"/>
        <v>0</v>
      </c>
      <c r="BB28">
        <f t="shared" si="21"/>
        <v>0.49493607836626263</v>
      </c>
      <c r="BC28">
        <f t="shared" si="22"/>
        <v>0.44377510040160645</v>
      </c>
      <c r="BD28">
        <f t="shared" si="23"/>
        <v>0.55639097744360899</v>
      </c>
      <c r="BE28" t="e">
        <f t="shared" si="24"/>
        <v>#DIV/0!</v>
      </c>
      <c r="BF28">
        <f t="shared" si="25"/>
        <v>0.48601307189542486</v>
      </c>
      <c r="BG28">
        <f t="shared" si="26"/>
        <v>0.47551054291881123</v>
      </c>
      <c r="BH28">
        <f t="shared" si="27"/>
        <v>0.52074966532797862</v>
      </c>
      <c r="BI28">
        <f t="shared" si="28"/>
        <v>0.42857142857142855</v>
      </c>
      <c r="BJ28" t="e">
        <f t="shared" si="29"/>
        <v>#DIV/0!</v>
      </c>
      <c r="BK28">
        <f t="shared" si="30"/>
        <v>0.48352941176470587</v>
      </c>
    </row>
    <row r="29" spans="1:63" x14ac:dyDescent="0.3">
      <c r="A29">
        <f t="shared" si="31"/>
        <v>27</v>
      </c>
      <c r="B29">
        <f>SUMIFS('04 Raw Data'!I$2:I$10000,'04 Raw Data'!$X$2:$X$10000,$A29,'04 Raw Data'!$Y$2:$Y$10000,B$1)</f>
        <v>5677</v>
      </c>
      <c r="C29">
        <f>SUMIFS('04 Raw Data'!J$2:J$10000,'04 Raw Data'!$X$2:$X$10000,$A29,'04 Raw Data'!$Y$2:$Y$10000,C$1)</f>
        <v>83</v>
      </c>
      <c r="D29">
        <f>SUMIFS('04 Raw Data'!K$2:K$10000,'04 Raw Data'!$X$2:$X$10000,$A29,'04 Raw Data'!$Y$2:$Y$10000,D$1)</f>
        <v>11</v>
      </c>
      <c r="E29">
        <f>SUMIFS('04 Raw Data'!L$2:L$10000,'04 Raw Data'!$X$2:$X$10000,$A29,'04 Raw Data'!$Y$2:$Y$10000,E$1)</f>
        <v>25</v>
      </c>
      <c r="F29">
        <f>SUMIFS('04 Raw Data'!M$2:M$10000,'04 Raw Data'!$X$2:$X$10000,$A29,'04 Raw Data'!$Y$2:$Y$10000,F$1)</f>
        <v>1918</v>
      </c>
      <c r="G29">
        <f>SUMIFS('04 Raw Data'!N$2:N$10000,'04 Raw Data'!$X$2:$X$10000,$A29,'04 Raw Data'!$Y$2:$Y$10000,G$1)</f>
        <v>29</v>
      </c>
      <c r="H29">
        <f>SUMIFS('04 Raw Data'!O$2:O$10000,'04 Raw Data'!$X$2:$X$10000,$A29,'04 Raw Data'!$Y$2:$Y$10000,H$1)</f>
        <v>3592</v>
      </c>
      <c r="I29">
        <f>SUMIFS('04 Raw Data'!P$2:P$10000,'04 Raw Data'!$X$2:$X$10000,$A29,'04 Raw Data'!$Y$2:$Y$10000,I$1)</f>
        <v>19</v>
      </c>
      <c r="J29">
        <f t="shared" si="2"/>
        <v>1.4620398097586754E-2</v>
      </c>
      <c r="K29">
        <f t="shared" si="3"/>
        <v>1.9376431213669191E-3</v>
      </c>
      <c r="L29">
        <f t="shared" si="4"/>
        <v>4.4037343667429982E-3</v>
      </c>
      <c r="M29">
        <f t="shared" si="5"/>
        <v>0.33785450061652283</v>
      </c>
      <c r="N29">
        <f t="shared" si="6"/>
        <v>5.1083318654218781E-3</v>
      </c>
      <c r="O29">
        <f t="shared" si="7"/>
        <v>0.63272855381363391</v>
      </c>
      <c r="P29">
        <f t="shared" si="8"/>
        <v>3.3468381187246785E-3</v>
      </c>
      <c r="R29">
        <f>SUMIFS('04 Raw Data'!I$2:I$10000,'04 Raw Data'!$X$2:$X$10000,$A29,'04 Raw Data'!$Y$2:$Y$10000,R$1)</f>
        <v>1069</v>
      </c>
      <c r="S29">
        <f>SUMIFS('04 Raw Data'!J$2:J$10000,'04 Raw Data'!$X$2:$X$10000,$A29,'04 Raw Data'!$Y$2:$Y$10000,S$1)</f>
        <v>17</v>
      </c>
      <c r="T29">
        <f>SUMIFS('04 Raw Data'!K$2:K$10000,'04 Raw Data'!$X$2:$X$10000,$A29,'04 Raw Data'!$Y$2:$Y$10000,T$1)</f>
        <v>5</v>
      </c>
      <c r="U29">
        <f>SUMIFS('04 Raw Data'!L$2:L$10000,'04 Raw Data'!$X$2:$X$10000,$A29,'04 Raw Data'!$Y$2:$Y$10000,U$1)</f>
        <v>2</v>
      </c>
      <c r="V29">
        <f>SUMIFS('04 Raw Data'!M$2:M$10000,'04 Raw Data'!$X$2:$X$10000,$A29,'04 Raw Data'!$Y$2:$Y$10000,V$1)</f>
        <v>438</v>
      </c>
      <c r="W29">
        <f>SUMIFS('04 Raw Data'!N$2:N$10000,'04 Raw Data'!$X$2:$X$10000,$A29,'04 Raw Data'!$Y$2:$Y$10000,W$1)</f>
        <v>4</v>
      </c>
      <c r="X29">
        <f>SUMIFS('04 Raw Data'!O$2:O$10000,'04 Raw Data'!$X$2:$X$10000,$A29,'04 Raw Data'!$Y$2:$Y$10000,X$1)</f>
        <v>601</v>
      </c>
      <c r="Y29">
        <f>SUMIFS('04 Raw Data'!P$2:P$10000,'04 Raw Data'!$X$2:$X$10000,$A29,'04 Raw Data'!$Y$2:$Y$10000,Y$1)</f>
        <v>2</v>
      </c>
      <c r="Z29">
        <f>SUMIFS('04 Raw Data'!I$2:I$10000,'04 Raw Data'!$X$2:$X$10000,$A29,'04 Raw Data'!$Y$2:$Y$10000,Z$1)</f>
        <v>211</v>
      </c>
      <c r="AA29">
        <f>SUMIFS('04 Raw Data'!J$2:J$10000,'04 Raw Data'!$X$2:$X$10000,$A29,'04 Raw Data'!$Y$2:$Y$10000,AA$1)</f>
        <v>4</v>
      </c>
      <c r="AB29">
        <f>SUMIFS('04 Raw Data'!K$2:K$10000,'04 Raw Data'!$X$2:$X$10000,$A29,'04 Raw Data'!$Y$2:$Y$10000,AB$1)</f>
        <v>0</v>
      </c>
      <c r="AC29">
        <f>SUMIFS('04 Raw Data'!L$2:L$10000,'04 Raw Data'!$X$2:$X$10000,$A29,'04 Raw Data'!$Y$2:$Y$10000,AC$1)</f>
        <v>1</v>
      </c>
      <c r="AD29">
        <f>SUMIFS('04 Raw Data'!M$2:M$10000,'04 Raw Data'!$X$2:$X$10000,$A29,'04 Raw Data'!$Y$2:$Y$10000,AD$1)</f>
        <v>77</v>
      </c>
      <c r="AE29">
        <f>SUMIFS('04 Raw Data'!N$2:N$10000,'04 Raw Data'!$X$2:$X$10000,$A29,'04 Raw Data'!$Y$2:$Y$10000,AE$1)</f>
        <v>2</v>
      </c>
      <c r="AF29">
        <f>SUMIFS('04 Raw Data'!O$2:O$10000,'04 Raw Data'!$X$2:$X$10000,$A29,'04 Raw Data'!$Y$2:$Y$10000,AF$1)</f>
        <v>127</v>
      </c>
      <c r="AG29">
        <f>SUMIFS('04 Raw Data'!P$2:P$10000,'04 Raw Data'!$X$2:$X$10000,$A29,'04 Raw Data'!$Y$2:$Y$10000,AG$1)</f>
        <v>0</v>
      </c>
      <c r="AP29">
        <f t="shared" si="9"/>
        <v>6957</v>
      </c>
      <c r="AQ29">
        <f t="shared" si="10"/>
        <v>104</v>
      </c>
      <c r="AR29">
        <f t="shared" si="11"/>
        <v>16</v>
      </c>
      <c r="AS29">
        <f t="shared" si="12"/>
        <v>28</v>
      </c>
      <c r="AT29">
        <f t="shared" si="13"/>
        <v>2433</v>
      </c>
      <c r="AU29">
        <f t="shared" si="14"/>
        <v>35</v>
      </c>
      <c r="AV29">
        <f t="shared" si="15"/>
        <v>4320</v>
      </c>
      <c r="AW29">
        <f t="shared" si="16"/>
        <v>21</v>
      </c>
      <c r="AX29">
        <f t="shared" si="17"/>
        <v>0.8160126491303723</v>
      </c>
      <c r="AY29">
        <f t="shared" si="18"/>
        <v>0.15365818599971251</v>
      </c>
      <c r="AZ29">
        <f t="shared" si="19"/>
        <v>3.0329164869915194E-2</v>
      </c>
      <c r="BA29">
        <f t="shared" si="20"/>
        <v>0</v>
      </c>
      <c r="BB29">
        <f t="shared" si="21"/>
        <v>0.63272855381363391</v>
      </c>
      <c r="BC29">
        <f t="shared" si="22"/>
        <v>0.56220767072029931</v>
      </c>
      <c r="BD29">
        <f t="shared" si="23"/>
        <v>0.6018957345971564</v>
      </c>
      <c r="BE29" t="e">
        <f t="shared" si="24"/>
        <v>#DIV/0!</v>
      </c>
      <c r="BF29">
        <f t="shared" si="25"/>
        <v>0.62095730918499348</v>
      </c>
      <c r="BG29">
        <f t="shared" si="26"/>
        <v>0.33785450061652283</v>
      </c>
      <c r="BH29">
        <f t="shared" si="27"/>
        <v>0.40972871842843778</v>
      </c>
      <c r="BI29">
        <f t="shared" si="28"/>
        <v>0.36492890995260663</v>
      </c>
      <c r="BJ29" t="e">
        <f t="shared" si="29"/>
        <v>#DIV/0!</v>
      </c>
      <c r="BK29">
        <f t="shared" si="30"/>
        <v>0.34971970677015957</v>
      </c>
    </row>
    <row r="30" spans="1:63" x14ac:dyDescent="0.3">
      <c r="A30">
        <f t="shared" si="31"/>
        <v>28</v>
      </c>
      <c r="B30">
        <f>SUMIFS('04 Raw Data'!I$2:I$10000,'04 Raw Data'!$X$2:$X$10000,$A30,'04 Raw Data'!$Y$2:$Y$10000,B$1)</f>
        <v>6358</v>
      </c>
      <c r="C30">
        <f>SUMIFS('04 Raw Data'!J$2:J$10000,'04 Raw Data'!$X$2:$X$10000,$A30,'04 Raw Data'!$Y$2:$Y$10000,C$1)</f>
        <v>94</v>
      </c>
      <c r="D30">
        <f>SUMIFS('04 Raw Data'!K$2:K$10000,'04 Raw Data'!$X$2:$X$10000,$A30,'04 Raw Data'!$Y$2:$Y$10000,D$1)</f>
        <v>8</v>
      </c>
      <c r="E30">
        <f>SUMIFS('04 Raw Data'!L$2:L$10000,'04 Raw Data'!$X$2:$X$10000,$A30,'04 Raw Data'!$Y$2:$Y$10000,E$1)</f>
        <v>16</v>
      </c>
      <c r="F30">
        <f>SUMIFS('04 Raw Data'!M$2:M$10000,'04 Raw Data'!$X$2:$X$10000,$A30,'04 Raw Data'!$Y$2:$Y$10000,F$1)</f>
        <v>2019</v>
      </c>
      <c r="G30">
        <f>SUMIFS('04 Raw Data'!N$2:N$10000,'04 Raw Data'!$X$2:$X$10000,$A30,'04 Raw Data'!$Y$2:$Y$10000,G$1)</f>
        <v>28</v>
      </c>
      <c r="H30">
        <f>SUMIFS('04 Raw Data'!O$2:O$10000,'04 Raw Data'!$X$2:$X$10000,$A30,'04 Raw Data'!$Y$2:$Y$10000,H$1)</f>
        <v>4183</v>
      </c>
      <c r="I30">
        <f>SUMIFS('04 Raw Data'!P$2:P$10000,'04 Raw Data'!$X$2:$X$10000,$A30,'04 Raw Data'!$Y$2:$Y$10000,I$1)</f>
        <v>10</v>
      </c>
      <c r="J30">
        <f t="shared" si="2"/>
        <v>1.4784523435042466E-2</v>
      </c>
      <c r="K30">
        <f t="shared" si="3"/>
        <v>1.2582573136206354E-3</v>
      </c>
      <c r="L30">
        <f t="shared" si="4"/>
        <v>2.5165146272412707E-3</v>
      </c>
      <c r="M30">
        <f t="shared" si="5"/>
        <v>0.31755268952500787</v>
      </c>
      <c r="N30">
        <f t="shared" si="6"/>
        <v>4.4039005976722239E-3</v>
      </c>
      <c r="O30">
        <f t="shared" si="7"/>
        <v>0.65791129285938976</v>
      </c>
      <c r="P30">
        <f t="shared" si="8"/>
        <v>1.5728216420257944E-3</v>
      </c>
      <c r="R30">
        <f>SUMIFS('04 Raw Data'!I$2:I$10000,'04 Raw Data'!$X$2:$X$10000,$A30,'04 Raw Data'!$Y$2:$Y$10000,R$1)</f>
        <v>1208</v>
      </c>
      <c r="S30">
        <f>SUMIFS('04 Raw Data'!J$2:J$10000,'04 Raw Data'!$X$2:$X$10000,$A30,'04 Raw Data'!$Y$2:$Y$10000,S$1)</f>
        <v>11</v>
      </c>
      <c r="T30">
        <f>SUMIFS('04 Raw Data'!K$2:K$10000,'04 Raw Data'!$X$2:$X$10000,$A30,'04 Raw Data'!$Y$2:$Y$10000,T$1)</f>
        <v>2</v>
      </c>
      <c r="U30">
        <f>SUMIFS('04 Raw Data'!L$2:L$10000,'04 Raw Data'!$X$2:$X$10000,$A30,'04 Raw Data'!$Y$2:$Y$10000,U$1)</f>
        <v>2</v>
      </c>
      <c r="V30">
        <f>SUMIFS('04 Raw Data'!M$2:M$10000,'04 Raw Data'!$X$2:$X$10000,$A30,'04 Raw Data'!$Y$2:$Y$10000,V$1)</f>
        <v>485</v>
      </c>
      <c r="W30">
        <f>SUMIFS('04 Raw Data'!N$2:N$10000,'04 Raw Data'!$X$2:$X$10000,$A30,'04 Raw Data'!$Y$2:$Y$10000,W$1)</f>
        <v>4</v>
      </c>
      <c r="X30">
        <f>SUMIFS('04 Raw Data'!O$2:O$10000,'04 Raw Data'!$X$2:$X$10000,$A30,'04 Raw Data'!$Y$2:$Y$10000,X$1)</f>
        <v>701</v>
      </c>
      <c r="Y30">
        <f>SUMIFS('04 Raw Data'!P$2:P$10000,'04 Raw Data'!$X$2:$X$10000,$A30,'04 Raw Data'!$Y$2:$Y$10000,Y$1)</f>
        <v>3</v>
      </c>
      <c r="Z30">
        <f>SUMIFS('04 Raw Data'!I$2:I$10000,'04 Raw Data'!$X$2:$X$10000,$A30,'04 Raw Data'!$Y$2:$Y$10000,Z$1)</f>
        <v>103</v>
      </c>
      <c r="AA30">
        <f>SUMIFS('04 Raw Data'!J$2:J$10000,'04 Raw Data'!$X$2:$X$10000,$A30,'04 Raw Data'!$Y$2:$Y$10000,AA$1)</f>
        <v>1</v>
      </c>
      <c r="AB30">
        <f>SUMIFS('04 Raw Data'!K$2:K$10000,'04 Raw Data'!$X$2:$X$10000,$A30,'04 Raw Data'!$Y$2:$Y$10000,AB$1)</f>
        <v>0</v>
      </c>
      <c r="AC30">
        <f>SUMIFS('04 Raw Data'!L$2:L$10000,'04 Raw Data'!$X$2:$X$10000,$A30,'04 Raw Data'!$Y$2:$Y$10000,AC$1)</f>
        <v>0</v>
      </c>
      <c r="AD30">
        <f>SUMIFS('04 Raw Data'!M$2:M$10000,'04 Raw Data'!$X$2:$X$10000,$A30,'04 Raw Data'!$Y$2:$Y$10000,AD$1)</f>
        <v>28</v>
      </c>
      <c r="AE30">
        <f>SUMIFS('04 Raw Data'!N$2:N$10000,'04 Raw Data'!$X$2:$X$10000,$A30,'04 Raw Data'!$Y$2:$Y$10000,AE$1)</f>
        <v>0</v>
      </c>
      <c r="AF30">
        <f>SUMIFS('04 Raw Data'!O$2:O$10000,'04 Raw Data'!$X$2:$X$10000,$A30,'04 Raw Data'!$Y$2:$Y$10000,AF$1)</f>
        <v>74</v>
      </c>
      <c r="AG30">
        <f>SUMIFS('04 Raw Data'!P$2:P$10000,'04 Raw Data'!$X$2:$X$10000,$A30,'04 Raw Data'!$Y$2:$Y$10000,AG$1)</f>
        <v>0</v>
      </c>
      <c r="AP30">
        <f t="shared" si="9"/>
        <v>7669</v>
      </c>
      <c r="AQ30">
        <f t="shared" si="10"/>
        <v>106</v>
      </c>
      <c r="AR30">
        <f t="shared" si="11"/>
        <v>10</v>
      </c>
      <c r="AS30">
        <f t="shared" si="12"/>
        <v>18</v>
      </c>
      <c r="AT30">
        <f t="shared" si="13"/>
        <v>2532</v>
      </c>
      <c r="AU30">
        <f t="shared" si="14"/>
        <v>32</v>
      </c>
      <c r="AV30">
        <f t="shared" si="15"/>
        <v>4958</v>
      </c>
      <c r="AW30">
        <f t="shared" si="16"/>
        <v>13</v>
      </c>
      <c r="AX30">
        <f t="shared" si="17"/>
        <v>0.82905202764376063</v>
      </c>
      <c r="AY30">
        <f t="shared" si="18"/>
        <v>0.15751727735037163</v>
      </c>
      <c r="AZ30">
        <f t="shared" si="19"/>
        <v>1.343069500586778E-2</v>
      </c>
      <c r="BA30">
        <f t="shared" si="20"/>
        <v>0</v>
      </c>
      <c r="BB30">
        <f t="shared" si="21"/>
        <v>0.65791129285938976</v>
      </c>
      <c r="BC30">
        <f t="shared" si="22"/>
        <v>0.58029801324503316</v>
      </c>
      <c r="BD30">
        <f t="shared" si="23"/>
        <v>0.71844660194174759</v>
      </c>
      <c r="BE30" t="e">
        <f t="shared" si="24"/>
        <v>#DIV/0!</v>
      </c>
      <c r="BF30">
        <f t="shared" si="25"/>
        <v>0.64649889164167429</v>
      </c>
      <c r="BG30">
        <f t="shared" si="26"/>
        <v>0.31755268952500787</v>
      </c>
      <c r="BH30">
        <f t="shared" si="27"/>
        <v>0.40149006622516559</v>
      </c>
      <c r="BI30">
        <f t="shared" si="28"/>
        <v>0.27184466019417475</v>
      </c>
      <c r="BJ30" t="e">
        <f t="shared" si="29"/>
        <v>#DIV/0!</v>
      </c>
      <c r="BK30">
        <f t="shared" si="30"/>
        <v>0.33016038596948755</v>
      </c>
    </row>
    <row r="31" spans="1:63" x14ac:dyDescent="0.3">
      <c r="A31">
        <f t="shared" si="31"/>
        <v>29</v>
      </c>
      <c r="B31">
        <f>SUMIFS('04 Raw Data'!I$2:I$10000,'04 Raw Data'!$X$2:$X$10000,$A31,'04 Raw Data'!$Y$2:$Y$10000,B$1)</f>
        <v>4623</v>
      </c>
      <c r="C31">
        <f>SUMIFS('04 Raw Data'!J$2:J$10000,'04 Raw Data'!$X$2:$X$10000,$A31,'04 Raw Data'!$Y$2:$Y$10000,C$1)</f>
        <v>75</v>
      </c>
      <c r="D31">
        <f>SUMIFS('04 Raw Data'!K$2:K$10000,'04 Raw Data'!$X$2:$X$10000,$A31,'04 Raw Data'!$Y$2:$Y$10000,D$1)</f>
        <v>10</v>
      </c>
      <c r="E31">
        <f>SUMIFS('04 Raw Data'!L$2:L$10000,'04 Raw Data'!$X$2:$X$10000,$A31,'04 Raw Data'!$Y$2:$Y$10000,E$1)</f>
        <v>21</v>
      </c>
      <c r="F31">
        <f>SUMIFS('04 Raw Data'!M$2:M$10000,'04 Raw Data'!$X$2:$X$10000,$A31,'04 Raw Data'!$Y$2:$Y$10000,F$1)</f>
        <v>1516</v>
      </c>
      <c r="G31">
        <f>SUMIFS('04 Raw Data'!N$2:N$10000,'04 Raw Data'!$X$2:$X$10000,$A31,'04 Raw Data'!$Y$2:$Y$10000,G$1)</f>
        <v>21</v>
      </c>
      <c r="H31">
        <f>SUMIFS('04 Raw Data'!O$2:O$10000,'04 Raw Data'!$X$2:$X$10000,$A31,'04 Raw Data'!$Y$2:$Y$10000,H$1)</f>
        <v>2970</v>
      </c>
      <c r="I31">
        <f>SUMIFS('04 Raw Data'!P$2:P$10000,'04 Raw Data'!$X$2:$X$10000,$A31,'04 Raw Data'!$Y$2:$Y$10000,I$1)</f>
        <v>10</v>
      </c>
      <c r="J31">
        <f t="shared" si="2"/>
        <v>1.6223231667748216E-2</v>
      </c>
      <c r="K31">
        <f t="shared" si="3"/>
        <v>2.1630975556997619E-3</v>
      </c>
      <c r="L31">
        <f t="shared" si="4"/>
        <v>4.5425048669695007E-3</v>
      </c>
      <c r="M31">
        <f t="shared" si="5"/>
        <v>0.32792558944408395</v>
      </c>
      <c r="N31">
        <f t="shared" si="6"/>
        <v>4.5425048669695007E-3</v>
      </c>
      <c r="O31">
        <f t="shared" si="7"/>
        <v>0.64243997404282938</v>
      </c>
      <c r="P31">
        <f t="shared" si="8"/>
        <v>2.1630975556997619E-3</v>
      </c>
      <c r="R31">
        <f>SUMIFS('04 Raw Data'!I$2:I$10000,'04 Raw Data'!$X$2:$X$10000,$A31,'04 Raw Data'!$Y$2:$Y$10000,R$1)</f>
        <v>855</v>
      </c>
      <c r="S31">
        <f>SUMIFS('04 Raw Data'!J$2:J$10000,'04 Raw Data'!$X$2:$X$10000,$A31,'04 Raw Data'!$Y$2:$Y$10000,S$1)</f>
        <v>12</v>
      </c>
      <c r="T31">
        <f>SUMIFS('04 Raw Data'!K$2:K$10000,'04 Raw Data'!$X$2:$X$10000,$A31,'04 Raw Data'!$Y$2:$Y$10000,T$1)</f>
        <v>3</v>
      </c>
      <c r="U31">
        <f>SUMIFS('04 Raw Data'!L$2:L$10000,'04 Raw Data'!$X$2:$X$10000,$A31,'04 Raw Data'!$Y$2:$Y$10000,U$1)</f>
        <v>3</v>
      </c>
      <c r="V31">
        <f>SUMIFS('04 Raw Data'!M$2:M$10000,'04 Raw Data'!$X$2:$X$10000,$A31,'04 Raw Data'!$Y$2:$Y$10000,V$1)</f>
        <v>321</v>
      </c>
      <c r="W31">
        <f>SUMIFS('04 Raw Data'!N$2:N$10000,'04 Raw Data'!$X$2:$X$10000,$A31,'04 Raw Data'!$Y$2:$Y$10000,W$1)</f>
        <v>2</v>
      </c>
      <c r="X31">
        <f>SUMIFS('04 Raw Data'!O$2:O$10000,'04 Raw Data'!$X$2:$X$10000,$A31,'04 Raw Data'!$Y$2:$Y$10000,X$1)</f>
        <v>511</v>
      </c>
      <c r="Y31">
        <f>SUMIFS('04 Raw Data'!P$2:P$10000,'04 Raw Data'!$X$2:$X$10000,$A31,'04 Raw Data'!$Y$2:$Y$10000,Y$1)</f>
        <v>3</v>
      </c>
      <c r="Z31">
        <f>SUMIFS('04 Raw Data'!I$2:I$10000,'04 Raw Data'!$X$2:$X$10000,$A31,'04 Raw Data'!$Y$2:$Y$10000,Z$1)</f>
        <v>131</v>
      </c>
      <c r="AA31">
        <f>SUMIFS('04 Raw Data'!J$2:J$10000,'04 Raw Data'!$X$2:$X$10000,$A31,'04 Raw Data'!$Y$2:$Y$10000,AA$1)</f>
        <v>1</v>
      </c>
      <c r="AB31">
        <f>SUMIFS('04 Raw Data'!K$2:K$10000,'04 Raw Data'!$X$2:$X$10000,$A31,'04 Raw Data'!$Y$2:$Y$10000,AB$1)</f>
        <v>0</v>
      </c>
      <c r="AC31">
        <f>SUMIFS('04 Raw Data'!L$2:L$10000,'04 Raw Data'!$X$2:$X$10000,$A31,'04 Raw Data'!$Y$2:$Y$10000,AC$1)</f>
        <v>0</v>
      </c>
      <c r="AD31">
        <f>SUMIFS('04 Raw Data'!M$2:M$10000,'04 Raw Data'!$X$2:$X$10000,$A31,'04 Raw Data'!$Y$2:$Y$10000,AD$1)</f>
        <v>49</v>
      </c>
      <c r="AE31">
        <f>SUMIFS('04 Raw Data'!N$2:N$10000,'04 Raw Data'!$X$2:$X$10000,$A31,'04 Raw Data'!$Y$2:$Y$10000,AE$1)</f>
        <v>2</v>
      </c>
      <c r="AF31">
        <f>SUMIFS('04 Raw Data'!O$2:O$10000,'04 Raw Data'!$X$2:$X$10000,$A31,'04 Raw Data'!$Y$2:$Y$10000,AF$1)</f>
        <v>79</v>
      </c>
      <c r="AG31">
        <f>SUMIFS('04 Raw Data'!P$2:P$10000,'04 Raw Data'!$X$2:$X$10000,$A31,'04 Raw Data'!$Y$2:$Y$10000,AG$1)</f>
        <v>0</v>
      </c>
      <c r="AP31">
        <f t="shared" si="9"/>
        <v>5609</v>
      </c>
      <c r="AQ31">
        <f t="shared" si="10"/>
        <v>88</v>
      </c>
      <c r="AR31">
        <f t="shared" si="11"/>
        <v>13</v>
      </c>
      <c r="AS31">
        <f t="shared" si="12"/>
        <v>24</v>
      </c>
      <c r="AT31">
        <f t="shared" si="13"/>
        <v>1886</v>
      </c>
      <c r="AU31">
        <f t="shared" si="14"/>
        <v>25</v>
      </c>
      <c r="AV31">
        <f t="shared" si="15"/>
        <v>3560</v>
      </c>
      <c r="AW31">
        <f t="shared" si="16"/>
        <v>13</v>
      </c>
      <c r="AX31">
        <f t="shared" si="17"/>
        <v>0.8242110893207345</v>
      </c>
      <c r="AY31">
        <f t="shared" si="18"/>
        <v>0.15243358887502229</v>
      </c>
      <c r="AZ31">
        <f t="shared" si="19"/>
        <v>2.3355321804243181E-2</v>
      </c>
      <c r="BA31">
        <f t="shared" si="20"/>
        <v>0</v>
      </c>
      <c r="BB31">
        <f t="shared" si="21"/>
        <v>0.64243997404282938</v>
      </c>
      <c r="BC31">
        <f t="shared" si="22"/>
        <v>0.59766081871345034</v>
      </c>
      <c r="BD31">
        <f t="shared" si="23"/>
        <v>0.60305343511450382</v>
      </c>
      <c r="BE31" t="e">
        <f t="shared" si="24"/>
        <v>#DIV/0!</v>
      </c>
      <c r="BF31">
        <f t="shared" si="25"/>
        <v>0.63469424139775366</v>
      </c>
      <c r="BG31">
        <f t="shared" si="26"/>
        <v>0.32792558944408395</v>
      </c>
      <c r="BH31">
        <f t="shared" si="27"/>
        <v>0.37543859649122807</v>
      </c>
      <c r="BI31">
        <f t="shared" si="28"/>
        <v>0.37404580152671757</v>
      </c>
      <c r="BJ31" t="e">
        <f t="shared" si="29"/>
        <v>#DIV/0!</v>
      </c>
      <c r="BK31">
        <f t="shared" si="30"/>
        <v>0.33624532002139418</v>
      </c>
    </row>
    <row r="32" spans="1:63" x14ac:dyDescent="0.3">
      <c r="A32">
        <f t="shared" si="31"/>
        <v>30</v>
      </c>
      <c r="B32">
        <f>SUMIFS('04 Raw Data'!I$2:I$10000,'04 Raw Data'!$X$2:$X$10000,$A32,'04 Raw Data'!$Y$2:$Y$10000,B$1)</f>
        <v>6113</v>
      </c>
      <c r="C32">
        <f>SUMIFS('04 Raw Data'!J$2:J$10000,'04 Raw Data'!$X$2:$X$10000,$A32,'04 Raw Data'!$Y$2:$Y$10000,C$1)</f>
        <v>75</v>
      </c>
      <c r="D32">
        <f>SUMIFS('04 Raw Data'!K$2:K$10000,'04 Raw Data'!$X$2:$X$10000,$A32,'04 Raw Data'!$Y$2:$Y$10000,D$1)</f>
        <v>9</v>
      </c>
      <c r="E32">
        <f>SUMIFS('04 Raw Data'!L$2:L$10000,'04 Raw Data'!$X$2:$X$10000,$A32,'04 Raw Data'!$Y$2:$Y$10000,E$1)</f>
        <v>18</v>
      </c>
      <c r="F32">
        <f>SUMIFS('04 Raw Data'!M$2:M$10000,'04 Raw Data'!$X$2:$X$10000,$A32,'04 Raw Data'!$Y$2:$Y$10000,F$1)</f>
        <v>2031</v>
      </c>
      <c r="G32">
        <f>SUMIFS('04 Raw Data'!N$2:N$10000,'04 Raw Data'!$X$2:$X$10000,$A32,'04 Raw Data'!$Y$2:$Y$10000,G$1)</f>
        <v>23</v>
      </c>
      <c r="H32">
        <f>SUMIFS('04 Raw Data'!O$2:O$10000,'04 Raw Data'!$X$2:$X$10000,$A32,'04 Raw Data'!$Y$2:$Y$10000,H$1)</f>
        <v>3945</v>
      </c>
      <c r="I32">
        <f>SUMIFS('04 Raw Data'!P$2:P$10000,'04 Raw Data'!$X$2:$X$10000,$A32,'04 Raw Data'!$Y$2:$Y$10000,I$1)</f>
        <v>12</v>
      </c>
      <c r="J32">
        <f t="shared" si="2"/>
        <v>1.2268935056437101E-2</v>
      </c>
      <c r="K32">
        <f t="shared" si="3"/>
        <v>1.4722722067724522E-3</v>
      </c>
      <c r="L32">
        <f t="shared" si="4"/>
        <v>2.9445444135449044E-3</v>
      </c>
      <c r="M32">
        <f t="shared" si="5"/>
        <v>0.3322427613283167</v>
      </c>
      <c r="N32">
        <f t="shared" si="6"/>
        <v>3.7624734173073776E-3</v>
      </c>
      <c r="O32">
        <f t="shared" si="7"/>
        <v>0.64534598396859155</v>
      </c>
      <c r="P32">
        <f t="shared" si="8"/>
        <v>1.9630296090299361E-3</v>
      </c>
      <c r="R32">
        <f>SUMIFS('04 Raw Data'!I$2:I$10000,'04 Raw Data'!$X$2:$X$10000,$A32,'04 Raw Data'!$Y$2:$Y$10000,R$1)</f>
        <v>1087</v>
      </c>
      <c r="S32">
        <f>SUMIFS('04 Raw Data'!J$2:J$10000,'04 Raw Data'!$X$2:$X$10000,$A32,'04 Raw Data'!$Y$2:$Y$10000,S$1)</f>
        <v>12</v>
      </c>
      <c r="T32">
        <f>SUMIFS('04 Raw Data'!K$2:K$10000,'04 Raw Data'!$X$2:$X$10000,$A32,'04 Raw Data'!$Y$2:$Y$10000,T$1)</f>
        <v>5</v>
      </c>
      <c r="U32">
        <f>SUMIFS('04 Raw Data'!L$2:L$10000,'04 Raw Data'!$X$2:$X$10000,$A32,'04 Raw Data'!$Y$2:$Y$10000,U$1)</f>
        <v>4</v>
      </c>
      <c r="V32">
        <f>SUMIFS('04 Raw Data'!M$2:M$10000,'04 Raw Data'!$X$2:$X$10000,$A32,'04 Raw Data'!$Y$2:$Y$10000,V$1)</f>
        <v>478</v>
      </c>
      <c r="W32">
        <f>SUMIFS('04 Raw Data'!N$2:N$10000,'04 Raw Data'!$X$2:$X$10000,$A32,'04 Raw Data'!$Y$2:$Y$10000,W$1)</f>
        <v>5</v>
      </c>
      <c r="X32">
        <f>SUMIFS('04 Raw Data'!O$2:O$10000,'04 Raw Data'!$X$2:$X$10000,$A32,'04 Raw Data'!$Y$2:$Y$10000,X$1)</f>
        <v>578</v>
      </c>
      <c r="Y32">
        <f>SUMIFS('04 Raw Data'!P$2:P$10000,'04 Raw Data'!$X$2:$X$10000,$A32,'04 Raw Data'!$Y$2:$Y$10000,Y$1)</f>
        <v>5</v>
      </c>
      <c r="Z32">
        <f>SUMIFS('04 Raw Data'!I$2:I$10000,'04 Raw Data'!$X$2:$X$10000,$A32,'04 Raw Data'!$Y$2:$Y$10000,Z$1)</f>
        <v>100</v>
      </c>
      <c r="AA32">
        <f>SUMIFS('04 Raw Data'!J$2:J$10000,'04 Raw Data'!$X$2:$X$10000,$A32,'04 Raw Data'!$Y$2:$Y$10000,AA$1)</f>
        <v>5</v>
      </c>
      <c r="AB32">
        <f>SUMIFS('04 Raw Data'!K$2:K$10000,'04 Raw Data'!$X$2:$X$10000,$A32,'04 Raw Data'!$Y$2:$Y$10000,AB$1)</f>
        <v>0</v>
      </c>
      <c r="AC32">
        <f>SUMIFS('04 Raw Data'!L$2:L$10000,'04 Raw Data'!$X$2:$X$10000,$A32,'04 Raw Data'!$Y$2:$Y$10000,AC$1)</f>
        <v>0</v>
      </c>
      <c r="AD32">
        <f>SUMIFS('04 Raw Data'!M$2:M$10000,'04 Raw Data'!$X$2:$X$10000,$A32,'04 Raw Data'!$Y$2:$Y$10000,AD$1)</f>
        <v>35</v>
      </c>
      <c r="AE32">
        <f>SUMIFS('04 Raw Data'!N$2:N$10000,'04 Raw Data'!$X$2:$X$10000,$A32,'04 Raw Data'!$Y$2:$Y$10000,AE$1)</f>
        <v>1</v>
      </c>
      <c r="AF32">
        <f>SUMIFS('04 Raw Data'!O$2:O$10000,'04 Raw Data'!$X$2:$X$10000,$A32,'04 Raw Data'!$Y$2:$Y$10000,AF$1)</f>
        <v>58</v>
      </c>
      <c r="AG32">
        <f>SUMIFS('04 Raw Data'!P$2:P$10000,'04 Raw Data'!$X$2:$X$10000,$A32,'04 Raw Data'!$Y$2:$Y$10000,AG$1)</f>
        <v>1</v>
      </c>
      <c r="AP32">
        <f t="shared" si="9"/>
        <v>7300</v>
      </c>
      <c r="AQ32">
        <f t="shared" si="10"/>
        <v>92</v>
      </c>
      <c r="AR32">
        <f t="shared" si="11"/>
        <v>14</v>
      </c>
      <c r="AS32">
        <f t="shared" si="12"/>
        <v>22</v>
      </c>
      <c r="AT32">
        <f t="shared" si="13"/>
        <v>2544</v>
      </c>
      <c r="AU32">
        <f t="shared" si="14"/>
        <v>29</v>
      </c>
      <c r="AV32">
        <f t="shared" si="15"/>
        <v>4581</v>
      </c>
      <c r="AW32">
        <f t="shared" si="16"/>
        <v>18</v>
      </c>
      <c r="AX32">
        <f t="shared" si="17"/>
        <v>0.83739726027397265</v>
      </c>
      <c r="AY32">
        <f t="shared" si="18"/>
        <v>0.1489041095890411</v>
      </c>
      <c r="AZ32">
        <f t="shared" si="19"/>
        <v>1.3698630136986301E-2</v>
      </c>
      <c r="BA32">
        <f t="shared" si="20"/>
        <v>0</v>
      </c>
      <c r="BB32">
        <f t="shared" si="21"/>
        <v>0.64534598396859155</v>
      </c>
      <c r="BC32">
        <f t="shared" si="22"/>
        <v>0.53173873045078202</v>
      </c>
      <c r="BD32">
        <f t="shared" si="23"/>
        <v>0.57999999999999996</v>
      </c>
      <c r="BE32" t="e">
        <f t="shared" si="24"/>
        <v>#DIV/0!</v>
      </c>
      <c r="BF32">
        <f t="shared" si="25"/>
        <v>0.62753424657534251</v>
      </c>
      <c r="BG32">
        <f t="shared" si="26"/>
        <v>0.3322427613283167</v>
      </c>
      <c r="BH32">
        <f t="shared" si="27"/>
        <v>0.43974241030358785</v>
      </c>
      <c r="BI32">
        <f t="shared" si="28"/>
        <v>0.35</v>
      </c>
      <c r="BJ32" t="e">
        <f t="shared" si="29"/>
        <v>#DIV/0!</v>
      </c>
      <c r="BK32">
        <f t="shared" si="30"/>
        <v>0.34849315068493153</v>
      </c>
    </row>
    <row r="33" spans="1:63" x14ac:dyDescent="0.3">
      <c r="A33">
        <f t="shared" si="31"/>
        <v>31</v>
      </c>
      <c r="B33">
        <f>SUMIFS('04 Raw Data'!I$2:I$10000,'04 Raw Data'!$X$2:$X$10000,$A33,'04 Raw Data'!$Y$2:$Y$10000,B$1)</f>
        <v>7073</v>
      </c>
      <c r="C33">
        <f>SUMIFS('04 Raw Data'!J$2:J$10000,'04 Raw Data'!$X$2:$X$10000,$A33,'04 Raw Data'!$Y$2:$Y$10000,C$1)</f>
        <v>87</v>
      </c>
      <c r="D33">
        <f>SUMIFS('04 Raw Data'!K$2:K$10000,'04 Raw Data'!$X$2:$X$10000,$A33,'04 Raw Data'!$Y$2:$Y$10000,D$1)</f>
        <v>10</v>
      </c>
      <c r="E33">
        <f>SUMIFS('04 Raw Data'!L$2:L$10000,'04 Raw Data'!$X$2:$X$10000,$A33,'04 Raw Data'!$Y$2:$Y$10000,E$1)</f>
        <v>13</v>
      </c>
      <c r="F33">
        <f>SUMIFS('04 Raw Data'!M$2:M$10000,'04 Raw Data'!$X$2:$X$10000,$A33,'04 Raw Data'!$Y$2:$Y$10000,F$1)</f>
        <v>2214</v>
      </c>
      <c r="G33">
        <f>SUMIFS('04 Raw Data'!N$2:N$10000,'04 Raw Data'!$X$2:$X$10000,$A33,'04 Raw Data'!$Y$2:$Y$10000,G$1)</f>
        <v>15</v>
      </c>
      <c r="H33">
        <f>SUMIFS('04 Raw Data'!O$2:O$10000,'04 Raw Data'!$X$2:$X$10000,$A33,'04 Raw Data'!$Y$2:$Y$10000,H$1)</f>
        <v>4726</v>
      </c>
      <c r="I33">
        <f>SUMIFS('04 Raw Data'!P$2:P$10000,'04 Raw Data'!$X$2:$X$10000,$A33,'04 Raw Data'!$Y$2:$Y$10000,I$1)</f>
        <v>8</v>
      </c>
      <c r="J33">
        <f t="shared" si="2"/>
        <v>1.2300296903718366E-2</v>
      </c>
      <c r="K33">
        <f t="shared" si="3"/>
        <v>1.4138272303124558E-3</v>
      </c>
      <c r="L33">
        <f t="shared" si="4"/>
        <v>1.8379753994061925E-3</v>
      </c>
      <c r="M33">
        <f t="shared" si="5"/>
        <v>0.31302134879117771</v>
      </c>
      <c r="N33">
        <f t="shared" si="6"/>
        <v>2.1207408454686836E-3</v>
      </c>
      <c r="O33">
        <f t="shared" si="7"/>
        <v>0.66817474904566665</v>
      </c>
      <c r="P33">
        <f t="shared" si="8"/>
        <v>1.1310617842499647E-3</v>
      </c>
      <c r="R33">
        <f>SUMIFS('04 Raw Data'!I$2:I$10000,'04 Raw Data'!$X$2:$X$10000,$A33,'04 Raw Data'!$Y$2:$Y$10000,R$1)</f>
        <v>1273</v>
      </c>
      <c r="S33">
        <f>SUMIFS('04 Raw Data'!J$2:J$10000,'04 Raw Data'!$X$2:$X$10000,$A33,'04 Raw Data'!$Y$2:$Y$10000,S$1)</f>
        <v>18</v>
      </c>
      <c r="T33">
        <f>SUMIFS('04 Raw Data'!K$2:K$10000,'04 Raw Data'!$X$2:$X$10000,$A33,'04 Raw Data'!$Y$2:$Y$10000,T$1)</f>
        <v>5</v>
      </c>
      <c r="U33">
        <f>SUMIFS('04 Raw Data'!L$2:L$10000,'04 Raw Data'!$X$2:$X$10000,$A33,'04 Raw Data'!$Y$2:$Y$10000,U$1)</f>
        <v>2</v>
      </c>
      <c r="V33">
        <f>SUMIFS('04 Raw Data'!M$2:M$10000,'04 Raw Data'!$X$2:$X$10000,$A33,'04 Raw Data'!$Y$2:$Y$10000,V$1)</f>
        <v>473</v>
      </c>
      <c r="W33">
        <f>SUMIFS('04 Raw Data'!N$2:N$10000,'04 Raw Data'!$X$2:$X$10000,$A33,'04 Raw Data'!$Y$2:$Y$10000,W$1)</f>
        <v>3</v>
      </c>
      <c r="X33">
        <f>SUMIFS('04 Raw Data'!O$2:O$10000,'04 Raw Data'!$X$2:$X$10000,$A33,'04 Raw Data'!$Y$2:$Y$10000,X$1)</f>
        <v>766</v>
      </c>
      <c r="Y33">
        <f>SUMIFS('04 Raw Data'!P$2:P$10000,'04 Raw Data'!$X$2:$X$10000,$A33,'04 Raw Data'!$Y$2:$Y$10000,Y$1)</f>
        <v>6</v>
      </c>
      <c r="Z33">
        <f>SUMIFS('04 Raw Data'!I$2:I$10000,'04 Raw Data'!$X$2:$X$10000,$A33,'04 Raw Data'!$Y$2:$Y$10000,Z$1)</f>
        <v>70</v>
      </c>
      <c r="AA33">
        <f>SUMIFS('04 Raw Data'!J$2:J$10000,'04 Raw Data'!$X$2:$X$10000,$A33,'04 Raw Data'!$Y$2:$Y$10000,AA$1)</f>
        <v>0</v>
      </c>
      <c r="AB33">
        <f>SUMIFS('04 Raw Data'!K$2:K$10000,'04 Raw Data'!$X$2:$X$10000,$A33,'04 Raw Data'!$Y$2:$Y$10000,AB$1)</f>
        <v>0</v>
      </c>
      <c r="AC33">
        <f>SUMIFS('04 Raw Data'!L$2:L$10000,'04 Raw Data'!$X$2:$X$10000,$A33,'04 Raw Data'!$Y$2:$Y$10000,AC$1)</f>
        <v>0</v>
      </c>
      <c r="AD33">
        <f>SUMIFS('04 Raw Data'!M$2:M$10000,'04 Raw Data'!$X$2:$X$10000,$A33,'04 Raw Data'!$Y$2:$Y$10000,AD$1)</f>
        <v>32</v>
      </c>
      <c r="AE33">
        <f>SUMIFS('04 Raw Data'!N$2:N$10000,'04 Raw Data'!$X$2:$X$10000,$A33,'04 Raw Data'!$Y$2:$Y$10000,AE$1)</f>
        <v>1</v>
      </c>
      <c r="AF33">
        <f>SUMIFS('04 Raw Data'!O$2:O$10000,'04 Raw Data'!$X$2:$X$10000,$A33,'04 Raw Data'!$Y$2:$Y$10000,AF$1)</f>
        <v>37</v>
      </c>
      <c r="AG33">
        <f>SUMIFS('04 Raw Data'!P$2:P$10000,'04 Raw Data'!$X$2:$X$10000,$A33,'04 Raw Data'!$Y$2:$Y$10000,AG$1)</f>
        <v>0</v>
      </c>
      <c r="AP33">
        <f t="shared" si="9"/>
        <v>8416</v>
      </c>
      <c r="AQ33">
        <f t="shared" si="10"/>
        <v>105</v>
      </c>
      <c r="AR33">
        <f t="shared" si="11"/>
        <v>15</v>
      </c>
      <c r="AS33">
        <f t="shared" si="12"/>
        <v>15</v>
      </c>
      <c r="AT33">
        <f t="shared" si="13"/>
        <v>2719</v>
      </c>
      <c r="AU33">
        <f t="shared" si="14"/>
        <v>19</v>
      </c>
      <c r="AV33">
        <f t="shared" si="15"/>
        <v>5529</v>
      </c>
      <c r="AW33">
        <f t="shared" si="16"/>
        <v>14</v>
      </c>
      <c r="AX33">
        <f t="shared" si="17"/>
        <v>0.84042300380228141</v>
      </c>
      <c r="AY33">
        <f t="shared" si="18"/>
        <v>0.15125950570342206</v>
      </c>
      <c r="AZ33">
        <f t="shared" si="19"/>
        <v>8.3174904942965779E-3</v>
      </c>
      <c r="BA33">
        <f t="shared" si="20"/>
        <v>0</v>
      </c>
      <c r="BB33">
        <f t="shared" si="21"/>
        <v>0.66817474904566665</v>
      </c>
      <c r="BC33">
        <f t="shared" si="22"/>
        <v>0.60172820109976433</v>
      </c>
      <c r="BD33">
        <f t="shared" si="23"/>
        <v>0.52857142857142858</v>
      </c>
      <c r="BE33" t="e">
        <f t="shared" si="24"/>
        <v>#DIV/0!</v>
      </c>
      <c r="BF33">
        <f t="shared" si="25"/>
        <v>0.65696292775665399</v>
      </c>
      <c r="BG33">
        <f t="shared" si="26"/>
        <v>0.31302134879117771</v>
      </c>
      <c r="BH33">
        <f t="shared" si="27"/>
        <v>0.37156323644933231</v>
      </c>
      <c r="BI33">
        <f t="shared" si="28"/>
        <v>0.45714285714285713</v>
      </c>
      <c r="BJ33" t="e">
        <f t="shared" si="29"/>
        <v>#DIV/0!</v>
      </c>
      <c r="BK33">
        <f t="shared" si="30"/>
        <v>0.32307509505703425</v>
      </c>
    </row>
    <row r="34" spans="1:63" x14ac:dyDescent="0.3">
      <c r="A34">
        <f t="shared" si="31"/>
        <v>32</v>
      </c>
      <c r="B34">
        <f>SUMIFS('04 Raw Data'!I$2:I$10000,'04 Raw Data'!$X$2:$X$10000,$A34,'04 Raw Data'!$Y$2:$Y$10000,B$1)</f>
        <v>7832</v>
      </c>
      <c r="C34">
        <f>SUMIFS('04 Raw Data'!J$2:J$10000,'04 Raw Data'!$X$2:$X$10000,$A34,'04 Raw Data'!$Y$2:$Y$10000,C$1)</f>
        <v>122</v>
      </c>
      <c r="D34">
        <f>SUMIFS('04 Raw Data'!K$2:K$10000,'04 Raw Data'!$X$2:$X$10000,$A34,'04 Raw Data'!$Y$2:$Y$10000,D$1)</f>
        <v>14</v>
      </c>
      <c r="E34">
        <f>SUMIFS('04 Raw Data'!L$2:L$10000,'04 Raw Data'!$X$2:$X$10000,$A34,'04 Raw Data'!$Y$2:$Y$10000,E$1)</f>
        <v>34</v>
      </c>
      <c r="F34">
        <f>SUMIFS('04 Raw Data'!M$2:M$10000,'04 Raw Data'!$X$2:$X$10000,$A34,'04 Raw Data'!$Y$2:$Y$10000,F$1)</f>
        <v>3063</v>
      </c>
      <c r="G34">
        <f>SUMIFS('04 Raw Data'!N$2:N$10000,'04 Raw Data'!$X$2:$X$10000,$A34,'04 Raw Data'!$Y$2:$Y$10000,G$1)</f>
        <v>27</v>
      </c>
      <c r="H34">
        <f>SUMIFS('04 Raw Data'!O$2:O$10000,'04 Raw Data'!$X$2:$X$10000,$A34,'04 Raw Data'!$Y$2:$Y$10000,H$1)</f>
        <v>4560</v>
      </c>
      <c r="I34">
        <f>SUMIFS('04 Raw Data'!P$2:P$10000,'04 Raw Data'!$X$2:$X$10000,$A34,'04 Raw Data'!$Y$2:$Y$10000,I$1)</f>
        <v>12</v>
      </c>
      <c r="J34">
        <f t="shared" si="2"/>
        <v>1.557711950970378E-2</v>
      </c>
      <c r="K34">
        <f t="shared" si="3"/>
        <v>1.7875383043922371E-3</v>
      </c>
      <c r="L34">
        <f t="shared" si="4"/>
        <v>4.3411644535240037E-3</v>
      </c>
      <c r="M34">
        <f t="shared" si="5"/>
        <v>0.39108784473953012</v>
      </c>
      <c r="N34">
        <f t="shared" si="6"/>
        <v>3.4473953013278856E-3</v>
      </c>
      <c r="O34">
        <f t="shared" si="7"/>
        <v>0.58222676200204293</v>
      </c>
      <c r="P34">
        <f t="shared" si="8"/>
        <v>1.5321756894790602E-3</v>
      </c>
      <c r="R34">
        <f>SUMIFS('04 Raw Data'!I$2:I$10000,'04 Raw Data'!$X$2:$X$10000,$A34,'04 Raw Data'!$Y$2:$Y$10000,R$1)</f>
        <v>2035</v>
      </c>
      <c r="S34">
        <f>SUMIFS('04 Raw Data'!J$2:J$10000,'04 Raw Data'!$X$2:$X$10000,$A34,'04 Raw Data'!$Y$2:$Y$10000,S$1)</f>
        <v>29</v>
      </c>
      <c r="T34">
        <f>SUMIFS('04 Raw Data'!K$2:K$10000,'04 Raw Data'!$X$2:$X$10000,$A34,'04 Raw Data'!$Y$2:$Y$10000,T$1)</f>
        <v>5</v>
      </c>
      <c r="U34">
        <f>SUMIFS('04 Raw Data'!L$2:L$10000,'04 Raw Data'!$X$2:$X$10000,$A34,'04 Raw Data'!$Y$2:$Y$10000,U$1)</f>
        <v>2</v>
      </c>
      <c r="V34">
        <f>SUMIFS('04 Raw Data'!M$2:M$10000,'04 Raw Data'!$X$2:$X$10000,$A34,'04 Raw Data'!$Y$2:$Y$10000,V$1)</f>
        <v>868</v>
      </c>
      <c r="W34">
        <f>SUMIFS('04 Raw Data'!N$2:N$10000,'04 Raw Data'!$X$2:$X$10000,$A34,'04 Raw Data'!$Y$2:$Y$10000,W$1)</f>
        <v>13</v>
      </c>
      <c r="X34">
        <f>SUMIFS('04 Raw Data'!O$2:O$10000,'04 Raw Data'!$X$2:$X$10000,$A34,'04 Raw Data'!$Y$2:$Y$10000,X$1)</f>
        <v>1113</v>
      </c>
      <c r="Y34">
        <f>SUMIFS('04 Raw Data'!P$2:P$10000,'04 Raw Data'!$X$2:$X$10000,$A34,'04 Raw Data'!$Y$2:$Y$10000,Y$1)</f>
        <v>5</v>
      </c>
      <c r="Z34">
        <f>SUMIFS('04 Raw Data'!I$2:I$10000,'04 Raw Data'!$X$2:$X$10000,$A34,'04 Raw Data'!$Y$2:$Y$10000,Z$1)</f>
        <v>79</v>
      </c>
      <c r="AA34">
        <f>SUMIFS('04 Raw Data'!J$2:J$10000,'04 Raw Data'!$X$2:$X$10000,$A34,'04 Raw Data'!$Y$2:$Y$10000,AA$1)</f>
        <v>1</v>
      </c>
      <c r="AB34">
        <f>SUMIFS('04 Raw Data'!K$2:K$10000,'04 Raw Data'!$X$2:$X$10000,$A34,'04 Raw Data'!$Y$2:$Y$10000,AB$1)</f>
        <v>0</v>
      </c>
      <c r="AC34">
        <f>SUMIFS('04 Raw Data'!L$2:L$10000,'04 Raw Data'!$X$2:$X$10000,$A34,'04 Raw Data'!$Y$2:$Y$10000,AC$1)</f>
        <v>0</v>
      </c>
      <c r="AD34">
        <f>SUMIFS('04 Raw Data'!M$2:M$10000,'04 Raw Data'!$X$2:$X$10000,$A34,'04 Raw Data'!$Y$2:$Y$10000,AD$1)</f>
        <v>39</v>
      </c>
      <c r="AE34">
        <f>SUMIFS('04 Raw Data'!N$2:N$10000,'04 Raw Data'!$X$2:$X$10000,$A34,'04 Raw Data'!$Y$2:$Y$10000,AE$1)</f>
        <v>0</v>
      </c>
      <c r="AF34">
        <f>SUMIFS('04 Raw Data'!O$2:O$10000,'04 Raw Data'!$X$2:$X$10000,$A34,'04 Raw Data'!$Y$2:$Y$10000,AF$1)</f>
        <v>39</v>
      </c>
      <c r="AG34">
        <f>SUMIFS('04 Raw Data'!P$2:P$10000,'04 Raw Data'!$X$2:$X$10000,$A34,'04 Raw Data'!$Y$2:$Y$10000,AG$1)</f>
        <v>0</v>
      </c>
      <c r="AP34">
        <f t="shared" si="9"/>
        <v>9946</v>
      </c>
      <c r="AQ34">
        <f t="shared" si="10"/>
        <v>152</v>
      </c>
      <c r="AR34">
        <f t="shared" si="11"/>
        <v>19</v>
      </c>
      <c r="AS34">
        <f t="shared" si="12"/>
        <v>36</v>
      </c>
      <c r="AT34">
        <f t="shared" si="13"/>
        <v>3970</v>
      </c>
      <c r="AU34">
        <f t="shared" si="14"/>
        <v>40</v>
      </c>
      <c r="AV34">
        <f t="shared" si="15"/>
        <v>5712</v>
      </c>
      <c r="AW34">
        <f t="shared" si="16"/>
        <v>17</v>
      </c>
      <c r="AX34">
        <f t="shared" si="17"/>
        <v>0.78745224210737985</v>
      </c>
      <c r="AY34">
        <f t="shared" si="18"/>
        <v>0.20460486627790067</v>
      </c>
      <c r="AZ34">
        <f t="shared" si="19"/>
        <v>7.9428916147194859E-3</v>
      </c>
      <c r="BA34">
        <f t="shared" si="20"/>
        <v>0</v>
      </c>
      <c r="BB34">
        <f t="shared" si="21"/>
        <v>0.58222676200204293</v>
      </c>
      <c r="BC34">
        <f t="shared" si="22"/>
        <v>0.54692874692874693</v>
      </c>
      <c r="BD34">
        <f t="shared" si="23"/>
        <v>0.49367088607594939</v>
      </c>
      <c r="BE34" t="e">
        <f t="shared" si="24"/>
        <v>#DIV/0!</v>
      </c>
      <c r="BF34">
        <f t="shared" si="25"/>
        <v>0.57430122662376837</v>
      </c>
      <c r="BG34">
        <f t="shared" si="26"/>
        <v>0.39108784473953012</v>
      </c>
      <c r="BH34">
        <f t="shared" si="27"/>
        <v>0.42653562653562654</v>
      </c>
      <c r="BI34">
        <f t="shared" si="28"/>
        <v>0.49367088607594939</v>
      </c>
      <c r="BJ34" t="e">
        <f t="shared" si="29"/>
        <v>#DIV/0!</v>
      </c>
      <c r="BK34">
        <f t="shared" si="30"/>
        <v>0.39915543937261211</v>
      </c>
    </row>
    <row r="35" spans="1:63" x14ac:dyDescent="0.3">
      <c r="A35">
        <f t="shared" si="31"/>
        <v>33</v>
      </c>
      <c r="B35">
        <f>SUMIFS('04 Raw Data'!I$2:I$10000,'04 Raw Data'!$X$2:$X$10000,$A35,'04 Raw Data'!$Y$2:$Y$10000,B$1)</f>
        <v>5432</v>
      </c>
      <c r="C35">
        <f>SUMIFS('04 Raw Data'!J$2:J$10000,'04 Raw Data'!$X$2:$X$10000,$A35,'04 Raw Data'!$Y$2:$Y$10000,C$1)</f>
        <v>77</v>
      </c>
      <c r="D35">
        <f>SUMIFS('04 Raw Data'!K$2:K$10000,'04 Raw Data'!$X$2:$X$10000,$A35,'04 Raw Data'!$Y$2:$Y$10000,D$1)</f>
        <v>16</v>
      </c>
      <c r="E35">
        <f>SUMIFS('04 Raw Data'!L$2:L$10000,'04 Raw Data'!$X$2:$X$10000,$A35,'04 Raw Data'!$Y$2:$Y$10000,E$1)</f>
        <v>45</v>
      </c>
      <c r="F35">
        <f>SUMIFS('04 Raw Data'!M$2:M$10000,'04 Raw Data'!$X$2:$X$10000,$A35,'04 Raw Data'!$Y$2:$Y$10000,F$1)</f>
        <v>1283</v>
      </c>
      <c r="G35">
        <f>SUMIFS('04 Raw Data'!N$2:N$10000,'04 Raw Data'!$X$2:$X$10000,$A35,'04 Raw Data'!$Y$2:$Y$10000,G$1)</f>
        <v>41</v>
      </c>
      <c r="H35">
        <f>SUMIFS('04 Raw Data'!O$2:O$10000,'04 Raw Data'!$X$2:$X$10000,$A35,'04 Raw Data'!$Y$2:$Y$10000,H$1)</f>
        <v>3958</v>
      </c>
      <c r="I35">
        <f>SUMIFS('04 Raw Data'!P$2:P$10000,'04 Raw Data'!$X$2:$X$10000,$A35,'04 Raw Data'!$Y$2:$Y$10000,I$1)</f>
        <v>12</v>
      </c>
      <c r="J35">
        <f t="shared" si="2"/>
        <v>1.4175257731958763E-2</v>
      </c>
      <c r="K35">
        <f t="shared" si="3"/>
        <v>2.9455081001472753E-3</v>
      </c>
      <c r="L35">
        <f t="shared" si="4"/>
        <v>8.2842415316642121E-3</v>
      </c>
      <c r="M35">
        <f t="shared" si="5"/>
        <v>0.23619293078055964</v>
      </c>
      <c r="N35">
        <f t="shared" si="6"/>
        <v>7.5478645066273933E-3</v>
      </c>
      <c r="O35">
        <f t="shared" si="7"/>
        <v>0.72864506627393222</v>
      </c>
      <c r="P35">
        <f t="shared" si="8"/>
        <v>2.2091310751104565E-3</v>
      </c>
      <c r="R35">
        <f>SUMIFS('04 Raw Data'!I$2:I$10000,'04 Raw Data'!$X$2:$X$10000,$A35,'04 Raw Data'!$Y$2:$Y$10000,R$1)</f>
        <v>1917</v>
      </c>
      <c r="S35">
        <f>SUMIFS('04 Raw Data'!J$2:J$10000,'04 Raw Data'!$X$2:$X$10000,$A35,'04 Raw Data'!$Y$2:$Y$10000,S$1)</f>
        <v>34</v>
      </c>
      <c r="T35">
        <f>SUMIFS('04 Raw Data'!K$2:K$10000,'04 Raw Data'!$X$2:$X$10000,$A35,'04 Raw Data'!$Y$2:$Y$10000,T$1)</f>
        <v>7</v>
      </c>
      <c r="U35">
        <f>SUMIFS('04 Raw Data'!L$2:L$10000,'04 Raw Data'!$X$2:$X$10000,$A35,'04 Raw Data'!$Y$2:$Y$10000,U$1)</f>
        <v>8</v>
      </c>
      <c r="V35">
        <f>SUMIFS('04 Raw Data'!M$2:M$10000,'04 Raw Data'!$X$2:$X$10000,$A35,'04 Raw Data'!$Y$2:$Y$10000,V$1)</f>
        <v>527</v>
      </c>
      <c r="W35">
        <f>SUMIFS('04 Raw Data'!N$2:N$10000,'04 Raw Data'!$X$2:$X$10000,$A35,'04 Raw Data'!$Y$2:$Y$10000,W$1)</f>
        <v>9</v>
      </c>
      <c r="X35">
        <f>SUMIFS('04 Raw Data'!O$2:O$10000,'04 Raw Data'!$X$2:$X$10000,$A35,'04 Raw Data'!$Y$2:$Y$10000,X$1)</f>
        <v>1327</v>
      </c>
      <c r="Y35">
        <f>SUMIFS('04 Raw Data'!P$2:P$10000,'04 Raw Data'!$X$2:$X$10000,$A35,'04 Raw Data'!$Y$2:$Y$10000,Y$1)</f>
        <v>5</v>
      </c>
      <c r="Z35">
        <f>SUMIFS('04 Raw Data'!I$2:I$10000,'04 Raw Data'!$X$2:$X$10000,$A35,'04 Raw Data'!$Y$2:$Y$10000,Z$1)</f>
        <v>319</v>
      </c>
      <c r="AA35">
        <f>SUMIFS('04 Raw Data'!J$2:J$10000,'04 Raw Data'!$X$2:$X$10000,$A35,'04 Raw Data'!$Y$2:$Y$10000,AA$1)</f>
        <v>5</v>
      </c>
      <c r="AB35">
        <f>SUMIFS('04 Raw Data'!K$2:K$10000,'04 Raw Data'!$X$2:$X$10000,$A35,'04 Raw Data'!$Y$2:$Y$10000,AB$1)</f>
        <v>0</v>
      </c>
      <c r="AC35">
        <f>SUMIFS('04 Raw Data'!L$2:L$10000,'04 Raw Data'!$X$2:$X$10000,$A35,'04 Raw Data'!$Y$2:$Y$10000,AC$1)</f>
        <v>6</v>
      </c>
      <c r="AD35">
        <f>SUMIFS('04 Raw Data'!M$2:M$10000,'04 Raw Data'!$X$2:$X$10000,$A35,'04 Raw Data'!$Y$2:$Y$10000,AD$1)</f>
        <v>69</v>
      </c>
      <c r="AE35">
        <f>SUMIFS('04 Raw Data'!N$2:N$10000,'04 Raw Data'!$X$2:$X$10000,$A35,'04 Raw Data'!$Y$2:$Y$10000,AE$1)</f>
        <v>1</v>
      </c>
      <c r="AF35">
        <f>SUMIFS('04 Raw Data'!O$2:O$10000,'04 Raw Data'!$X$2:$X$10000,$A35,'04 Raw Data'!$Y$2:$Y$10000,AF$1)</f>
        <v>238</v>
      </c>
      <c r="AG35">
        <f>SUMIFS('04 Raw Data'!P$2:P$10000,'04 Raw Data'!$X$2:$X$10000,$A35,'04 Raw Data'!$Y$2:$Y$10000,AG$1)</f>
        <v>0</v>
      </c>
      <c r="AP35">
        <f t="shared" si="9"/>
        <v>7668</v>
      </c>
      <c r="AQ35">
        <f t="shared" si="10"/>
        <v>116</v>
      </c>
      <c r="AR35">
        <f t="shared" si="11"/>
        <v>23</v>
      </c>
      <c r="AS35">
        <f t="shared" si="12"/>
        <v>59</v>
      </c>
      <c r="AT35">
        <f t="shared" si="13"/>
        <v>1879</v>
      </c>
      <c r="AU35">
        <f t="shared" si="14"/>
        <v>51</v>
      </c>
      <c r="AV35">
        <f t="shared" si="15"/>
        <v>5523</v>
      </c>
      <c r="AW35">
        <f t="shared" si="16"/>
        <v>17</v>
      </c>
      <c r="AX35">
        <f t="shared" si="17"/>
        <v>0.70839853938445485</v>
      </c>
      <c r="AY35">
        <f t="shared" si="18"/>
        <v>0.25</v>
      </c>
      <c r="AZ35">
        <f t="shared" si="19"/>
        <v>4.1601460615545122E-2</v>
      </c>
      <c r="BA35">
        <f t="shared" si="20"/>
        <v>0</v>
      </c>
      <c r="BB35">
        <f t="shared" si="21"/>
        <v>0.72864506627393222</v>
      </c>
      <c r="BC35">
        <f t="shared" si="22"/>
        <v>0.69222743870631198</v>
      </c>
      <c r="BD35">
        <f t="shared" si="23"/>
        <v>0.74608150470219436</v>
      </c>
      <c r="BE35" t="e">
        <f t="shared" si="24"/>
        <v>#DIV/0!</v>
      </c>
      <c r="BF35">
        <f t="shared" si="25"/>
        <v>0.72026604068857591</v>
      </c>
      <c r="BG35">
        <f t="shared" si="26"/>
        <v>0.23619293078055964</v>
      </c>
      <c r="BH35">
        <f t="shared" si="27"/>
        <v>0.27490871152842983</v>
      </c>
      <c r="BI35">
        <f t="shared" si="28"/>
        <v>0.21630094043887146</v>
      </c>
      <c r="BJ35" t="e">
        <f t="shared" si="29"/>
        <v>#DIV/0!</v>
      </c>
      <c r="BK35">
        <f t="shared" si="30"/>
        <v>0.24504434011476264</v>
      </c>
    </row>
    <row r="36" spans="1:63" x14ac:dyDescent="0.3">
      <c r="A36">
        <f t="shared" si="31"/>
        <v>34</v>
      </c>
      <c r="B36">
        <f>SUMIFS('04 Raw Data'!I$2:I$10000,'04 Raw Data'!$X$2:$X$10000,$A36,'04 Raw Data'!$Y$2:$Y$10000,B$1)</f>
        <v>5680</v>
      </c>
      <c r="C36">
        <f>SUMIFS('04 Raw Data'!J$2:J$10000,'04 Raw Data'!$X$2:$X$10000,$A36,'04 Raw Data'!$Y$2:$Y$10000,C$1)</f>
        <v>96</v>
      </c>
      <c r="D36">
        <f>SUMIFS('04 Raw Data'!K$2:K$10000,'04 Raw Data'!$X$2:$X$10000,$A36,'04 Raw Data'!$Y$2:$Y$10000,D$1)</f>
        <v>15</v>
      </c>
      <c r="E36">
        <f>SUMIFS('04 Raw Data'!L$2:L$10000,'04 Raw Data'!$X$2:$X$10000,$A36,'04 Raw Data'!$Y$2:$Y$10000,E$1)</f>
        <v>50</v>
      </c>
      <c r="F36">
        <f>SUMIFS('04 Raw Data'!M$2:M$10000,'04 Raw Data'!$X$2:$X$10000,$A36,'04 Raw Data'!$Y$2:$Y$10000,F$1)</f>
        <v>1164</v>
      </c>
      <c r="G36">
        <f>SUMIFS('04 Raw Data'!N$2:N$10000,'04 Raw Data'!$X$2:$X$10000,$A36,'04 Raw Data'!$Y$2:$Y$10000,G$1)</f>
        <v>45</v>
      </c>
      <c r="H36">
        <f>SUMIFS('04 Raw Data'!O$2:O$10000,'04 Raw Data'!$X$2:$X$10000,$A36,'04 Raw Data'!$Y$2:$Y$10000,H$1)</f>
        <v>4304</v>
      </c>
      <c r="I36">
        <f>SUMIFS('04 Raw Data'!P$2:P$10000,'04 Raw Data'!$X$2:$X$10000,$A36,'04 Raw Data'!$Y$2:$Y$10000,I$1)</f>
        <v>6</v>
      </c>
      <c r="J36">
        <f t="shared" si="2"/>
        <v>1.6901408450704224E-2</v>
      </c>
      <c r="K36">
        <f t="shared" si="3"/>
        <v>2.6408450704225352E-3</v>
      </c>
      <c r="L36">
        <f t="shared" si="4"/>
        <v>8.8028169014084511E-3</v>
      </c>
      <c r="M36">
        <f t="shared" si="5"/>
        <v>0.20492957746478874</v>
      </c>
      <c r="N36">
        <f t="shared" si="6"/>
        <v>7.9225352112676055E-3</v>
      </c>
      <c r="O36">
        <f t="shared" si="7"/>
        <v>0.75774647887323943</v>
      </c>
      <c r="P36">
        <f t="shared" si="8"/>
        <v>1.056338028169014E-3</v>
      </c>
      <c r="R36">
        <f>SUMIFS('04 Raw Data'!I$2:I$10000,'04 Raw Data'!$X$2:$X$10000,$A36,'04 Raw Data'!$Y$2:$Y$10000,R$1)</f>
        <v>2252</v>
      </c>
      <c r="S36">
        <f>SUMIFS('04 Raw Data'!J$2:J$10000,'04 Raw Data'!$X$2:$X$10000,$A36,'04 Raw Data'!$Y$2:$Y$10000,S$1)</f>
        <v>30</v>
      </c>
      <c r="T36">
        <f>SUMIFS('04 Raw Data'!K$2:K$10000,'04 Raw Data'!$X$2:$X$10000,$A36,'04 Raw Data'!$Y$2:$Y$10000,T$1)</f>
        <v>4</v>
      </c>
      <c r="U36">
        <f>SUMIFS('04 Raw Data'!L$2:L$10000,'04 Raw Data'!$X$2:$X$10000,$A36,'04 Raw Data'!$Y$2:$Y$10000,U$1)</f>
        <v>18</v>
      </c>
      <c r="V36">
        <f>SUMIFS('04 Raw Data'!M$2:M$10000,'04 Raw Data'!$X$2:$X$10000,$A36,'04 Raw Data'!$Y$2:$Y$10000,V$1)</f>
        <v>533</v>
      </c>
      <c r="W36">
        <f>SUMIFS('04 Raw Data'!N$2:N$10000,'04 Raw Data'!$X$2:$X$10000,$A36,'04 Raw Data'!$Y$2:$Y$10000,W$1)</f>
        <v>18</v>
      </c>
      <c r="X36">
        <f>SUMIFS('04 Raw Data'!O$2:O$10000,'04 Raw Data'!$X$2:$X$10000,$A36,'04 Raw Data'!$Y$2:$Y$10000,X$1)</f>
        <v>1640</v>
      </c>
      <c r="Y36">
        <f>SUMIFS('04 Raw Data'!P$2:P$10000,'04 Raw Data'!$X$2:$X$10000,$A36,'04 Raw Data'!$Y$2:$Y$10000,Y$1)</f>
        <v>9</v>
      </c>
      <c r="Z36">
        <f>SUMIFS('04 Raw Data'!I$2:I$10000,'04 Raw Data'!$X$2:$X$10000,$A36,'04 Raw Data'!$Y$2:$Y$10000,Z$1)</f>
        <v>151</v>
      </c>
      <c r="AA36">
        <f>SUMIFS('04 Raw Data'!J$2:J$10000,'04 Raw Data'!$X$2:$X$10000,$A36,'04 Raw Data'!$Y$2:$Y$10000,AA$1)</f>
        <v>2</v>
      </c>
      <c r="AB36">
        <f>SUMIFS('04 Raw Data'!K$2:K$10000,'04 Raw Data'!$X$2:$X$10000,$A36,'04 Raw Data'!$Y$2:$Y$10000,AB$1)</f>
        <v>0</v>
      </c>
      <c r="AC36">
        <f>SUMIFS('04 Raw Data'!L$2:L$10000,'04 Raw Data'!$X$2:$X$10000,$A36,'04 Raw Data'!$Y$2:$Y$10000,AC$1)</f>
        <v>3</v>
      </c>
      <c r="AD36">
        <f>SUMIFS('04 Raw Data'!M$2:M$10000,'04 Raw Data'!$X$2:$X$10000,$A36,'04 Raw Data'!$Y$2:$Y$10000,AD$1)</f>
        <v>23</v>
      </c>
      <c r="AE36">
        <f>SUMIFS('04 Raw Data'!N$2:N$10000,'04 Raw Data'!$X$2:$X$10000,$A36,'04 Raw Data'!$Y$2:$Y$10000,AE$1)</f>
        <v>2</v>
      </c>
      <c r="AF36">
        <f>SUMIFS('04 Raw Data'!O$2:O$10000,'04 Raw Data'!$X$2:$X$10000,$A36,'04 Raw Data'!$Y$2:$Y$10000,AF$1)</f>
        <v>121</v>
      </c>
      <c r="AG36">
        <f>SUMIFS('04 Raw Data'!P$2:P$10000,'04 Raw Data'!$X$2:$X$10000,$A36,'04 Raw Data'!$Y$2:$Y$10000,AG$1)</f>
        <v>0</v>
      </c>
      <c r="AP36">
        <f t="shared" si="9"/>
        <v>8083</v>
      </c>
      <c r="AQ36">
        <f t="shared" si="10"/>
        <v>128</v>
      </c>
      <c r="AR36">
        <f t="shared" si="11"/>
        <v>19</v>
      </c>
      <c r="AS36">
        <f t="shared" si="12"/>
        <v>71</v>
      </c>
      <c r="AT36">
        <f t="shared" si="13"/>
        <v>1720</v>
      </c>
      <c r="AU36">
        <f t="shared" si="14"/>
        <v>65</v>
      </c>
      <c r="AV36">
        <f t="shared" si="15"/>
        <v>6065</v>
      </c>
      <c r="AW36">
        <f t="shared" si="16"/>
        <v>15</v>
      </c>
      <c r="AX36">
        <f t="shared" si="17"/>
        <v>0.70270939007794131</v>
      </c>
      <c r="AY36">
        <f t="shared" si="18"/>
        <v>0.27860942719287396</v>
      </c>
      <c r="AZ36">
        <f t="shared" si="19"/>
        <v>1.868118272918471E-2</v>
      </c>
      <c r="BA36">
        <f t="shared" si="20"/>
        <v>0</v>
      </c>
      <c r="BB36">
        <f t="shared" si="21"/>
        <v>0.75774647887323943</v>
      </c>
      <c r="BC36">
        <f t="shared" si="22"/>
        <v>0.72824156305506216</v>
      </c>
      <c r="BD36">
        <f t="shared" si="23"/>
        <v>0.80132450331125826</v>
      </c>
      <c r="BE36" t="e">
        <f t="shared" si="24"/>
        <v>#DIV/0!</v>
      </c>
      <c r="BF36">
        <f t="shared" si="25"/>
        <v>0.75034022021526658</v>
      </c>
      <c r="BG36">
        <f t="shared" si="26"/>
        <v>0.20492957746478874</v>
      </c>
      <c r="BH36">
        <f t="shared" si="27"/>
        <v>0.23667850799289519</v>
      </c>
      <c r="BI36">
        <f t="shared" si="28"/>
        <v>0.15231788079470199</v>
      </c>
      <c r="BJ36" t="e">
        <f t="shared" si="29"/>
        <v>#DIV/0!</v>
      </c>
      <c r="BK36">
        <f t="shared" si="30"/>
        <v>0.21279228009402448</v>
      </c>
    </row>
    <row r="37" spans="1:63" x14ac:dyDescent="0.3">
      <c r="A37">
        <f t="shared" si="31"/>
        <v>35</v>
      </c>
      <c r="B37">
        <f>SUMIFS('04 Raw Data'!I$2:I$10000,'04 Raw Data'!$X$2:$X$10000,$A37,'04 Raw Data'!$Y$2:$Y$10000,B$1)</f>
        <v>5734</v>
      </c>
      <c r="C37">
        <f>SUMIFS('04 Raw Data'!J$2:J$10000,'04 Raw Data'!$X$2:$X$10000,$A37,'04 Raw Data'!$Y$2:$Y$10000,C$1)</f>
        <v>131</v>
      </c>
      <c r="D37">
        <f>SUMIFS('04 Raw Data'!K$2:K$10000,'04 Raw Data'!$X$2:$X$10000,$A37,'04 Raw Data'!$Y$2:$Y$10000,D$1)</f>
        <v>30</v>
      </c>
      <c r="E37">
        <f>SUMIFS('04 Raw Data'!L$2:L$10000,'04 Raw Data'!$X$2:$X$10000,$A37,'04 Raw Data'!$Y$2:$Y$10000,E$1)</f>
        <v>53</v>
      </c>
      <c r="F37">
        <f>SUMIFS('04 Raw Data'!M$2:M$10000,'04 Raw Data'!$X$2:$X$10000,$A37,'04 Raw Data'!$Y$2:$Y$10000,F$1)</f>
        <v>2373</v>
      </c>
      <c r="G37">
        <f>SUMIFS('04 Raw Data'!N$2:N$10000,'04 Raw Data'!$X$2:$X$10000,$A37,'04 Raw Data'!$Y$2:$Y$10000,G$1)</f>
        <v>42</v>
      </c>
      <c r="H37">
        <f>SUMIFS('04 Raw Data'!O$2:O$10000,'04 Raw Data'!$X$2:$X$10000,$A37,'04 Raw Data'!$Y$2:$Y$10000,H$1)</f>
        <v>3086</v>
      </c>
      <c r="I37">
        <f>SUMIFS('04 Raw Data'!P$2:P$10000,'04 Raw Data'!$X$2:$X$10000,$A37,'04 Raw Data'!$Y$2:$Y$10000,I$1)</f>
        <v>19</v>
      </c>
      <c r="J37">
        <f t="shared" si="2"/>
        <v>2.2846180676665506E-2</v>
      </c>
      <c r="K37">
        <f t="shared" si="3"/>
        <v>5.2319497732821766E-3</v>
      </c>
      <c r="L37">
        <f t="shared" si="4"/>
        <v>9.2431112661318458E-3</v>
      </c>
      <c r="M37">
        <f t="shared" si="5"/>
        <v>0.41384722706662014</v>
      </c>
      <c r="N37">
        <f t="shared" si="6"/>
        <v>7.3247296825950468E-3</v>
      </c>
      <c r="O37">
        <f t="shared" si="7"/>
        <v>0.53819323334495994</v>
      </c>
      <c r="P37">
        <f t="shared" si="8"/>
        <v>3.3135681897453785E-3</v>
      </c>
      <c r="R37">
        <f>SUMIFS('04 Raw Data'!I$2:I$10000,'04 Raw Data'!$X$2:$X$10000,$A37,'04 Raw Data'!$Y$2:$Y$10000,R$1)</f>
        <v>2601</v>
      </c>
      <c r="S37">
        <f>SUMIFS('04 Raw Data'!J$2:J$10000,'04 Raw Data'!$X$2:$X$10000,$A37,'04 Raw Data'!$Y$2:$Y$10000,S$1)</f>
        <v>65</v>
      </c>
      <c r="T37">
        <f>SUMIFS('04 Raw Data'!K$2:K$10000,'04 Raw Data'!$X$2:$X$10000,$A37,'04 Raw Data'!$Y$2:$Y$10000,T$1)</f>
        <v>11</v>
      </c>
      <c r="U37">
        <f>SUMIFS('04 Raw Data'!L$2:L$10000,'04 Raw Data'!$X$2:$X$10000,$A37,'04 Raw Data'!$Y$2:$Y$10000,U$1)</f>
        <v>15</v>
      </c>
      <c r="V37">
        <f>SUMIFS('04 Raw Data'!M$2:M$10000,'04 Raw Data'!$X$2:$X$10000,$A37,'04 Raw Data'!$Y$2:$Y$10000,V$1)</f>
        <v>1280</v>
      </c>
      <c r="W37">
        <f>SUMIFS('04 Raw Data'!N$2:N$10000,'04 Raw Data'!$X$2:$X$10000,$A37,'04 Raw Data'!$Y$2:$Y$10000,W$1)</f>
        <v>16</v>
      </c>
      <c r="X37">
        <f>SUMIFS('04 Raw Data'!O$2:O$10000,'04 Raw Data'!$X$2:$X$10000,$A37,'04 Raw Data'!$Y$2:$Y$10000,X$1)</f>
        <v>1204</v>
      </c>
      <c r="Y37">
        <f>SUMIFS('04 Raw Data'!P$2:P$10000,'04 Raw Data'!$X$2:$X$10000,$A37,'04 Raw Data'!$Y$2:$Y$10000,Y$1)</f>
        <v>10</v>
      </c>
      <c r="Z37">
        <f>SUMIFS('04 Raw Data'!I$2:I$10000,'04 Raw Data'!$X$2:$X$10000,$A37,'04 Raw Data'!$Y$2:$Y$10000,Z$1)</f>
        <v>298</v>
      </c>
      <c r="AA37">
        <f>SUMIFS('04 Raw Data'!J$2:J$10000,'04 Raw Data'!$X$2:$X$10000,$A37,'04 Raw Data'!$Y$2:$Y$10000,AA$1)</f>
        <v>8</v>
      </c>
      <c r="AB37">
        <f>SUMIFS('04 Raw Data'!K$2:K$10000,'04 Raw Data'!$X$2:$X$10000,$A37,'04 Raw Data'!$Y$2:$Y$10000,AB$1)</f>
        <v>2</v>
      </c>
      <c r="AC37">
        <f>SUMIFS('04 Raw Data'!L$2:L$10000,'04 Raw Data'!$X$2:$X$10000,$A37,'04 Raw Data'!$Y$2:$Y$10000,AC$1)</f>
        <v>6</v>
      </c>
      <c r="AD37">
        <f>SUMIFS('04 Raw Data'!M$2:M$10000,'04 Raw Data'!$X$2:$X$10000,$A37,'04 Raw Data'!$Y$2:$Y$10000,AD$1)</f>
        <v>127</v>
      </c>
      <c r="AE37">
        <f>SUMIFS('04 Raw Data'!N$2:N$10000,'04 Raw Data'!$X$2:$X$10000,$A37,'04 Raw Data'!$Y$2:$Y$10000,AE$1)</f>
        <v>2</v>
      </c>
      <c r="AF37">
        <f>SUMIFS('04 Raw Data'!O$2:O$10000,'04 Raw Data'!$X$2:$X$10000,$A37,'04 Raw Data'!$Y$2:$Y$10000,AF$1)</f>
        <v>152</v>
      </c>
      <c r="AG37">
        <f>SUMIFS('04 Raw Data'!P$2:P$10000,'04 Raw Data'!$X$2:$X$10000,$A37,'04 Raw Data'!$Y$2:$Y$10000,AG$1)</f>
        <v>1</v>
      </c>
      <c r="AP37">
        <f t="shared" si="9"/>
        <v>8633</v>
      </c>
      <c r="AQ37">
        <f t="shared" si="10"/>
        <v>204</v>
      </c>
      <c r="AR37">
        <f t="shared" si="11"/>
        <v>43</v>
      </c>
      <c r="AS37">
        <f t="shared" si="12"/>
        <v>74</v>
      </c>
      <c r="AT37">
        <f t="shared" si="13"/>
        <v>3780</v>
      </c>
      <c r="AU37">
        <f t="shared" si="14"/>
        <v>60</v>
      </c>
      <c r="AV37">
        <f t="shared" si="15"/>
        <v>4442</v>
      </c>
      <c r="AW37">
        <f t="shared" si="16"/>
        <v>30</v>
      </c>
      <c r="AX37">
        <f t="shared" si="17"/>
        <v>0.66419552878489518</v>
      </c>
      <c r="AY37">
        <f t="shared" si="18"/>
        <v>0.30128576392910922</v>
      </c>
      <c r="AZ37">
        <f t="shared" si="19"/>
        <v>3.4518707285995598E-2</v>
      </c>
      <c r="BA37">
        <f t="shared" si="20"/>
        <v>0</v>
      </c>
      <c r="BB37">
        <f t="shared" si="21"/>
        <v>0.53819323334495994</v>
      </c>
      <c r="BC37">
        <f t="shared" si="22"/>
        <v>0.46289888504421378</v>
      </c>
      <c r="BD37">
        <f t="shared" si="23"/>
        <v>0.51006711409395977</v>
      </c>
      <c r="BE37" t="e">
        <f t="shared" si="24"/>
        <v>#DIV/0!</v>
      </c>
      <c r="BF37">
        <f t="shared" si="25"/>
        <v>0.51453724082010888</v>
      </c>
      <c r="BG37">
        <f t="shared" si="26"/>
        <v>0.41384722706662014</v>
      </c>
      <c r="BH37">
        <f t="shared" si="27"/>
        <v>0.49211841599384853</v>
      </c>
      <c r="BI37">
        <f t="shared" si="28"/>
        <v>0.4261744966442953</v>
      </c>
      <c r="BJ37" t="e">
        <f t="shared" si="29"/>
        <v>#DIV/0!</v>
      </c>
      <c r="BK37">
        <f t="shared" si="30"/>
        <v>0.43785474342638714</v>
      </c>
    </row>
    <row r="38" spans="1:63" x14ac:dyDescent="0.3">
      <c r="A38">
        <f t="shared" si="31"/>
        <v>36</v>
      </c>
      <c r="B38">
        <f>SUMIFS('04 Raw Data'!I$2:I$10000,'04 Raw Data'!$X$2:$X$10000,$A38,'04 Raw Data'!$Y$2:$Y$10000,B$1)</f>
        <v>4460</v>
      </c>
      <c r="C38">
        <f>SUMIFS('04 Raw Data'!J$2:J$10000,'04 Raw Data'!$X$2:$X$10000,$A38,'04 Raw Data'!$Y$2:$Y$10000,C$1)</f>
        <v>77</v>
      </c>
      <c r="D38">
        <f>SUMIFS('04 Raw Data'!K$2:K$10000,'04 Raw Data'!$X$2:$X$10000,$A38,'04 Raw Data'!$Y$2:$Y$10000,D$1)</f>
        <v>16</v>
      </c>
      <c r="E38">
        <f>SUMIFS('04 Raw Data'!L$2:L$10000,'04 Raw Data'!$X$2:$X$10000,$A38,'04 Raw Data'!$Y$2:$Y$10000,E$1)</f>
        <v>43</v>
      </c>
      <c r="F38">
        <f>SUMIFS('04 Raw Data'!M$2:M$10000,'04 Raw Data'!$X$2:$X$10000,$A38,'04 Raw Data'!$Y$2:$Y$10000,F$1)</f>
        <v>1452</v>
      </c>
      <c r="G38">
        <f>SUMIFS('04 Raw Data'!N$2:N$10000,'04 Raw Data'!$X$2:$X$10000,$A38,'04 Raw Data'!$Y$2:$Y$10000,G$1)</f>
        <v>23</v>
      </c>
      <c r="H38">
        <f>SUMIFS('04 Raw Data'!O$2:O$10000,'04 Raw Data'!$X$2:$X$10000,$A38,'04 Raw Data'!$Y$2:$Y$10000,H$1)</f>
        <v>2840</v>
      </c>
      <c r="I38">
        <f>SUMIFS('04 Raw Data'!P$2:P$10000,'04 Raw Data'!$X$2:$X$10000,$A38,'04 Raw Data'!$Y$2:$Y$10000,I$1)</f>
        <v>9</v>
      </c>
      <c r="J38">
        <f t="shared" si="2"/>
        <v>1.7264573991031391E-2</v>
      </c>
      <c r="K38">
        <f t="shared" si="3"/>
        <v>3.5874439461883408E-3</v>
      </c>
      <c r="L38">
        <f t="shared" si="4"/>
        <v>9.6412556053811667E-3</v>
      </c>
      <c r="M38">
        <f t="shared" si="5"/>
        <v>0.32556053811659191</v>
      </c>
      <c r="N38">
        <f t="shared" si="6"/>
        <v>5.1569506726457399E-3</v>
      </c>
      <c r="O38">
        <f t="shared" si="7"/>
        <v>0.63677130044843044</v>
      </c>
      <c r="P38">
        <f t="shared" si="8"/>
        <v>2.0179372197309418E-3</v>
      </c>
      <c r="R38">
        <f>SUMIFS('04 Raw Data'!I$2:I$10000,'04 Raw Data'!$X$2:$X$10000,$A38,'04 Raw Data'!$Y$2:$Y$10000,R$1)</f>
        <v>1582</v>
      </c>
      <c r="S38">
        <f>SUMIFS('04 Raw Data'!J$2:J$10000,'04 Raw Data'!$X$2:$X$10000,$A38,'04 Raw Data'!$Y$2:$Y$10000,S$1)</f>
        <v>25</v>
      </c>
      <c r="T38">
        <f>SUMIFS('04 Raw Data'!K$2:K$10000,'04 Raw Data'!$X$2:$X$10000,$A38,'04 Raw Data'!$Y$2:$Y$10000,T$1)</f>
        <v>7</v>
      </c>
      <c r="U38">
        <f>SUMIFS('04 Raw Data'!L$2:L$10000,'04 Raw Data'!$X$2:$X$10000,$A38,'04 Raw Data'!$Y$2:$Y$10000,U$1)</f>
        <v>4</v>
      </c>
      <c r="V38">
        <f>SUMIFS('04 Raw Data'!M$2:M$10000,'04 Raw Data'!$X$2:$X$10000,$A38,'04 Raw Data'!$Y$2:$Y$10000,V$1)</f>
        <v>449</v>
      </c>
      <c r="W38">
        <f>SUMIFS('04 Raw Data'!N$2:N$10000,'04 Raw Data'!$X$2:$X$10000,$A38,'04 Raw Data'!$Y$2:$Y$10000,W$1)</f>
        <v>13</v>
      </c>
      <c r="X38">
        <f>SUMIFS('04 Raw Data'!O$2:O$10000,'04 Raw Data'!$X$2:$X$10000,$A38,'04 Raw Data'!$Y$2:$Y$10000,X$1)</f>
        <v>1081</v>
      </c>
      <c r="Y38">
        <f>SUMIFS('04 Raw Data'!P$2:P$10000,'04 Raw Data'!$X$2:$X$10000,$A38,'04 Raw Data'!$Y$2:$Y$10000,Y$1)</f>
        <v>3</v>
      </c>
      <c r="Z38">
        <f>SUMIFS('04 Raw Data'!I$2:I$10000,'04 Raw Data'!$X$2:$X$10000,$A38,'04 Raw Data'!$Y$2:$Y$10000,Z$1)</f>
        <v>261</v>
      </c>
      <c r="AA38">
        <f>SUMIFS('04 Raw Data'!J$2:J$10000,'04 Raw Data'!$X$2:$X$10000,$A38,'04 Raw Data'!$Y$2:$Y$10000,AA$1)</f>
        <v>0</v>
      </c>
      <c r="AB38">
        <f>SUMIFS('04 Raw Data'!K$2:K$10000,'04 Raw Data'!$X$2:$X$10000,$A38,'04 Raw Data'!$Y$2:$Y$10000,AB$1)</f>
        <v>2</v>
      </c>
      <c r="AC38">
        <f>SUMIFS('04 Raw Data'!L$2:L$10000,'04 Raw Data'!$X$2:$X$10000,$A38,'04 Raw Data'!$Y$2:$Y$10000,AC$1)</f>
        <v>3</v>
      </c>
      <c r="AD38">
        <f>SUMIFS('04 Raw Data'!M$2:M$10000,'04 Raw Data'!$X$2:$X$10000,$A38,'04 Raw Data'!$Y$2:$Y$10000,AD$1)</f>
        <v>94</v>
      </c>
      <c r="AE38">
        <f>SUMIFS('04 Raw Data'!N$2:N$10000,'04 Raw Data'!$X$2:$X$10000,$A38,'04 Raw Data'!$Y$2:$Y$10000,AE$1)</f>
        <v>1</v>
      </c>
      <c r="AF38">
        <f>SUMIFS('04 Raw Data'!O$2:O$10000,'04 Raw Data'!$X$2:$X$10000,$A38,'04 Raw Data'!$Y$2:$Y$10000,AF$1)</f>
        <v>159</v>
      </c>
      <c r="AG38">
        <f>SUMIFS('04 Raw Data'!P$2:P$10000,'04 Raw Data'!$X$2:$X$10000,$A38,'04 Raw Data'!$Y$2:$Y$10000,AG$1)</f>
        <v>2</v>
      </c>
      <c r="AP38">
        <f t="shared" si="9"/>
        <v>6303</v>
      </c>
      <c r="AQ38">
        <f t="shared" si="10"/>
        <v>102</v>
      </c>
      <c r="AR38">
        <f t="shared" si="11"/>
        <v>25</v>
      </c>
      <c r="AS38">
        <f t="shared" si="12"/>
        <v>50</v>
      </c>
      <c r="AT38">
        <f t="shared" si="13"/>
        <v>1995</v>
      </c>
      <c r="AU38">
        <f t="shared" si="14"/>
        <v>37</v>
      </c>
      <c r="AV38">
        <f t="shared" si="15"/>
        <v>4080</v>
      </c>
      <c r="AW38">
        <f t="shared" si="16"/>
        <v>14</v>
      </c>
      <c r="AX38">
        <f t="shared" si="17"/>
        <v>0.70759955576709499</v>
      </c>
      <c r="AY38">
        <f t="shared" si="18"/>
        <v>0.25099159130572746</v>
      </c>
      <c r="AZ38">
        <f t="shared" si="19"/>
        <v>4.1408852927177532E-2</v>
      </c>
      <c r="BA38">
        <f t="shared" si="20"/>
        <v>0</v>
      </c>
      <c r="BB38">
        <f t="shared" si="21"/>
        <v>0.63677130044843044</v>
      </c>
      <c r="BC38">
        <f t="shared" si="22"/>
        <v>0.68331226295828063</v>
      </c>
      <c r="BD38">
        <f t="shared" si="23"/>
        <v>0.60919540229885061</v>
      </c>
      <c r="BE38" t="e">
        <f t="shared" si="24"/>
        <v>#DIV/0!</v>
      </c>
      <c r="BF38">
        <f t="shared" si="25"/>
        <v>0.64731080437886723</v>
      </c>
      <c r="BG38">
        <f t="shared" si="26"/>
        <v>0.32556053811659191</v>
      </c>
      <c r="BH38">
        <f t="shared" si="27"/>
        <v>0.2838179519595449</v>
      </c>
      <c r="BI38">
        <f t="shared" si="28"/>
        <v>0.36015325670498083</v>
      </c>
      <c r="BJ38" t="e">
        <f t="shared" si="29"/>
        <v>#DIV/0!</v>
      </c>
      <c r="BK38">
        <f t="shared" si="30"/>
        <v>0.31651594478819611</v>
      </c>
    </row>
    <row r="39" spans="1:63" x14ac:dyDescent="0.3">
      <c r="A39">
        <f t="shared" si="31"/>
        <v>37</v>
      </c>
      <c r="B39">
        <f>SUMIFS('04 Raw Data'!I$2:I$10000,'04 Raw Data'!$X$2:$X$10000,$A39,'04 Raw Data'!$Y$2:$Y$10000,B$1)</f>
        <v>3296</v>
      </c>
      <c r="C39">
        <f>SUMIFS('04 Raw Data'!J$2:J$10000,'04 Raw Data'!$X$2:$X$10000,$A39,'04 Raw Data'!$Y$2:$Y$10000,C$1)</f>
        <v>46</v>
      </c>
      <c r="D39">
        <f>SUMIFS('04 Raw Data'!K$2:K$10000,'04 Raw Data'!$X$2:$X$10000,$A39,'04 Raw Data'!$Y$2:$Y$10000,D$1)</f>
        <v>10</v>
      </c>
      <c r="E39">
        <f>SUMIFS('04 Raw Data'!L$2:L$10000,'04 Raw Data'!$X$2:$X$10000,$A39,'04 Raw Data'!$Y$2:$Y$10000,E$1)</f>
        <v>34</v>
      </c>
      <c r="F39">
        <f>SUMIFS('04 Raw Data'!M$2:M$10000,'04 Raw Data'!$X$2:$X$10000,$A39,'04 Raw Data'!$Y$2:$Y$10000,F$1)</f>
        <v>1208</v>
      </c>
      <c r="G39">
        <f>SUMIFS('04 Raw Data'!N$2:N$10000,'04 Raw Data'!$X$2:$X$10000,$A39,'04 Raw Data'!$Y$2:$Y$10000,G$1)</f>
        <v>9</v>
      </c>
      <c r="H39">
        <f>SUMIFS('04 Raw Data'!O$2:O$10000,'04 Raw Data'!$X$2:$X$10000,$A39,'04 Raw Data'!$Y$2:$Y$10000,H$1)</f>
        <v>1986</v>
      </c>
      <c r="I39">
        <f>SUMIFS('04 Raw Data'!P$2:P$10000,'04 Raw Data'!$X$2:$X$10000,$A39,'04 Raw Data'!$Y$2:$Y$10000,I$1)</f>
        <v>3</v>
      </c>
      <c r="J39">
        <f t="shared" si="2"/>
        <v>1.3956310679611651E-2</v>
      </c>
      <c r="K39">
        <f t="shared" si="3"/>
        <v>3.0339805825242718E-3</v>
      </c>
      <c r="L39">
        <f t="shared" si="4"/>
        <v>1.0315533980582525E-2</v>
      </c>
      <c r="M39">
        <f t="shared" si="5"/>
        <v>0.36650485436893204</v>
      </c>
      <c r="N39">
        <f t="shared" si="6"/>
        <v>2.7305825242718447E-3</v>
      </c>
      <c r="O39">
        <f t="shared" si="7"/>
        <v>0.60254854368932043</v>
      </c>
      <c r="P39">
        <f t="shared" si="8"/>
        <v>9.1019417475728158E-4</v>
      </c>
      <c r="R39">
        <f>SUMIFS('04 Raw Data'!I$2:I$10000,'04 Raw Data'!$X$2:$X$10000,$A39,'04 Raw Data'!$Y$2:$Y$10000,R$1)</f>
        <v>892</v>
      </c>
      <c r="S39">
        <f>SUMIFS('04 Raw Data'!J$2:J$10000,'04 Raw Data'!$X$2:$X$10000,$A39,'04 Raw Data'!$Y$2:$Y$10000,S$1)</f>
        <v>9</v>
      </c>
      <c r="T39">
        <f>SUMIFS('04 Raw Data'!K$2:K$10000,'04 Raw Data'!$X$2:$X$10000,$A39,'04 Raw Data'!$Y$2:$Y$10000,T$1)</f>
        <v>4</v>
      </c>
      <c r="U39">
        <f>SUMIFS('04 Raw Data'!L$2:L$10000,'04 Raw Data'!$X$2:$X$10000,$A39,'04 Raw Data'!$Y$2:$Y$10000,U$1)</f>
        <v>6</v>
      </c>
      <c r="V39">
        <f>SUMIFS('04 Raw Data'!M$2:M$10000,'04 Raw Data'!$X$2:$X$10000,$A39,'04 Raw Data'!$Y$2:$Y$10000,V$1)</f>
        <v>329</v>
      </c>
      <c r="W39">
        <f>SUMIFS('04 Raw Data'!N$2:N$10000,'04 Raw Data'!$X$2:$X$10000,$A39,'04 Raw Data'!$Y$2:$Y$10000,W$1)</f>
        <v>3</v>
      </c>
      <c r="X39">
        <f>SUMIFS('04 Raw Data'!O$2:O$10000,'04 Raw Data'!$X$2:$X$10000,$A39,'04 Raw Data'!$Y$2:$Y$10000,X$1)</f>
        <v>535</v>
      </c>
      <c r="Y39">
        <f>SUMIFS('04 Raw Data'!P$2:P$10000,'04 Raw Data'!$X$2:$X$10000,$A39,'04 Raw Data'!$Y$2:$Y$10000,Y$1)</f>
        <v>6</v>
      </c>
      <c r="Z39">
        <f>SUMIFS('04 Raw Data'!I$2:I$10000,'04 Raw Data'!$X$2:$X$10000,$A39,'04 Raw Data'!$Y$2:$Y$10000,Z$1)</f>
        <v>125</v>
      </c>
      <c r="AA39">
        <f>SUMIFS('04 Raw Data'!J$2:J$10000,'04 Raw Data'!$X$2:$X$10000,$A39,'04 Raw Data'!$Y$2:$Y$10000,AA$1)</f>
        <v>1</v>
      </c>
      <c r="AB39">
        <f>SUMIFS('04 Raw Data'!K$2:K$10000,'04 Raw Data'!$X$2:$X$10000,$A39,'04 Raw Data'!$Y$2:$Y$10000,AB$1)</f>
        <v>1</v>
      </c>
      <c r="AC39">
        <f>SUMIFS('04 Raw Data'!L$2:L$10000,'04 Raw Data'!$X$2:$X$10000,$A39,'04 Raw Data'!$Y$2:$Y$10000,AC$1)</f>
        <v>2</v>
      </c>
      <c r="AD39">
        <f>SUMIFS('04 Raw Data'!M$2:M$10000,'04 Raw Data'!$X$2:$X$10000,$A39,'04 Raw Data'!$Y$2:$Y$10000,AD$1)</f>
        <v>50</v>
      </c>
      <c r="AE39">
        <f>SUMIFS('04 Raw Data'!N$2:N$10000,'04 Raw Data'!$X$2:$X$10000,$A39,'04 Raw Data'!$Y$2:$Y$10000,AE$1)</f>
        <v>1</v>
      </c>
      <c r="AF39">
        <f>SUMIFS('04 Raw Data'!O$2:O$10000,'04 Raw Data'!$X$2:$X$10000,$A39,'04 Raw Data'!$Y$2:$Y$10000,AF$1)</f>
        <v>70</v>
      </c>
      <c r="AG39">
        <f>SUMIFS('04 Raw Data'!P$2:P$10000,'04 Raw Data'!$X$2:$X$10000,$A39,'04 Raw Data'!$Y$2:$Y$10000,AG$1)</f>
        <v>0</v>
      </c>
      <c r="AP39">
        <f t="shared" si="9"/>
        <v>4313</v>
      </c>
      <c r="AQ39">
        <f t="shared" si="10"/>
        <v>56</v>
      </c>
      <c r="AR39">
        <f t="shared" si="11"/>
        <v>15</v>
      </c>
      <c r="AS39">
        <f t="shared" si="12"/>
        <v>42</v>
      </c>
      <c r="AT39">
        <f t="shared" si="13"/>
        <v>1587</v>
      </c>
      <c r="AU39">
        <f t="shared" si="14"/>
        <v>13</v>
      </c>
      <c r="AV39">
        <f t="shared" si="15"/>
        <v>2591</v>
      </c>
      <c r="AW39">
        <f t="shared" si="16"/>
        <v>9</v>
      </c>
      <c r="AX39">
        <f t="shared" si="17"/>
        <v>0.76420125202875033</v>
      </c>
      <c r="AY39">
        <f t="shared" si="18"/>
        <v>0.20681660097380014</v>
      </c>
      <c r="AZ39">
        <f t="shared" si="19"/>
        <v>2.8982146997449571E-2</v>
      </c>
      <c r="BA39">
        <f t="shared" si="20"/>
        <v>0</v>
      </c>
      <c r="BB39">
        <f t="shared" si="21"/>
        <v>0.60254854368932043</v>
      </c>
      <c r="BC39">
        <f t="shared" si="22"/>
        <v>0.59977578475336324</v>
      </c>
      <c r="BD39">
        <f t="shared" si="23"/>
        <v>0.56000000000000005</v>
      </c>
      <c r="BE39" t="e">
        <f t="shared" si="24"/>
        <v>#DIV/0!</v>
      </c>
      <c r="BF39">
        <f t="shared" si="25"/>
        <v>0.60074194296313466</v>
      </c>
      <c r="BG39">
        <f t="shared" si="26"/>
        <v>0.36650485436893204</v>
      </c>
      <c r="BH39">
        <f t="shared" si="27"/>
        <v>0.3688340807174888</v>
      </c>
      <c r="BI39">
        <f t="shared" si="28"/>
        <v>0.4</v>
      </c>
      <c r="BJ39" t="e">
        <f t="shared" si="29"/>
        <v>#DIV/0!</v>
      </c>
      <c r="BK39">
        <f t="shared" si="30"/>
        <v>0.36795733827961974</v>
      </c>
    </row>
    <row r="40" spans="1:63" x14ac:dyDescent="0.3">
      <c r="A40">
        <f t="shared" si="31"/>
        <v>38</v>
      </c>
      <c r="B40">
        <f>SUMIFS('04 Raw Data'!I$2:I$10000,'04 Raw Data'!$X$2:$X$10000,$A40,'04 Raw Data'!$Y$2:$Y$10000,B$1)</f>
        <v>3688</v>
      </c>
      <c r="C40">
        <f>SUMIFS('04 Raw Data'!J$2:J$10000,'04 Raw Data'!$X$2:$X$10000,$A40,'04 Raw Data'!$Y$2:$Y$10000,C$1)</f>
        <v>46</v>
      </c>
      <c r="D40">
        <f>SUMIFS('04 Raw Data'!K$2:K$10000,'04 Raw Data'!$X$2:$X$10000,$A40,'04 Raw Data'!$Y$2:$Y$10000,D$1)</f>
        <v>14</v>
      </c>
      <c r="E40">
        <f>SUMIFS('04 Raw Data'!L$2:L$10000,'04 Raw Data'!$X$2:$X$10000,$A40,'04 Raw Data'!$Y$2:$Y$10000,E$1)</f>
        <v>83</v>
      </c>
      <c r="F40">
        <f>SUMIFS('04 Raw Data'!M$2:M$10000,'04 Raw Data'!$X$2:$X$10000,$A40,'04 Raw Data'!$Y$2:$Y$10000,F$1)</f>
        <v>1723</v>
      </c>
      <c r="G40">
        <f>SUMIFS('04 Raw Data'!N$2:N$10000,'04 Raw Data'!$X$2:$X$10000,$A40,'04 Raw Data'!$Y$2:$Y$10000,G$1)</f>
        <v>20</v>
      </c>
      <c r="H40">
        <f>SUMIFS('04 Raw Data'!O$2:O$10000,'04 Raw Data'!$X$2:$X$10000,$A40,'04 Raw Data'!$Y$2:$Y$10000,H$1)</f>
        <v>1792</v>
      </c>
      <c r="I40">
        <f>SUMIFS('04 Raw Data'!P$2:P$10000,'04 Raw Data'!$X$2:$X$10000,$A40,'04 Raw Data'!$Y$2:$Y$10000,I$1)</f>
        <v>10</v>
      </c>
      <c r="J40">
        <f t="shared" si="2"/>
        <v>1.2472885032537961E-2</v>
      </c>
      <c r="K40">
        <f t="shared" si="3"/>
        <v>3.7960954446854662E-3</v>
      </c>
      <c r="L40">
        <f t="shared" si="4"/>
        <v>2.2505422993492407E-2</v>
      </c>
      <c r="M40">
        <f t="shared" si="5"/>
        <v>0.46719088937093278</v>
      </c>
      <c r="N40">
        <f t="shared" si="6"/>
        <v>5.4229934924078091E-3</v>
      </c>
      <c r="O40">
        <f t="shared" si="7"/>
        <v>0.48590021691973967</v>
      </c>
      <c r="P40">
        <f t="shared" si="8"/>
        <v>2.7114967462039045E-3</v>
      </c>
      <c r="R40">
        <f>SUMIFS('04 Raw Data'!I$2:I$10000,'04 Raw Data'!$X$2:$X$10000,$A40,'04 Raw Data'!$Y$2:$Y$10000,R$1)</f>
        <v>313</v>
      </c>
      <c r="S40">
        <f>SUMIFS('04 Raw Data'!J$2:J$10000,'04 Raw Data'!$X$2:$X$10000,$A40,'04 Raw Data'!$Y$2:$Y$10000,S$1)</f>
        <v>6</v>
      </c>
      <c r="T40">
        <f>SUMIFS('04 Raw Data'!K$2:K$10000,'04 Raw Data'!$X$2:$X$10000,$A40,'04 Raw Data'!$Y$2:$Y$10000,T$1)</f>
        <v>2</v>
      </c>
      <c r="U40">
        <f>SUMIFS('04 Raw Data'!L$2:L$10000,'04 Raw Data'!$X$2:$X$10000,$A40,'04 Raw Data'!$Y$2:$Y$10000,U$1)</f>
        <v>2</v>
      </c>
      <c r="V40">
        <f>SUMIFS('04 Raw Data'!M$2:M$10000,'04 Raw Data'!$X$2:$X$10000,$A40,'04 Raw Data'!$Y$2:$Y$10000,V$1)</f>
        <v>177</v>
      </c>
      <c r="W40">
        <f>SUMIFS('04 Raw Data'!N$2:N$10000,'04 Raw Data'!$X$2:$X$10000,$A40,'04 Raw Data'!$Y$2:$Y$10000,W$1)</f>
        <v>2</v>
      </c>
      <c r="X40">
        <f>SUMIFS('04 Raw Data'!O$2:O$10000,'04 Raw Data'!$X$2:$X$10000,$A40,'04 Raw Data'!$Y$2:$Y$10000,X$1)</f>
        <v>122</v>
      </c>
      <c r="Y40">
        <f>SUMIFS('04 Raw Data'!P$2:P$10000,'04 Raw Data'!$X$2:$X$10000,$A40,'04 Raw Data'!$Y$2:$Y$10000,Y$1)</f>
        <v>2</v>
      </c>
      <c r="Z40">
        <f>SUMIFS('04 Raw Data'!I$2:I$10000,'04 Raw Data'!$X$2:$X$10000,$A40,'04 Raw Data'!$Y$2:$Y$10000,Z$1)</f>
        <v>179</v>
      </c>
      <c r="AA40">
        <f>SUMIFS('04 Raw Data'!J$2:J$10000,'04 Raw Data'!$X$2:$X$10000,$A40,'04 Raw Data'!$Y$2:$Y$10000,AA$1)</f>
        <v>4</v>
      </c>
      <c r="AB40">
        <f>SUMIFS('04 Raw Data'!K$2:K$10000,'04 Raw Data'!$X$2:$X$10000,$A40,'04 Raw Data'!$Y$2:$Y$10000,AB$1)</f>
        <v>1</v>
      </c>
      <c r="AC40">
        <f>SUMIFS('04 Raw Data'!L$2:L$10000,'04 Raw Data'!$X$2:$X$10000,$A40,'04 Raw Data'!$Y$2:$Y$10000,AC$1)</f>
        <v>1</v>
      </c>
      <c r="AD40">
        <f>SUMIFS('04 Raw Data'!M$2:M$10000,'04 Raw Data'!$X$2:$X$10000,$A40,'04 Raw Data'!$Y$2:$Y$10000,AD$1)</f>
        <v>83</v>
      </c>
      <c r="AE40">
        <f>SUMIFS('04 Raw Data'!N$2:N$10000,'04 Raw Data'!$X$2:$X$10000,$A40,'04 Raw Data'!$Y$2:$Y$10000,AE$1)</f>
        <v>0</v>
      </c>
      <c r="AF40">
        <f>SUMIFS('04 Raw Data'!O$2:O$10000,'04 Raw Data'!$X$2:$X$10000,$A40,'04 Raw Data'!$Y$2:$Y$10000,AF$1)</f>
        <v>90</v>
      </c>
      <c r="AG40">
        <f>SUMIFS('04 Raw Data'!P$2:P$10000,'04 Raw Data'!$X$2:$X$10000,$A40,'04 Raw Data'!$Y$2:$Y$10000,AG$1)</f>
        <v>0</v>
      </c>
      <c r="AP40">
        <f t="shared" si="9"/>
        <v>4180</v>
      </c>
      <c r="AQ40">
        <f t="shared" si="10"/>
        <v>56</v>
      </c>
      <c r="AR40">
        <f t="shared" si="11"/>
        <v>17</v>
      </c>
      <c r="AS40">
        <f t="shared" si="12"/>
        <v>86</v>
      </c>
      <c r="AT40">
        <f t="shared" si="13"/>
        <v>1983</v>
      </c>
      <c r="AU40">
        <f t="shared" si="14"/>
        <v>22</v>
      </c>
      <c r="AV40">
        <f t="shared" si="15"/>
        <v>2004</v>
      </c>
      <c r="AW40">
        <f t="shared" si="16"/>
        <v>12</v>
      </c>
      <c r="AX40">
        <f t="shared" si="17"/>
        <v>0.88229665071770336</v>
      </c>
      <c r="AY40">
        <f t="shared" si="18"/>
        <v>7.4880382775119617E-2</v>
      </c>
      <c r="AZ40">
        <f t="shared" si="19"/>
        <v>4.2822966507177034E-2</v>
      </c>
      <c r="BA40">
        <f t="shared" si="20"/>
        <v>0</v>
      </c>
      <c r="BB40">
        <f t="shared" si="21"/>
        <v>0.48590021691973967</v>
      </c>
      <c r="BC40">
        <f t="shared" si="22"/>
        <v>0.38977635782747605</v>
      </c>
      <c r="BD40">
        <f t="shared" si="23"/>
        <v>0.5027932960893855</v>
      </c>
      <c r="BE40" t="e">
        <f t="shared" si="24"/>
        <v>#DIV/0!</v>
      </c>
      <c r="BF40">
        <f t="shared" si="25"/>
        <v>0.47942583732057414</v>
      </c>
      <c r="BG40">
        <f t="shared" si="26"/>
        <v>0.46719088937093278</v>
      </c>
      <c r="BH40">
        <f t="shared" si="27"/>
        <v>0.56549520766773165</v>
      </c>
      <c r="BI40">
        <f t="shared" si="28"/>
        <v>0.46368715083798884</v>
      </c>
      <c r="BJ40" t="e">
        <f t="shared" si="29"/>
        <v>#DIV/0!</v>
      </c>
      <c r="BK40">
        <f t="shared" si="30"/>
        <v>0.4744019138755981</v>
      </c>
    </row>
    <row r="41" spans="1:63" x14ac:dyDescent="0.3">
      <c r="A41">
        <f t="shared" si="31"/>
        <v>39</v>
      </c>
      <c r="B41">
        <f>SUMIFS('04 Raw Data'!I$2:I$10000,'04 Raw Data'!$X$2:$X$10000,$A41,'04 Raw Data'!$Y$2:$Y$10000,B$1)</f>
        <v>4150</v>
      </c>
      <c r="C41">
        <f>SUMIFS('04 Raw Data'!J$2:J$10000,'04 Raw Data'!$X$2:$X$10000,$A41,'04 Raw Data'!$Y$2:$Y$10000,C$1)</f>
        <v>55</v>
      </c>
      <c r="D41">
        <f>SUMIFS('04 Raw Data'!K$2:K$10000,'04 Raw Data'!$X$2:$X$10000,$A41,'04 Raw Data'!$Y$2:$Y$10000,D$1)</f>
        <v>21</v>
      </c>
      <c r="E41">
        <f>SUMIFS('04 Raw Data'!L$2:L$10000,'04 Raw Data'!$X$2:$X$10000,$A41,'04 Raw Data'!$Y$2:$Y$10000,E$1)</f>
        <v>134</v>
      </c>
      <c r="F41">
        <f>SUMIFS('04 Raw Data'!M$2:M$10000,'04 Raw Data'!$X$2:$X$10000,$A41,'04 Raw Data'!$Y$2:$Y$10000,F$1)</f>
        <v>1746</v>
      </c>
      <c r="G41">
        <f>SUMIFS('04 Raw Data'!N$2:N$10000,'04 Raw Data'!$X$2:$X$10000,$A41,'04 Raw Data'!$Y$2:$Y$10000,G$1)</f>
        <v>27</v>
      </c>
      <c r="H41">
        <f>SUMIFS('04 Raw Data'!O$2:O$10000,'04 Raw Data'!$X$2:$X$10000,$A41,'04 Raw Data'!$Y$2:$Y$10000,H$1)</f>
        <v>2160</v>
      </c>
      <c r="I41">
        <f>SUMIFS('04 Raw Data'!P$2:P$10000,'04 Raw Data'!$X$2:$X$10000,$A41,'04 Raw Data'!$Y$2:$Y$10000,I$1)</f>
        <v>7</v>
      </c>
      <c r="J41">
        <f t="shared" si="2"/>
        <v>1.3253012048192771E-2</v>
      </c>
      <c r="K41">
        <f t="shared" si="3"/>
        <v>5.0602409638554214E-3</v>
      </c>
      <c r="L41">
        <f t="shared" si="4"/>
        <v>3.2289156626506027E-2</v>
      </c>
      <c r="M41">
        <f t="shared" si="5"/>
        <v>0.42072289156626508</v>
      </c>
      <c r="N41">
        <f t="shared" si="6"/>
        <v>6.5060240963855419E-3</v>
      </c>
      <c r="O41">
        <f t="shared" si="7"/>
        <v>0.52048192771084334</v>
      </c>
      <c r="P41">
        <f t="shared" si="8"/>
        <v>1.6867469879518072E-3</v>
      </c>
      <c r="R41">
        <f>SUMIFS('04 Raw Data'!I$2:I$10000,'04 Raw Data'!$X$2:$X$10000,$A41,'04 Raw Data'!$Y$2:$Y$10000,R$1)</f>
        <v>360</v>
      </c>
      <c r="S41">
        <f>SUMIFS('04 Raw Data'!J$2:J$10000,'04 Raw Data'!$X$2:$X$10000,$A41,'04 Raw Data'!$Y$2:$Y$10000,S$1)</f>
        <v>10</v>
      </c>
      <c r="T41">
        <f>SUMIFS('04 Raw Data'!K$2:K$10000,'04 Raw Data'!$X$2:$X$10000,$A41,'04 Raw Data'!$Y$2:$Y$10000,T$1)</f>
        <v>3</v>
      </c>
      <c r="U41">
        <f>SUMIFS('04 Raw Data'!L$2:L$10000,'04 Raw Data'!$X$2:$X$10000,$A41,'04 Raw Data'!$Y$2:$Y$10000,U$1)</f>
        <v>0</v>
      </c>
      <c r="V41">
        <f>SUMIFS('04 Raw Data'!M$2:M$10000,'04 Raw Data'!$X$2:$X$10000,$A41,'04 Raw Data'!$Y$2:$Y$10000,V$1)</f>
        <v>160</v>
      </c>
      <c r="W41">
        <f>SUMIFS('04 Raw Data'!N$2:N$10000,'04 Raw Data'!$X$2:$X$10000,$A41,'04 Raw Data'!$Y$2:$Y$10000,W$1)</f>
        <v>1</v>
      </c>
      <c r="X41">
        <f>SUMIFS('04 Raw Data'!O$2:O$10000,'04 Raw Data'!$X$2:$X$10000,$A41,'04 Raw Data'!$Y$2:$Y$10000,X$1)</f>
        <v>185</v>
      </c>
      <c r="Y41">
        <f>SUMIFS('04 Raw Data'!P$2:P$10000,'04 Raw Data'!$X$2:$X$10000,$A41,'04 Raw Data'!$Y$2:$Y$10000,Y$1)</f>
        <v>1</v>
      </c>
      <c r="Z41">
        <f>SUMIFS('04 Raw Data'!I$2:I$10000,'04 Raw Data'!$X$2:$X$10000,$A41,'04 Raw Data'!$Y$2:$Y$10000,Z$1)</f>
        <v>125</v>
      </c>
      <c r="AA41">
        <f>SUMIFS('04 Raw Data'!J$2:J$10000,'04 Raw Data'!$X$2:$X$10000,$A41,'04 Raw Data'!$Y$2:$Y$10000,AA$1)</f>
        <v>2</v>
      </c>
      <c r="AB41">
        <f>SUMIFS('04 Raw Data'!K$2:K$10000,'04 Raw Data'!$X$2:$X$10000,$A41,'04 Raw Data'!$Y$2:$Y$10000,AB$1)</f>
        <v>0</v>
      </c>
      <c r="AC41">
        <f>SUMIFS('04 Raw Data'!L$2:L$10000,'04 Raw Data'!$X$2:$X$10000,$A41,'04 Raw Data'!$Y$2:$Y$10000,AC$1)</f>
        <v>4</v>
      </c>
      <c r="AD41">
        <f>SUMIFS('04 Raw Data'!M$2:M$10000,'04 Raw Data'!$X$2:$X$10000,$A41,'04 Raw Data'!$Y$2:$Y$10000,AD$1)</f>
        <v>57</v>
      </c>
      <c r="AE41">
        <f>SUMIFS('04 Raw Data'!N$2:N$10000,'04 Raw Data'!$X$2:$X$10000,$A41,'04 Raw Data'!$Y$2:$Y$10000,AE$1)</f>
        <v>0</v>
      </c>
      <c r="AF41">
        <f>SUMIFS('04 Raw Data'!O$2:O$10000,'04 Raw Data'!$X$2:$X$10000,$A41,'04 Raw Data'!$Y$2:$Y$10000,AF$1)</f>
        <v>62</v>
      </c>
      <c r="AG41">
        <f>SUMIFS('04 Raw Data'!P$2:P$10000,'04 Raw Data'!$X$2:$X$10000,$A41,'04 Raw Data'!$Y$2:$Y$10000,AG$1)</f>
        <v>0</v>
      </c>
      <c r="AP41">
        <f t="shared" si="9"/>
        <v>4635</v>
      </c>
      <c r="AQ41">
        <f t="shared" si="10"/>
        <v>67</v>
      </c>
      <c r="AR41">
        <f t="shared" si="11"/>
        <v>24</v>
      </c>
      <c r="AS41">
        <f t="shared" si="12"/>
        <v>138</v>
      </c>
      <c r="AT41">
        <f t="shared" si="13"/>
        <v>1963</v>
      </c>
      <c r="AU41">
        <f t="shared" si="14"/>
        <v>28</v>
      </c>
      <c r="AV41">
        <f t="shared" si="15"/>
        <v>2407</v>
      </c>
      <c r="AW41">
        <f t="shared" si="16"/>
        <v>8</v>
      </c>
      <c r="AX41">
        <f t="shared" si="17"/>
        <v>0.89536138079827399</v>
      </c>
      <c r="AY41">
        <f t="shared" si="18"/>
        <v>7.7669902912621352E-2</v>
      </c>
      <c r="AZ41">
        <f t="shared" si="19"/>
        <v>2.696871628910464E-2</v>
      </c>
      <c r="BA41">
        <f t="shared" si="20"/>
        <v>0</v>
      </c>
      <c r="BB41">
        <f t="shared" si="21"/>
        <v>0.52048192771084334</v>
      </c>
      <c r="BC41">
        <f t="shared" si="22"/>
        <v>0.51388888888888884</v>
      </c>
      <c r="BD41">
        <f t="shared" si="23"/>
        <v>0.496</v>
      </c>
      <c r="BE41" t="e">
        <f t="shared" si="24"/>
        <v>#DIV/0!</v>
      </c>
      <c r="BF41">
        <f t="shared" si="25"/>
        <v>0.51930960086299893</v>
      </c>
      <c r="BG41">
        <f t="shared" si="26"/>
        <v>0.42072289156626508</v>
      </c>
      <c r="BH41">
        <f t="shared" si="27"/>
        <v>0.44444444444444442</v>
      </c>
      <c r="BI41">
        <f t="shared" si="28"/>
        <v>0.45600000000000002</v>
      </c>
      <c r="BJ41" t="e">
        <f t="shared" si="29"/>
        <v>#DIV/0!</v>
      </c>
      <c r="BK41">
        <f t="shared" si="30"/>
        <v>0.42351672060409923</v>
      </c>
    </row>
    <row r="42" spans="1:63" x14ac:dyDescent="0.3">
      <c r="A42">
        <f t="shared" si="31"/>
        <v>40</v>
      </c>
      <c r="B42">
        <f>SUMIFS('04 Raw Data'!I$2:I$10000,'04 Raw Data'!$X$2:$X$10000,$A42,'04 Raw Data'!$Y$2:$Y$10000,B$1)</f>
        <v>4225</v>
      </c>
      <c r="C42">
        <f>SUMIFS('04 Raw Data'!J$2:J$10000,'04 Raw Data'!$X$2:$X$10000,$A42,'04 Raw Data'!$Y$2:$Y$10000,C$1)</f>
        <v>49</v>
      </c>
      <c r="D42">
        <f>SUMIFS('04 Raw Data'!K$2:K$10000,'04 Raw Data'!$X$2:$X$10000,$A42,'04 Raw Data'!$Y$2:$Y$10000,D$1)</f>
        <v>16</v>
      </c>
      <c r="E42">
        <f>SUMIFS('04 Raw Data'!L$2:L$10000,'04 Raw Data'!$X$2:$X$10000,$A42,'04 Raw Data'!$Y$2:$Y$10000,E$1)</f>
        <v>92</v>
      </c>
      <c r="F42">
        <f>SUMIFS('04 Raw Data'!M$2:M$10000,'04 Raw Data'!$X$2:$X$10000,$A42,'04 Raw Data'!$Y$2:$Y$10000,F$1)</f>
        <v>1676</v>
      </c>
      <c r="G42">
        <f>SUMIFS('04 Raw Data'!N$2:N$10000,'04 Raw Data'!$X$2:$X$10000,$A42,'04 Raw Data'!$Y$2:$Y$10000,G$1)</f>
        <v>11</v>
      </c>
      <c r="H42">
        <f>SUMIFS('04 Raw Data'!O$2:O$10000,'04 Raw Data'!$X$2:$X$10000,$A42,'04 Raw Data'!$Y$2:$Y$10000,H$1)</f>
        <v>2377</v>
      </c>
      <c r="I42">
        <f>SUMIFS('04 Raw Data'!P$2:P$10000,'04 Raw Data'!$X$2:$X$10000,$A42,'04 Raw Data'!$Y$2:$Y$10000,I$1)</f>
        <v>4</v>
      </c>
      <c r="J42">
        <f t="shared" si="2"/>
        <v>1.1597633136094675E-2</v>
      </c>
      <c r="K42">
        <f t="shared" si="3"/>
        <v>3.78698224852071E-3</v>
      </c>
      <c r="L42">
        <f t="shared" si="4"/>
        <v>2.1775147928994081E-2</v>
      </c>
      <c r="M42">
        <f t="shared" si="5"/>
        <v>0.3966863905325444</v>
      </c>
      <c r="N42">
        <f t="shared" si="6"/>
        <v>2.6035502958579883E-3</v>
      </c>
      <c r="O42">
        <f t="shared" si="7"/>
        <v>0.56260355029585796</v>
      </c>
      <c r="P42">
        <f t="shared" si="8"/>
        <v>9.4674556213017751E-4</v>
      </c>
      <c r="R42">
        <f>SUMIFS('04 Raw Data'!I$2:I$10000,'04 Raw Data'!$X$2:$X$10000,$A42,'04 Raw Data'!$Y$2:$Y$10000,R$1)</f>
        <v>405</v>
      </c>
      <c r="S42">
        <f>SUMIFS('04 Raw Data'!J$2:J$10000,'04 Raw Data'!$X$2:$X$10000,$A42,'04 Raw Data'!$Y$2:$Y$10000,S$1)</f>
        <v>7</v>
      </c>
      <c r="T42">
        <f>SUMIFS('04 Raw Data'!K$2:K$10000,'04 Raw Data'!$X$2:$X$10000,$A42,'04 Raw Data'!$Y$2:$Y$10000,T$1)</f>
        <v>0</v>
      </c>
      <c r="U42">
        <f>SUMIFS('04 Raw Data'!L$2:L$10000,'04 Raw Data'!$X$2:$X$10000,$A42,'04 Raw Data'!$Y$2:$Y$10000,U$1)</f>
        <v>1</v>
      </c>
      <c r="V42">
        <f>SUMIFS('04 Raw Data'!M$2:M$10000,'04 Raw Data'!$X$2:$X$10000,$A42,'04 Raw Data'!$Y$2:$Y$10000,V$1)</f>
        <v>164</v>
      </c>
      <c r="W42">
        <f>SUMIFS('04 Raw Data'!N$2:N$10000,'04 Raw Data'!$X$2:$X$10000,$A42,'04 Raw Data'!$Y$2:$Y$10000,W$1)</f>
        <v>1</v>
      </c>
      <c r="X42">
        <f>SUMIFS('04 Raw Data'!O$2:O$10000,'04 Raw Data'!$X$2:$X$10000,$A42,'04 Raw Data'!$Y$2:$Y$10000,X$1)</f>
        <v>231</v>
      </c>
      <c r="Y42">
        <f>SUMIFS('04 Raw Data'!P$2:P$10000,'04 Raw Data'!$X$2:$X$10000,$A42,'04 Raw Data'!$Y$2:$Y$10000,Y$1)</f>
        <v>1</v>
      </c>
      <c r="Z42">
        <f>SUMIFS('04 Raw Data'!I$2:I$10000,'04 Raw Data'!$X$2:$X$10000,$A42,'04 Raw Data'!$Y$2:$Y$10000,Z$1)</f>
        <v>207</v>
      </c>
      <c r="AA42">
        <f>SUMIFS('04 Raw Data'!J$2:J$10000,'04 Raw Data'!$X$2:$X$10000,$A42,'04 Raw Data'!$Y$2:$Y$10000,AA$1)</f>
        <v>2</v>
      </c>
      <c r="AB42">
        <f>SUMIFS('04 Raw Data'!K$2:K$10000,'04 Raw Data'!$X$2:$X$10000,$A42,'04 Raw Data'!$Y$2:$Y$10000,AB$1)</f>
        <v>0</v>
      </c>
      <c r="AC42">
        <f>SUMIFS('04 Raw Data'!L$2:L$10000,'04 Raw Data'!$X$2:$X$10000,$A42,'04 Raw Data'!$Y$2:$Y$10000,AC$1)</f>
        <v>2</v>
      </c>
      <c r="AD42">
        <f>SUMIFS('04 Raw Data'!M$2:M$10000,'04 Raw Data'!$X$2:$X$10000,$A42,'04 Raw Data'!$Y$2:$Y$10000,AD$1)</f>
        <v>82</v>
      </c>
      <c r="AE42">
        <f>SUMIFS('04 Raw Data'!N$2:N$10000,'04 Raw Data'!$X$2:$X$10000,$A42,'04 Raw Data'!$Y$2:$Y$10000,AE$1)</f>
        <v>0</v>
      </c>
      <c r="AF42">
        <f>SUMIFS('04 Raw Data'!O$2:O$10000,'04 Raw Data'!$X$2:$X$10000,$A42,'04 Raw Data'!$Y$2:$Y$10000,AF$1)</f>
        <v>121</v>
      </c>
      <c r="AG42">
        <f>SUMIFS('04 Raw Data'!P$2:P$10000,'04 Raw Data'!$X$2:$X$10000,$A42,'04 Raw Data'!$Y$2:$Y$10000,AG$1)</f>
        <v>0</v>
      </c>
      <c r="AP42">
        <f t="shared" si="9"/>
        <v>4837</v>
      </c>
      <c r="AQ42">
        <f t="shared" si="10"/>
        <v>58</v>
      </c>
      <c r="AR42">
        <f t="shared" si="11"/>
        <v>16</v>
      </c>
      <c r="AS42">
        <f t="shared" si="12"/>
        <v>95</v>
      </c>
      <c r="AT42">
        <f t="shared" si="13"/>
        <v>1922</v>
      </c>
      <c r="AU42">
        <f t="shared" si="14"/>
        <v>12</v>
      </c>
      <c r="AV42">
        <f t="shared" si="15"/>
        <v>2729</v>
      </c>
      <c r="AW42">
        <f t="shared" si="16"/>
        <v>5</v>
      </c>
      <c r="AX42">
        <f t="shared" si="17"/>
        <v>0.87347529460409346</v>
      </c>
      <c r="AY42">
        <f t="shared" si="18"/>
        <v>8.3729584453173453E-2</v>
      </c>
      <c r="AZ42">
        <f t="shared" si="19"/>
        <v>4.2795120942733099E-2</v>
      </c>
      <c r="BA42">
        <f t="shared" si="20"/>
        <v>0</v>
      </c>
      <c r="BB42">
        <f t="shared" si="21"/>
        <v>0.56260355029585796</v>
      </c>
      <c r="BC42">
        <f t="shared" si="22"/>
        <v>0.57037037037037042</v>
      </c>
      <c r="BD42">
        <f t="shared" si="23"/>
        <v>0.58454106280193241</v>
      </c>
      <c r="BE42" t="e">
        <f t="shared" si="24"/>
        <v>#DIV/0!</v>
      </c>
      <c r="BF42">
        <f t="shared" si="25"/>
        <v>0.56419268141409962</v>
      </c>
      <c r="BG42">
        <f t="shared" si="26"/>
        <v>0.3966863905325444</v>
      </c>
      <c r="BH42">
        <f t="shared" si="27"/>
        <v>0.40493827160493828</v>
      </c>
      <c r="BI42">
        <f t="shared" si="28"/>
        <v>0.39613526570048307</v>
      </c>
      <c r="BJ42" t="e">
        <f t="shared" si="29"/>
        <v>#DIV/0!</v>
      </c>
      <c r="BK42">
        <f t="shared" si="30"/>
        <v>0.39735373165185034</v>
      </c>
    </row>
    <row r="43" spans="1:63" x14ac:dyDescent="0.3">
      <c r="A43" t="s">
        <v>32</v>
      </c>
      <c r="B43">
        <f t="shared" ref="B43:I43" si="32">SUM(B3:B42)</f>
        <v>217844</v>
      </c>
      <c r="C43">
        <f t="shared" si="32"/>
        <v>3500</v>
      </c>
      <c r="D43">
        <f t="shared" si="32"/>
        <v>687</v>
      </c>
      <c r="E43">
        <f t="shared" si="32"/>
        <v>1551</v>
      </c>
      <c r="F43">
        <f t="shared" si="32"/>
        <v>75658</v>
      </c>
      <c r="G43">
        <f t="shared" si="32"/>
        <v>1162</v>
      </c>
      <c r="H43">
        <f t="shared" si="32"/>
        <v>134803</v>
      </c>
      <c r="I43">
        <f t="shared" si="32"/>
        <v>483</v>
      </c>
      <c r="J43">
        <f t="shared" ref="J43" si="33">C43/$B43</f>
        <v>1.6066543030792677E-2</v>
      </c>
      <c r="K43">
        <f t="shared" ref="K43" si="34">D43/$B43</f>
        <v>3.1536328749013054E-3</v>
      </c>
      <c r="L43">
        <f t="shared" ref="L43" si="35">E43/$B43</f>
        <v>7.1197737830741266E-3</v>
      </c>
      <c r="M43">
        <f t="shared" ref="M43" si="36">F43/$B43</f>
        <v>0.34730357503534637</v>
      </c>
      <c r="N43">
        <f t="shared" ref="N43" si="37">G43/$B43</f>
        <v>5.3340922862231688E-3</v>
      </c>
      <c r="O43">
        <f t="shared" ref="O43" si="38">H43/$B43</f>
        <v>0.61880520005141293</v>
      </c>
      <c r="P43">
        <f t="shared" ref="P43" si="39">I43/$B43</f>
        <v>2.2171829382493895E-3</v>
      </c>
      <c r="R43">
        <f t="shared" ref="R43:AG43" si="40">SUM(R3:R42)</f>
        <v>55943</v>
      </c>
      <c r="S43">
        <f t="shared" si="40"/>
        <v>873</v>
      </c>
      <c r="T43">
        <f t="shared" si="40"/>
        <v>198</v>
      </c>
      <c r="U43">
        <f t="shared" si="40"/>
        <v>221</v>
      </c>
      <c r="V43">
        <f t="shared" si="40"/>
        <v>21087</v>
      </c>
      <c r="W43">
        <f t="shared" si="40"/>
        <v>306</v>
      </c>
      <c r="X43">
        <f t="shared" si="40"/>
        <v>33084</v>
      </c>
      <c r="Y43">
        <f t="shared" si="40"/>
        <v>174</v>
      </c>
      <c r="Z43">
        <f t="shared" si="40"/>
        <v>6443</v>
      </c>
      <c r="AA43">
        <f t="shared" si="40"/>
        <v>129</v>
      </c>
      <c r="AB43">
        <f t="shared" si="40"/>
        <v>28</v>
      </c>
      <c r="AC43">
        <f t="shared" si="40"/>
        <v>79</v>
      </c>
      <c r="AD43">
        <f t="shared" si="40"/>
        <v>2312</v>
      </c>
      <c r="AE43">
        <f t="shared" si="40"/>
        <v>36</v>
      </c>
      <c r="AF43">
        <f t="shared" si="40"/>
        <v>3834</v>
      </c>
      <c r="AG43">
        <f t="shared" si="40"/>
        <v>25</v>
      </c>
      <c r="AH43">
        <v>22881</v>
      </c>
      <c r="AI43">
        <v>390</v>
      </c>
      <c r="AJ43">
        <v>103</v>
      </c>
      <c r="AK43">
        <v>188</v>
      </c>
      <c r="AL43">
        <v>8660</v>
      </c>
      <c r="AM43">
        <v>124</v>
      </c>
      <c r="AN43">
        <v>13351</v>
      </c>
      <c r="AO43">
        <v>65</v>
      </c>
      <c r="AP43">
        <f t="shared" ref="AP43" si="41">SUM(AP3:AP42)</f>
        <v>280230</v>
      </c>
      <c r="AQ43">
        <f t="shared" ref="AQ43" si="42">C43+S43+AA43+AI43</f>
        <v>4892</v>
      </c>
      <c r="AR43">
        <f t="shared" ref="AR43" si="43">D43+T43+AB43+AJ43</f>
        <v>1016</v>
      </c>
      <c r="AS43">
        <f t="shared" ref="AS43" si="44">E43+U43+AC43+AK43</f>
        <v>2039</v>
      </c>
      <c r="AT43">
        <f t="shared" ref="AT43" si="45">F43+V43+AD43+AL43</f>
        <v>107717</v>
      </c>
      <c r="AU43">
        <f t="shared" ref="AU43" si="46">G43+W43+AE43+AM43</f>
        <v>1628</v>
      </c>
      <c r="AV43">
        <f t="shared" ref="AV43" si="47">H43+X43+AF43+AN43</f>
        <v>185072</v>
      </c>
      <c r="AW43">
        <f t="shared" ref="AW43" si="48">I43+Y43+AG43+AO43</f>
        <v>747</v>
      </c>
      <c r="AX43">
        <f t="shared" ref="AX43" si="49">B43/AP43</f>
        <v>0.77737572708132607</v>
      </c>
      <c r="AY43">
        <f t="shared" ref="AY43" si="50">R43/AP43</f>
        <v>0.19963244477750419</v>
      </c>
      <c r="AZ43">
        <f t="shared" ref="AZ43" si="51">Z43/AP43</f>
        <v>2.2991828141169752E-2</v>
      </c>
      <c r="BA43">
        <f t="shared" ref="BA43" si="52">AH43/AP43</f>
        <v>8.1650786853655927E-2</v>
      </c>
      <c r="BB43">
        <f t="shared" ref="BB43" si="53">H43/B43</f>
        <v>0.61880520005141293</v>
      </c>
      <c r="BC43">
        <f t="shared" ref="BC43" si="54">X43/R43</f>
        <v>0.59138766244212859</v>
      </c>
      <c r="BD43">
        <f t="shared" ref="BD43" si="55">AF43/Z43</f>
        <v>0.59506441098866991</v>
      </c>
      <c r="BE43">
        <f t="shared" ref="BE43" si="56">AN43/AH43</f>
        <v>0.58349722477164456</v>
      </c>
      <c r="BF43">
        <f t="shared" ref="BF43" si="57">AV43/AP43</f>
        <v>0.66042893337615527</v>
      </c>
      <c r="BG43">
        <f t="shared" ref="BG43" si="58">F43/B43</f>
        <v>0.34730357503534637</v>
      </c>
      <c r="BH43">
        <f t="shared" ref="BH43" si="59">V43/R43</f>
        <v>0.37693723969039916</v>
      </c>
      <c r="BI43">
        <f t="shared" ref="BI43" si="60">AD43/Z43</f>
        <v>0.35883905013192613</v>
      </c>
      <c r="BJ43">
        <f t="shared" ref="BJ43" si="61">AL43/AH43</f>
        <v>0.37847996154014246</v>
      </c>
      <c r="BK43">
        <f t="shared" ref="BK43" si="62">AT43/AP43</f>
        <v>0.38438782428719265</v>
      </c>
    </row>
    <row r="44" spans="1:63" x14ac:dyDescent="0.3">
      <c r="AQ44">
        <f>5069-AQ43</f>
        <v>177</v>
      </c>
      <c r="AR44">
        <f>1058-AR43</f>
        <v>42</v>
      </c>
      <c r="AS44">
        <f>2092-AS43</f>
        <v>53</v>
      </c>
      <c r="AT44">
        <f>111025-AT43</f>
        <v>3308</v>
      </c>
      <c r="AU44">
        <f>1675-AU43</f>
        <v>47</v>
      </c>
      <c r="AV44">
        <f>190889-AV43</f>
        <v>5817</v>
      </c>
      <c r="AW44">
        <f>790-AW43</f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5068-F8C5-4B42-B023-A781A99252CB}">
  <dimension ref="A1:S31"/>
  <sheetViews>
    <sheetView workbookViewId="0"/>
  </sheetViews>
  <sheetFormatPr defaultRowHeight="14.4" x14ac:dyDescent="0.3"/>
  <sheetData>
    <row r="1" spans="1:19" x14ac:dyDescent="0.3">
      <c r="A1" s="7" t="s">
        <v>3027</v>
      </c>
      <c r="B1" t="s">
        <v>3028</v>
      </c>
      <c r="C1" s="6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s="6" t="s">
        <v>6</v>
      </c>
      <c r="L1" t="s">
        <v>2962</v>
      </c>
      <c r="M1" t="s">
        <v>2966</v>
      </c>
      <c r="N1" t="s">
        <v>2964</v>
      </c>
      <c r="O1" t="s">
        <v>3025</v>
      </c>
      <c r="P1" t="s">
        <v>2965</v>
      </c>
      <c r="Q1" t="s">
        <v>2961</v>
      </c>
      <c r="R1" t="s">
        <v>3026</v>
      </c>
      <c r="S1" t="s">
        <v>3041</v>
      </c>
    </row>
    <row r="2" spans="1:19" x14ac:dyDescent="0.3">
      <c r="A2" t="s">
        <v>3029</v>
      </c>
      <c r="B2" t="s">
        <v>2981</v>
      </c>
      <c r="C2">
        <f>SUMIF('04 Raw Data'!$V$2:$V$10000,$B2,'04 Raw Data'!I$2:I$10000)</f>
        <v>4696</v>
      </c>
      <c r="D2">
        <f>SUMIF('04 Raw Data'!$V$2:$V$10000,$B2,'04 Raw Data'!J$2:J$10000)</f>
        <v>85</v>
      </c>
      <c r="E2">
        <f>SUMIF('04 Raw Data'!$V$2:$V$10000,$B2,'04 Raw Data'!K$2:K$10000)</f>
        <v>18</v>
      </c>
      <c r="F2">
        <f>SUMIF('04 Raw Data'!$V$2:$V$10000,$B2,'04 Raw Data'!L$2:L$10000)</f>
        <v>33</v>
      </c>
      <c r="G2">
        <f>SUMIF('04 Raw Data'!$V$2:$V$10000,$B2,'04 Raw Data'!M$2:M$10000)</f>
        <v>1343</v>
      </c>
      <c r="H2">
        <f>SUMIF('04 Raw Data'!$V$2:$V$10000,$B2,'04 Raw Data'!N$2:N$10000)</f>
        <v>37</v>
      </c>
      <c r="I2">
        <f>SUMIF('04 Raw Data'!$V$2:$V$10000,$B2,'04 Raw Data'!O$2:O$10000)</f>
        <v>3171</v>
      </c>
      <c r="J2">
        <f>SUMIF('04 Raw Data'!$V$2:$V$10000,$B2,'04 Raw Data'!P$2:P$10000)</f>
        <v>9</v>
      </c>
      <c r="K2">
        <f>SUM(D2:J2)</f>
        <v>4696</v>
      </c>
      <c r="L2">
        <f>D2/$C2</f>
        <v>1.8100511073253833E-2</v>
      </c>
      <c r="M2">
        <f t="shared" ref="M2:R2" si="0">E2/$C2</f>
        <v>3.8330494037478705E-3</v>
      </c>
      <c r="N2">
        <f t="shared" si="0"/>
        <v>7.0272572402044296E-3</v>
      </c>
      <c r="O2">
        <f t="shared" si="0"/>
        <v>0.28598807495741058</v>
      </c>
      <c r="P2">
        <f t="shared" si="0"/>
        <v>7.8790459965928442E-3</v>
      </c>
      <c r="Q2">
        <f t="shared" si="0"/>
        <v>0.67525553662691651</v>
      </c>
      <c r="R2">
        <f t="shared" si="0"/>
        <v>1.9165247018739352E-3</v>
      </c>
      <c r="S2">
        <f>IF(MAX(D2:J2)=LARGE(D2:J2,2),9,IF(I2=MAX(D2:J2),Q2,IF(G2=MAX(D2:J2),O2+2,"OTH")))</f>
        <v>0.67525553662691651</v>
      </c>
    </row>
    <row r="3" spans="1:19" x14ac:dyDescent="0.3">
      <c r="A3" t="s">
        <v>2982</v>
      </c>
      <c r="B3" t="s">
        <v>3009</v>
      </c>
      <c r="C3">
        <f>SUMIF('04 Raw Data'!$V$2:$V$10000,$B3,'04 Raw Data'!I$2:I$10000)</f>
        <v>1954</v>
      </c>
      <c r="D3">
        <f>SUMIF('04 Raw Data'!$V$2:$V$10000,$B3,'04 Raw Data'!J$2:J$10000)</f>
        <v>41</v>
      </c>
      <c r="E3">
        <f>SUMIF('04 Raw Data'!$V$2:$V$10000,$B3,'04 Raw Data'!K$2:K$10000)</f>
        <v>6</v>
      </c>
      <c r="F3">
        <f>SUMIF('04 Raw Data'!$V$2:$V$10000,$B3,'04 Raw Data'!L$2:L$10000)</f>
        <v>26</v>
      </c>
      <c r="G3">
        <f>SUMIF('04 Raw Data'!$V$2:$V$10000,$B3,'04 Raw Data'!M$2:M$10000)</f>
        <v>678</v>
      </c>
      <c r="H3">
        <f>SUMIF('04 Raw Data'!$V$2:$V$10000,$B3,'04 Raw Data'!N$2:N$10000)</f>
        <v>16</v>
      </c>
      <c r="I3">
        <f>SUMIF('04 Raw Data'!$V$2:$V$10000,$B3,'04 Raw Data'!O$2:O$10000)</f>
        <v>1182</v>
      </c>
      <c r="J3">
        <f>SUMIF('04 Raw Data'!$V$2:$V$10000,$B3,'04 Raw Data'!P$2:P$10000)</f>
        <v>5</v>
      </c>
      <c r="K3">
        <f t="shared" ref="K3:K30" si="1">SUM(D3:J3)</f>
        <v>1954</v>
      </c>
      <c r="L3">
        <f t="shared" ref="L3:L31" si="2">D3/$C3</f>
        <v>2.0982599795291709E-2</v>
      </c>
      <c r="M3">
        <f t="shared" ref="M3:M31" si="3">E3/$C3</f>
        <v>3.0706243602865915E-3</v>
      </c>
      <c r="N3">
        <f t="shared" ref="N3:N31" si="4">F3/$C3</f>
        <v>1.3306038894575231E-2</v>
      </c>
      <c r="O3">
        <f t="shared" ref="O3:O31" si="5">G3/$C3</f>
        <v>0.34698055271238487</v>
      </c>
      <c r="P3">
        <f t="shared" ref="P3:P31" si="6">H3/$C3</f>
        <v>8.1883316274309111E-3</v>
      </c>
      <c r="Q3">
        <f t="shared" ref="Q3:Q31" si="7">I3/$C3</f>
        <v>0.60491299897645856</v>
      </c>
      <c r="R3">
        <f t="shared" ref="R3:R31" si="8">J3/$C3</f>
        <v>2.5588536335721598E-3</v>
      </c>
      <c r="S3">
        <f t="shared" ref="S3:S31" si="9">IF(MAX(D3:J3)=LARGE(D3:J3,2),9,IF(I3=MAX(D3:J3),Q3,IF(G3=MAX(D3:J3),O3+2,"OTH")))</f>
        <v>0.60491299897645856</v>
      </c>
    </row>
    <row r="4" spans="1:19" x14ac:dyDescent="0.3">
      <c r="A4" t="s">
        <v>2984</v>
      </c>
      <c r="B4" t="s">
        <v>2984</v>
      </c>
      <c r="C4">
        <f>SUMIF('04 Raw Data'!$V$2:$V$10000,$B4,'04 Raw Data'!I$2:I$10000)</f>
        <v>3627</v>
      </c>
      <c r="D4">
        <f>SUMIF('04 Raw Data'!$V$2:$V$10000,$B4,'04 Raw Data'!J$2:J$10000)</f>
        <v>88</v>
      </c>
      <c r="E4">
        <f>SUMIF('04 Raw Data'!$V$2:$V$10000,$B4,'04 Raw Data'!K$2:K$10000)</f>
        <v>17</v>
      </c>
      <c r="F4">
        <f>SUMIF('04 Raw Data'!$V$2:$V$10000,$B4,'04 Raw Data'!L$2:L$10000)</f>
        <v>31</v>
      </c>
      <c r="G4">
        <f>SUMIF('04 Raw Data'!$V$2:$V$10000,$B4,'04 Raw Data'!M$2:M$10000)</f>
        <v>1739</v>
      </c>
      <c r="H4">
        <f>SUMIF('04 Raw Data'!$V$2:$V$10000,$B4,'04 Raw Data'!N$2:N$10000)</f>
        <v>16</v>
      </c>
      <c r="I4">
        <f>SUMIF('04 Raw Data'!$V$2:$V$10000,$B4,'04 Raw Data'!O$2:O$10000)</f>
        <v>1728</v>
      </c>
      <c r="J4">
        <f>SUMIF('04 Raw Data'!$V$2:$V$10000,$B4,'04 Raw Data'!P$2:P$10000)</f>
        <v>8</v>
      </c>
      <c r="K4">
        <f t="shared" si="1"/>
        <v>3627</v>
      </c>
      <c r="L4">
        <f t="shared" si="2"/>
        <v>2.4262475875379101E-2</v>
      </c>
      <c r="M4">
        <f t="shared" si="3"/>
        <v>4.6870692031982355E-3</v>
      </c>
      <c r="N4">
        <f t="shared" si="4"/>
        <v>8.5470085470085479E-3</v>
      </c>
      <c r="O4">
        <f t="shared" si="5"/>
        <v>0.47945960849186653</v>
      </c>
      <c r="P4">
        <f t="shared" si="6"/>
        <v>4.4113592500689275E-3</v>
      </c>
      <c r="Q4">
        <f t="shared" si="7"/>
        <v>0.47642679900744417</v>
      </c>
      <c r="R4">
        <f t="shared" si="8"/>
        <v>2.2056796250344637E-3</v>
      </c>
      <c r="S4">
        <f t="shared" si="9"/>
        <v>2.4794596084918665</v>
      </c>
    </row>
    <row r="5" spans="1:19" x14ac:dyDescent="0.3">
      <c r="A5" t="s">
        <v>2980</v>
      </c>
      <c r="B5" t="s">
        <v>2980</v>
      </c>
      <c r="C5">
        <f>SUMIF('04 Raw Data'!$V$2:$V$10000,$B5,'04 Raw Data'!I$2:I$10000)</f>
        <v>1263</v>
      </c>
      <c r="D5">
        <f>SUMIF('04 Raw Data'!$V$2:$V$10000,$B5,'04 Raw Data'!J$2:J$10000)</f>
        <v>37</v>
      </c>
      <c r="E5">
        <f>SUMIF('04 Raw Data'!$V$2:$V$10000,$B5,'04 Raw Data'!K$2:K$10000)</f>
        <v>6</v>
      </c>
      <c r="F5">
        <f>SUMIF('04 Raw Data'!$V$2:$V$10000,$B5,'04 Raw Data'!L$2:L$10000)</f>
        <v>5</v>
      </c>
      <c r="G5">
        <f>SUMIF('04 Raw Data'!$V$2:$V$10000,$B5,'04 Raw Data'!M$2:M$10000)</f>
        <v>452</v>
      </c>
      <c r="H5">
        <f>SUMIF('04 Raw Data'!$V$2:$V$10000,$B5,'04 Raw Data'!N$2:N$10000)</f>
        <v>7</v>
      </c>
      <c r="I5">
        <f>SUMIF('04 Raw Data'!$V$2:$V$10000,$B5,'04 Raw Data'!O$2:O$10000)</f>
        <v>753</v>
      </c>
      <c r="J5">
        <f>SUMIF('04 Raw Data'!$V$2:$V$10000,$B5,'04 Raw Data'!P$2:P$10000)</f>
        <v>3</v>
      </c>
      <c r="K5">
        <f t="shared" si="1"/>
        <v>1263</v>
      </c>
      <c r="L5">
        <f t="shared" si="2"/>
        <v>2.9295328582739508E-2</v>
      </c>
      <c r="M5">
        <f t="shared" si="3"/>
        <v>4.7505938242280287E-3</v>
      </c>
      <c r="N5">
        <f t="shared" si="4"/>
        <v>3.95882818685669E-3</v>
      </c>
      <c r="O5">
        <f t="shared" si="5"/>
        <v>0.3578780680918448</v>
      </c>
      <c r="P5">
        <f t="shared" si="6"/>
        <v>5.5423594615993665E-3</v>
      </c>
      <c r="Q5">
        <f t="shared" si="7"/>
        <v>0.59619952494061756</v>
      </c>
      <c r="R5">
        <f t="shared" si="8"/>
        <v>2.3752969121140144E-3</v>
      </c>
      <c r="S5">
        <f t="shared" si="9"/>
        <v>0.59619952494061756</v>
      </c>
    </row>
    <row r="6" spans="1:19" x14ac:dyDescent="0.3">
      <c r="A6" t="s">
        <v>43</v>
      </c>
      <c r="B6" t="s">
        <v>43</v>
      </c>
      <c r="C6">
        <f>SUMIF('04 Raw Data'!$V$2:$V$10000,$B6,'04 Raw Data'!I$2:I$10000)</f>
        <v>890</v>
      </c>
      <c r="D6">
        <f>SUMIF('04 Raw Data'!$V$2:$V$10000,$B6,'04 Raw Data'!J$2:J$10000)</f>
        <v>19</v>
      </c>
      <c r="E6">
        <f>SUMIF('04 Raw Data'!$V$2:$V$10000,$B6,'04 Raw Data'!K$2:K$10000)</f>
        <v>3</v>
      </c>
      <c r="F6">
        <f>SUMIF('04 Raw Data'!$V$2:$V$10000,$B6,'04 Raw Data'!L$2:L$10000)</f>
        <v>8</v>
      </c>
      <c r="G6">
        <f>SUMIF('04 Raw Data'!$V$2:$V$10000,$B6,'04 Raw Data'!M$2:M$10000)</f>
        <v>164</v>
      </c>
      <c r="H6">
        <f>SUMIF('04 Raw Data'!$V$2:$V$10000,$B6,'04 Raw Data'!N$2:N$10000)</f>
        <v>3</v>
      </c>
      <c r="I6">
        <f>SUMIF('04 Raw Data'!$V$2:$V$10000,$B6,'04 Raw Data'!O$2:O$10000)</f>
        <v>693</v>
      </c>
      <c r="J6">
        <f>SUMIF('04 Raw Data'!$V$2:$V$10000,$B6,'04 Raw Data'!P$2:P$10000)</f>
        <v>0</v>
      </c>
      <c r="K6">
        <f t="shared" si="1"/>
        <v>890</v>
      </c>
      <c r="L6">
        <f t="shared" si="2"/>
        <v>2.1348314606741574E-2</v>
      </c>
      <c r="M6">
        <f t="shared" si="3"/>
        <v>3.3707865168539327E-3</v>
      </c>
      <c r="N6">
        <f t="shared" si="4"/>
        <v>8.988764044943821E-3</v>
      </c>
      <c r="O6">
        <f t="shared" si="5"/>
        <v>0.1842696629213483</v>
      </c>
      <c r="P6">
        <f t="shared" si="6"/>
        <v>3.3707865168539327E-3</v>
      </c>
      <c r="Q6">
        <f t="shared" si="7"/>
        <v>0.77865168539325846</v>
      </c>
      <c r="R6">
        <f t="shared" si="8"/>
        <v>0</v>
      </c>
      <c r="S6">
        <f t="shared" si="9"/>
        <v>0.77865168539325846</v>
      </c>
    </row>
    <row r="7" spans="1:19" x14ac:dyDescent="0.3">
      <c r="A7" t="s">
        <v>2979</v>
      </c>
      <c r="B7" t="s">
        <v>2979</v>
      </c>
      <c r="C7">
        <f>SUMIF('04 Raw Data'!$V$2:$V$10000,$B7,'04 Raw Data'!I$2:I$10000)</f>
        <v>1011</v>
      </c>
      <c r="D7">
        <f>SUMIF('04 Raw Data'!$V$2:$V$10000,$B7,'04 Raw Data'!J$2:J$10000)</f>
        <v>22</v>
      </c>
      <c r="E7">
        <f>SUMIF('04 Raw Data'!$V$2:$V$10000,$B7,'04 Raw Data'!K$2:K$10000)</f>
        <v>7</v>
      </c>
      <c r="F7">
        <f>SUMIF('04 Raw Data'!$V$2:$V$10000,$B7,'04 Raw Data'!L$2:L$10000)</f>
        <v>18</v>
      </c>
      <c r="G7">
        <f>SUMIF('04 Raw Data'!$V$2:$V$10000,$B7,'04 Raw Data'!M$2:M$10000)</f>
        <v>494</v>
      </c>
      <c r="H7">
        <f>SUMIF('04 Raw Data'!$V$2:$V$10000,$B7,'04 Raw Data'!N$2:N$10000)</f>
        <v>6</v>
      </c>
      <c r="I7">
        <f>SUMIF('04 Raw Data'!$V$2:$V$10000,$B7,'04 Raw Data'!O$2:O$10000)</f>
        <v>463</v>
      </c>
      <c r="J7">
        <f>SUMIF('04 Raw Data'!$V$2:$V$10000,$B7,'04 Raw Data'!P$2:P$10000)</f>
        <v>1</v>
      </c>
      <c r="K7">
        <f t="shared" si="1"/>
        <v>1011</v>
      </c>
      <c r="L7">
        <f t="shared" si="2"/>
        <v>2.1760633036597428E-2</v>
      </c>
      <c r="M7">
        <f t="shared" si="3"/>
        <v>6.923837784371909E-3</v>
      </c>
      <c r="N7">
        <f t="shared" si="4"/>
        <v>1.7804154302670624E-2</v>
      </c>
      <c r="O7">
        <f t="shared" si="5"/>
        <v>0.48862512363996041</v>
      </c>
      <c r="P7">
        <f t="shared" si="6"/>
        <v>5.9347181008902079E-3</v>
      </c>
      <c r="Q7">
        <f t="shared" si="7"/>
        <v>0.45796241345202771</v>
      </c>
      <c r="R7">
        <f t="shared" si="8"/>
        <v>9.8911968348170125E-4</v>
      </c>
      <c r="S7">
        <f t="shared" si="9"/>
        <v>2.4886251236399604</v>
      </c>
    </row>
    <row r="8" spans="1:19" x14ac:dyDescent="0.3">
      <c r="A8" t="s">
        <v>3030</v>
      </c>
      <c r="B8" t="s">
        <v>3010</v>
      </c>
      <c r="C8">
        <f>SUMIF('04 Raw Data'!$V$2:$V$10000,$B8,'04 Raw Data'!I$2:I$10000)</f>
        <v>11685</v>
      </c>
      <c r="D8">
        <f>SUMIF('04 Raw Data'!$V$2:$V$10000,$B8,'04 Raw Data'!J$2:J$10000)</f>
        <v>188</v>
      </c>
      <c r="E8">
        <f>SUMIF('04 Raw Data'!$V$2:$V$10000,$B8,'04 Raw Data'!K$2:K$10000)</f>
        <v>53</v>
      </c>
      <c r="F8">
        <f>SUMIF('04 Raw Data'!$V$2:$V$10000,$B8,'04 Raw Data'!L$2:L$10000)</f>
        <v>57</v>
      </c>
      <c r="G8">
        <f>SUMIF('04 Raw Data'!$V$2:$V$10000,$B8,'04 Raw Data'!M$2:M$10000)</f>
        <v>5782</v>
      </c>
      <c r="H8">
        <f>SUMIF('04 Raw Data'!$V$2:$V$10000,$B8,'04 Raw Data'!N$2:N$10000)</f>
        <v>60</v>
      </c>
      <c r="I8">
        <f>SUMIF('04 Raw Data'!$V$2:$V$10000,$B8,'04 Raw Data'!O$2:O$10000)</f>
        <v>5521</v>
      </c>
      <c r="J8">
        <f>SUMIF('04 Raw Data'!$V$2:$V$10000,$B8,'04 Raw Data'!P$2:P$10000)</f>
        <v>24</v>
      </c>
      <c r="K8">
        <f t="shared" si="1"/>
        <v>11685</v>
      </c>
      <c r="L8">
        <f t="shared" si="2"/>
        <v>1.608900299529311E-2</v>
      </c>
      <c r="M8">
        <f t="shared" si="3"/>
        <v>4.5357295678219939E-3</v>
      </c>
      <c r="N8">
        <f t="shared" si="4"/>
        <v>4.8780487804878049E-3</v>
      </c>
      <c r="O8">
        <f t="shared" si="5"/>
        <v>0.49482242190842962</v>
      </c>
      <c r="P8">
        <f t="shared" si="6"/>
        <v>5.1347881899871627E-3</v>
      </c>
      <c r="Q8">
        <f t="shared" si="7"/>
        <v>0.47248609328198543</v>
      </c>
      <c r="R8">
        <f t="shared" si="8"/>
        <v>2.0539152759948653E-3</v>
      </c>
      <c r="S8">
        <f t="shared" si="9"/>
        <v>2.4948224219084296</v>
      </c>
    </row>
    <row r="9" spans="1:19" x14ac:dyDescent="0.3">
      <c r="A9" t="s">
        <v>3031</v>
      </c>
      <c r="B9" t="s">
        <v>2977</v>
      </c>
      <c r="C9">
        <f>SUMIF('04 Raw Data'!$V$2:$V$10000,$B9,'04 Raw Data'!I$2:I$10000)</f>
        <v>3644</v>
      </c>
      <c r="D9">
        <f>SUMIF('04 Raw Data'!$V$2:$V$10000,$B9,'04 Raw Data'!J$2:J$10000)</f>
        <v>71</v>
      </c>
      <c r="E9">
        <f>SUMIF('04 Raw Data'!$V$2:$V$10000,$B9,'04 Raw Data'!K$2:K$10000)</f>
        <v>20</v>
      </c>
      <c r="F9">
        <f>SUMIF('04 Raw Data'!$V$2:$V$10000,$B9,'04 Raw Data'!L$2:L$10000)</f>
        <v>33</v>
      </c>
      <c r="G9">
        <f>SUMIF('04 Raw Data'!$V$2:$V$10000,$B9,'04 Raw Data'!M$2:M$10000)</f>
        <v>1152</v>
      </c>
      <c r="H9">
        <f>SUMIF('04 Raw Data'!$V$2:$V$10000,$B9,'04 Raw Data'!N$2:N$10000)</f>
        <v>23</v>
      </c>
      <c r="I9">
        <f>SUMIF('04 Raw Data'!$V$2:$V$10000,$B9,'04 Raw Data'!O$2:O$10000)</f>
        <v>2338</v>
      </c>
      <c r="J9">
        <f>SUMIF('04 Raw Data'!$V$2:$V$10000,$B9,'04 Raw Data'!P$2:P$10000)</f>
        <v>7</v>
      </c>
      <c r="K9">
        <f t="shared" si="1"/>
        <v>3644</v>
      </c>
      <c r="L9">
        <f t="shared" si="2"/>
        <v>1.9484083424807903E-2</v>
      </c>
      <c r="M9">
        <f t="shared" si="3"/>
        <v>5.4884742041712408E-3</v>
      </c>
      <c r="N9">
        <f t="shared" si="4"/>
        <v>9.0559824368825464E-3</v>
      </c>
      <c r="O9">
        <f t="shared" si="5"/>
        <v>0.31613611416026344</v>
      </c>
      <c r="P9">
        <f t="shared" si="6"/>
        <v>6.3117453347969268E-3</v>
      </c>
      <c r="Q9">
        <f t="shared" si="7"/>
        <v>0.641602634467618</v>
      </c>
      <c r="R9">
        <f t="shared" si="8"/>
        <v>1.9209659714599342E-3</v>
      </c>
      <c r="S9">
        <f t="shared" si="9"/>
        <v>0.641602634467618</v>
      </c>
    </row>
    <row r="10" spans="1:19" x14ac:dyDescent="0.3">
      <c r="A10" t="s">
        <v>2983</v>
      </c>
      <c r="B10" t="s">
        <v>2983</v>
      </c>
      <c r="C10">
        <f>SUMIF('04 Raw Data'!$V$2:$V$10000,$B10,'04 Raw Data'!I$2:I$10000)</f>
        <v>1026</v>
      </c>
      <c r="D10">
        <f>SUMIF('04 Raw Data'!$V$2:$V$10000,$B10,'04 Raw Data'!J$2:J$10000)</f>
        <v>21</v>
      </c>
      <c r="E10">
        <f>SUMIF('04 Raw Data'!$V$2:$V$10000,$B10,'04 Raw Data'!K$2:K$10000)</f>
        <v>4</v>
      </c>
      <c r="F10">
        <f>SUMIF('04 Raw Data'!$V$2:$V$10000,$B10,'04 Raw Data'!L$2:L$10000)</f>
        <v>13</v>
      </c>
      <c r="G10">
        <f>SUMIF('04 Raw Data'!$V$2:$V$10000,$B10,'04 Raw Data'!M$2:M$10000)</f>
        <v>420</v>
      </c>
      <c r="H10">
        <f>SUMIF('04 Raw Data'!$V$2:$V$10000,$B10,'04 Raw Data'!N$2:N$10000)</f>
        <v>6</v>
      </c>
      <c r="I10">
        <f>SUMIF('04 Raw Data'!$V$2:$V$10000,$B10,'04 Raw Data'!O$2:O$10000)</f>
        <v>561</v>
      </c>
      <c r="J10">
        <f>SUMIF('04 Raw Data'!$V$2:$V$10000,$B10,'04 Raw Data'!P$2:P$10000)</f>
        <v>1</v>
      </c>
      <c r="K10">
        <f t="shared" si="1"/>
        <v>1026</v>
      </c>
      <c r="L10">
        <f t="shared" si="2"/>
        <v>2.046783625730994E-2</v>
      </c>
      <c r="M10">
        <f t="shared" si="3"/>
        <v>3.8986354775828458E-3</v>
      </c>
      <c r="N10">
        <f t="shared" si="4"/>
        <v>1.2670565302144249E-2</v>
      </c>
      <c r="O10">
        <f t="shared" si="5"/>
        <v>0.40935672514619881</v>
      </c>
      <c r="P10">
        <f t="shared" si="6"/>
        <v>5.8479532163742687E-3</v>
      </c>
      <c r="Q10">
        <f t="shared" si="7"/>
        <v>0.54678362573099415</v>
      </c>
      <c r="R10">
        <f t="shared" si="8"/>
        <v>9.7465886939571145E-4</v>
      </c>
      <c r="S10">
        <f t="shared" si="9"/>
        <v>0.54678362573099415</v>
      </c>
    </row>
    <row r="11" spans="1:19" x14ac:dyDescent="0.3">
      <c r="A11" t="s">
        <v>82</v>
      </c>
      <c r="B11" t="s">
        <v>82</v>
      </c>
      <c r="C11">
        <f>SUMIF('04 Raw Data'!$V$2:$V$10000,$B11,'04 Raw Data'!I$2:I$10000)</f>
        <v>401</v>
      </c>
      <c r="D11">
        <f>SUMIF('04 Raw Data'!$V$2:$V$10000,$B11,'04 Raw Data'!J$2:J$10000)</f>
        <v>15</v>
      </c>
      <c r="E11">
        <f>SUMIF('04 Raw Data'!$V$2:$V$10000,$B11,'04 Raw Data'!K$2:K$10000)</f>
        <v>5</v>
      </c>
      <c r="F11">
        <f>SUMIF('04 Raw Data'!$V$2:$V$10000,$B11,'04 Raw Data'!L$2:L$10000)</f>
        <v>1</v>
      </c>
      <c r="G11">
        <f>SUMIF('04 Raw Data'!$V$2:$V$10000,$B11,'04 Raw Data'!M$2:M$10000)</f>
        <v>207</v>
      </c>
      <c r="H11">
        <f>SUMIF('04 Raw Data'!$V$2:$V$10000,$B11,'04 Raw Data'!N$2:N$10000)</f>
        <v>6</v>
      </c>
      <c r="I11">
        <f>SUMIF('04 Raw Data'!$V$2:$V$10000,$B11,'04 Raw Data'!O$2:O$10000)</f>
        <v>165</v>
      </c>
      <c r="J11">
        <f>SUMIF('04 Raw Data'!$V$2:$V$10000,$B11,'04 Raw Data'!P$2:P$10000)</f>
        <v>2</v>
      </c>
      <c r="K11">
        <f t="shared" si="1"/>
        <v>401</v>
      </c>
      <c r="L11">
        <f t="shared" si="2"/>
        <v>3.7406483790523692E-2</v>
      </c>
      <c r="M11">
        <f t="shared" si="3"/>
        <v>1.2468827930174564E-2</v>
      </c>
      <c r="N11">
        <f t="shared" si="4"/>
        <v>2.4937655860349127E-3</v>
      </c>
      <c r="O11">
        <f t="shared" si="5"/>
        <v>0.51620947630922698</v>
      </c>
      <c r="P11">
        <f t="shared" si="6"/>
        <v>1.4962593516209476E-2</v>
      </c>
      <c r="Q11">
        <f t="shared" si="7"/>
        <v>0.41147132169576062</v>
      </c>
      <c r="R11">
        <f t="shared" si="8"/>
        <v>4.9875311720698253E-3</v>
      </c>
      <c r="S11">
        <f t="shared" si="9"/>
        <v>2.5162094763092271</v>
      </c>
    </row>
    <row r="12" spans="1:19" x14ac:dyDescent="0.3">
      <c r="A12" t="s">
        <v>85</v>
      </c>
      <c r="B12" t="s">
        <v>85</v>
      </c>
      <c r="C12">
        <f>SUMIF('04 Raw Data'!$V$2:$V$10000,$B12,'04 Raw Data'!I$2:I$10000)</f>
        <v>245</v>
      </c>
      <c r="D12">
        <f>SUMIF('04 Raw Data'!$V$2:$V$10000,$B12,'04 Raw Data'!J$2:J$10000)</f>
        <v>4</v>
      </c>
      <c r="E12">
        <f>SUMIF('04 Raw Data'!$V$2:$V$10000,$B12,'04 Raw Data'!K$2:K$10000)</f>
        <v>0</v>
      </c>
      <c r="F12">
        <f>SUMIF('04 Raw Data'!$V$2:$V$10000,$B12,'04 Raw Data'!L$2:L$10000)</f>
        <v>3</v>
      </c>
      <c r="G12">
        <f>SUMIF('04 Raw Data'!$V$2:$V$10000,$B12,'04 Raw Data'!M$2:M$10000)</f>
        <v>105</v>
      </c>
      <c r="H12">
        <f>SUMIF('04 Raw Data'!$V$2:$V$10000,$B12,'04 Raw Data'!N$2:N$10000)</f>
        <v>1</v>
      </c>
      <c r="I12">
        <f>SUMIF('04 Raw Data'!$V$2:$V$10000,$B12,'04 Raw Data'!O$2:O$10000)</f>
        <v>132</v>
      </c>
      <c r="J12">
        <f>SUMIF('04 Raw Data'!$V$2:$V$10000,$B12,'04 Raw Data'!P$2:P$10000)</f>
        <v>0</v>
      </c>
      <c r="K12">
        <f t="shared" si="1"/>
        <v>245</v>
      </c>
      <c r="L12">
        <f t="shared" si="2"/>
        <v>1.6326530612244899E-2</v>
      </c>
      <c r="M12">
        <f t="shared" si="3"/>
        <v>0</v>
      </c>
      <c r="N12">
        <f t="shared" si="4"/>
        <v>1.2244897959183673E-2</v>
      </c>
      <c r="O12">
        <f t="shared" si="5"/>
        <v>0.42857142857142855</v>
      </c>
      <c r="P12">
        <f t="shared" si="6"/>
        <v>4.0816326530612249E-3</v>
      </c>
      <c r="Q12">
        <f t="shared" si="7"/>
        <v>0.53877551020408165</v>
      </c>
      <c r="R12">
        <f t="shared" si="8"/>
        <v>0</v>
      </c>
      <c r="S12">
        <f t="shared" si="9"/>
        <v>0.53877551020408165</v>
      </c>
    </row>
    <row r="13" spans="1:19" x14ac:dyDescent="0.3">
      <c r="A13" t="s">
        <v>3032</v>
      </c>
      <c r="B13" t="s">
        <v>2987</v>
      </c>
      <c r="C13">
        <f>SUMIF('04 Raw Data'!$V$2:$V$10000,$B13,'04 Raw Data'!I$2:I$10000)</f>
        <v>3346</v>
      </c>
      <c r="D13">
        <f>SUMIF('04 Raw Data'!$V$2:$V$10000,$B13,'04 Raw Data'!J$2:J$10000)</f>
        <v>57</v>
      </c>
      <c r="E13">
        <f>SUMIF('04 Raw Data'!$V$2:$V$10000,$B13,'04 Raw Data'!K$2:K$10000)</f>
        <v>11</v>
      </c>
      <c r="F13">
        <f>SUMIF('04 Raw Data'!$V$2:$V$10000,$B13,'04 Raw Data'!L$2:L$10000)</f>
        <v>40</v>
      </c>
      <c r="G13">
        <f>SUMIF('04 Raw Data'!$V$2:$V$10000,$B13,'04 Raw Data'!M$2:M$10000)</f>
        <v>1216</v>
      </c>
      <c r="H13">
        <f>SUMIF('04 Raw Data'!$V$2:$V$10000,$B13,'04 Raw Data'!N$2:N$10000)</f>
        <v>24</v>
      </c>
      <c r="I13">
        <f>SUMIF('04 Raw Data'!$V$2:$V$10000,$B13,'04 Raw Data'!O$2:O$10000)</f>
        <v>1988</v>
      </c>
      <c r="J13">
        <f>SUMIF('04 Raw Data'!$V$2:$V$10000,$B13,'04 Raw Data'!P$2:P$10000)</f>
        <v>10</v>
      </c>
      <c r="K13">
        <f t="shared" si="1"/>
        <v>3346</v>
      </c>
      <c r="L13">
        <f t="shared" si="2"/>
        <v>1.7035265989240884E-2</v>
      </c>
      <c r="M13">
        <f t="shared" si="3"/>
        <v>3.2875074716078902E-3</v>
      </c>
      <c r="N13">
        <f t="shared" si="4"/>
        <v>1.1954572624028692E-2</v>
      </c>
      <c r="O13">
        <f t="shared" si="5"/>
        <v>0.3634190077704722</v>
      </c>
      <c r="P13">
        <f t="shared" si="6"/>
        <v>7.1727435744172148E-3</v>
      </c>
      <c r="Q13">
        <f t="shared" si="7"/>
        <v>0.59414225941422594</v>
      </c>
      <c r="R13">
        <f t="shared" si="8"/>
        <v>2.9886431560071729E-3</v>
      </c>
      <c r="S13">
        <f t="shared" si="9"/>
        <v>0.59414225941422594</v>
      </c>
    </row>
    <row r="14" spans="1:19" x14ac:dyDescent="0.3">
      <c r="A14" t="s">
        <v>2986</v>
      </c>
      <c r="B14" t="s">
        <v>2986</v>
      </c>
      <c r="C14">
        <f>SUMIF('04 Raw Data'!$V$2:$V$10000,$B14,'04 Raw Data'!I$2:I$10000)</f>
        <v>3948</v>
      </c>
      <c r="D14">
        <f>SUMIF('04 Raw Data'!$V$2:$V$10000,$B14,'04 Raw Data'!J$2:J$10000)</f>
        <v>51</v>
      </c>
      <c r="E14">
        <f>SUMIF('04 Raw Data'!$V$2:$V$10000,$B14,'04 Raw Data'!K$2:K$10000)</f>
        <v>16</v>
      </c>
      <c r="F14">
        <f>SUMIF('04 Raw Data'!$V$2:$V$10000,$B14,'04 Raw Data'!L$2:L$10000)</f>
        <v>83</v>
      </c>
      <c r="G14">
        <f>SUMIF('04 Raw Data'!$V$2:$V$10000,$B14,'04 Raw Data'!M$2:M$10000)</f>
        <v>1831</v>
      </c>
      <c r="H14">
        <f>SUMIF('04 Raw Data'!$V$2:$V$10000,$B14,'04 Raw Data'!N$2:N$10000)</f>
        <v>22</v>
      </c>
      <c r="I14">
        <f>SUMIF('04 Raw Data'!$V$2:$V$10000,$B14,'04 Raw Data'!O$2:O$10000)</f>
        <v>1935</v>
      </c>
      <c r="J14">
        <f>SUMIF('04 Raw Data'!$V$2:$V$10000,$B14,'04 Raw Data'!P$2:P$10000)</f>
        <v>10</v>
      </c>
      <c r="K14">
        <f t="shared" si="1"/>
        <v>3948</v>
      </c>
      <c r="L14">
        <f t="shared" si="2"/>
        <v>1.2917933130699088E-2</v>
      </c>
      <c r="M14">
        <f t="shared" si="3"/>
        <v>4.0526849037487338E-3</v>
      </c>
      <c r="N14">
        <f t="shared" si="4"/>
        <v>2.1023302938196556E-2</v>
      </c>
      <c r="O14">
        <f t="shared" si="5"/>
        <v>0.46377912867274568</v>
      </c>
      <c r="P14">
        <f t="shared" si="6"/>
        <v>5.5724417426545082E-3</v>
      </c>
      <c r="Q14">
        <f t="shared" si="7"/>
        <v>0.49012158054711247</v>
      </c>
      <c r="R14">
        <f t="shared" si="8"/>
        <v>2.5329280648429585E-3</v>
      </c>
      <c r="S14">
        <f t="shared" si="9"/>
        <v>0.49012158054711247</v>
      </c>
    </row>
    <row r="15" spans="1:19" x14ac:dyDescent="0.3">
      <c r="A15" t="s">
        <v>3033</v>
      </c>
      <c r="B15" t="s">
        <v>2976</v>
      </c>
      <c r="C15">
        <f>SUMIF('04 Raw Data'!$V$2:$V$10000,$B15,'04 Raw Data'!I$2:I$10000)</f>
        <v>2166</v>
      </c>
      <c r="D15">
        <f>SUMIF('04 Raw Data'!$V$2:$V$10000,$B15,'04 Raw Data'!J$2:J$10000)</f>
        <v>36</v>
      </c>
      <c r="E15">
        <f>SUMIF('04 Raw Data'!$V$2:$V$10000,$B15,'04 Raw Data'!K$2:K$10000)</f>
        <v>6</v>
      </c>
      <c r="F15">
        <f>SUMIF('04 Raw Data'!$V$2:$V$10000,$B15,'04 Raw Data'!L$2:L$10000)</f>
        <v>22</v>
      </c>
      <c r="G15">
        <f>SUMIF('04 Raw Data'!$V$2:$V$10000,$B15,'04 Raw Data'!M$2:M$10000)</f>
        <v>414</v>
      </c>
      <c r="H15">
        <f>SUMIF('04 Raw Data'!$V$2:$V$10000,$B15,'04 Raw Data'!N$2:N$10000)</f>
        <v>15</v>
      </c>
      <c r="I15">
        <f>SUMIF('04 Raw Data'!$V$2:$V$10000,$B15,'04 Raw Data'!O$2:O$10000)</f>
        <v>1668</v>
      </c>
      <c r="J15">
        <f>SUMIF('04 Raw Data'!$V$2:$V$10000,$B15,'04 Raw Data'!P$2:P$10000)</f>
        <v>5</v>
      </c>
      <c r="K15">
        <f t="shared" si="1"/>
        <v>2166</v>
      </c>
      <c r="L15">
        <f t="shared" si="2"/>
        <v>1.662049861495845E-2</v>
      </c>
      <c r="M15">
        <f t="shared" si="3"/>
        <v>2.7700831024930748E-3</v>
      </c>
      <c r="N15">
        <f t="shared" si="4"/>
        <v>1.0156971375807941E-2</v>
      </c>
      <c r="O15">
        <f t="shared" si="5"/>
        <v>0.19113573407202217</v>
      </c>
      <c r="P15">
        <f t="shared" si="6"/>
        <v>6.9252077562326868E-3</v>
      </c>
      <c r="Q15">
        <f t="shared" si="7"/>
        <v>0.77008310249307477</v>
      </c>
      <c r="R15">
        <f t="shared" si="8"/>
        <v>2.3084025854108957E-3</v>
      </c>
      <c r="S15">
        <f t="shared" si="9"/>
        <v>0.77008310249307477</v>
      </c>
    </row>
    <row r="16" spans="1:19" x14ac:dyDescent="0.3">
      <c r="A16" t="s">
        <v>3034</v>
      </c>
      <c r="B16" t="s">
        <v>2990</v>
      </c>
      <c r="C16">
        <f>SUMIF('04 Raw Data'!$V$2:$V$10000,$B16,'04 Raw Data'!I$2:I$10000)</f>
        <v>1697</v>
      </c>
      <c r="D16">
        <f>SUMIF('04 Raw Data'!$V$2:$V$10000,$B16,'04 Raw Data'!J$2:J$10000)</f>
        <v>17</v>
      </c>
      <c r="E16">
        <f>SUMIF('04 Raw Data'!$V$2:$V$10000,$B16,'04 Raw Data'!K$2:K$10000)</f>
        <v>10</v>
      </c>
      <c r="F16">
        <f>SUMIF('04 Raw Data'!$V$2:$V$10000,$B16,'04 Raw Data'!L$2:L$10000)</f>
        <v>59</v>
      </c>
      <c r="G16">
        <f>SUMIF('04 Raw Data'!$V$2:$V$10000,$B16,'04 Raw Data'!M$2:M$10000)</f>
        <v>753</v>
      </c>
      <c r="H16">
        <f>SUMIF('04 Raw Data'!$V$2:$V$10000,$B16,'04 Raw Data'!N$2:N$10000)</f>
        <v>16</v>
      </c>
      <c r="I16">
        <f>SUMIF('04 Raw Data'!$V$2:$V$10000,$B16,'04 Raw Data'!O$2:O$10000)</f>
        <v>841</v>
      </c>
      <c r="J16">
        <f>SUMIF('04 Raw Data'!$V$2:$V$10000,$B16,'04 Raw Data'!P$2:P$10000)</f>
        <v>1</v>
      </c>
      <c r="K16">
        <f t="shared" si="1"/>
        <v>1697</v>
      </c>
      <c r="L16">
        <f t="shared" si="2"/>
        <v>1.0017678255745434E-2</v>
      </c>
      <c r="M16">
        <f t="shared" si="3"/>
        <v>5.8927519151443725E-3</v>
      </c>
      <c r="N16">
        <f t="shared" si="4"/>
        <v>3.47672362993518E-2</v>
      </c>
      <c r="O16">
        <f t="shared" si="5"/>
        <v>0.44372421921037125</v>
      </c>
      <c r="P16">
        <f t="shared" si="6"/>
        <v>9.4284030642309957E-3</v>
      </c>
      <c r="Q16">
        <f t="shared" si="7"/>
        <v>0.49558043606364172</v>
      </c>
      <c r="R16">
        <f t="shared" si="8"/>
        <v>5.8927519151443723E-4</v>
      </c>
      <c r="S16">
        <f t="shared" si="9"/>
        <v>0.49558043606364172</v>
      </c>
    </row>
    <row r="17" spans="1:19" x14ac:dyDescent="0.3">
      <c r="A17" t="s">
        <v>3035</v>
      </c>
      <c r="B17" t="s">
        <v>3011</v>
      </c>
      <c r="C17">
        <f>SUMIF('04 Raw Data'!$V$2:$V$10000,$B17,'04 Raw Data'!I$2:I$10000)</f>
        <v>15757</v>
      </c>
      <c r="D17">
        <f>SUMIF('04 Raw Data'!$V$2:$V$10000,$B17,'04 Raw Data'!J$2:J$10000)</f>
        <v>292</v>
      </c>
      <c r="E17">
        <f>SUMIF('04 Raw Data'!$V$2:$V$10000,$B17,'04 Raw Data'!K$2:K$10000)</f>
        <v>61</v>
      </c>
      <c r="F17">
        <f>SUMIF('04 Raw Data'!$V$2:$V$10000,$B17,'04 Raw Data'!L$2:L$10000)</f>
        <v>141</v>
      </c>
      <c r="G17">
        <f>SUMIF('04 Raw Data'!$V$2:$V$10000,$B17,'04 Raw Data'!M$2:M$10000)</f>
        <v>4643</v>
      </c>
      <c r="H17">
        <f>SUMIF('04 Raw Data'!$V$2:$V$10000,$B17,'04 Raw Data'!N$2:N$10000)</f>
        <v>116</v>
      </c>
      <c r="I17">
        <f>SUMIF('04 Raw Data'!$V$2:$V$10000,$B17,'04 Raw Data'!O$2:O$10000)</f>
        <v>10473</v>
      </c>
      <c r="J17">
        <f>SUMIF('04 Raw Data'!$V$2:$V$10000,$B17,'04 Raw Data'!P$2:P$10000)</f>
        <v>31</v>
      </c>
      <c r="K17">
        <f t="shared" si="1"/>
        <v>15757</v>
      </c>
      <c r="L17">
        <f t="shared" si="2"/>
        <v>1.8531446341308624E-2</v>
      </c>
      <c r="M17">
        <f t="shared" si="3"/>
        <v>3.8712952973281715E-3</v>
      </c>
      <c r="N17">
        <f t="shared" si="4"/>
        <v>8.9484038839880691E-3</v>
      </c>
      <c r="O17">
        <f t="shared" si="5"/>
        <v>0.2946626895982738</v>
      </c>
      <c r="P17">
        <f t="shared" si="6"/>
        <v>7.361807450656851E-3</v>
      </c>
      <c r="Q17">
        <f t="shared" si="7"/>
        <v>0.66465697785111377</v>
      </c>
      <c r="R17">
        <f t="shared" si="8"/>
        <v>1.9673795773307102E-3</v>
      </c>
      <c r="S17">
        <f t="shared" si="9"/>
        <v>0.66465697785111377</v>
      </c>
    </row>
    <row r="18" spans="1:19" x14ac:dyDescent="0.3">
      <c r="A18" t="s">
        <v>3036</v>
      </c>
      <c r="B18" t="s">
        <v>2975</v>
      </c>
      <c r="C18">
        <f>SUMIF('04 Raw Data'!$V$2:$V$10000,$B18,'04 Raw Data'!I$2:I$10000)</f>
        <v>31472</v>
      </c>
      <c r="D18">
        <f>SUMIF('04 Raw Data'!$V$2:$V$10000,$B18,'04 Raw Data'!J$2:J$10000)</f>
        <v>478</v>
      </c>
      <c r="E18">
        <f>SUMIF('04 Raw Data'!$V$2:$V$10000,$B18,'04 Raw Data'!K$2:K$10000)</f>
        <v>109</v>
      </c>
      <c r="F18">
        <f>SUMIF('04 Raw Data'!$V$2:$V$10000,$B18,'04 Raw Data'!L$2:L$10000)</f>
        <v>228</v>
      </c>
      <c r="G18">
        <f>SUMIF('04 Raw Data'!$V$2:$V$10000,$B18,'04 Raw Data'!M$2:M$10000)</f>
        <v>10118</v>
      </c>
      <c r="H18">
        <f>SUMIF('04 Raw Data'!$V$2:$V$10000,$B18,'04 Raw Data'!N$2:N$10000)</f>
        <v>184</v>
      </c>
      <c r="I18">
        <f>SUMIF('04 Raw Data'!$V$2:$V$10000,$B18,'04 Raw Data'!O$2:O$10000)</f>
        <v>20283</v>
      </c>
      <c r="J18">
        <f>SUMIF('04 Raw Data'!$V$2:$V$10000,$B18,'04 Raw Data'!P$2:P$10000)</f>
        <v>72</v>
      </c>
      <c r="K18">
        <f t="shared" si="1"/>
        <v>31472</v>
      </c>
      <c r="L18">
        <f t="shared" si="2"/>
        <v>1.5188103711235384E-2</v>
      </c>
      <c r="M18">
        <f t="shared" si="3"/>
        <v>3.4633960345704117E-3</v>
      </c>
      <c r="N18">
        <f t="shared" si="4"/>
        <v>7.2445348246059993E-3</v>
      </c>
      <c r="O18">
        <f t="shared" si="5"/>
        <v>0.32149211997966448</v>
      </c>
      <c r="P18">
        <f t="shared" si="6"/>
        <v>5.8464667005592276E-3</v>
      </c>
      <c r="Q18">
        <f t="shared" si="7"/>
        <v>0.6444776309100152</v>
      </c>
      <c r="R18">
        <f t="shared" si="8"/>
        <v>2.287747839349263E-3</v>
      </c>
      <c r="S18">
        <f t="shared" si="9"/>
        <v>0.6444776309100152</v>
      </c>
    </row>
    <row r="19" spans="1:19" x14ac:dyDescent="0.3">
      <c r="A19" t="s">
        <v>2993</v>
      </c>
      <c r="B19" t="s">
        <v>2993</v>
      </c>
      <c r="C19">
        <f>SUMIF('04 Raw Data'!$V$2:$V$10000,$B19,'04 Raw Data'!I$2:I$10000)</f>
        <v>818</v>
      </c>
      <c r="D19">
        <f>SUMIF('04 Raw Data'!$V$2:$V$10000,$B19,'04 Raw Data'!J$2:J$10000)</f>
        <v>23</v>
      </c>
      <c r="E19">
        <f>SUMIF('04 Raw Data'!$V$2:$V$10000,$B19,'04 Raw Data'!K$2:K$10000)</f>
        <v>3</v>
      </c>
      <c r="F19">
        <f>SUMIF('04 Raw Data'!$V$2:$V$10000,$B19,'04 Raw Data'!L$2:L$10000)</f>
        <v>4</v>
      </c>
      <c r="G19">
        <f>SUMIF('04 Raw Data'!$V$2:$V$10000,$B19,'04 Raw Data'!M$2:M$10000)</f>
        <v>309</v>
      </c>
      <c r="H19">
        <f>SUMIF('04 Raw Data'!$V$2:$V$10000,$B19,'04 Raw Data'!N$2:N$10000)</f>
        <v>7</v>
      </c>
      <c r="I19">
        <f>SUMIF('04 Raw Data'!$V$2:$V$10000,$B19,'04 Raw Data'!O$2:O$10000)</f>
        <v>467</v>
      </c>
      <c r="J19">
        <f>SUMIF('04 Raw Data'!$V$2:$V$10000,$B19,'04 Raw Data'!P$2:P$10000)</f>
        <v>5</v>
      </c>
      <c r="K19">
        <f t="shared" si="1"/>
        <v>818</v>
      </c>
      <c r="L19">
        <f t="shared" si="2"/>
        <v>2.8117359413202935E-2</v>
      </c>
      <c r="M19">
        <f t="shared" si="3"/>
        <v>3.667481662591687E-3</v>
      </c>
      <c r="N19">
        <f t="shared" si="4"/>
        <v>4.8899755501222494E-3</v>
      </c>
      <c r="O19">
        <f t="shared" si="5"/>
        <v>0.37775061124694376</v>
      </c>
      <c r="P19">
        <f t="shared" si="6"/>
        <v>8.557457212713936E-3</v>
      </c>
      <c r="Q19">
        <f t="shared" si="7"/>
        <v>0.57090464547677267</v>
      </c>
      <c r="R19">
        <f t="shared" si="8"/>
        <v>6.1124694376528121E-3</v>
      </c>
      <c r="S19">
        <f t="shared" si="9"/>
        <v>0.57090464547677267</v>
      </c>
    </row>
    <row r="20" spans="1:19" x14ac:dyDescent="0.3">
      <c r="A20" t="s">
        <v>3037</v>
      </c>
      <c r="B20" t="s">
        <v>3012</v>
      </c>
      <c r="C20">
        <f>SUMIF('04 Raw Data'!$V$2:$V$10000,$B20,'04 Raw Data'!I$2:I$10000)</f>
        <v>24606</v>
      </c>
      <c r="D20">
        <f>SUMIF('04 Raw Data'!$V$2:$V$10000,$B20,'04 Raw Data'!J$2:J$10000)</f>
        <v>399</v>
      </c>
      <c r="E20">
        <f>SUMIF('04 Raw Data'!$V$2:$V$10000,$B20,'04 Raw Data'!K$2:K$10000)</f>
        <v>74</v>
      </c>
      <c r="F20">
        <f>SUMIF('04 Raw Data'!$V$2:$V$10000,$B20,'04 Raw Data'!L$2:L$10000)</f>
        <v>144</v>
      </c>
      <c r="G20">
        <f>SUMIF('04 Raw Data'!$V$2:$V$10000,$B20,'04 Raw Data'!M$2:M$10000)</f>
        <v>6202</v>
      </c>
      <c r="H20">
        <f>SUMIF('04 Raw Data'!$V$2:$V$10000,$B20,'04 Raw Data'!N$2:N$10000)</f>
        <v>140</v>
      </c>
      <c r="I20">
        <f>SUMIF('04 Raw Data'!$V$2:$V$10000,$B20,'04 Raw Data'!O$2:O$10000)</f>
        <v>17572</v>
      </c>
      <c r="J20">
        <f>SUMIF('04 Raw Data'!$V$2:$V$10000,$B20,'04 Raw Data'!P$2:P$10000)</f>
        <v>75</v>
      </c>
      <c r="K20">
        <f t="shared" si="1"/>
        <v>24606</v>
      </c>
      <c r="L20">
        <f t="shared" si="2"/>
        <v>1.6215557181175323E-2</v>
      </c>
      <c r="M20">
        <f t="shared" si="3"/>
        <v>3.0073965699422907E-3</v>
      </c>
      <c r="N20">
        <f t="shared" si="4"/>
        <v>5.8522311631309439E-3</v>
      </c>
      <c r="O20">
        <f t="shared" si="5"/>
        <v>0.25205234495651468</v>
      </c>
      <c r="P20">
        <f t="shared" si="6"/>
        <v>5.6896691863773064E-3</v>
      </c>
      <c r="Q20">
        <f t="shared" si="7"/>
        <v>0.71413476387872876</v>
      </c>
      <c r="R20">
        <f t="shared" si="8"/>
        <v>3.0480370641306999E-3</v>
      </c>
      <c r="S20">
        <f t="shared" si="9"/>
        <v>0.71413476387872876</v>
      </c>
    </row>
    <row r="21" spans="1:19" x14ac:dyDescent="0.3">
      <c r="A21" t="s">
        <v>3038</v>
      </c>
      <c r="B21" t="s">
        <v>2978</v>
      </c>
      <c r="C21">
        <f>SUMIF('04 Raw Data'!$V$2:$V$10000,$B21,'04 Raw Data'!I$2:I$10000)</f>
        <v>88994</v>
      </c>
      <c r="D21">
        <f>SUMIF('04 Raw Data'!$V$2:$V$10000,$B21,'04 Raw Data'!J$2:J$10000)</f>
        <v>1343</v>
      </c>
      <c r="E21">
        <f>SUMIF('04 Raw Data'!$V$2:$V$10000,$B21,'04 Raw Data'!K$2:K$10000)</f>
        <v>204</v>
      </c>
      <c r="F21">
        <f>SUMIF('04 Raw Data'!$V$2:$V$10000,$B21,'04 Raw Data'!L$2:L$10000)</f>
        <v>354</v>
      </c>
      <c r="G21">
        <f>SUMIF('04 Raw Data'!$V$2:$V$10000,$B21,'04 Raw Data'!M$2:M$10000)</f>
        <v>32238</v>
      </c>
      <c r="H21">
        <f>SUMIF('04 Raw Data'!$V$2:$V$10000,$B21,'04 Raw Data'!N$2:N$10000)</f>
        <v>402</v>
      </c>
      <c r="I21">
        <f>SUMIF('04 Raw Data'!$V$2:$V$10000,$B21,'04 Raw Data'!O$2:O$10000)</f>
        <v>54261</v>
      </c>
      <c r="J21">
        <f>SUMIF('04 Raw Data'!$V$2:$V$10000,$B21,'04 Raw Data'!P$2:P$10000)</f>
        <v>192</v>
      </c>
      <c r="K21">
        <f t="shared" si="1"/>
        <v>88994</v>
      </c>
      <c r="L21">
        <f t="shared" si="2"/>
        <v>1.5090905004831786E-2</v>
      </c>
      <c r="M21">
        <f t="shared" si="3"/>
        <v>2.2922893678225496E-3</v>
      </c>
      <c r="N21">
        <f t="shared" si="4"/>
        <v>3.9777962559273657E-3</v>
      </c>
      <c r="O21">
        <f t="shared" si="5"/>
        <v>0.36224914039148709</v>
      </c>
      <c r="P21">
        <f t="shared" si="6"/>
        <v>4.5171584601209069E-3</v>
      </c>
      <c r="Q21">
        <f t="shared" si="7"/>
        <v>0.60971526170303614</v>
      </c>
      <c r="R21">
        <f t="shared" si="8"/>
        <v>2.1574488167741645E-3</v>
      </c>
      <c r="S21">
        <f t="shared" si="9"/>
        <v>0.60971526170303614</v>
      </c>
    </row>
    <row r="22" spans="1:19" x14ac:dyDescent="0.3">
      <c r="A22" t="s">
        <v>3039</v>
      </c>
      <c r="B22" t="s">
        <v>2985</v>
      </c>
      <c r="C22">
        <f>SUMIF('04 Raw Data'!$V$2:$V$10000,$B22,'04 Raw Data'!I$2:I$10000)</f>
        <v>4202</v>
      </c>
      <c r="D22">
        <f>SUMIF('04 Raw Data'!$V$2:$V$10000,$B22,'04 Raw Data'!J$2:J$10000)</f>
        <v>75</v>
      </c>
      <c r="E22">
        <f>SUMIF('04 Raw Data'!$V$2:$V$10000,$B22,'04 Raw Data'!K$2:K$10000)</f>
        <v>15</v>
      </c>
      <c r="F22">
        <f>SUMIF('04 Raw Data'!$V$2:$V$10000,$B22,'04 Raw Data'!L$2:L$10000)</f>
        <v>37</v>
      </c>
      <c r="G22">
        <f>SUMIF('04 Raw Data'!$V$2:$V$10000,$B22,'04 Raw Data'!M$2:M$10000)</f>
        <v>1350</v>
      </c>
      <c r="H22">
        <f>SUMIF('04 Raw Data'!$V$2:$V$10000,$B22,'04 Raw Data'!N$2:N$10000)</f>
        <v>20</v>
      </c>
      <c r="I22">
        <f>SUMIF('04 Raw Data'!$V$2:$V$10000,$B22,'04 Raw Data'!O$2:O$10000)</f>
        <v>2696</v>
      </c>
      <c r="J22">
        <f>SUMIF('04 Raw Data'!$V$2:$V$10000,$B22,'04 Raw Data'!P$2:P$10000)</f>
        <v>9</v>
      </c>
      <c r="K22">
        <f t="shared" si="1"/>
        <v>4202</v>
      </c>
      <c r="L22">
        <f t="shared" si="2"/>
        <v>1.7848643503093765E-2</v>
      </c>
      <c r="M22">
        <f t="shared" si="3"/>
        <v>3.569728700618753E-3</v>
      </c>
      <c r="N22">
        <f t="shared" si="4"/>
        <v>8.8053307948595914E-3</v>
      </c>
      <c r="O22">
        <f t="shared" si="5"/>
        <v>0.32127558305568776</v>
      </c>
      <c r="P22">
        <f t="shared" si="6"/>
        <v>4.7596382674916704E-3</v>
      </c>
      <c r="Q22">
        <f t="shared" si="7"/>
        <v>0.64159923845787725</v>
      </c>
      <c r="R22">
        <f t="shared" si="8"/>
        <v>2.1418372203712518E-3</v>
      </c>
      <c r="S22">
        <f t="shared" si="9"/>
        <v>0.64159923845787725</v>
      </c>
    </row>
    <row r="23" spans="1:19" x14ac:dyDescent="0.3">
      <c r="A23" t="s">
        <v>2989</v>
      </c>
      <c r="B23" t="s">
        <v>2989</v>
      </c>
      <c r="C23">
        <f>SUMIF('04 Raw Data'!$V$2:$V$10000,$B23,'04 Raw Data'!I$2:I$10000)</f>
        <v>355</v>
      </c>
      <c r="D23">
        <f>SUMIF('04 Raw Data'!$V$2:$V$10000,$B23,'04 Raw Data'!J$2:J$10000)</f>
        <v>2</v>
      </c>
      <c r="E23">
        <f>SUMIF('04 Raw Data'!$V$2:$V$10000,$B23,'04 Raw Data'!K$2:K$10000)</f>
        <v>2</v>
      </c>
      <c r="F23">
        <f>SUMIF('04 Raw Data'!$V$2:$V$10000,$B23,'04 Raw Data'!L$2:L$10000)</f>
        <v>9</v>
      </c>
      <c r="G23">
        <f>SUMIF('04 Raw Data'!$V$2:$V$10000,$B23,'04 Raw Data'!M$2:M$10000)</f>
        <v>114</v>
      </c>
      <c r="H23">
        <f>SUMIF('04 Raw Data'!$V$2:$V$10000,$B23,'04 Raw Data'!N$2:N$10000)</f>
        <v>4</v>
      </c>
      <c r="I23">
        <f>SUMIF('04 Raw Data'!$V$2:$V$10000,$B23,'04 Raw Data'!O$2:O$10000)</f>
        <v>224</v>
      </c>
      <c r="J23">
        <f>SUMIF('04 Raw Data'!$V$2:$V$10000,$B23,'04 Raw Data'!P$2:P$10000)</f>
        <v>0</v>
      </c>
      <c r="K23">
        <f t="shared" si="1"/>
        <v>355</v>
      </c>
      <c r="L23">
        <f t="shared" si="2"/>
        <v>5.6338028169014088E-3</v>
      </c>
      <c r="M23">
        <f t="shared" si="3"/>
        <v>5.6338028169014088E-3</v>
      </c>
      <c r="N23">
        <f t="shared" si="4"/>
        <v>2.5352112676056339E-2</v>
      </c>
      <c r="O23">
        <f t="shared" si="5"/>
        <v>0.3211267605633803</v>
      </c>
      <c r="P23">
        <f t="shared" si="6"/>
        <v>1.1267605633802818E-2</v>
      </c>
      <c r="Q23">
        <f t="shared" si="7"/>
        <v>0.63098591549295779</v>
      </c>
      <c r="R23">
        <f t="shared" si="8"/>
        <v>0</v>
      </c>
      <c r="S23">
        <f t="shared" si="9"/>
        <v>0.63098591549295779</v>
      </c>
    </row>
    <row r="24" spans="1:19" x14ac:dyDescent="0.3">
      <c r="A24" t="s">
        <v>2991</v>
      </c>
      <c r="B24" t="s">
        <v>2991</v>
      </c>
      <c r="C24">
        <f>SUMIF('04 Raw Data'!$V$2:$V$10000,$B24,'04 Raw Data'!I$2:I$10000)</f>
        <v>422</v>
      </c>
      <c r="D24">
        <f>SUMIF('04 Raw Data'!$V$2:$V$10000,$B24,'04 Raw Data'!J$2:J$10000)</f>
        <v>4</v>
      </c>
      <c r="E24">
        <f>SUMIF('04 Raw Data'!$V$2:$V$10000,$B24,'04 Raw Data'!K$2:K$10000)</f>
        <v>1</v>
      </c>
      <c r="F24">
        <f>SUMIF('04 Raw Data'!$V$2:$V$10000,$B24,'04 Raw Data'!L$2:L$10000)</f>
        <v>3</v>
      </c>
      <c r="G24">
        <f>SUMIF('04 Raw Data'!$V$2:$V$10000,$B24,'04 Raw Data'!M$2:M$10000)</f>
        <v>98</v>
      </c>
      <c r="H24">
        <f>SUMIF('04 Raw Data'!$V$2:$V$10000,$B24,'04 Raw Data'!N$2:N$10000)</f>
        <v>1</v>
      </c>
      <c r="I24">
        <f>SUMIF('04 Raw Data'!$V$2:$V$10000,$B24,'04 Raw Data'!O$2:O$10000)</f>
        <v>315</v>
      </c>
      <c r="J24">
        <f>SUMIF('04 Raw Data'!$V$2:$V$10000,$B24,'04 Raw Data'!P$2:P$10000)</f>
        <v>0</v>
      </c>
      <c r="K24">
        <f t="shared" si="1"/>
        <v>422</v>
      </c>
      <c r="L24">
        <f t="shared" si="2"/>
        <v>9.4786729857819912E-3</v>
      </c>
      <c r="M24">
        <f t="shared" si="3"/>
        <v>2.3696682464454978E-3</v>
      </c>
      <c r="N24">
        <f t="shared" si="4"/>
        <v>7.1090047393364926E-3</v>
      </c>
      <c r="O24">
        <f t="shared" si="5"/>
        <v>0.23222748815165878</v>
      </c>
      <c r="P24">
        <f t="shared" si="6"/>
        <v>2.3696682464454978E-3</v>
      </c>
      <c r="Q24">
        <f t="shared" si="7"/>
        <v>0.74644549763033174</v>
      </c>
      <c r="R24">
        <f t="shared" si="8"/>
        <v>0</v>
      </c>
      <c r="S24">
        <f t="shared" si="9"/>
        <v>0.74644549763033174</v>
      </c>
    </row>
    <row r="25" spans="1:19" x14ac:dyDescent="0.3">
      <c r="A25" t="s">
        <v>475</v>
      </c>
      <c r="B25" t="s">
        <v>475</v>
      </c>
      <c r="C25">
        <f>SUMIF('04 Raw Data'!$V$2:$V$10000,$B25,'04 Raw Data'!I$2:I$10000)</f>
        <v>1363</v>
      </c>
      <c r="D25">
        <f>SUMIF('04 Raw Data'!$V$2:$V$10000,$B25,'04 Raw Data'!J$2:J$10000)</f>
        <v>17</v>
      </c>
      <c r="E25">
        <f>SUMIF('04 Raw Data'!$V$2:$V$10000,$B25,'04 Raw Data'!K$2:K$10000)</f>
        <v>4</v>
      </c>
      <c r="F25">
        <f>SUMIF('04 Raw Data'!$V$2:$V$10000,$B25,'04 Raw Data'!L$2:L$10000)</f>
        <v>18</v>
      </c>
      <c r="G25">
        <f>SUMIF('04 Raw Data'!$V$2:$V$10000,$B25,'04 Raw Data'!M$2:M$10000)</f>
        <v>521</v>
      </c>
      <c r="H25">
        <f>SUMIF('04 Raw Data'!$V$2:$V$10000,$B25,'04 Raw Data'!N$2:N$10000)</f>
        <v>3</v>
      </c>
      <c r="I25">
        <f>SUMIF('04 Raw Data'!$V$2:$V$10000,$B25,'04 Raw Data'!O$2:O$10000)</f>
        <v>798</v>
      </c>
      <c r="J25">
        <f>SUMIF('04 Raw Data'!$V$2:$V$10000,$B25,'04 Raw Data'!P$2:P$10000)</f>
        <v>2</v>
      </c>
      <c r="K25">
        <f t="shared" si="1"/>
        <v>1363</v>
      </c>
      <c r="L25">
        <f t="shared" si="2"/>
        <v>1.2472487160674981E-2</v>
      </c>
      <c r="M25">
        <f t="shared" si="3"/>
        <v>2.93470286133529E-3</v>
      </c>
      <c r="N25">
        <f t="shared" si="4"/>
        <v>1.3206162876008804E-2</v>
      </c>
      <c r="O25">
        <f t="shared" si="5"/>
        <v>0.38224504768892148</v>
      </c>
      <c r="P25">
        <f t="shared" si="6"/>
        <v>2.2010271460014674E-3</v>
      </c>
      <c r="Q25">
        <f t="shared" si="7"/>
        <v>0.58547322083639031</v>
      </c>
      <c r="R25">
        <f t="shared" si="8"/>
        <v>1.467351430667645E-3</v>
      </c>
      <c r="S25">
        <f t="shared" si="9"/>
        <v>0.58547322083639031</v>
      </c>
    </row>
    <row r="26" spans="1:19" x14ac:dyDescent="0.3">
      <c r="A26" t="s">
        <v>2992</v>
      </c>
      <c r="B26" t="s">
        <v>2992</v>
      </c>
      <c r="C26">
        <f>SUMIF('04 Raw Data'!$V$2:$V$10000,$B26,'04 Raw Data'!I$2:I$10000)</f>
        <v>996</v>
      </c>
      <c r="D26">
        <f>SUMIF('04 Raw Data'!$V$2:$V$10000,$B26,'04 Raw Data'!J$2:J$10000)</f>
        <v>20</v>
      </c>
      <c r="E26">
        <f>SUMIF('04 Raw Data'!$V$2:$V$10000,$B26,'04 Raw Data'!K$2:K$10000)</f>
        <v>4</v>
      </c>
      <c r="F26">
        <f>SUMIF('04 Raw Data'!$V$2:$V$10000,$B26,'04 Raw Data'!L$2:L$10000)</f>
        <v>6</v>
      </c>
      <c r="G26">
        <f>SUMIF('04 Raw Data'!$V$2:$V$10000,$B26,'04 Raw Data'!M$2:M$10000)</f>
        <v>455</v>
      </c>
      <c r="H26">
        <f>SUMIF('04 Raw Data'!$V$2:$V$10000,$B26,'04 Raw Data'!N$2:N$10000)</f>
        <v>3</v>
      </c>
      <c r="I26">
        <f>SUMIF('04 Raw Data'!$V$2:$V$10000,$B26,'04 Raw Data'!O$2:O$10000)</f>
        <v>508</v>
      </c>
      <c r="J26">
        <f>SUMIF('04 Raw Data'!$V$2:$V$10000,$B26,'04 Raw Data'!P$2:P$10000)</f>
        <v>0</v>
      </c>
      <c r="K26">
        <f t="shared" si="1"/>
        <v>996</v>
      </c>
      <c r="L26">
        <f t="shared" si="2"/>
        <v>2.0080321285140562E-2</v>
      </c>
      <c r="M26">
        <f t="shared" si="3"/>
        <v>4.0160642570281121E-3</v>
      </c>
      <c r="N26">
        <f t="shared" si="4"/>
        <v>6.024096385542169E-3</v>
      </c>
      <c r="O26">
        <f t="shared" si="5"/>
        <v>0.45682730923694781</v>
      </c>
      <c r="P26">
        <f t="shared" si="6"/>
        <v>3.0120481927710845E-3</v>
      </c>
      <c r="Q26">
        <f t="shared" si="7"/>
        <v>0.51004016064257029</v>
      </c>
      <c r="R26">
        <f t="shared" si="8"/>
        <v>0</v>
      </c>
      <c r="S26">
        <f t="shared" si="9"/>
        <v>0.51004016064257029</v>
      </c>
    </row>
    <row r="27" spans="1:19" x14ac:dyDescent="0.3">
      <c r="A27" t="s">
        <v>2988</v>
      </c>
      <c r="B27" t="s">
        <v>2988</v>
      </c>
      <c r="C27">
        <f>SUMIF('04 Raw Data'!$V$2:$V$10000,$B27,'04 Raw Data'!I$2:I$10000)</f>
        <v>418</v>
      </c>
      <c r="D27">
        <f>SUMIF('04 Raw Data'!$V$2:$V$10000,$B27,'04 Raw Data'!J$2:J$10000)</f>
        <v>5</v>
      </c>
      <c r="E27">
        <f>SUMIF('04 Raw Data'!$V$2:$V$10000,$B27,'04 Raw Data'!K$2:K$10000)</f>
        <v>0</v>
      </c>
      <c r="F27">
        <f>SUMIF('04 Raw Data'!$V$2:$V$10000,$B27,'04 Raw Data'!L$2:L$10000)</f>
        <v>4</v>
      </c>
      <c r="G27">
        <f>SUMIF('04 Raw Data'!$V$2:$V$10000,$B27,'04 Raw Data'!M$2:M$10000)</f>
        <v>122</v>
      </c>
      <c r="H27">
        <f>SUMIF('04 Raw Data'!$V$2:$V$10000,$B27,'04 Raw Data'!N$2:N$10000)</f>
        <v>1</v>
      </c>
      <c r="I27">
        <f>SUMIF('04 Raw Data'!$V$2:$V$10000,$B27,'04 Raw Data'!O$2:O$10000)</f>
        <v>285</v>
      </c>
      <c r="J27">
        <f>SUMIF('04 Raw Data'!$V$2:$V$10000,$B27,'04 Raw Data'!P$2:P$10000)</f>
        <v>1</v>
      </c>
      <c r="K27">
        <f t="shared" si="1"/>
        <v>418</v>
      </c>
      <c r="L27">
        <f t="shared" si="2"/>
        <v>1.1961722488038277E-2</v>
      </c>
      <c r="M27">
        <f t="shared" si="3"/>
        <v>0</v>
      </c>
      <c r="N27">
        <f t="shared" si="4"/>
        <v>9.5693779904306216E-3</v>
      </c>
      <c r="O27">
        <f t="shared" si="5"/>
        <v>0.291866028708134</v>
      </c>
      <c r="P27">
        <f t="shared" si="6"/>
        <v>2.3923444976076554E-3</v>
      </c>
      <c r="Q27">
        <f t="shared" si="7"/>
        <v>0.68181818181818177</v>
      </c>
      <c r="R27">
        <f t="shared" si="8"/>
        <v>2.3923444976076554E-3</v>
      </c>
      <c r="S27">
        <f t="shared" si="9"/>
        <v>0.68181818181818177</v>
      </c>
    </row>
    <row r="28" spans="1:19" x14ac:dyDescent="0.3">
      <c r="A28" t="s">
        <v>2994</v>
      </c>
      <c r="B28" t="s">
        <v>2994</v>
      </c>
      <c r="C28">
        <f>SUMIF('04 Raw Data'!$V$2:$V$10000,$B28,'04 Raw Data'!I$2:I$10000)</f>
        <v>2814</v>
      </c>
      <c r="D28">
        <f>SUMIF('04 Raw Data'!$V$2:$V$10000,$B28,'04 Raw Data'!J$2:J$10000)</f>
        <v>44</v>
      </c>
      <c r="E28">
        <f>SUMIF('04 Raw Data'!$V$2:$V$10000,$B28,'04 Raw Data'!K$2:K$10000)</f>
        <v>12</v>
      </c>
      <c r="F28">
        <f>SUMIF('04 Raw Data'!$V$2:$V$10000,$B28,'04 Raw Data'!L$2:L$10000)</f>
        <v>81</v>
      </c>
      <c r="G28">
        <f>SUMIF('04 Raw Data'!$V$2:$V$10000,$B28,'04 Raw Data'!M$2:M$10000)</f>
        <v>1170</v>
      </c>
      <c r="H28">
        <f>SUMIF('04 Raw Data'!$V$2:$V$10000,$B28,'04 Raw Data'!N$2:N$10000)</f>
        <v>13</v>
      </c>
      <c r="I28">
        <f>SUMIF('04 Raw Data'!$V$2:$V$10000,$B28,'04 Raw Data'!O$2:O$10000)</f>
        <v>1488</v>
      </c>
      <c r="J28">
        <f>SUMIF('04 Raw Data'!$V$2:$V$10000,$B28,'04 Raw Data'!P$2:P$10000)</f>
        <v>6</v>
      </c>
      <c r="K28">
        <f t="shared" si="1"/>
        <v>2814</v>
      </c>
      <c r="L28">
        <f t="shared" si="2"/>
        <v>1.5636105188343994E-2</v>
      </c>
      <c r="M28">
        <f t="shared" si="3"/>
        <v>4.2643923240938165E-3</v>
      </c>
      <c r="N28">
        <f t="shared" si="4"/>
        <v>2.8784648187633263E-2</v>
      </c>
      <c r="O28">
        <f t="shared" si="5"/>
        <v>0.41577825159914711</v>
      </c>
      <c r="P28">
        <f t="shared" si="6"/>
        <v>4.6197583511016346E-3</v>
      </c>
      <c r="Q28">
        <f t="shared" si="7"/>
        <v>0.52878464818763327</v>
      </c>
      <c r="R28">
        <f t="shared" si="8"/>
        <v>2.1321961620469083E-3</v>
      </c>
      <c r="S28">
        <f t="shared" si="9"/>
        <v>0.52878464818763327</v>
      </c>
    </row>
    <row r="29" spans="1:19" x14ac:dyDescent="0.3">
      <c r="A29" t="s">
        <v>3040</v>
      </c>
      <c r="B29" t="s">
        <v>2995</v>
      </c>
      <c r="C29">
        <f>SUMIF('04 Raw Data'!$V$2:$V$10000,$B29,'04 Raw Data'!I$2:I$10000)</f>
        <v>1998</v>
      </c>
      <c r="D29">
        <f>SUMIF('04 Raw Data'!$V$2:$V$10000,$B29,'04 Raw Data'!J$2:J$10000)</f>
        <v>21</v>
      </c>
      <c r="E29">
        <f>SUMIF('04 Raw Data'!$V$2:$V$10000,$B29,'04 Raw Data'!K$2:K$10000)</f>
        <v>7</v>
      </c>
      <c r="F29">
        <f>SUMIF('04 Raw Data'!$V$2:$V$10000,$B29,'04 Raw Data'!L$2:L$10000)</f>
        <v>41</v>
      </c>
      <c r="G29">
        <f>SUMIF('04 Raw Data'!$V$2:$V$10000,$B29,'04 Raw Data'!M$2:M$10000)</f>
        <v>801</v>
      </c>
      <c r="H29">
        <f>SUMIF('04 Raw Data'!$V$2:$V$10000,$B29,'04 Raw Data'!N$2:N$10000)</f>
        <v>5</v>
      </c>
      <c r="I29">
        <f>SUMIF('04 Raw Data'!$V$2:$V$10000,$B29,'04 Raw Data'!O$2:O$10000)</f>
        <v>1123</v>
      </c>
      <c r="J29">
        <f>SUMIF('04 Raw Data'!$V$2:$V$10000,$B29,'04 Raw Data'!P$2:P$10000)</f>
        <v>0</v>
      </c>
      <c r="K29">
        <f t="shared" si="1"/>
        <v>1998</v>
      </c>
      <c r="L29">
        <f t="shared" si="2"/>
        <v>1.0510510510510511E-2</v>
      </c>
      <c r="M29">
        <f t="shared" si="3"/>
        <v>3.5035035035035035E-3</v>
      </c>
      <c r="N29">
        <f t="shared" si="4"/>
        <v>2.0520520520520519E-2</v>
      </c>
      <c r="O29">
        <f t="shared" si="5"/>
        <v>0.40090090090090091</v>
      </c>
      <c r="P29">
        <f t="shared" si="6"/>
        <v>2.5025025025025025E-3</v>
      </c>
      <c r="Q29">
        <f t="shared" si="7"/>
        <v>0.56206206206206211</v>
      </c>
      <c r="R29">
        <f t="shared" si="8"/>
        <v>0</v>
      </c>
      <c r="S29">
        <f t="shared" si="9"/>
        <v>0.56206206206206211</v>
      </c>
    </row>
    <row r="30" spans="1:19" x14ac:dyDescent="0.3">
      <c r="A30" t="s">
        <v>2996</v>
      </c>
      <c r="B30" t="s">
        <v>2996</v>
      </c>
      <c r="C30">
        <f>SUMIF('04 Raw Data'!$V$2:$V$10000,$B30,'04 Raw Data'!I$2:I$10000)</f>
        <v>2030</v>
      </c>
      <c r="D30">
        <f>SUMIF('04 Raw Data'!$V$2:$V$10000,$B30,'04 Raw Data'!J$2:J$10000)</f>
        <v>25</v>
      </c>
      <c r="E30">
        <f>SUMIF('04 Raw Data'!$V$2:$V$10000,$B30,'04 Raw Data'!K$2:K$10000)</f>
        <v>9</v>
      </c>
      <c r="F30">
        <f>SUMIF('04 Raw Data'!$V$2:$V$10000,$B30,'04 Raw Data'!L$2:L$10000)</f>
        <v>49</v>
      </c>
      <c r="G30">
        <f>SUMIF('04 Raw Data'!$V$2:$V$10000,$B30,'04 Raw Data'!M$2:M$10000)</f>
        <v>767</v>
      </c>
      <c r="H30">
        <f>SUMIF('04 Raw Data'!$V$2:$V$10000,$B30,'04 Raw Data'!N$2:N$10000)</f>
        <v>5</v>
      </c>
      <c r="I30">
        <f>SUMIF('04 Raw Data'!$V$2:$V$10000,$B30,'04 Raw Data'!O$2:O$10000)</f>
        <v>1171</v>
      </c>
      <c r="J30">
        <f>SUMIF('04 Raw Data'!$V$2:$V$10000,$B30,'04 Raw Data'!P$2:P$10000)</f>
        <v>4</v>
      </c>
      <c r="K30">
        <f t="shared" si="1"/>
        <v>2030</v>
      </c>
      <c r="L30">
        <f t="shared" si="2"/>
        <v>1.2315270935960592E-2</v>
      </c>
      <c r="M30">
        <f t="shared" si="3"/>
        <v>4.4334975369458131E-3</v>
      </c>
      <c r="N30">
        <f t="shared" si="4"/>
        <v>2.4137931034482758E-2</v>
      </c>
      <c r="O30">
        <f t="shared" si="5"/>
        <v>0.37783251231527093</v>
      </c>
      <c r="P30">
        <f t="shared" si="6"/>
        <v>2.4630541871921183E-3</v>
      </c>
      <c r="Q30">
        <f t="shared" si="7"/>
        <v>0.57684729064039408</v>
      </c>
      <c r="R30">
        <f t="shared" si="8"/>
        <v>1.9704433497536944E-3</v>
      </c>
      <c r="S30">
        <f t="shared" si="9"/>
        <v>0.57684729064039408</v>
      </c>
    </row>
    <row r="31" spans="1:19" x14ac:dyDescent="0.3">
      <c r="A31" t="s">
        <v>32</v>
      </c>
      <c r="B31" t="s">
        <v>32</v>
      </c>
      <c r="C31">
        <f>SUM(C2:C30)</f>
        <v>217844</v>
      </c>
      <c r="D31">
        <f t="shared" ref="D31:J31" si="10">SUM(D2:D30)</f>
        <v>3500</v>
      </c>
      <c r="E31">
        <f t="shared" si="10"/>
        <v>687</v>
      </c>
      <c r="F31">
        <f t="shared" si="10"/>
        <v>1551</v>
      </c>
      <c r="G31">
        <f t="shared" si="10"/>
        <v>75658</v>
      </c>
      <c r="H31">
        <f t="shared" si="10"/>
        <v>1162</v>
      </c>
      <c r="I31">
        <f t="shared" si="10"/>
        <v>134803</v>
      </c>
      <c r="J31">
        <f t="shared" si="10"/>
        <v>483</v>
      </c>
      <c r="K31">
        <f t="shared" ref="K31" si="11">SUM(K2:K30)</f>
        <v>217844</v>
      </c>
      <c r="L31">
        <f t="shared" si="2"/>
        <v>1.6066543030792677E-2</v>
      </c>
      <c r="M31">
        <f t="shared" si="3"/>
        <v>3.1536328749013054E-3</v>
      </c>
      <c r="N31">
        <f t="shared" si="4"/>
        <v>7.1197737830741266E-3</v>
      </c>
      <c r="O31">
        <f t="shared" si="5"/>
        <v>0.34730357503534637</v>
      </c>
      <c r="P31">
        <f t="shared" si="6"/>
        <v>5.3340922862231688E-3</v>
      </c>
      <c r="Q31">
        <f t="shared" si="7"/>
        <v>0.61880520005141293</v>
      </c>
      <c r="R31">
        <f t="shared" si="8"/>
        <v>2.2171829382493895E-3</v>
      </c>
      <c r="S31">
        <f t="shared" si="9"/>
        <v>0.61880520005141293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72B5-4559-46D1-9FA1-947C63FCA343}">
  <dimension ref="A1:Y238"/>
  <sheetViews>
    <sheetView workbookViewId="0"/>
  </sheetViews>
  <sheetFormatPr defaultRowHeight="14.4" x14ac:dyDescent="0.3"/>
  <sheetData>
    <row r="1" spans="1:16" x14ac:dyDescent="0.3">
      <c r="A1" t="s">
        <v>578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e">
        <f>VLOOKUP(B2,'VTD Check'!A:D,4,FALSE)</f>
        <v>#N/A</v>
      </c>
      <c r="B2" t="s">
        <v>34</v>
      </c>
      <c r="C2">
        <v>1</v>
      </c>
    </row>
    <row r="3" spans="1:16" x14ac:dyDescent="0.3">
      <c r="A3" t="e">
        <f>VLOOKUP(B3,'VTD Check'!A:D,4,FALSE)</f>
        <v>#N/A</v>
      </c>
      <c r="B3" t="s">
        <v>24</v>
      </c>
      <c r="C3">
        <v>1</v>
      </c>
      <c r="D3">
        <v>0</v>
      </c>
      <c r="E3">
        <v>1819</v>
      </c>
      <c r="F3" t="s">
        <v>25</v>
      </c>
      <c r="G3">
        <v>106473</v>
      </c>
      <c r="H3">
        <v>1819</v>
      </c>
      <c r="I3">
        <v>1811</v>
      </c>
      <c r="J3">
        <v>38</v>
      </c>
      <c r="K3">
        <v>7</v>
      </c>
      <c r="L3">
        <v>8</v>
      </c>
      <c r="M3">
        <v>920</v>
      </c>
      <c r="N3">
        <v>8</v>
      </c>
      <c r="O3">
        <v>823</v>
      </c>
      <c r="P3">
        <v>7</v>
      </c>
    </row>
    <row r="4" spans="1:16" x14ac:dyDescent="0.3">
      <c r="A4" t="e">
        <f>VLOOKUP(B4,'VTD Check'!A:D,4,FALSE)</f>
        <v>#N/A</v>
      </c>
      <c r="B4" t="s">
        <v>26</v>
      </c>
      <c r="C4">
        <v>1</v>
      </c>
      <c r="D4">
        <v>0</v>
      </c>
      <c r="E4">
        <v>0</v>
      </c>
      <c r="F4" t="s">
        <v>25</v>
      </c>
      <c r="G4">
        <v>106473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e">
        <f>VLOOKUP(B5,'VTD Check'!A:D,4,FALSE)</f>
        <v>#N/A</v>
      </c>
      <c r="B5" t="s">
        <v>27</v>
      </c>
      <c r="C5">
        <v>1</v>
      </c>
      <c r="D5">
        <v>0</v>
      </c>
      <c r="E5">
        <v>0</v>
      </c>
      <c r="F5" t="s">
        <v>25</v>
      </c>
      <c r="G5">
        <v>106473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e">
        <f>VLOOKUP(B6,'VTD Check'!A:D,4,FALSE)</f>
        <v>#N/A</v>
      </c>
      <c r="B6" t="s">
        <v>28</v>
      </c>
      <c r="C6">
        <v>1</v>
      </c>
      <c r="D6">
        <v>0</v>
      </c>
      <c r="E6">
        <v>0</v>
      </c>
      <c r="F6" t="s">
        <v>25</v>
      </c>
      <c r="G6">
        <v>106473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t="e">
        <f>VLOOKUP(B7,'VTD Check'!A:D,4,FALSE)</f>
        <v>#N/A</v>
      </c>
      <c r="B7" t="s">
        <v>29</v>
      </c>
      <c r="C7">
        <v>1</v>
      </c>
      <c r="D7">
        <v>0</v>
      </c>
      <c r="E7">
        <v>0</v>
      </c>
      <c r="F7" t="s">
        <v>25</v>
      </c>
      <c r="G7">
        <v>106473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e">
        <f>VLOOKUP(B8,'VTD Check'!A:D,4,FALSE)</f>
        <v>#N/A</v>
      </c>
      <c r="B8" t="s">
        <v>30</v>
      </c>
      <c r="C8">
        <v>1</v>
      </c>
      <c r="D8">
        <v>0</v>
      </c>
      <c r="E8">
        <v>0</v>
      </c>
      <c r="F8" t="s">
        <v>25</v>
      </c>
      <c r="G8">
        <v>106473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t="e">
        <f>VLOOKUP(B9,'VTD Check'!A:D,4,FALSE)</f>
        <v>#N/A</v>
      </c>
      <c r="B9" t="s">
        <v>31</v>
      </c>
      <c r="C9">
        <v>1</v>
      </c>
      <c r="D9">
        <v>0</v>
      </c>
      <c r="E9">
        <v>0</v>
      </c>
      <c r="F9" t="s">
        <v>25</v>
      </c>
      <c r="G9">
        <v>106473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e">
        <f>VLOOKUP(B10,'VTD Check'!A:D,4,FALSE)</f>
        <v>#N/A</v>
      </c>
      <c r="B10" t="s">
        <v>32</v>
      </c>
      <c r="C10">
        <v>1</v>
      </c>
      <c r="D10">
        <v>0</v>
      </c>
      <c r="E10">
        <v>1819</v>
      </c>
      <c r="F10" t="s">
        <v>25</v>
      </c>
      <c r="G10">
        <v>0</v>
      </c>
      <c r="H10">
        <v>1819</v>
      </c>
      <c r="I10">
        <v>1811</v>
      </c>
      <c r="J10">
        <v>38</v>
      </c>
      <c r="K10">
        <v>7</v>
      </c>
      <c r="L10">
        <v>8</v>
      </c>
      <c r="M10">
        <v>920</v>
      </c>
      <c r="N10">
        <v>8</v>
      </c>
      <c r="O10">
        <v>823</v>
      </c>
      <c r="P10">
        <v>7</v>
      </c>
    </row>
    <row r="11" spans="1:16" x14ac:dyDescent="0.3">
      <c r="A11" t="e">
        <f>VLOOKUP(B11,'VTD Check'!A:D,4,FALSE)</f>
        <v>#N/A</v>
      </c>
      <c r="B11" t="s">
        <v>35</v>
      </c>
      <c r="C11">
        <v>1</v>
      </c>
    </row>
    <row r="12" spans="1:16" x14ac:dyDescent="0.3">
      <c r="A12" t="e">
        <f>VLOOKUP(B12,'VTD Check'!A:D,4,FALSE)</f>
        <v>#N/A</v>
      </c>
      <c r="B12" t="s">
        <v>24</v>
      </c>
      <c r="C12">
        <v>1</v>
      </c>
      <c r="D12">
        <v>0</v>
      </c>
      <c r="E12">
        <v>0</v>
      </c>
      <c r="F12" t="s">
        <v>25</v>
      </c>
      <c r="G12">
        <v>58252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e">
        <f>VLOOKUP(B13,'VTD Check'!A:D,4,FALSE)</f>
        <v>#N/A</v>
      </c>
      <c r="B13" t="s">
        <v>26</v>
      </c>
      <c r="C13">
        <v>1</v>
      </c>
      <c r="D13">
        <v>0</v>
      </c>
      <c r="E13">
        <v>315</v>
      </c>
      <c r="F13" t="s">
        <v>25</v>
      </c>
      <c r="G13">
        <v>58252</v>
      </c>
      <c r="H13">
        <v>315</v>
      </c>
      <c r="I13">
        <v>310</v>
      </c>
      <c r="J13">
        <v>8</v>
      </c>
      <c r="K13">
        <v>1</v>
      </c>
      <c r="L13">
        <v>3</v>
      </c>
      <c r="M13">
        <v>126</v>
      </c>
      <c r="N13">
        <v>2</v>
      </c>
      <c r="O13">
        <v>168</v>
      </c>
      <c r="P13">
        <v>2</v>
      </c>
    </row>
    <row r="14" spans="1:16" x14ac:dyDescent="0.3">
      <c r="A14" t="e">
        <f>VLOOKUP(B14,'VTD Check'!A:D,4,FALSE)</f>
        <v>#N/A</v>
      </c>
      <c r="B14" t="s">
        <v>27</v>
      </c>
      <c r="C14">
        <v>1</v>
      </c>
      <c r="D14">
        <v>0</v>
      </c>
      <c r="E14">
        <v>0</v>
      </c>
      <c r="F14" t="s">
        <v>25</v>
      </c>
      <c r="G14">
        <v>58252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e">
        <f>VLOOKUP(B15,'VTD Check'!A:D,4,FALSE)</f>
        <v>#N/A</v>
      </c>
      <c r="B15" t="s">
        <v>28</v>
      </c>
      <c r="C15">
        <v>1</v>
      </c>
      <c r="D15">
        <v>0</v>
      </c>
      <c r="E15">
        <v>937</v>
      </c>
      <c r="F15" t="s">
        <v>25</v>
      </c>
      <c r="G15">
        <v>58252</v>
      </c>
      <c r="H15">
        <v>937</v>
      </c>
      <c r="I15">
        <v>927</v>
      </c>
      <c r="J15">
        <v>25</v>
      </c>
      <c r="K15">
        <v>8</v>
      </c>
      <c r="L15">
        <v>10</v>
      </c>
      <c r="M15">
        <v>412</v>
      </c>
      <c r="N15">
        <v>5</v>
      </c>
      <c r="O15">
        <v>464</v>
      </c>
      <c r="P15">
        <v>3</v>
      </c>
    </row>
    <row r="16" spans="1:16" x14ac:dyDescent="0.3">
      <c r="A16" t="e">
        <f>VLOOKUP(B16,'VTD Check'!A:D,4,FALSE)</f>
        <v>#N/A</v>
      </c>
      <c r="B16" t="s">
        <v>29</v>
      </c>
      <c r="C16">
        <v>1</v>
      </c>
      <c r="D16">
        <v>0</v>
      </c>
      <c r="E16">
        <v>0</v>
      </c>
      <c r="F16" t="s">
        <v>25</v>
      </c>
      <c r="G16">
        <v>58252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25" x14ac:dyDescent="0.3">
      <c r="A17" t="e">
        <f>VLOOKUP(B17,'VTD Check'!A:D,4,FALSE)</f>
        <v>#N/A</v>
      </c>
      <c r="B17" t="s">
        <v>30</v>
      </c>
      <c r="C17">
        <v>1</v>
      </c>
      <c r="D17">
        <v>0</v>
      </c>
      <c r="E17">
        <v>583</v>
      </c>
      <c r="F17" t="s">
        <v>25</v>
      </c>
      <c r="G17">
        <v>58252</v>
      </c>
      <c r="H17">
        <v>583</v>
      </c>
      <c r="I17">
        <v>579</v>
      </c>
      <c r="J17">
        <v>13</v>
      </c>
      <c r="K17">
        <v>6</v>
      </c>
      <c r="L17">
        <v>5</v>
      </c>
      <c r="M17">
        <v>247</v>
      </c>
      <c r="N17">
        <v>3</v>
      </c>
      <c r="O17">
        <v>304</v>
      </c>
      <c r="P17">
        <v>1</v>
      </c>
    </row>
    <row r="18" spans="1:25" x14ac:dyDescent="0.3">
      <c r="A18" t="e">
        <f>VLOOKUP(B18,'VTD Check'!A:D,4,FALSE)</f>
        <v>#N/A</v>
      </c>
      <c r="B18" t="s">
        <v>31</v>
      </c>
      <c r="C18">
        <v>1</v>
      </c>
      <c r="D18">
        <v>0</v>
      </c>
      <c r="E18">
        <v>0</v>
      </c>
      <c r="F18" t="s">
        <v>25</v>
      </c>
      <c r="G18">
        <v>58252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25" x14ac:dyDescent="0.3">
      <c r="A19" t="e">
        <f>VLOOKUP(B19,'VTD Check'!A:D,4,FALSE)</f>
        <v>#N/A</v>
      </c>
      <c r="B19" t="s">
        <v>32</v>
      </c>
      <c r="C19">
        <v>1</v>
      </c>
      <c r="D19">
        <v>0</v>
      </c>
      <c r="E19">
        <v>1835</v>
      </c>
      <c r="F19" t="s">
        <v>25</v>
      </c>
      <c r="G19">
        <v>0</v>
      </c>
      <c r="H19">
        <v>1835</v>
      </c>
      <c r="I19">
        <v>1816</v>
      </c>
      <c r="J19">
        <v>46</v>
      </c>
      <c r="K19">
        <v>15</v>
      </c>
      <c r="L19">
        <v>18</v>
      </c>
      <c r="M19">
        <v>785</v>
      </c>
      <c r="N19">
        <v>10</v>
      </c>
      <c r="O19">
        <v>936</v>
      </c>
      <c r="P19">
        <v>6</v>
      </c>
    </row>
    <row r="20" spans="1:25" x14ac:dyDescent="0.3">
      <c r="A20" t="e">
        <f>VLOOKUP(B20,'VTD Check'!A:D,4,FALSE)</f>
        <v>#N/A</v>
      </c>
      <c r="B20" t="s">
        <v>36</v>
      </c>
      <c r="C20">
        <v>1</v>
      </c>
    </row>
    <row r="21" spans="1:25" x14ac:dyDescent="0.3">
      <c r="A21" t="e">
        <f>VLOOKUP(B21,'VTD Check'!A:D,4,FALSE)</f>
        <v>#N/A</v>
      </c>
      <c r="B21" t="s">
        <v>24</v>
      </c>
      <c r="C21">
        <v>1</v>
      </c>
      <c r="D21">
        <v>0</v>
      </c>
      <c r="E21">
        <v>0</v>
      </c>
      <c r="F21" t="s">
        <v>25</v>
      </c>
      <c r="G21">
        <v>22620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25" x14ac:dyDescent="0.3">
      <c r="A22" t="e">
        <f>VLOOKUP(B22,'VTD Check'!A:D,4,FALSE)</f>
        <v>#N/A</v>
      </c>
      <c r="B22" t="s">
        <v>26</v>
      </c>
      <c r="C22">
        <v>1</v>
      </c>
      <c r="D22">
        <v>0</v>
      </c>
      <c r="E22">
        <v>0</v>
      </c>
      <c r="F22" t="s">
        <v>25</v>
      </c>
      <c r="G22">
        <v>22620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25" x14ac:dyDescent="0.3">
      <c r="A23" t="e">
        <f>VLOOKUP(B23,'VTD Check'!A:D,4,FALSE)</f>
        <v>#N/A</v>
      </c>
      <c r="B23" t="s">
        <v>27</v>
      </c>
      <c r="C23">
        <v>1</v>
      </c>
      <c r="D23">
        <v>0</v>
      </c>
      <c r="E23">
        <v>0</v>
      </c>
      <c r="F23" t="s">
        <v>25</v>
      </c>
      <c r="G23">
        <v>22620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25" x14ac:dyDescent="0.3">
      <c r="A24" t="e">
        <f>VLOOKUP(B24,'VTD Check'!A:D,4,FALSE)</f>
        <v>#N/A</v>
      </c>
      <c r="B24" t="s">
        <v>28</v>
      </c>
      <c r="C24">
        <v>1</v>
      </c>
      <c r="D24">
        <v>0</v>
      </c>
      <c r="E24">
        <v>0</v>
      </c>
      <c r="F24" t="s">
        <v>25</v>
      </c>
      <c r="G24">
        <v>22620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25" x14ac:dyDescent="0.3">
      <c r="A25" t="e">
        <f>VLOOKUP(B25,'VTD Check'!A:D,4,FALSE)</f>
        <v>#N/A</v>
      </c>
      <c r="B25" t="s">
        <v>29</v>
      </c>
      <c r="C25">
        <v>1</v>
      </c>
      <c r="D25">
        <v>0</v>
      </c>
      <c r="E25">
        <v>36</v>
      </c>
      <c r="F25" t="s">
        <v>25</v>
      </c>
      <c r="G25">
        <v>22620</v>
      </c>
      <c r="H25">
        <v>36</v>
      </c>
      <c r="I25">
        <v>36</v>
      </c>
      <c r="J25">
        <v>5</v>
      </c>
      <c r="K25">
        <v>0</v>
      </c>
      <c r="L25">
        <v>1</v>
      </c>
      <c r="M25">
        <v>8</v>
      </c>
      <c r="N25">
        <v>0</v>
      </c>
      <c r="O25">
        <v>22</v>
      </c>
      <c r="P25">
        <v>0</v>
      </c>
    </row>
    <row r="26" spans="1:25" x14ac:dyDescent="0.3">
      <c r="A26" t="e">
        <f>VLOOKUP(B26,'VTD Check'!A:D,4,FALSE)</f>
        <v>#N/A</v>
      </c>
      <c r="B26" t="s">
        <v>30</v>
      </c>
      <c r="C26">
        <v>1</v>
      </c>
      <c r="D26">
        <v>0</v>
      </c>
      <c r="E26">
        <v>0</v>
      </c>
      <c r="F26" s="1" t="s">
        <v>25</v>
      </c>
      <c r="G26">
        <v>22620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25" x14ac:dyDescent="0.3">
      <c r="A27" t="e">
        <f>VLOOKUP(B27,'VTD Check'!A:D,4,FALSE)</f>
        <v>#N/A</v>
      </c>
      <c r="B27" t="s">
        <v>31</v>
      </c>
      <c r="C27">
        <v>1</v>
      </c>
      <c r="D27">
        <v>0</v>
      </c>
      <c r="E27">
        <v>0</v>
      </c>
      <c r="F27" s="1" t="s">
        <v>25</v>
      </c>
      <c r="G27">
        <v>22620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25" x14ac:dyDescent="0.3">
      <c r="A28" t="e">
        <f>VLOOKUP(B28,'VTD Check'!A:D,4,FALSE)</f>
        <v>#N/A</v>
      </c>
      <c r="B28" t="s">
        <v>32</v>
      </c>
      <c r="C28">
        <v>1</v>
      </c>
      <c r="D28">
        <v>0</v>
      </c>
      <c r="E28">
        <v>36</v>
      </c>
      <c r="F28" s="1" t="s">
        <v>25</v>
      </c>
      <c r="G28">
        <v>0</v>
      </c>
      <c r="H28">
        <v>36</v>
      </c>
      <c r="I28">
        <v>36</v>
      </c>
      <c r="J28">
        <v>5</v>
      </c>
      <c r="K28">
        <v>0</v>
      </c>
      <c r="L28">
        <v>1</v>
      </c>
      <c r="M28">
        <v>8</v>
      </c>
      <c r="N28">
        <v>0</v>
      </c>
      <c r="O28">
        <v>22</v>
      </c>
      <c r="P28">
        <v>0</v>
      </c>
    </row>
    <row r="29" spans="1:25" x14ac:dyDescent="0.3">
      <c r="A29" t="e">
        <f>VLOOKUP(B29,'VTD Check'!A:D,4,FALSE)</f>
        <v>#N/A</v>
      </c>
      <c r="B29" t="s">
        <v>32</v>
      </c>
      <c r="C29">
        <v>1</v>
      </c>
    </row>
    <row r="30" spans="1:25" x14ac:dyDescent="0.3">
      <c r="A30" t="e">
        <f>VLOOKUP(B30,'VTD Check'!A:D,4,FALSE)</f>
        <v>#N/A</v>
      </c>
      <c r="B30" t="s">
        <v>88</v>
      </c>
      <c r="C30">
        <v>5</v>
      </c>
      <c r="U30" t="str">
        <f t="shared" ref="U30:U74" si="0">IF(ISNUMBER(LEFT(A30,2)/1),A30,IF(RIGHT(B29,8)="Absentee",REPT("0",2-LEN(C30))&amp;C30&amp;"-ABS",IF(RIGHT(B29,8)="Question",REPT("0",2-LEN(C30))&amp;C30&amp;"-QUE","")))</f>
        <v/>
      </c>
      <c r="V30" t="str">
        <f>IF(U30="","",VLOOKUP(B30,'08 County Sub Allocation'!A:B,2,FALSE))</f>
        <v/>
      </c>
      <c r="X30" t="str">
        <f t="shared" ref="X30:X74" si="1">IF(U30="","",IF(ISNUMBER(LEFT(U30,2)/1),LEFT(U30,2)/1,X29))</f>
        <v/>
      </c>
      <c r="Y30" t="str">
        <f t="shared" ref="Y30:Y74" si="2">IF(U30="","",IF(RIGHT(B30,5)="Total","TOT",IF(ISNUMBER(LEFT(A30,2)/1),"ED",IF(RIGHT(U30,3)="ABS","ABS",IF(RIGHT(U30,3)="QUE","QUE","")))))</f>
        <v/>
      </c>
    </row>
    <row r="31" spans="1:25" x14ac:dyDescent="0.3">
      <c r="A31" t="e">
        <f>VLOOKUP(B31,'VTD Check'!A:D,4,FALSE)</f>
        <v>#N/A</v>
      </c>
      <c r="B31" t="s">
        <v>24</v>
      </c>
      <c r="C31">
        <v>5</v>
      </c>
      <c r="D31">
        <v>0</v>
      </c>
      <c r="E31">
        <v>0</v>
      </c>
      <c r="F31" t="s">
        <v>25</v>
      </c>
      <c r="G31">
        <v>11012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U31" t="str">
        <f t="shared" si="0"/>
        <v/>
      </c>
      <c r="V31" t="str">
        <f>IF(U31="","",VLOOKUP(B31,'08 County Sub Allocation'!A:B,2,FALSE))</f>
        <v/>
      </c>
      <c r="X31" t="str">
        <f t="shared" si="1"/>
        <v/>
      </c>
      <c r="Y31" t="str">
        <f t="shared" si="2"/>
        <v/>
      </c>
    </row>
    <row r="32" spans="1:25" x14ac:dyDescent="0.3">
      <c r="A32" t="e">
        <f>VLOOKUP(B32,'VTD Check'!A:D,4,FALSE)</f>
        <v>#N/A</v>
      </c>
      <c r="B32" t="s">
        <v>26</v>
      </c>
      <c r="C32">
        <v>5</v>
      </c>
      <c r="D32">
        <v>0</v>
      </c>
      <c r="E32">
        <v>0</v>
      </c>
      <c r="F32" t="s">
        <v>25</v>
      </c>
      <c r="G32">
        <v>11012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U32" t="str">
        <f t="shared" si="0"/>
        <v/>
      </c>
      <c r="V32" t="str">
        <f>IF(U32="","",VLOOKUP(B32,'08 County Sub Allocation'!A:B,2,FALSE))</f>
        <v/>
      </c>
      <c r="X32" t="str">
        <f t="shared" si="1"/>
        <v/>
      </c>
      <c r="Y32" t="str">
        <f t="shared" si="2"/>
        <v/>
      </c>
    </row>
    <row r="33" spans="1:25" x14ac:dyDescent="0.3">
      <c r="A33" t="e">
        <f>VLOOKUP(B33,'VTD Check'!A:D,4,FALSE)</f>
        <v>#N/A</v>
      </c>
      <c r="B33" t="s">
        <v>27</v>
      </c>
      <c r="C33">
        <v>5</v>
      </c>
      <c r="D33">
        <v>0</v>
      </c>
      <c r="E33">
        <v>6</v>
      </c>
      <c r="F33" t="s">
        <v>25</v>
      </c>
      <c r="G33">
        <v>11012</v>
      </c>
      <c r="H33">
        <v>6</v>
      </c>
      <c r="I33">
        <v>6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0</v>
      </c>
      <c r="U33" t="str">
        <f t="shared" si="0"/>
        <v/>
      </c>
      <c r="V33" t="str">
        <f>IF(U33="","",VLOOKUP(B33,'08 County Sub Allocation'!A:B,2,FALSE))</f>
        <v/>
      </c>
      <c r="X33" t="str">
        <f t="shared" si="1"/>
        <v/>
      </c>
      <c r="Y33" t="str">
        <f t="shared" si="2"/>
        <v/>
      </c>
    </row>
    <row r="34" spans="1:25" x14ac:dyDescent="0.3">
      <c r="A34" t="e">
        <f>VLOOKUP(B34,'VTD Check'!A:D,4,FALSE)</f>
        <v>#N/A</v>
      </c>
      <c r="B34" t="s">
        <v>28</v>
      </c>
      <c r="C34">
        <v>5</v>
      </c>
      <c r="D34">
        <v>0</v>
      </c>
      <c r="E34">
        <v>0</v>
      </c>
      <c r="F34" t="s">
        <v>25</v>
      </c>
      <c r="G34">
        <v>11012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U34" t="str">
        <f t="shared" si="0"/>
        <v/>
      </c>
      <c r="V34" t="str">
        <f>IF(U34="","",VLOOKUP(B34,'08 County Sub Allocation'!A:B,2,FALSE))</f>
        <v/>
      </c>
      <c r="X34" t="str">
        <f t="shared" si="1"/>
        <v/>
      </c>
      <c r="Y34" t="str">
        <f t="shared" si="2"/>
        <v/>
      </c>
    </row>
    <row r="35" spans="1:25" x14ac:dyDescent="0.3">
      <c r="A35" t="e">
        <f>VLOOKUP(B35,'VTD Check'!A:D,4,FALSE)</f>
        <v>#N/A</v>
      </c>
      <c r="B35" t="s">
        <v>29</v>
      </c>
      <c r="C35">
        <v>5</v>
      </c>
      <c r="D35">
        <v>0</v>
      </c>
      <c r="E35">
        <v>0</v>
      </c>
      <c r="F35" t="s">
        <v>25</v>
      </c>
      <c r="G35">
        <v>11012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U35" t="str">
        <f t="shared" si="0"/>
        <v/>
      </c>
      <c r="V35" t="str">
        <f>IF(U35="","",VLOOKUP(B35,'08 County Sub Allocation'!A:B,2,FALSE))</f>
        <v/>
      </c>
      <c r="X35" t="str">
        <f t="shared" si="1"/>
        <v/>
      </c>
      <c r="Y35" t="str">
        <f t="shared" si="2"/>
        <v/>
      </c>
    </row>
    <row r="36" spans="1:25" x14ac:dyDescent="0.3">
      <c r="A36" t="e">
        <f>VLOOKUP(B36,'VTD Check'!A:D,4,FALSE)</f>
        <v>#N/A</v>
      </c>
      <c r="B36" t="s">
        <v>30</v>
      </c>
      <c r="C36">
        <v>5</v>
      </c>
      <c r="D36">
        <v>0</v>
      </c>
      <c r="E36">
        <v>0</v>
      </c>
      <c r="F36" t="s">
        <v>25</v>
      </c>
      <c r="G36">
        <v>11012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U36" t="str">
        <f t="shared" si="0"/>
        <v/>
      </c>
      <c r="V36" t="str">
        <f>IF(U36="","",VLOOKUP(B36,'08 County Sub Allocation'!A:B,2,FALSE))</f>
        <v/>
      </c>
      <c r="X36" t="str">
        <f t="shared" si="1"/>
        <v/>
      </c>
      <c r="Y36" t="str">
        <f t="shared" si="2"/>
        <v/>
      </c>
    </row>
    <row r="37" spans="1:25" x14ac:dyDescent="0.3">
      <c r="A37" t="e">
        <f>VLOOKUP(B37,'VTD Check'!A:D,4,FALSE)</f>
        <v>#N/A</v>
      </c>
      <c r="B37" t="s">
        <v>31</v>
      </c>
      <c r="C37">
        <v>5</v>
      </c>
      <c r="D37">
        <v>0</v>
      </c>
      <c r="E37">
        <v>0</v>
      </c>
      <c r="F37" t="s">
        <v>25</v>
      </c>
      <c r="G37">
        <v>11012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U37" t="str">
        <f t="shared" si="0"/>
        <v/>
      </c>
      <c r="V37" t="str">
        <f>IF(U37="","",VLOOKUP(B37,'08 County Sub Allocation'!A:B,2,FALSE))</f>
        <v/>
      </c>
      <c r="X37" t="str">
        <f t="shared" si="1"/>
        <v/>
      </c>
      <c r="Y37" t="str">
        <f t="shared" si="2"/>
        <v/>
      </c>
    </row>
    <row r="38" spans="1:25" x14ac:dyDescent="0.3">
      <c r="A38" t="e">
        <f>VLOOKUP(B38,'VTD Check'!A:D,4,FALSE)</f>
        <v>#N/A</v>
      </c>
      <c r="B38" t="s">
        <v>32</v>
      </c>
      <c r="C38">
        <v>5</v>
      </c>
      <c r="D38">
        <v>0</v>
      </c>
      <c r="E38">
        <v>6</v>
      </c>
      <c r="F38" t="s">
        <v>25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6</v>
      </c>
      <c r="P38">
        <v>0</v>
      </c>
      <c r="U38" t="str">
        <f t="shared" si="0"/>
        <v/>
      </c>
      <c r="V38" t="str">
        <f>IF(U38="","",VLOOKUP(B38,'08 County Sub Allocation'!A:B,2,FALSE))</f>
        <v/>
      </c>
      <c r="X38" t="str">
        <f t="shared" si="1"/>
        <v/>
      </c>
      <c r="Y38" t="str">
        <f t="shared" si="2"/>
        <v/>
      </c>
    </row>
    <row r="39" spans="1:25" x14ac:dyDescent="0.3">
      <c r="A39" t="e">
        <f>VLOOKUP(B39,'VTD Check'!A:D,4,FALSE)</f>
        <v>#N/A</v>
      </c>
      <c r="B39" t="s">
        <v>138</v>
      </c>
      <c r="C39">
        <v>6</v>
      </c>
      <c r="U39" t="str">
        <f t="shared" si="0"/>
        <v/>
      </c>
      <c r="V39" t="str">
        <f>IF(U39="","",VLOOKUP(B39,'08 County Sub Allocation'!A:B,2,FALSE))</f>
        <v/>
      </c>
      <c r="X39" t="str">
        <f t="shared" si="1"/>
        <v/>
      </c>
      <c r="Y39" t="str">
        <f t="shared" si="2"/>
        <v/>
      </c>
    </row>
    <row r="40" spans="1:25" x14ac:dyDescent="0.3">
      <c r="A40" t="e">
        <f>VLOOKUP(B40,'VTD Check'!A:D,4,FALSE)</f>
        <v>#N/A</v>
      </c>
      <c r="B40" t="s">
        <v>24</v>
      </c>
      <c r="C40">
        <v>6</v>
      </c>
      <c r="D40">
        <v>0</v>
      </c>
      <c r="E40">
        <v>3090</v>
      </c>
      <c r="F40" t="s">
        <v>25</v>
      </c>
      <c r="G40">
        <v>90034</v>
      </c>
      <c r="H40">
        <v>3090</v>
      </c>
      <c r="I40">
        <v>3082</v>
      </c>
      <c r="J40">
        <v>46</v>
      </c>
      <c r="K40">
        <v>10</v>
      </c>
      <c r="L40">
        <v>15</v>
      </c>
      <c r="M40">
        <v>1292</v>
      </c>
      <c r="N40">
        <v>18</v>
      </c>
      <c r="O40">
        <v>1696</v>
      </c>
      <c r="P40">
        <v>5</v>
      </c>
      <c r="U40" t="str">
        <f t="shared" si="0"/>
        <v/>
      </c>
      <c r="V40" t="str">
        <f>IF(U40="","",VLOOKUP(B40,'08 County Sub Allocation'!A:B,2,FALSE))</f>
        <v/>
      </c>
      <c r="X40" t="str">
        <f t="shared" si="1"/>
        <v/>
      </c>
      <c r="Y40" t="str">
        <f t="shared" si="2"/>
        <v/>
      </c>
    </row>
    <row r="41" spans="1:25" x14ac:dyDescent="0.3">
      <c r="A41" t="e">
        <f>VLOOKUP(B41,'VTD Check'!A:D,4,FALSE)</f>
        <v>#N/A</v>
      </c>
      <c r="B41" t="s">
        <v>26</v>
      </c>
      <c r="C41">
        <v>6</v>
      </c>
      <c r="D41">
        <v>0</v>
      </c>
      <c r="E41">
        <v>0</v>
      </c>
      <c r="F41" t="s">
        <v>25</v>
      </c>
      <c r="G41">
        <v>90034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U41" t="str">
        <f t="shared" si="0"/>
        <v/>
      </c>
      <c r="V41" t="str">
        <f>IF(U41="","",VLOOKUP(B41,'08 County Sub Allocation'!A:B,2,FALSE))</f>
        <v/>
      </c>
      <c r="X41" t="str">
        <f t="shared" si="1"/>
        <v/>
      </c>
      <c r="Y41" t="str">
        <f t="shared" si="2"/>
        <v/>
      </c>
    </row>
    <row r="42" spans="1:25" x14ac:dyDescent="0.3">
      <c r="A42" t="e">
        <f>VLOOKUP(B42,'VTD Check'!A:D,4,FALSE)</f>
        <v>#N/A</v>
      </c>
      <c r="B42" t="s">
        <v>27</v>
      </c>
      <c r="C42">
        <v>6</v>
      </c>
      <c r="D42">
        <v>0</v>
      </c>
      <c r="E42">
        <v>0</v>
      </c>
      <c r="F42" t="s">
        <v>25</v>
      </c>
      <c r="G42">
        <v>90034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U42" t="str">
        <f t="shared" si="0"/>
        <v/>
      </c>
      <c r="V42" t="str">
        <f>IF(U42="","",VLOOKUP(B42,'08 County Sub Allocation'!A:B,2,FALSE))</f>
        <v/>
      </c>
      <c r="X42" t="str">
        <f t="shared" si="1"/>
        <v/>
      </c>
      <c r="Y42" t="str">
        <f t="shared" si="2"/>
        <v/>
      </c>
    </row>
    <row r="43" spans="1:25" x14ac:dyDescent="0.3">
      <c r="A43" t="e">
        <f>VLOOKUP(B43,'VTD Check'!A:D,4,FALSE)</f>
        <v>#N/A</v>
      </c>
      <c r="B43" t="s">
        <v>28</v>
      </c>
      <c r="C43">
        <v>6</v>
      </c>
      <c r="D43">
        <v>0</v>
      </c>
      <c r="E43">
        <v>0</v>
      </c>
      <c r="F43" t="s">
        <v>25</v>
      </c>
      <c r="G43">
        <v>90034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U43" t="str">
        <f t="shared" si="0"/>
        <v/>
      </c>
      <c r="V43" t="str">
        <f>IF(U43="","",VLOOKUP(B43,'08 County Sub Allocation'!A:B,2,FALSE))</f>
        <v/>
      </c>
      <c r="X43" t="str">
        <f t="shared" si="1"/>
        <v/>
      </c>
      <c r="Y43" t="str">
        <f t="shared" si="2"/>
        <v/>
      </c>
    </row>
    <row r="44" spans="1:25" x14ac:dyDescent="0.3">
      <c r="A44" t="e">
        <f>VLOOKUP(B44,'VTD Check'!A:D,4,FALSE)</f>
        <v>#N/A</v>
      </c>
      <c r="B44" t="s">
        <v>29</v>
      </c>
      <c r="C44">
        <v>6</v>
      </c>
      <c r="D44">
        <v>0</v>
      </c>
      <c r="E44">
        <v>0</v>
      </c>
      <c r="F44" t="s">
        <v>25</v>
      </c>
      <c r="G44">
        <v>90034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U44" t="str">
        <f t="shared" si="0"/>
        <v/>
      </c>
      <c r="V44" t="str">
        <f>IF(U44="","",VLOOKUP(B44,'08 County Sub Allocation'!A:B,2,FALSE))</f>
        <v/>
      </c>
      <c r="X44" t="str">
        <f t="shared" si="1"/>
        <v/>
      </c>
      <c r="Y44" t="str">
        <f t="shared" si="2"/>
        <v/>
      </c>
    </row>
    <row r="45" spans="1:25" x14ac:dyDescent="0.3">
      <c r="A45" t="e">
        <f>VLOOKUP(B45,'VTD Check'!A:D,4,FALSE)</f>
        <v>#N/A</v>
      </c>
      <c r="B45" t="s">
        <v>30</v>
      </c>
      <c r="C45">
        <v>6</v>
      </c>
      <c r="D45">
        <v>0</v>
      </c>
      <c r="E45">
        <v>0</v>
      </c>
      <c r="F45" t="s">
        <v>25</v>
      </c>
      <c r="G45">
        <v>90034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U45" t="str">
        <f t="shared" si="0"/>
        <v/>
      </c>
      <c r="V45" t="str">
        <f>IF(U45="","",VLOOKUP(B45,'08 County Sub Allocation'!A:B,2,FALSE))</f>
        <v/>
      </c>
      <c r="X45" t="str">
        <f t="shared" si="1"/>
        <v/>
      </c>
      <c r="Y45" t="str">
        <f t="shared" si="2"/>
        <v/>
      </c>
    </row>
    <row r="46" spans="1:25" x14ac:dyDescent="0.3">
      <c r="A46" t="e">
        <f>VLOOKUP(B46,'VTD Check'!A:D,4,FALSE)</f>
        <v>#N/A</v>
      </c>
      <c r="B46" t="s">
        <v>31</v>
      </c>
      <c r="C46">
        <v>6</v>
      </c>
      <c r="D46">
        <v>0</v>
      </c>
      <c r="E46">
        <v>0</v>
      </c>
      <c r="F46" t="s">
        <v>25</v>
      </c>
      <c r="G46">
        <v>90034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U46" t="str">
        <f t="shared" si="0"/>
        <v/>
      </c>
      <c r="V46" t="str">
        <f>IF(U46="","",VLOOKUP(B46,'08 County Sub Allocation'!A:B,2,FALSE))</f>
        <v/>
      </c>
      <c r="X46" t="str">
        <f t="shared" si="1"/>
        <v/>
      </c>
      <c r="Y46" t="str">
        <f t="shared" si="2"/>
        <v/>
      </c>
    </row>
    <row r="47" spans="1:25" x14ac:dyDescent="0.3">
      <c r="A47" t="e">
        <f>VLOOKUP(B47,'VTD Check'!A:D,4,FALSE)</f>
        <v>#N/A</v>
      </c>
      <c r="B47" t="s">
        <v>32</v>
      </c>
      <c r="C47">
        <v>6</v>
      </c>
      <c r="D47">
        <v>0</v>
      </c>
      <c r="E47">
        <v>3090</v>
      </c>
      <c r="F47" t="s">
        <v>25</v>
      </c>
      <c r="G47">
        <v>0</v>
      </c>
      <c r="H47">
        <v>3090</v>
      </c>
      <c r="I47">
        <v>3082</v>
      </c>
      <c r="J47">
        <v>46</v>
      </c>
      <c r="K47">
        <v>10</v>
      </c>
      <c r="L47">
        <v>15</v>
      </c>
      <c r="M47">
        <v>1292</v>
      </c>
      <c r="N47">
        <v>18</v>
      </c>
      <c r="O47">
        <v>1696</v>
      </c>
      <c r="P47">
        <v>5</v>
      </c>
      <c r="U47" t="str">
        <f t="shared" si="0"/>
        <v/>
      </c>
      <c r="V47" t="str">
        <f>IF(U47="","",VLOOKUP(B47,'08 County Sub Allocation'!A:B,2,FALSE))</f>
        <v/>
      </c>
      <c r="X47" t="str">
        <f t="shared" si="1"/>
        <v/>
      </c>
      <c r="Y47" t="str">
        <f t="shared" si="2"/>
        <v/>
      </c>
    </row>
    <row r="48" spans="1:25" x14ac:dyDescent="0.3">
      <c r="A48" t="e">
        <f>VLOOKUP(B48,'VTD Check'!A:D,4,FALSE)</f>
        <v>#N/A</v>
      </c>
      <c r="B48" t="s">
        <v>139</v>
      </c>
      <c r="C48">
        <v>6</v>
      </c>
      <c r="U48" t="str">
        <f t="shared" si="0"/>
        <v/>
      </c>
      <c r="V48" t="str">
        <f>IF(U48="","",VLOOKUP(B48,'08 County Sub Allocation'!A:B,2,FALSE))</f>
        <v/>
      </c>
      <c r="X48" t="str">
        <f t="shared" si="1"/>
        <v/>
      </c>
      <c r="Y48" t="str">
        <f t="shared" si="2"/>
        <v/>
      </c>
    </row>
    <row r="49" spans="1:25" x14ac:dyDescent="0.3">
      <c r="A49" t="e">
        <f>VLOOKUP(B49,'VTD Check'!A:D,4,FALSE)</f>
        <v>#N/A</v>
      </c>
      <c r="B49" t="s">
        <v>24</v>
      </c>
      <c r="C49">
        <v>6</v>
      </c>
      <c r="D49">
        <v>0</v>
      </c>
      <c r="E49">
        <v>0</v>
      </c>
      <c r="F49" t="s">
        <v>25</v>
      </c>
      <c r="G49">
        <v>24106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U49" t="str">
        <f t="shared" si="0"/>
        <v/>
      </c>
      <c r="V49" t="str">
        <f>IF(U49="","",VLOOKUP(B49,'08 County Sub Allocation'!A:B,2,FALSE))</f>
        <v/>
      </c>
      <c r="X49" t="str">
        <f t="shared" si="1"/>
        <v/>
      </c>
      <c r="Y49" t="str">
        <f t="shared" si="2"/>
        <v/>
      </c>
    </row>
    <row r="50" spans="1:25" x14ac:dyDescent="0.3">
      <c r="A50" t="e">
        <f>VLOOKUP(B50,'VTD Check'!A:D,4,FALSE)</f>
        <v>#N/A</v>
      </c>
      <c r="B50" t="s">
        <v>26</v>
      </c>
      <c r="C50">
        <v>6</v>
      </c>
      <c r="D50">
        <v>0</v>
      </c>
      <c r="E50">
        <v>237</v>
      </c>
      <c r="F50" t="s">
        <v>25</v>
      </c>
      <c r="G50">
        <v>24106</v>
      </c>
      <c r="H50">
        <v>237</v>
      </c>
      <c r="I50">
        <v>236</v>
      </c>
      <c r="J50">
        <v>4</v>
      </c>
      <c r="K50">
        <v>0</v>
      </c>
      <c r="L50">
        <v>4</v>
      </c>
      <c r="M50">
        <v>64</v>
      </c>
      <c r="N50">
        <v>0</v>
      </c>
      <c r="O50">
        <v>164</v>
      </c>
      <c r="P50">
        <v>0</v>
      </c>
      <c r="U50" t="str">
        <f t="shared" si="0"/>
        <v/>
      </c>
      <c r="V50" t="str">
        <f>IF(U50="","",VLOOKUP(B50,'08 County Sub Allocation'!A:B,2,FALSE))</f>
        <v/>
      </c>
      <c r="X50" t="str">
        <f t="shared" si="1"/>
        <v/>
      </c>
      <c r="Y50" t="str">
        <f t="shared" si="2"/>
        <v/>
      </c>
    </row>
    <row r="51" spans="1:25" x14ac:dyDescent="0.3">
      <c r="A51" t="e">
        <f>VLOOKUP(B51,'VTD Check'!A:D,4,FALSE)</f>
        <v>#N/A</v>
      </c>
      <c r="B51" t="s">
        <v>27</v>
      </c>
      <c r="C51">
        <v>6</v>
      </c>
      <c r="D51">
        <v>0</v>
      </c>
      <c r="E51">
        <v>0</v>
      </c>
      <c r="F51" t="s">
        <v>25</v>
      </c>
      <c r="G51">
        <v>24106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U51" t="str">
        <f t="shared" si="0"/>
        <v/>
      </c>
      <c r="V51" t="str">
        <f>IF(U51="","",VLOOKUP(B51,'08 County Sub Allocation'!A:B,2,FALSE))</f>
        <v/>
      </c>
      <c r="X51" t="str">
        <f t="shared" si="1"/>
        <v/>
      </c>
      <c r="Y51" t="str">
        <f t="shared" si="2"/>
        <v/>
      </c>
    </row>
    <row r="52" spans="1:25" x14ac:dyDescent="0.3">
      <c r="A52" t="e">
        <f>VLOOKUP(B52,'VTD Check'!A:D,4,FALSE)</f>
        <v>#N/A</v>
      </c>
      <c r="B52" t="s">
        <v>28</v>
      </c>
      <c r="C52">
        <v>6</v>
      </c>
      <c r="D52">
        <v>0</v>
      </c>
      <c r="E52">
        <v>572</v>
      </c>
      <c r="F52" t="s">
        <v>25</v>
      </c>
      <c r="G52">
        <v>24106</v>
      </c>
      <c r="H52">
        <v>572</v>
      </c>
      <c r="I52">
        <v>565</v>
      </c>
      <c r="J52">
        <v>6</v>
      </c>
      <c r="K52">
        <v>2</v>
      </c>
      <c r="L52">
        <v>9</v>
      </c>
      <c r="M52">
        <v>169</v>
      </c>
      <c r="N52">
        <v>2</v>
      </c>
      <c r="O52">
        <v>376</v>
      </c>
      <c r="P52">
        <v>1</v>
      </c>
      <c r="U52" t="str">
        <f t="shared" si="0"/>
        <v/>
      </c>
      <c r="V52" t="str">
        <f>IF(U52="","",VLOOKUP(B52,'08 County Sub Allocation'!A:B,2,FALSE))</f>
        <v/>
      </c>
      <c r="X52" t="str">
        <f t="shared" si="1"/>
        <v/>
      </c>
      <c r="Y52" t="str">
        <f t="shared" si="2"/>
        <v/>
      </c>
    </row>
    <row r="53" spans="1:25" x14ac:dyDescent="0.3">
      <c r="A53" t="e">
        <f>VLOOKUP(B53,'VTD Check'!A:D,4,FALSE)</f>
        <v>#N/A</v>
      </c>
      <c r="B53" t="s">
        <v>29</v>
      </c>
      <c r="C53">
        <v>6</v>
      </c>
      <c r="D53">
        <v>0</v>
      </c>
      <c r="E53">
        <v>0</v>
      </c>
      <c r="F53" t="s">
        <v>25</v>
      </c>
      <c r="G53">
        <v>24106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U53" t="str">
        <f t="shared" si="0"/>
        <v/>
      </c>
      <c r="V53" t="str">
        <f>IF(U53="","",VLOOKUP(B53,'08 County Sub Allocation'!A:B,2,FALSE))</f>
        <v/>
      </c>
      <c r="X53" t="str">
        <f t="shared" si="1"/>
        <v/>
      </c>
      <c r="Y53" t="str">
        <f t="shared" si="2"/>
        <v/>
      </c>
    </row>
    <row r="54" spans="1:25" x14ac:dyDescent="0.3">
      <c r="A54" t="e">
        <f>VLOOKUP(B54,'VTD Check'!A:D,4,FALSE)</f>
        <v>#N/A</v>
      </c>
      <c r="B54" t="s">
        <v>30</v>
      </c>
      <c r="C54">
        <v>6</v>
      </c>
      <c r="D54">
        <v>0</v>
      </c>
      <c r="E54">
        <v>304</v>
      </c>
      <c r="F54" t="s">
        <v>25</v>
      </c>
      <c r="G54">
        <v>24106</v>
      </c>
      <c r="H54">
        <v>304</v>
      </c>
      <c r="I54">
        <v>299</v>
      </c>
      <c r="J54">
        <v>3</v>
      </c>
      <c r="K54">
        <v>1</v>
      </c>
      <c r="L54">
        <v>4</v>
      </c>
      <c r="M54">
        <v>96</v>
      </c>
      <c r="N54">
        <v>2</v>
      </c>
      <c r="O54">
        <v>193</v>
      </c>
      <c r="P54">
        <v>0</v>
      </c>
      <c r="U54" t="str">
        <f t="shared" si="0"/>
        <v/>
      </c>
      <c r="V54" t="str">
        <f>IF(U54="","",VLOOKUP(B54,'08 County Sub Allocation'!A:B,2,FALSE))</f>
        <v/>
      </c>
      <c r="X54" t="str">
        <f t="shared" si="1"/>
        <v/>
      </c>
      <c r="Y54" t="str">
        <f t="shared" si="2"/>
        <v/>
      </c>
    </row>
    <row r="55" spans="1:25" x14ac:dyDescent="0.3">
      <c r="A55" t="e">
        <f>VLOOKUP(B55,'VTD Check'!A:D,4,FALSE)</f>
        <v>#N/A</v>
      </c>
      <c r="B55" t="s">
        <v>31</v>
      </c>
      <c r="C55">
        <v>6</v>
      </c>
      <c r="D55">
        <v>0</v>
      </c>
      <c r="E55">
        <v>0</v>
      </c>
      <c r="F55" t="s">
        <v>25</v>
      </c>
      <c r="G55">
        <v>24106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U55" t="str">
        <f t="shared" si="0"/>
        <v/>
      </c>
      <c r="V55" t="str">
        <f>IF(U55="","",VLOOKUP(B55,'08 County Sub Allocation'!A:B,2,FALSE))</f>
        <v/>
      </c>
      <c r="X55" t="str">
        <f t="shared" si="1"/>
        <v/>
      </c>
      <c r="Y55" t="str">
        <f t="shared" si="2"/>
        <v/>
      </c>
    </row>
    <row r="56" spans="1:25" x14ac:dyDescent="0.3">
      <c r="A56" t="e">
        <f>VLOOKUP(B56,'VTD Check'!A:D,4,FALSE)</f>
        <v>#N/A</v>
      </c>
      <c r="B56" t="s">
        <v>32</v>
      </c>
      <c r="C56">
        <v>6</v>
      </c>
      <c r="D56">
        <v>0</v>
      </c>
      <c r="E56">
        <v>1113</v>
      </c>
      <c r="F56" t="s">
        <v>25</v>
      </c>
      <c r="G56">
        <v>0</v>
      </c>
      <c r="H56">
        <v>1113</v>
      </c>
      <c r="I56">
        <v>1100</v>
      </c>
      <c r="J56">
        <v>13</v>
      </c>
      <c r="K56">
        <v>3</v>
      </c>
      <c r="L56">
        <v>17</v>
      </c>
      <c r="M56">
        <v>329</v>
      </c>
      <c r="N56">
        <v>4</v>
      </c>
      <c r="O56">
        <v>733</v>
      </c>
      <c r="P56">
        <v>1</v>
      </c>
      <c r="U56" t="str">
        <f t="shared" si="0"/>
        <v/>
      </c>
      <c r="V56" t="str">
        <f>IF(U56="","",VLOOKUP(B56,'08 County Sub Allocation'!A:B,2,FALSE))</f>
        <v/>
      </c>
      <c r="X56" t="str">
        <f t="shared" si="1"/>
        <v/>
      </c>
      <c r="Y56" t="str">
        <f t="shared" si="2"/>
        <v/>
      </c>
    </row>
    <row r="57" spans="1:25" x14ac:dyDescent="0.3">
      <c r="A57" t="e">
        <f>VLOOKUP(B57,'VTD Check'!A:D,4,FALSE)</f>
        <v>#N/A</v>
      </c>
      <c r="B57" t="s">
        <v>140</v>
      </c>
      <c r="C57">
        <v>6</v>
      </c>
      <c r="U57" t="str">
        <f t="shared" si="0"/>
        <v/>
      </c>
      <c r="V57" t="str">
        <f>IF(U57="","",VLOOKUP(B57,'08 County Sub Allocation'!A:B,2,FALSE))</f>
        <v/>
      </c>
      <c r="X57" t="str">
        <f t="shared" si="1"/>
        <v/>
      </c>
      <c r="Y57" t="str">
        <f t="shared" si="2"/>
        <v/>
      </c>
    </row>
    <row r="58" spans="1:25" x14ac:dyDescent="0.3">
      <c r="A58" t="e">
        <f>VLOOKUP(B58,'VTD Check'!A:D,4,FALSE)</f>
        <v>#N/A</v>
      </c>
      <c r="B58" t="s">
        <v>24</v>
      </c>
      <c r="C58">
        <v>6</v>
      </c>
      <c r="D58">
        <v>0</v>
      </c>
      <c r="E58">
        <v>0</v>
      </c>
      <c r="F58" t="s">
        <v>25</v>
      </c>
      <c r="G58">
        <v>10511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U58" t="str">
        <f t="shared" si="0"/>
        <v/>
      </c>
      <c r="V58" t="str">
        <f>IF(U58="","",VLOOKUP(B58,'08 County Sub Allocation'!A:B,2,FALSE))</f>
        <v/>
      </c>
      <c r="X58" t="str">
        <f t="shared" si="1"/>
        <v/>
      </c>
      <c r="Y58" t="str">
        <f t="shared" si="2"/>
        <v/>
      </c>
    </row>
    <row r="59" spans="1:25" x14ac:dyDescent="0.3">
      <c r="A59" t="e">
        <f>VLOOKUP(B59,'VTD Check'!A:D,4,FALSE)</f>
        <v>#N/A</v>
      </c>
      <c r="B59" t="s">
        <v>26</v>
      </c>
      <c r="C59">
        <v>6</v>
      </c>
      <c r="D59">
        <v>0</v>
      </c>
      <c r="E59">
        <v>0</v>
      </c>
      <c r="F59" t="s">
        <v>25</v>
      </c>
      <c r="G59">
        <v>10511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U59" t="str">
        <f t="shared" si="0"/>
        <v/>
      </c>
      <c r="V59" t="str">
        <f>IF(U59="","",VLOOKUP(B59,'08 County Sub Allocation'!A:B,2,FALSE))</f>
        <v/>
      </c>
      <c r="X59" t="str">
        <f t="shared" si="1"/>
        <v/>
      </c>
      <c r="Y59" t="str">
        <f t="shared" si="2"/>
        <v/>
      </c>
    </row>
    <row r="60" spans="1:25" x14ac:dyDescent="0.3">
      <c r="A60" t="e">
        <f>VLOOKUP(B60,'VTD Check'!A:D,4,FALSE)</f>
        <v>#N/A</v>
      </c>
      <c r="B60" t="s">
        <v>27</v>
      </c>
      <c r="C60">
        <v>6</v>
      </c>
      <c r="D60">
        <v>0</v>
      </c>
      <c r="E60">
        <v>3</v>
      </c>
      <c r="F60" t="s">
        <v>25</v>
      </c>
      <c r="G60">
        <v>10511</v>
      </c>
      <c r="H60">
        <v>3</v>
      </c>
      <c r="I60">
        <v>3</v>
      </c>
      <c r="J60">
        <v>0</v>
      </c>
      <c r="K60">
        <v>0</v>
      </c>
      <c r="L60">
        <v>0</v>
      </c>
      <c r="M60">
        <v>2</v>
      </c>
      <c r="N60">
        <v>0</v>
      </c>
      <c r="O60">
        <v>1</v>
      </c>
      <c r="P60">
        <v>0</v>
      </c>
      <c r="U60" t="str">
        <f t="shared" si="0"/>
        <v/>
      </c>
      <c r="V60" t="str">
        <f>IF(U60="","",VLOOKUP(B60,'08 County Sub Allocation'!A:B,2,FALSE))</f>
        <v/>
      </c>
      <c r="X60" t="str">
        <f t="shared" si="1"/>
        <v/>
      </c>
      <c r="Y60" t="str">
        <f t="shared" si="2"/>
        <v/>
      </c>
    </row>
    <row r="61" spans="1:25" x14ac:dyDescent="0.3">
      <c r="A61" t="e">
        <f>VLOOKUP(B61,'VTD Check'!A:D,4,FALSE)</f>
        <v>#N/A</v>
      </c>
      <c r="B61" t="s">
        <v>28</v>
      </c>
      <c r="C61">
        <v>6</v>
      </c>
      <c r="D61">
        <v>0</v>
      </c>
      <c r="E61">
        <v>0</v>
      </c>
      <c r="F61" t="s">
        <v>25</v>
      </c>
      <c r="G61">
        <v>10511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U61" t="str">
        <f t="shared" si="0"/>
        <v/>
      </c>
      <c r="V61" t="str">
        <f>IF(U61="","",VLOOKUP(B61,'08 County Sub Allocation'!A:B,2,FALSE))</f>
        <v/>
      </c>
      <c r="X61" t="str">
        <f t="shared" si="1"/>
        <v/>
      </c>
      <c r="Y61" t="str">
        <f t="shared" si="2"/>
        <v/>
      </c>
    </row>
    <row r="62" spans="1:25" x14ac:dyDescent="0.3">
      <c r="A62" t="e">
        <f>VLOOKUP(B62,'VTD Check'!A:D,4,FALSE)</f>
        <v>#N/A</v>
      </c>
      <c r="B62" t="s">
        <v>29</v>
      </c>
      <c r="C62">
        <v>6</v>
      </c>
      <c r="D62">
        <v>0</v>
      </c>
      <c r="E62">
        <v>1</v>
      </c>
      <c r="F62" t="s">
        <v>25</v>
      </c>
      <c r="G62">
        <v>10511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U62" t="str">
        <f t="shared" si="0"/>
        <v/>
      </c>
      <c r="V62" t="str">
        <f>IF(U62="","",VLOOKUP(B62,'08 County Sub Allocation'!A:B,2,FALSE))</f>
        <v/>
      </c>
      <c r="X62" t="str">
        <f t="shared" si="1"/>
        <v/>
      </c>
      <c r="Y62" t="str">
        <f t="shared" si="2"/>
        <v/>
      </c>
    </row>
    <row r="63" spans="1:25" x14ac:dyDescent="0.3">
      <c r="A63" t="e">
        <f>VLOOKUP(B63,'VTD Check'!A:D,4,FALSE)</f>
        <v>#N/A</v>
      </c>
      <c r="B63" t="s">
        <v>30</v>
      </c>
      <c r="C63">
        <v>6</v>
      </c>
      <c r="D63">
        <v>0</v>
      </c>
      <c r="E63">
        <v>0</v>
      </c>
      <c r="F63" t="s">
        <v>25</v>
      </c>
      <c r="G63">
        <v>10511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U63" t="str">
        <f t="shared" si="0"/>
        <v/>
      </c>
      <c r="V63" t="str">
        <f>IF(U63="","",VLOOKUP(B63,'08 County Sub Allocation'!A:B,2,FALSE))</f>
        <v/>
      </c>
      <c r="X63" t="str">
        <f t="shared" si="1"/>
        <v/>
      </c>
      <c r="Y63" t="str">
        <f t="shared" si="2"/>
        <v/>
      </c>
    </row>
    <row r="64" spans="1:25" x14ac:dyDescent="0.3">
      <c r="A64" t="e">
        <f>VLOOKUP(B64,'VTD Check'!A:D,4,FALSE)</f>
        <v>#N/A</v>
      </c>
      <c r="B64" t="s">
        <v>31</v>
      </c>
      <c r="C64">
        <v>6</v>
      </c>
      <c r="D64">
        <v>0</v>
      </c>
      <c r="E64">
        <v>0</v>
      </c>
      <c r="F64" t="s">
        <v>25</v>
      </c>
      <c r="G64">
        <v>10511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U64" t="str">
        <f t="shared" si="0"/>
        <v/>
      </c>
      <c r="V64" t="str">
        <f>IF(U64="","",VLOOKUP(B64,'08 County Sub Allocation'!A:B,2,FALSE))</f>
        <v/>
      </c>
      <c r="X64" t="str">
        <f t="shared" si="1"/>
        <v/>
      </c>
      <c r="Y64" t="str">
        <f t="shared" si="2"/>
        <v/>
      </c>
    </row>
    <row r="65" spans="1:25" x14ac:dyDescent="0.3">
      <c r="A65" t="e">
        <f>VLOOKUP(B65,'VTD Check'!A:D,4,FALSE)</f>
        <v>#N/A</v>
      </c>
      <c r="B65" t="s">
        <v>32</v>
      </c>
      <c r="C65">
        <v>6</v>
      </c>
      <c r="D65">
        <v>0</v>
      </c>
      <c r="E65">
        <v>4</v>
      </c>
      <c r="F65" t="s">
        <v>25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2</v>
      </c>
      <c r="N65">
        <v>0</v>
      </c>
      <c r="O65">
        <v>2</v>
      </c>
      <c r="P65">
        <v>0</v>
      </c>
      <c r="U65" t="str">
        <f t="shared" si="0"/>
        <v/>
      </c>
      <c r="V65" t="str">
        <f>IF(U65="","",VLOOKUP(B65,'08 County Sub Allocation'!A:B,2,FALSE))</f>
        <v/>
      </c>
      <c r="X65" t="str">
        <f t="shared" si="1"/>
        <v/>
      </c>
      <c r="Y65" t="str">
        <f t="shared" si="2"/>
        <v/>
      </c>
    </row>
    <row r="66" spans="1:25" x14ac:dyDescent="0.3">
      <c r="A66" t="e">
        <f>VLOOKUP(B66,'VTD Check'!A:D,4,FALSE)</f>
        <v>#N/A</v>
      </c>
      <c r="B66" t="s">
        <v>152</v>
      </c>
      <c r="C66">
        <v>7</v>
      </c>
      <c r="U66" t="str">
        <f t="shared" si="0"/>
        <v/>
      </c>
      <c r="V66" t="str">
        <f>IF(U66="","",VLOOKUP(B66,'08 County Sub Allocation'!A:B,2,FALSE))</f>
        <v/>
      </c>
      <c r="X66" t="str">
        <f t="shared" si="1"/>
        <v/>
      </c>
      <c r="Y66" t="str">
        <f t="shared" si="2"/>
        <v/>
      </c>
    </row>
    <row r="67" spans="1:25" x14ac:dyDescent="0.3">
      <c r="A67" t="e">
        <f>VLOOKUP(B67,'VTD Check'!A:D,4,FALSE)</f>
        <v>#N/A</v>
      </c>
      <c r="B67" t="s">
        <v>24</v>
      </c>
      <c r="C67">
        <v>7</v>
      </c>
      <c r="D67">
        <v>0</v>
      </c>
      <c r="E67">
        <v>0</v>
      </c>
      <c r="F67" t="s">
        <v>25</v>
      </c>
      <c r="G67">
        <v>26949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U67" t="str">
        <f t="shared" si="0"/>
        <v/>
      </c>
      <c r="V67" t="str">
        <f>IF(U67="","",VLOOKUP(B67,'08 County Sub Allocation'!A:B,2,FALSE))</f>
        <v/>
      </c>
      <c r="X67" t="str">
        <f t="shared" si="1"/>
        <v/>
      </c>
      <c r="Y67" t="str">
        <f t="shared" si="2"/>
        <v/>
      </c>
    </row>
    <row r="68" spans="1:25" x14ac:dyDescent="0.3">
      <c r="A68" t="e">
        <f>VLOOKUP(B68,'VTD Check'!A:D,4,FALSE)</f>
        <v>#N/A</v>
      </c>
      <c r="B68" t="s">
        <v>26</v>
      </c>
      <c r="C68">
        <v>7</v>
      </c>
      <c r="D68">
        <v>0</v>
      </c>
      <c r="E68">
        <v>228</v>
      </c>
      <c r="F68" t="s">
        <v>25</v>
      </c>
      <c r="G68">
        <v>26949</v>
      </c>
      <c r="H68">
        <v>228</v>
      </c>
      <c r="I68">
        <v>223</v>
      </c>
      <c r="J68">
        <v>6</v>
      </c>
      <c r="K68">
        <v>2</v>
      </c>
      <c r="L68">
        <v>1</v>
      </c>
      <c r="M68">
        <v>99</v>
      </c>
      <c r="N68">
        <v>2</v>
      </c>
      <c r="O68">
        <v>113</v>
      </c>
      <c r="P68">
        <v>0</v>
      </c>
      <c r="U68" t="str">
        <f t="shared" si="0"/>
        <v/>
      </c>
      <c r="V68" t="str">
        <f>IF(U68="","",VLOOKUP(B68,'08 County Sub Allocation'!A:B,2,FALSE))</f>
        <v/>
      </c>
      <c r="X68" t="str">
        <f t="shared" si="1"/>
        <v/>
      </c>
      <c r="Y68" t="str">
        <f t="shared" si="2"/>
        <v/>
      </c>
    </row>
    <row r="69" spans="1:25" x14ac:dyDescent="0.3">
      <c r="A69" t="e">
        <f>VLOOKUP(B69,'VTD Check'!A:D,4,FALSE)</f>
        <v>#N/A</v>
      </c>
      <c r="B69" t="s">
        <v>27</v>
      </c>
      <c r="C69">
        <v>7</v>
      </c>
      <c r="D69">
        <v>0</v>
      </c>
      <c r="E69">
        <v>0</v>
      </c>
      <c r="F69" t="s">
        <v>25</v>
      </c>
      <c r="G69">
        <v>26949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U69" t="str">
        <f t="shared" si="0"/>
        <v/>
      </c>
      <c r="V69" t="str">
        <f>IF(U69="","",VLOOKUP(B69,'08 County Sub Allocation'!A:B,2,FALSE))</f>
        <v/>
      </c>
      <c r="X69" t="str">
        <f t="shared" si="1"/>
        <v/>
      </c>
      <c r="Y69" t="str">
        <f t="shared" si="2"/>
        <v/>
      </c>
    </row>
    <row r="70" spans="1:25" x14ac:dyDescent="0.3">
      <c r="A70" t="e">
        <f>VLOOKUP(B70,'VTD Check'!A:D,4,FALSE)</f>
        <v>#N/A</v>
      </c>
      <c r="B70" t="s">
        <v>28</v>
      </c>
      <c r="C70">
        <v>7</v>
      </c>
      <c r="D70">
        <v>0</v>
      </c>
      <c r="E70">
        <v>814</v>
      </c>
      <c r="F70" t="s">
        <v>25</v>
      </c>
      <c r="G70">
        <v>26949</v>
      </c>
      <c r="H70">
        <v>814</v>
      </c>
      <c r="I70">
        <v>804</v>
      </c>
      <c r="J70">
        <v>32</v>
      </c>
      <c r="K70">
        <v>7</v>
      </c>
      <c r="L70">
        <v>10</v>
      </c>
      <c r="M70">
        <v>280</v>
      </c>
      <c r="N70">
        <v>7</v>
      </c>
      <c r="O70">
        <v>465</v>
      </c>
      <c r="P70">
        <v>3</v>
      </c>
      <c r="U70" t="str">
        <f t="shared" si="0"/>
        <v/>
      </c>
      <c r="V70" t="str">
        <f>IF(U70="","",VLOOKUP(B70,'08 County Sub Allocation'!A:B,2,FALSE))</f>
        <v/>
      </c>
      <c r="X70" t="str">
        <f t="shared" si="1"/>
        <v/>
      </c>
      <c r="Y70" t="str">
        <f t="shared" si="2"/>
        <v/>
      </c>
    </row>
    <row r="71" spans="1:25" x14ac:dyDescent="0.3">
      <c r="A71" t="e">
        <f>VLOOKUP(B71,'VTD Check'!A:D,4,FALSE)</f>
        <v>#N/A</v>
      </c>
      <c r="B71" t="s">
        <v>29</v>
      </c>
      <c r="C71">
        <v>7</v>
      </c>
      <c r="D71">
        <v>0</v>
      </c>
      <c r="E71">
        <v>0</v>
      </c>
      <c r="F71" t="s">
        <v>25</v>
      </c>
      <c r="G71">
        <v>26949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U71" t="str">
        <f t="shared" si="0"/>
        <v/>
      </c>
      <c r="V71" t="str">
        <f>IF(U71="","",VLOOKUP(B71,'08 County Sub Allocation'!A:B,2,FALSE))</f>
        <v/>
      </c>
      <c r="X71" t="str">
        <f t="shared" si="1"/>
        <v/>
      </c>
      <c r="Y71" t="str">
        <f t="shared" si="2"/>
        <v/>
      </c>
    </row>
    <row r="72" spans="1:25" x14ac:dyDescent="0.3">
      <c r="A72" t="e">
        <f>VLOOKUP(B72,'VTD Check'!A:D,4,FALSE)</f>
        <v>#N/A</v>
      </c>
      <c r="B72" t="s">
        <v>30</v>
      </c>
      <c r="C72">
        <v>7</v>
      </c>
      <c r="D72">
        <v>0</v>
      </c>
      <c r="E72">
        <v>244</v>
      </c>
      <c r="F72" t="s">
        <v>25</v>
      </c>
      <c r="G72">
        <v>26949</v>
      </c>
      <c r="H72">
        <v>244</v>
      </c>
      <c r="I72">
        <v>240</v>
      </c>
      <c r="J72">
        <v>6</v>
      </c>
      <c r="K72">
        <v>1</v>
      </c>
      <c r="L72">
        <v>4</v>
      </c>
      <c r="M72">
        <v>78</v>
      </c>
      <c r="N72">
        <v>2</v>
      </c>
      <c r="O72">
        <v>147</v>
      </c>
      <c r="P72">
        <v>2</v>
      </c>
      <c r="U72" t="str">
        <f t="shared" si="0"/>
        <v/>
      </c>
      <c r="V72" t="str">
        <f>IF(U72="","",VLOOKUP(B72,'08 County Sub Allocation'!A:B,2,FALSE))</f>
        <v/>
      </c>
      <c r="X72" t="str">
        <f t="shared" si="1"/>
        <v/>
      </c>
      <c r="Y72" t="str">
        <f t="shared" si="2"/>
        <v/>
      </c>
    </row>
    <row r="73" spans="1:25" x14ac:dyDescent="0.3">
      <c r="A73" t="e">
        <f>VLOOKUP(B73,'VTD Check'!A:D,4,FALSE)</f>
        <v>#N/A</v>
      </c>
      <c r="B73" t="s">
        <v>31</v>
      </c>
      <c r="C73">
        <v>7</v>
      </c>
      <c r="D73">
        <v>0</v>
      </c>
      <c r="E73">
        <v>0</v>
      </c>
      <c r="F73" t="s">
        <v>25</v>
      </c>
      <c r="G73">
        <v>26949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U73" t="str">
        <f t="shared" si="0"/>
        <v/>
      </c>
      <c r="V73" t="str">
        <f>IF(U73="","",VLOOKUP(B73,'08 County Sub Allocation'!A:B,2,FALSE))</f>
        <v/>
      </c>
      <c r="X73" t="str">
        <f t="shared" si="1"/>
        <v/>
      </c>
      <c r="Y73" t="str">
        <f t="shared" si="2"/>
        <v/>
      </c>
    </row>
    <row r="74" spans="1:25" x14ac:dyDescent="0.3">
      <c r="A74" t="e">
        <f>VLOOKUP(B74,'VTD Check'!A:D,4,FALSE)</f>
        <v>#N/A</v>
      </c>
      <c r="B74" t="s">
        <v>32</v>
      </c>
      <c r="C74">
        <v>7</v>
      </c>
      <c r="D74">
        <v>0</v>
      </c>
      <c r="E74">
        <v>1286</v>
      </c>
      <c r="F74" t="s">
        <v>25</v>
      </c>
      <c r="G74">
        <v>0</v>
      </c>
      <c r="H74">
        <v>1286</v>
      </c>
      <c r="I74">
        <v>1267</v>
      </c>
      <c r="J74">
        <v>44</v>
      </c>
      <c r="K74">
        <v>10</v>
      </c>
      <c r="L74">
        <v>15</v>
      </c>
      <c r="M74">
        <v>457</v>
      </c>
      <c r="N74">
        <v>11</v>
      </c>
      <c r="O74">
        <v>725</v>
      </c>
      <c r="P74">
        <v>5</v>
      </c>
      <c r="U74" t="str">
        <f t="shared" si="0"/>
        <v/>
      </c>
      <c r="V74" t="str">
        <f>IF(U74="","",VLOOKUP(B74,'08 County Sub Allocation'!A:B,2,FALSE))</f>
        <v/>
      </c>
      <c r="X74" t="str">
        <f t="shared" si="1"/>
        <v/>
      </c>
      <c r="Y74" t="str">
        <f t="shared" si="2"/>
        <v/>
      </c>
    </row>
    <row r="75" spans="1:25" x14ac:dyDescent="0.3">
      <c r="A75" t="e">
        <f>VLOOKUP(B75,'VTD Check'!A:D,4,FALSE)</f>
        <v>#N/A</v>
      </c>
      <c r="B75" t="s">
        <v>179</v>
      </c>
      <c r="C75">
        <v>9</v>
      </c>
    </row>
    <row r="76" spans="1:25" x14ac:dyDescent="0.3">
      <c r="A76" t="e">
        <f>VLOOKUP(B76,'VTD Check'!A:D,4,FALSE)</f>
        <v>#N/A</v>
      </c>
      <c r="B76" t="s">
        <v>24</v>
      </c>
      <c r="C76">
        <v>9</v>
      </c>
      <c r="D76">
        <v>0</v>
      </c>
      <c r="E76">
        <v>0</v>
      </c>
      <c r="F76" t="s">
        <v>25</v>
      </c>
      <c r="G76">
        <v>38979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25" x14ac:dyDescent="0.3">
      <c r="A77" t="e">
        <f>VLOOKUP(B77,'VTD Check'!A:D,4,FALSE)</f>
        <v>#N/A</v>
      </c>
      <c r="B77" t="s">
        <v>26</v>
      </c>
      <c r="C77">
        <v>9</v>
      </c>
      <c r="D77">
        <v>0</v>
      </c>
      <c r="E77">
        <v>230</v>
      </c>
      <c r="F77" t="s">
        <v>25</v>
      </c>
      <c r="G77">
        <v>38979</v>
      </c>
      <c r="H77">
        <v>230</v>
      </c>
      <c r="I77">
        <v>229</v>
      </c>
      <c r="J77">
        <v>1</v>
      </c>
      <c r="K77">
        <v>0</v>
      </c>
      <c r="L77">
        <v>4</v>
      </c>
      <c r="M77">
        <v>62</v>
      </c>
      <c r="N77">
        <v>0</v>
      </c>
      <c r="O77">
        <v>161</v>
      </c>
      <c r="P77">
        <v>1</v>
      </c>
    </row>
    <row r="78" spans="1:25" x14ac:dyDescent="0.3">
      <c r="A78" t="e">
        <f>VLOOKUP(B78,'VTD Check'!A:D,4,FALSE)</f>
        <v>#N/A</v>
      </c>
      <c r="B78" t="s">
        <v>27</v>
      </c>
      <c r="C78">
        <v>9</v>
      </c>
      <c r="D78">
        <v>0</v>
      </c>
      <c r="E78">
        <v>0</v>
      </c>
      <c r="F78" t="s">
        <v>25</v>
      </c>
      <c r="G78">
        <v>38979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25" x14ac:dyDescent="0.3">
      <c r="A79" t="e">
        <f>VLOOKUP(B79,'VTD Check'!A:D,4,FALSE)</f>
        <v>#N/A</v>
      </c>
      <c r="B79" t="s">
        <v>28</v>
      </c>
      <c r="C79">
        <v>9</v>
      </c>
      <c r="D79">
        <v>0</v>
      </c>
      <c r="E79">
        <v>926</v>
      </c>
      <c r="F79" t="s">
        <v>25</v>
      </c>
      <c r="G79">
        <v>38979</v>
      </c>
      <c r="H79">
        <v>926</v>
      </c>
      <c r="I79">
        <v>916</v>
      </c>
      <c r="J79">
        <v>15</v>
      </c>
      <c r="K79">
        <v>9</v>
      </c>
      <c r="L79">
        <v>13</v>
      </c>
      <c r="M79">
        <v>248</v>
      </c>
      <c r="N79">
        <v>10</v>
      </c>
      <c r="O79">
        <v>617</v>
      </c>
      <c r="P79">
        <v>4</v>
      </c>
    </row>
    <row r="80" spans="1:25" x14ac:dyDescent="0.3">
      <c r="A80" t="e">
        <f>VLOOKUP(B80,'VTD Check'!A:D,4,FALSE)</f>
        <v>#N/A</v>
      </c>
      <c r="B80" t="s">
        <v>29</v>
      </c>
      <c r="C80">
        <v>9</v>
      </c>
      <c r="D80">
        <v>0</v>
      </c>
      <c r="E80">
        <v>0</v>
      </c>
      <c r="F80" t="s">
        <v>25</v>
      </c>
      <c r="G80">
        <v>38979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25" x14ac:dyDescent="0.3">
      <c r="A81" t="e">
        <f>VLOOKUP(B81,'VTD Check'!A:D,4,FALSE)</f>
        <v>#N/A</v>
      </c>
      <c r="B81" t="s">
        <v>30</v>
      </c>
      <c r="C81">
        <v>9</v>
      </c>
      <c r="D81">
        <v>0</v>
      </c>
      <c r="E81">
        <v>649</v>
      </c>
      <c r="F81" t="s">
        <v>25</v>
      </c>
      <c r="G81">
        <v>38979</v>
      </c>
      <c r="H81">
        <v>649</v>
      </c>
      <c r="I81">
        <v>644</v>
      </c>
      <c r="J81">
        <v>4</v>
      </c>
      <c r="K81">
        <v>3</v>
      </c>
      <c r="L81">
        <v>5</v>
      </c>
      <c r="M81">
        <v>239</v>
      </c>
      <c r="N81">
        <v>2</v>
      </c>
      <c r="O81">
        <v>390</v>
      </c>
      <c r="P81">
        <v>1</v>
      </c>
    </row>
    <row r="82" spans="1:25" x14ac:dyDescent="0.3">
      <c r="A82" t="e">
        <f>VLOOKUP(B82,'VTD Check'!A:D,4,FALSE)</f>
        <v>#N/A</v>
      </c>
      <c r="B82" t="s">
        <v>31</v>
      </c>
      <c r="C82">
        <v>9</v>
      </c>
      <c r="D82">
        <v>0</v>
      </c>
      <c r="E82">
        <v>0</v>
      </c>
      <c r="F82" t="s">
        <v>25</v>
      </c>
      <c r="G82">
        <v>38979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25" x14ac:dyDescent="0.3">
      <c r="A83" t="e">
        <f>VLOOKUP(B83,'VTD Check'!A:D,4,FALSE)</f>
        <v>#N/A</v>
      </c>
      <c r="B83" t="s">
        <v>32</v>
      </c>
      <c r="C83">
        <v>9</v>
      </c>
      <c r="D83">
        <v>0</v>
      </c>
      <c r="E83">
        <v>1805</v>
      </c>
      <c r="F83" t="s">
        <v>25</v>
      </c>
      <c r="G83">
        <v>0</v>
      </c>
      <c r="H83">
        <v>1805</v>
      </c>
      <c r="I83">
        <v>1789</v>
      </c>
      <c r="J83">
        <v>20</v>
      </c>
      <c r="K83">
        <v>12</v>
      </c>
      <c r="L83">
        <v>22</v>
      </c>
      <c r="M83">
        <v>549</v>
      </c>
      <c r="N83">
        <v>12</v>
      </c>
      <c r="O83">
        <v>1168</v>
      </c>
      <c r="P83">
        <v>6</v>
      </c>
    </row>
    <row r="84" spans="1:25" x14ac:dyDescent="0.3">
      <c r="A84" t="e">
        <f>VLOOKUP(B84,'VTD Check'!A:D,4,FALSE)</f>
        <v>#N/A</v>
      </c>
      <c r="B84" t="s">
        <v>180</v>
      </c>
      <c r="C84">
        <v>9</v>
      </c>
    </row>
    <row r="85" spans="1:25" x14ac:dyDescent="0.3">
      <c r="A85" t="e">
        <f>VLOOKUP(B85,'VTD Check'!A:D,4,FALSE)</f>
        <v>#N/A</v>
      </c>
      <c r="B85" t="s">
        <v>24</v>
      </c>
      <c r="C85">
        <v>9</v>
      </c>
      <c r="D85">
        <v>0</v>
      </c>
      <c r="E85">
        <v>0</v>
      </c>
      <c r="F85" t="s">
        <v>25</v>
      </c>
      <c r="G85">
        <v>25378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25" x14ac:dyDescent="0.3">
      <c r="A86" t="e">
        <f>VLOOKUP(B86,'VTD Check'!A:D,4,FALSE)</f>
        <v>#N/A</v>
      </c>
      <c r="B86" t="s">
        <v>26</v>
      </c>
      <c r="C86">
        <v>9</v>
      </c>
      <c r="D86">
        <v>0</v>
      </c>
      <c r="E86">
        <v>0</v>
      </c>
      <c r="F86" t="s">
        <v>25</v>
      </c>
      <c r="G86">
        <v>25378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25" x14ac:dyDescent="0.3">
      <c r="A87" t="e">
        <f>VLOOKUP(B87,'VTD Check'!A:D,4,FALSE)</f>
        <v>#N/A</v>
      </c>
      <c r="B87" t="s">
        <v>27</v>
      </c>
      <c r="C87">
        <v>9</v>
      </c>
      <c r="D87">
        <v>0</v>
      </c>
      <c r="E87">
        <v>0</v>
      </c>
      <c r="F87" t="s">
        <v>25</v>
      </c>
      <c r="G87">
        <v>25378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25" x14ac:dyDescent="0.3">
      <c r="A88" t="e">
        <f>VLOOKUP(B88,'VTD Check'!A:D,4,FALSE)</f>
        <v>#N/A</v>
      </c>
      <c r="B88" t="s">
        <v>28</v>
      </c>
      <c r="C88">
        <v>9</v>
      </c>
      <c r="D88">
        <v>0</v>
      </c>
      <c r="E88">
        <v>0</v>
      </c>
      <c r="F88" t="s">
        <v>25</v>
      </c>
      <c r="G88">
        <v>25378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25" x14ac:dyDescent="0.3">
      <c r="A89" t="e">
        <f>VLOOKUP(B89,'VTD Check'!A:D,4,FALSE)</f>
        <v>#N/A</v>
      </c>
      <c r="B89" t="s">
        <v>29</v>
      </c>
      <c r="C89">
        <v>9</v>
      </c>
      <c r="D89">
        <v>0</v>
      </c>
      <c r="E89">
        <v>280</v>
      </c>
      <c r="F89" t="s">
        <v>25</v>
      </c>
      <c r="G89">
        <v>25378</v>
      </c>
      <c r="H89">
        <v>280</v>
      </c>
      <c r="I89">
        <v>276</v>
      </c>
      <c r="J89">
        <v>2</v>
      </c>
      <c r="K89">
        <v>0</v>
      </c>
      <c r="L89">
        <v>5</v>
      </c>
      <c r="M89">
        <v>104</v>
      </c>
      <c r="N89">
        <v>3</v>
      </c>
      <c r="O89">
        <v>161</v>
      </c>
      <c r="P89">
        <v>1</v>
      </c>
    </row>
    <row r="90" spans="1:25" x14ac:dyDescent="0.3">
      <c r="A90" t="e">
        <f>VLOOKUP(B90,'VTD Check'!A:D,4,FALSE)</f>
        <v>#N/A</v>
      </c>
      <c r="B90" t="s">
        <v>30</v>
      </c>
      <c r="C90">
        <v>9</v>
      </c>
      <c r="D90">
        <v>0</v>
      </c>
      <c r="E90">
        <v>0</v>
      </c>
      <c r="F90" t="s">
        <v>25</v>
      </c>
      <c r="G90">
        <v>25378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25" x14ac:dyDescent="0.3">
      <c r="A91" t="e">
        <f>VLOOKUP(B91,'VTD Check'!A:D,4,FALSE)</f>
        <v>#N/A</v>
      </c>
      <c r="B91" t="s">
        <v>31</v>
      </c>
      <c r="C91">
        <v>9</v>
      </c>
      <c r="D91">
        <v>0</v>
      </c>
      <c r="E91">
        <v>0</v>
      </c>
      <c r="F91" t="s">
        <v>25</v>
      </c>
      <c r="G91">
        <v>25378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25" x14ac:dyDescent="0.3">
      <c r="A92" t="e">
        <f>VLOOKUP(B92,'VTD Check'!A:D,4,FALSE)</f>
        <v>#N/A</v>
      </c>
      <c r="B92" t="s">
        <v>32</v>
      </c>
      <c r="C92">
        <v>9</v>
      </c>
      <c r="D92">
        <v>0</v>
      </c>
      <c r="E92">
        <v>280</v>
      </c>
      <c r="F92" t="s">
        <v>25</v>
      </c>
      <c r="G92">
        <v>0</v>
      </c>
      <c r="H92">
        <v>280</v>
      </c>
      <c r="I92">
        <v>276</v>
      </c>
      <c r="J92">
        <v>2</v>
      </c>
      <c r="K92">
        <v>0</v>
      </c>
      <c r="L92">
        <v>5</v>
      </c>
      <c r="M92">
        <v>104</v>
      </c>
      <c r="N92">
        <v>3</v>
      </c>
      <c r="O92">
        <v>161</v>
      </c>
      <c r="P92">
        <v>1</v>
      </c>
    </row>
    <row r="93" spans="1:25" x14ac:dyDescent="0.3">
      <c r="A93" t="e">
        <f>VLOOKUP(B93,'VTD Check'!A:D,4,FALSE)</f>
        <v>#N/A</v>
      </c>
      <c r="B93" t="s">
        <v>223</v>
      </c>
      <c r="C93">
        <v>13</v>
      </c>
      <c r="U93" t="str">
        <f t="shared" ref="U93:U156" si="3">IF(ISNUMBER(LEFT(A93,2)/1),A93,IF(RIGHT(B92,8)="Absentee",REPT("0",2-LEN(C93))&amp;C93&amp;"-ABS",IF(RIGHT(B92,8)="Question",REPT("0",2-LEN(C93))&amp;C93&amp;"-QUE","")))</f>
        <v/>
      </c>
      <c r="V93" t="str">
        <f>IF(U93="","",VLOOKUP(B93,'08 County Sub Allocation'!A:B,2,FALSE))</f>
        <v/>
      </c>
      <c r="X93" t="str">
        <f t="shared" ref="X93:X156" si="4">IF(U93="","",IF(ISNUMBER(LEFT(U93,2)/1),LEFT(U93,2)/1,X92))</f>
        <v/>
      </c>
      <c r="Y93" t="str">
        <f t="shared" ref="Y93:Y156" si="5">IF(U93="","",IF(RIGHT(B93,5)="Total","TOT",IF(ISNUMBER(LEFT(A93,2)/1),"ED",IF(RIGHT(U93,3)="ABS","ABS",IF(RIGHT(U93,3)="QUE","QUE","")))))</f>
        <v/>
      </c>
    </row>
    <row r="94" spans="1:25" x14ac:dyDescent="0.3">
      <c r="A94" t="e">
        <f>VLOOKUP(B94,'VTD Check'!A:D,4,FALSE)</f>
        <v>#N/A</v>
      </c>
      <c r="B94" t="s">
        <v>24</v>
      </c>
      <c r="C94">
        <v>13</v>
      </c>
      <c r="D94">
        <v>0</v>
      </c>
      <c r="E94">
        <v>11589</v>
      </c>
      <c r="F94" t="s">
        <v>25</v>
      </c>
      <c r="G94">
        <v>243639</v>
      </c>
      <c r="H94">
        <v>5889</v>
      </c>
      <c r="I94">
        <v>5870</v>
      </c>
      <c r="J94">
        <v>78</v>
      </c>
      <c r="K94">
        <v>7</v>
      </c>
      <c r="L94">
        <v>19</v>
      </c>
      <c r="M94">
        <v>2254</v>
      </c>
      <c r="N94">
        <v>32</v>
      </c>
      <c r="O94">
        <v>3467</v>
      </c>
      <c r="P94">
        <v>13</v>
      </c>
      <c r="U94" t="str">
        <f t="shared" si="3"/>
        <v/>
      </c>
      <c r="V94" t="str">
        <f>IF(U94="","",VLOOKUP(B94,'08 County Sub Allocation'!A:B,2,FALSE))</f>
        <v/>
      </c>
      <c r="X94" t="str">
        <f t="shared" si="4"/>
        <v/>
      </c>
      <c r="Y94" t="str">
        <f t="shared" si="5"/>
        <v/>
      </c>
    </row>
    <row r="95" spans="1:25" x14ac:dyDescent="0.3">
      <c r="A95" t="e">
        <f>VLOOKUP(B95,'VTD Check'!A:D,4,FALSE)</f>
        <v>#N/A</v>
      </c>
      <c r="B95" t="s">
        <v>26</v>
      </c>
      <c r="C95">
        <v>13</v>
      </c>
      <c r="D95">
        <v>0</v>
      </c>
      <c r="E95">
        <v>0</v>
      </c>
      <c r="F95" t="s">
        <v>25</v>
      </c>
      <c r="G95">
        <v>243639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U95" t="str">
        <f t="shared" si="3"/>
        <v/>
      </c>
      <c r="V95" t="str">
        <f>IF(U95="","",VLOOKUP(B95,'08 County Sub Allocation'!A:B,2,FALSE))</f>
        <v/>
      </c>
      <c r="X95" t="str">
        <f t="shared" si="4"/>
        <v/>
      </c>
      <c r="Y95" t="str">
        <f t="shared" si="5"/>
        <v/>
      </c>
    </row>
    <row r="96" spans="1:25" x14ac:dyDescent="0.3">
      <c r="A96" t="e">
        <f>VLOOKUP(B96,'VTD Check'!A:D,4,FALSE)</f>
        <v>#N/A</v>
      </c>
      <c r="B96" t="s">
        <v>27</v>
      </c>
      <c r="C96">
        <v>13</v>
      </c>
      <c r="D96">
        <v>0</v>
      </c>
      <c r="E96">
        <v>0</v>
      </c>
      <c r="F96" t="s">
        <v>25</v>
      </c>
      <c r="G96">
        <v>243639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U96" t="str">
        <f t="shared" si="3"/>
        <v/>
      </c>
      <c r="V96" t="str">
        <f>IF(U96="","",VLOOKUP(B96,'08 County Sub Allocation'!A:B,2,FALSE))</f>
        <v/>
      </c>
      <c r="X96" t="str">
        <f t="shared" si="4"/>
        <v/>
      </c>
      <c r="Y96" t="str">
        <f t="shared" si="5"/>
        <v/>
      </c>
    </row>
    <row r="97" spans="1:25" x14ac:dyDescent="0.3">
      <c r="A97" t="e">
        <f>VLOOKUP(B97,'VTD Check'!A:D,4,FALSE)</f>
        <v>#N/A</v>
      </c>
      <c r="B97" t="s">
        <v>28</v>
      </c>
      <c r="C97">
        <v>13</v>
      </c>
      <c r="D97">
        <v>0</v>
      </c>
      <c r="E97">
        <v>0</v>
      </c>
      <c r="F97" t="s">
        <v>25</v>
      </c>
      <c r="G97">
        <v>243639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U97" t="str">
        <f t="shared" si="3"/>
        <v/>
      </c>
      <c r="V97" t="str">
        <f>IF(U97="","",VLOOKUP(B97,'08 County Sub Allocation'!A:B,2,FALSE))</f>
        <v/>
      </c>
      <c r="X97" t="str">
        <f t="shared" si="4"/>
        <v/>
      </c>
      <c r="Y97" t="str">
        <f t="shared" si="5"/>
        <v/>
      </c>
    </row>
    <row r="98" spans="1:25" x14ac:dyDescent="0.3">
      <c r="A98" t="e">
        <f>VLOOKUP(B98,'VTD Check'!A:D,4,FALSE)</f>
        <v>#N/A</v>
      </c>
      <c r="B98" t="s">
        <v>29</v>
      </c>
      <c r="C98">
        <v>13</v>
      </c>
      <c r="D98">
        <v>0</v>
      </c>
      <c r="E98">
        <v>0</v>
      </c>
      <c r="F98" t="s">
        <v>25</v>
      </c>
      <c r="G98">
        <v>243639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U98" t="str">
        <f t="shared" si="3"/>
        <v/>
      </c>
      <c r="V98" t="str">
        <f>IF(U98="","",VLOOKUP(B98,'08 County Sub Allocation'!A:B,2,FALSE))</f>
        <v/>
      </c>
      <c r="X98" t="str">
        <f t="shared" si="4"/>
        <v/>
      </c>
      <c r="Y98" t="str">
        <f t="shared" si="5"/>
        <v/>
      </c>
    </row>
    <row r="99" spans="1:25" x14ac:dyDescent="0.3">
      <c r="A99" t="e">
        <f>VLOOKUP(B99,'VTD Check'!A:D,4,FALSE)</f>
        <v>#N/A</v>
      </c>
      <c r="B99" t="s">
        <v>30</v>
      </c>
      <c r="C99">
        <v>13</v>
      </c>
      <c r="D99">
        <v>0</v>
      </c>
      <c r="E99">
        <v>0</v>
      </c>
      <c r="F99" t="s">
        <v>25</v>
      </c>
      <c r="G99">
        <v>243639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U99" t="str">
        <f t="shared" si="3"/>
        <v/>
      </c>
      <c r="V99" t="str">
        <f>IF(U99="","",VLOOKUP(B99,'08 County Sub Allocation'!A:B,2,FALSE))</f>
        <v/>
      </c>
      <c r="X99" t="str">
        <f t="shared" si="4"/>
        <v/>
      </c>
      <c r="Y99" t="str">
        <f t="shared" si="5"/>
        <v/>
      </c>
    </row>
    <row r="100" spans="1:25" x14ac:dyDescent="0.3">
      <c r="A100" t="e">
        <f>VLOOKUP(B100,'VTD Check'!A:D,4,FALSE)</f>
        <v>#N/A</v>
      </c>
      <c r="B100" t="s">
        <v>31</v>
      </c>
      <c r="C100">
        <v>13</v>
      </c>
      <c r="D100">
        <v>0</v>
      </c>
      <c r="E100">
        <v>0</v>
      </c>
      <c r="F100" t="s">
        <v>25</v>
      </c>
      <c r="G100">
        <v>243639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U100" t="str">
        <f t="shared" si="3"/>
        <v/>
      </c>
      <c r="V100" t="str">
        <f>IF(U100="","",VLOOKUP(B100,'08 County Sub Allocation'!A:B,2,FALSE))</f>
        <v/>
      </c>
      <c r="X100" t="str">
        <f t="shared" si="4"/>
        <v/>
      </c>
      <c r="Y100" t="str">
        <f t="shared" si="5"/>
        <v/>
      </c>
    </row>
    <row r="101" spans="1:25" x14ac:dyDescent="0.3">
      <c r="A101" t="e">
        <f>VLOOKUP(B101,'VTD Check'!A:D,4,FALSE)</f>
        <v>#N/A</v>
      </c>
      <c r="B101" t="s">
        <v>32</v>
      </c>
      <c r="C101">
        <v>13</v>
      </c>
      <c r="D101">
        <v>0</v>
      </c>
      <c r="E101">
        <v>11589</v>
      </c>
      <c r="F101" t="s">
        <v>25</v>
      </c>
      <c r="G101">
        <v>0</v>
      </c>
      <c r="H101">
        <v>5889</v>
      </c>
      <c r="I101">
        <v>5870</v>
      </c>
      <c r="J101">
        <v>78</v>
      </c>
      <c r="K101">
        <v>7</v>
      </c>
      <c r="L101">
        <v>19</v>
      </c>
      <c r="M101">
        <v>2254</v>
      </c>
      <c r="N101">
        <v>32</v>
      </c>
      <c r="O101">
        <v>3467</v>
      </c>
      <c r="P101">
        <v>13</v>
      </c>
      <c r="U101" t="str">
        <f t="shared" si="3"/>
        <v/>
      </c>
      <c r="V101" t="str">
        <f>IF(U101="","",VLOOKUP(B101,'08 County Sub Allocation'!A:B,2,FALSE))</f>
        <v/>
      </c>
      <c r="X101" t="str">
        <f t="shared" si="4"/>
        <v/>
      </c>
      <c r="Y101" t="str">
        <f t="shared" si="5"/>
        <v/>
      </c>
    </row>
    <row r="102" spans="1:25" x14ac:dyDescent="0.3">
      <c r="A102" t="e">
        <f>VLOOKUP(B102,'VTD Check'!A:D,4,FALSE)</f>
        <v>#N/A</v>
      </c>
      <c r="B102" t="s">
        <v>224</v>
      </c>
      <c r="C102">
        <v>13</v>
      </c>
      <c r="U102" t="str">
        <f t="shared" si="3"/>
        <v/>
      </c>
      <c r="V102" t="str">
        <f>IF(U102="","",VLOOKUP(B102,'08 County Sub Allocation'!A:B,2,FALSE))</f>
        <v/>
      </c>
      <c r="X102" t="str">
        <f t="shared" si="4"/>
        <v/>
      </c>
      <c r="Y102" t="str">
        <f t="shared" si="5"/>
        <v/>
      </c>
    </row>
    <row r="103" spans="1:25" x14ac:dyDescent="0.3">
      <c r="A103" t="e">
        <f>VLOOKUP(B103,'VTD Check'!A:D,4,FALSE)</f>
        <v>#N/A</v>
      </c>
      <c r="B103" t="s">
        <v>24</v>
      </c>
      <c r="C103">
        <v>13</v>
      </c>
      <c r="D103">
        <v>0</v>
      </c>
      <c r="E103">
        <v>0</v>
      </c>
      <c r="F103" t="s">
        <v>25</v>
      </c>
      <c r="G103">
        <v>66048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U103" t="str">
        <f t="shared" si="3"/>
        <v/>
      </c>
      <c r="V103" t="str">
        <f>IF(U103="","",VLOOKUP(B103,'08 County Sub Allocation'!A:B,2,FALSE))</f>
        <v/>
      </c>
      <c r="X103" t="str">
        <f t="shared" si="4"/>
        <v/>
      </c>
      <c r="Y103" t="str">
        <f t="shared" si="5"/>
        <v/>
      </c>
    </row>
    <row r="104" spans="1:25" x14ac:dyDescent="0.3">
      <c r="A104" t="e">
        <f>VLOOKUP(B104,'VTD Check'!A:D,4,FALSE)</f>
        <v>#N/A</v>
      </c>
      <c r="B104" t="s">
        <v>26</v>
      </c>
      <c r="C104">
        <v>13</v>
      </c>
      <c r="D104">
        <v>0</v>
      </c>
      <c r="E104">
        <v>226</v>
      </c>
      <c r="F104" t="s">
        <v>25</v>
      </c>
      <c r="G104">
        <v>66048</v>
      </c>
      <c r="H104">
        <v>226</v>
      </c>
      <c r="I104">
        <v>225</v>
      </c>
      <c r="J104">
        <v>6</v>
      </c>
      <c r="K104">
        <v>1</v>
      </c>
      <c r="L104">
        <v>1</v>
      </c>
      <c r="M104">
        <v>61</v>
      </c>
      <c r="N104">
        <v>4</v>
      </c>
      <c r="O104">
        <v>149</v>
      </c>
      <c r="P104">
        <v>3</v>
      </c>
      <c r="U104" t="str">
        <f t="shared" si="3"/>
        <v/>
      </c>
      <c r="V104" t="str">
        <f>IF(U104="","",VLOOKUP(B104,'08 County Sub Allocation'!A:B,2,FALSE))</f>
        <v/>
      </c>
      <c r="X104" t="str">
        <f t="shared" si="4"/>
        <v/>
      </c>
      <c r="Y104" t="str">
        <f t="shared" si="5"/>
        <v/>
      </c>
    </row>
    <row r="105" spans="1:25" x14ac:dyDescent="0.3">
      <c r="A105" t="e">
        <f>VLOOKUP(B105,'VTD Check'!A:D,4,FALSE)</f>
        <v>#N/A</v>
      </c>
      <c r="B105" t="s">
        <v>27</v>
      </c>
      <c r="C105">
        <v>13</v>
      </c>
      <c r="D105">
        <v>0</v>
      </c>
      <c r="E105">
        <v>0</v>
      </c>
      <c r="F105" t="s">
        <v>25</v>
      </c>
      <c r="G105">
        <v>66048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U105" t="str">
        <f t="shared" si="3"/>
        <v/>
      </c>
      <c r="V105" t="str">
        <f>IF(U105="","",VLOOKUP(B105,'08 County Sub Allocation'!A:B,2,FALSE))</f>
        <v/>
      </c>
      <c r="X105" t="str">
        <f t="shared" si="4"/>
        <v/>
      </c>
      <c r="Y105" t="str">
        <f t="shared" si="5"/>
        <v/>
      </c>
    </row>
    <row r="106" spans="1:25" x14ac:dyDescent="0.3">
      <c r="A106" t="e">
        <f>VLOOKUP(B106,'VTD Check'!A:D,4,FALSE)</f>
        <v>#N/A</v>
      </c>
      <c r="B106" t="s">
        <v>28</v>
      </c>
      <c r="C106">
        <v>13</v>
      </c>
      <c r="D106">
        <v>0</v>
      </c>
      <c r="E106">
        <v>0</v>
      </c>
      <c r="F106" t="s">
        <v>25</v>
      </c>
      <c r="G106">
        <v>66048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U106" t="str">
        <f t="shared" si="3"/>
        <v/>
      </c>
      <c r="V106" t="str">
        <f>IF(U106="","",VLOOKUP(B106,'08 County Sub Allocation'!A:B,2,FALSE))</f>
        <v/>
      </c>
      <c r="X106" t="str">
        <f t="shared" si="4"/>
        <v/>
      </c>
      <c r="Y106" t="str">
        <f t="shared" si="5"/>
        <v/>
      </c>
    </row>
    <row r="107" spans="1:25" x14ac:dyDescent="0.3">
      <c r="A107" t="e">
        <f>VLOOKUP(B107,'VTD Check'!A:D,4,FALSE)</f>
        <v>#N/A</v>
      </c>
      <c r="B107" t="s">
        <v>29</v>
      </c>
      <c r="C107">
        <v>13</v>
      </c>
      <c r="D107">
        <v>0</v>
      </c>
      <c r="E107">
        <v>0</v>
      </c>
      <c r="F107" t="s">
        <v>25</v>
      </c>
      <c r="G107">
        <v>66048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U107" t="str">
        <f t="shared" si="3"/>
        <v/>
      </c>
      <c r="V107" t="str">
        <f>IF(U107="","",VLOOKUP(B107,'08 County Sub Allocation'!A:B,2,FALSE))</f>
        <v/>
      </c>
      <c r="X107" t="str">
        <f t="shared" si="4"/>
        <v/>
      </c>
      <c r="Y107" t="str">
        <f t="shared" si="5"/>
        <v/>
      </c>
    </row>
    <row r="108" spans="1:25" x14ac:dyDescent="0.3">
      <c r="A108" t="e">
        <f>VLOOKUP(B108,'VTD Check'!A:D,4,FALSE)</f>
        <v>#N/A</v>
      </c>
      <c r="B108" t="s">
        <v>30</v>
      </c>
      <c r="C108">
        <v>13</v>
      </c>
      <c r="D108">
        <v>0</v>
      </c>
      <c r="E108">
        <v>551</v>
      </c>
      <c r="F108" t="s">
        <v>25</v>
      </c>
      <c r="G108">
        <v>66048</v>
      </c>
      <c r="H108">
        <v>551</v>
      </c>
      <c r="I108">
        <v>547</v>
      </c>
      <c r="J108">
        <v>1</v>
      </c>
      <c r="K108">
        <v>5</v>
      </c>
      <c r="L108">
        <v>6</v>
      </c>
      <c r="M108">
        <v>120</v>
      </c>
      <c r="N108">
        <v>1</v>
      </c>
      <c r="O108">
        <v>412</v>
      </c>
      <c r="P108">
        <v>2</v>
      </c>
      <c r="U108" t="str">
        <f t="shared" si="3"/>
        <v/>
      </c>
      <c r="V108" t="str">
        <f>IF(U108="","",VLOOKUP(B108,'08 County Sub Allocation'!A:B,2,FALSE))</f>
        <v/>
      </c>
      <c r="X108" t="str">
        <f t="shared" si="4"/>
        <v/>
      </c>
      <c r="Y108" t="str">
        <f t="shared" si="5"/>
        <v/>
      </c>
    </row>
    <row r="109" spans="1:25" x14ac:dyDescent="0.3">
      <c r="A109" t="e">
        <f>VLOOKUP(B109,'VTD Check'!A:D,4,FALSE)</f>
        <v>#N/A</v>
      </c>
      <c r="B109" t="s">
        <v>31</v>
      </c>
      <c r="C109">
        <v>13</v>
      </c>
      <c r="D109">
        <v>0</v>
      </c>
      <c r="E109">
        <v>0</v>
      </c>
      <c r="F109" t="s">
        <v>25</v>
      </c>
      <c r="G109">
        <v>66048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U109" t="str">
        <f t="shared" si="3"/>
        <v/>
      </c>
      <c r="V109" t="str">
        <f>IF(U109="","",VLOOKUP(B109,'08 County Sub Allocation'!A:B,2,FALSE))</f>
        <v/>
      </c>
      <c r="X109" t="str">
        <f t="shared" si="4"/>
        <v/>
      </c>
      <c r="Y109" t="str">
        <f t="shared" si="5"/>
        <v/>
      </c>
    </row>
    <row r="110" spans="1:25" x14ac:dyDescent="0.3">
      <c r="A110" t="e">
        <f>VLOOKUP(B110,'VTD Check'!A:D,4,FALSE)</f>
        <v>#N/A</v>
      </c>
      <c r="B110" t="s">
        <v>32</v>
      </c>
      <c r="C110">
        <v>13</v>
      </c>
      <c r="D110">
        <v>0</v>
      </c>
      <c r="E110">
        <v>777</v>
      </c>
      <c r="F110" t="s">
        <v>25</v>
      </c>
      <c r="G110">
        <v>0</v>
      </c>
      <c r="H110">
        <v>777</v>
      </c>
      <c r="I110">
        <v>772</v>
      </c>
      <c r="J110">
        <v>7</v>
      </c>
      <c r="K110">
        <v>6</v>
      </c>
      <c r="L110">
        <v>7</v>
      </c>
      <c r="M110">
        <v>181</v>
      </c>
      <c r="N110">
        <v>5</v>
      </c>
      <c r="O110">
        <v>561</v>
      </c>
      <c r="P110">
        <v>5</v>
      </c>
      <c r="U110" t="str">
        <f t="shared" si="3"/>
        <v/>
      </c>
      <c r="V110" t="str">
        <f>IF(U110="","",VLOOKUP(B110,'08 County Sub Allocation'!A:B,2,FALSE))</f>
        <v/>
      </c>
      <c r="X110" t="str">
        <f t="shared" si="4"/>
        <v/>
      </c>
      <c r="Y110" t="str">
        <f t="shared" si="5"/>
        <v/>
      </c>
    </row>
    <row r="111" spans="1:25" x14ac:dyDescent="0.3">
      <c r="A111" t="e">
        <f>VLOOKUP(B111,'VTD Check'!A:D,4,FALSE)</f>
        <v>#N/A</v>
      </c>
      <c r="B111" t="s">
        <v>225</v>
      </c>
      <c r="C111">
        <v>13</v>
      </c>
      <c r="U111" t="str">
        <f t="shared" si="3"/>
        <v/>
      </c>
      <c r="V111" t="str">
        <f>IF(U111="","",VLOOKUP(B111,'08 County Sub Allocation'!A:B,2,FALSE))</f>
        <v/>
      </c>
      <c r="X111" t="str">
        <f t="shared" si="4"/>
        <v/>
      </c>
      <c r="Y111" t="str">
        <f t="shared" si="5"/>
        <v/>
      </c>
    </row>
    <row r="112" spans="1:25" x14ac:dyDescent="0.3">
      <c r="A112" t="e">
        <f>VLOOKUP(B112,'VTD Check'!A:D,4,FALSE)</f>
        <v>#N/A</v>
      </c>
      <c r="B112" t="s">
        <v>24</v>
      </c>
      <c r="C112">
        <v>13</v>
      </c>
      <c r="D112">
        <v>0</v>
      </c>
      <c r="E112">
        <v>0</v>
      </c>
      <c r="F112" t="s">
        <v>25</v>
      </c>
      <c r="G112">
        <v>26615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U112" t="str">
        <f t="shared" si="3"/>
        <v/>
      </c>
      <c r="V112" t="str">
        <f>IF(U112="","",VLOOKUP(B112,'08 County Sub Allocation'!A:B,2,FALSE))</f>
        <v/>
      </c>
      <c r="X112" t="str">
        <f t="shared" si="4"/>
        <v/>
      </c>
      <c r="Y112" t="str">
        <f t="shared" si="5"/>
        <v/>
      </c>
    </row>
    <row r="113" spans="1:25" x14ac:dyDescent="0.3">
      <c r="A113" t="e">
        <f>VLOOKUP(B113,'VTD Check'!A:D,4,FALSE)</f>
        <v>#N/A</v>
      </c>
      <c r="B113" t="s">
        <v>26</v>
      </c>
      <c r="C113">
        <v>13</v>
      </c>
      <c r="D113">
        <v>0</v>
      </c>
      <c r="E113">
        <v>0</v>
      </c>
      <c r="F113" t="s">
        <v>25</v>
      </c>
      <c r="G113">
        <v>26615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U113" t="str">
        <f t="shared" si="3"/>
        <v/>
      </c>
      <c r="V113" t="str">
        <f>IF(U113="","",VLOOKUP(B113,'08 County Sub Allocation'!A:B,2,FALSE))</f>
        <v/>
      </c>
      <c r="X113" t="str">
        <f t="shared" si="4"/>
        <v/>
      </c>
      <c r="Y113" t="str">
        <f t="shared" si="5"/>
        <v/>
      </c>
    </row>
    <row r="114" spans="1:25" x14ac:dyDescent="0.3">
      <c r="A114" t="e">
        <f>VLOOKUP(B114,'VTD Check'!A:D,4,FALSE)</f>
        <v>#N/A</v>
      </c>
      <c r="B114" t="s">
        <v>27</v>
      </c>
      <c r="C114">
        <v>13</v>
      </c>
      <c r="D114">
        <v>0</v>
      </c>
      <c r="E114">
        <v>0</v>
      </c>
      <c r="F114" t="s">
        <v>25</v>
      </c>
      <c r="G114">
        <v>26615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U114" t="str">
        <f t="shared" si="3"/>
        <v/>
      </c>
      <c r="V114" t="str">
        <f>IF(U114="","",VLOOKUP(B114,'08 County Sub Allocation'!A:B,2,FALSE))</f>
        <v/>
      </c>
      <c r="X114" t="str">
        <f t="shared" si="4"/>
        <v/>
      </c>
      <c r="Y114" t="str">
        <f t="shared" si="5"/>
        <v/>
      </c>
    </row>
    <row r="115" spans="1:25" x14ac:dyDescent="0.3">
      <c r="A115" t="e">
        <f>VLOOKUP(B115,'VTD Check'!A:D,4,FALSE)</f>
        <v>#N/A</v>
      </c>
      <c r="B115" t="s">
        <v>28</v>
      </c>
      <c r="C115">
        <v>13</v>
      </c>
      <c r="D115">
        <v>0</v>
      </c>
      <c r="E115">
        <v>0</v>
      </c>
      <c r="F115" t="s">
        <v>25</v>
      </c>
      <c r="G115">
        <v>26615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U115" t="str">
        <f t="shared" si="3"/>
        <v/>
      </c>
      <c r="V115" t="str">
        <f>IF(U115="","",VLOOKUP(B115,'08 County Sub Allocation'!A:B,2,FALSE))</f>
        <v/>
      </c>
      <c r="X115" t="str">
        <f t="shared" si="4"/>
        <v/>
      </c>
      <c r="Y115" t="str">
        <f t="shared" si="5"/>
        <v/>
      </c>
    </row>
    <row r="116" spans="1:25" x14ac:dyDescent="0.3">
      <c r="A116" t="e">
        <f>VLOOKUP(B116,'VTD Check'!A:D,4,FALSE)</f>
        <v>#N/A</v>
      </c>
      <c r="B116" t="s">
        <v>29</v>
      </c>
      <c r="C116">
        <v>13</v>
      </c>
      <c r="D116">
        <v>0</v>
      </c>
      <c r="E116">
        <v>259</v>
      </c>
      <c r="F116" t="s">
        <v>25</v>
      </c>
      <c r="G116">
        <v>26615</v>
      </c>
      <c r="H116">
        <v>259</v>
      </c>
      <c r="I116">
        <v>257</v>
      </c>
      <c r="J116">
        <v>5</v>
      </c>
      <c r="K116">
        <v>0</v>
      </c>
      <c r="L116">
        <v>5</v>
      </c>
      <c r="M116">
        <v>59</v>
      </c>
      <c r="N116">
        <v>2</v>
      </c>
      <c r="O116">
        <v>185</v>
      </c>
      <c r="P116">
        <v>1</v>
      </c>
      <c r="U116" t="str">
        <f t="shared" si="3"/>
        <v/>
      </c>
      <c r="V116" t="str">
        <f>IF(U116="","",VLOOKUP(B116,'08 County Sub Allocation'!A:B,2,FALSE))</f>
        <v/>
      </c>
      <c r="X116" t="str">
        <f t="shared" si="4"/>
        <v/>
      </c>
      <c r="Y116" t="str">
        <f t="shared" si="5"/>
        <v/>
      </c>
    </row>
    <row r="117" spans="1:25" x14ac:dyDescent="0.3">
      <c r="A117" t="e">
        <f>VLOOKUP(B117,'VTD Check'!A:D,4,FALSE)</f>
        <v>#N/A</v>
      </c>
      <c r="B117" t="s">
        <v>30</v>
      </c>
      <c r="C117">
        <v>13</v>
      </c>
      <c r="D117">
        <v>0</v>
      </c>
      <c r="E117">
        <v>0</v>
      </c>
      <c r="F117" t="s">
        <v>25</v>
      </c>
      <c r="G117">
        <v>26615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U117" t="str">
        <f t="shared" si="3"/>
        <v/>
      </c>
      <c r="V117" t="str">
        <f>IF(U117="","",VLOOKUP(B117,'08 County Sub Allocation'!A:B,2,FALSE))</f>
        <v/>
      </c>
      <c r="X117" t="str">
        <f t="shared" si="4"/>
        <v/>
      </c>
      <c r="Y117" t="str">
        <f t="shared" si="5"/>
        <v/>
      </c>
    </row>
    <row r="118" spans="1:25" x14ac:dyDescent="0.3">
      <c r="A118" t="e">
        <f>VLOOKUP(B118,'VTD Check'!A:D,4,FALSE)</f>
        <v>#N/A</v>
      </c>
      <c r="B118" t="s">
        <v>31</v>
      </c>
      <c r="C118">
        <v>13</v>
      </c>
      <c r="D118">
        <v>0</v>
      </c>
      <c r="E118">
        <v>0</v>
      </c>
      <c r="F118" t="s">
        <v>25</v>
      </c>
      <c r="G118">
        <v>26615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U118" t="str">
        <f t="shared" si="3"/>
        <v/>
      </c>
      <c r="V118" t="str">
        <f>IF(U118="","",VLOOKUP(B118,'08 County Sub Allocation'!A:B,2,FALSE))</f>
        <v/>
      </c>
      <c r="X118" t="str">
        <f t="shared" si="4"/>
        <v/>
      </c>
      <c r="Y118" t="str">
        <f t="shared" si="5"/>
        <v/>
      </c>
    </row>
    <row r="119" spans="1:25" x14ac:dyDescent="0.3">
      <c r="A119" t="e">
        <f>VLOOKUP(B119,'VTD Check'!A:D,4,FALSE)</f>
        <v>#N/A</v>
      </c>
      <c r="B119" t="s">
        <v>32</v>
      </c>
      <c r="C119">
        <v>13</v>
      </c>
      <c r="D119">
        <v>0</v>
      </c>
      <c r="E119">
        <v>259</v>
      </c>
      <c r="F119" t="s">
        <v>25</v>
      </c>
      <c r="G119">
        <v>0</v>
      </c>
      <c r="H119">
        <v>259</v>
      </c>
      <c r="I119">
        <v>257</v>
      </c>
      <c r="J119">
        <v>5</v>
      </c>
      <c r="K119">
        <v>0</v>
      </c>
      <c r="L119">
        <v>5</v>
      </c>
      <c r="M119">
        <v>59</v>
      </c>
      <c r="N119">
        <v>2</v>
      </c>
      <c r="O119">
        <v>185</v>
      </c>
      <c r="P119">
        <v>1</v>
      </c>
      <c r="U119" t="str">
        <f t="shared" si="3"/>
        <v/>
      </c>
      <c r="V119" t="str">
        <f>IF(U119="","",VLOOKUP(B119,'08 County Sub Allocation'!A:B,2,FALSE))</f>
        <v/>
      </c>
      <c r="X119" t="str">
        <f t="shared" si="4"/>
        <v/>
      </c>
      <c r="Y119" t="str">
        <f t="shared" si="5"/>
        <v/>
      </c>
    </row>
    <row r="120" spans="1:25" x14ac:dyDescent="0.3">
      <c r="A120" t="e">
        <f>VLOOKUP(B120,'VTD Check'!A:D,4,FALSE)</f>
        <v>#N/A</v>
      </c>
      <c r="B120" t="s">
        <v>268</v>
      </c>
      <c r="C120">
        <v>17</v>
      </c>
      <c r="U120" t="str">
        <f t="shared" si="3"/>
        <v/>
      </c>
      <c r="V120" t="str">
        <f>IF(U120="","",VLOOKUP(B120,'08 County Sub Allocation'!A:B,2,FALSE))</f>
        <v/>
      </c>
      <c r="X120" t="str">
        <f t="shared" si="4"/>
        <v/>
      </c>
      <c r="Y120" t="str">
        <f t="shared" si="5"/>
        <v/>
      </c>
    </row>
    <row r="121" spans="1:25" x14ac:dyDescent="0.3">
      <c r="A121" t="e">
        <f>VLOOKUP(B121,'VTD Check'!A:D,4,FALSE)</f>
        <v>#N/A</v>
      </c>
      <c r="B121" t="s">
        <v>24</v>
      </c>
      <c r="C121">
        <v>17</v>
      </c>
      <c r="D121" s="2">
        <v>0</v>
      </c>
      <c r="E121" s="2">
        <v>0</v>
      </c>
      <c r="F121" s="2" t="s">
        <v>25</v>
      </c>
      <c r="G121" s="2">
        <v>25909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U121" t="str">
        <f t="shared" si="3"/>
        <v/>
      </c>
      <c r="V121" t="str">
        <f>IF(U121="","",VLOOKUP(B121,'08 County Sub Allocation'!A:B,2,FALSE))</f>
        <v/>
      </c>
      <c r="X121" t="str">
        <f t="shared" si="4"/>
        <v/>
      </c>
      <c r="Y121" t="str">
        <f t="shared" si="5"/>
        <v/>
      </c>
    </row>
    <row r="122" spans="1:25" x14ac:dyDescent="0.3">
      <c r="A122" t="e">
        <f>VLOOKUP(B122,'VTD Check'!A:D,4,FALSE)</f>
        <v>#N/A</v>
      </c>
      <c r="B122" t="s">
        <v>26</v>
      </c>
      <c r="C122">
        <v>17</v>
      </c>
      <c r="D122" s="2">
        <v>0</v>
      </c>
      <c r="E122" s="2">
        <v>0</v>
      </c>
      <c r="F122" s="2" t="s">
        <v>25</v>
      </c>
      <c r="G122" s="2">
        <v>25909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U122" t="str">
        <f t="shared" si="3"/>
        <v/>
      </c>
      <c r="V122" t="str">
        <f>IF(U122="","",VLOOKUP(B122,'08 County Sub Allocation'!A:B,2,FALSE))</f>
        <v/>
      </c>
      <c r="X122" t="str">
        <f t="shared" si="4"/>
        <v/>
      </c>
      <c r="Y122" t="str">
        <f t="shared" si="5"/>
        <v/>
      </c>
    </row>
    <row r="123" spans="1:25" x14ac:dyDescent="0.3">
      <c r="A123" t="e">
        <f>VLOOKUP(B123,'VTD Check'!A:D,4,FALSE)</f>
        <v>#N/A</v>
      </c>
      <c r="B123" t="s">
        <v>27</v>
      </c>
      <c r="C123">
        <v>17</v>
      </c>
      <c r="D123" s="2">
        <v>0</v>
      </c>
      <c r="E123" s="2">
        <v>0</v>
      </c>
      <c r="F123" s="2" t="s">
        <v>25</v>
      </c>
      <c r="G123" s="2">
        <v>25909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U123" t="str">
        <f t="shared" si="3"/>
        <v/>
      </c>
      <c r="V123" t="str">
        <f>IF(U123="","",VLOOKUP(B123,'08 County Sub Allocation'!A:B,2,FALSE))</f>
        <v/>
      </c>
      <c r="X123" t="str">
        <f t="shared" si="4"/>
        <v/>
      </c>
      <c r="Y123" t="str">
        <f t="shared" si="5"/>
        <v/>
      </c>
    </row>
    <row r="124" spans="1:25" x14ac:dyDescent="0.3">
      <c r="A124" t="e">
        <f>VLOOKUP(B124,'VTD Check'!A:D,4,FALSE)</f>
        <v>#N/A</v>
      </c>
      <c r="B124" t="s">
        <v>28</v>
      </c>
      <c r="C124">
        <v>17</v>
      </c>
      <c r="D124" s="2">
        <v>0</v>
      </c>
      <c r="E124" s="2">
        <v>0</v>
      </c>
      <c r="F124" s="2" t="s">
        <v>25</v>
      </c>
      <c r="G124" s="2">
        <v>25909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U124" t="str">
        <f t="shared" si="3"/>
        <v/>
      </c>
      <c r="V124" t="str">
        <f>IF(U124="","",VLOOKUP(B124,'08 County Sub Allocation'!A:B,2,FALSE))</f>
        <v/>
      </c>
      <c r="X124" t="str">
        <f t="shared" si="4"/>
        <v/>
      </c>
      <c r="Y124" t="str">
        <f t="shared" si="5"/>
        <v/>
      </c>
    </row>
    <row r="125" spans="1:25" x14ac:dyDescent="0.3">
      <c r="A125" t="e">
        <f>VLOOKUP(B125,'VTD Check'!A:D,4,FALSE)</f>
        <v>#N/A</v>
      </c>
      <c r="B125" t="s">
        <v>29</v>
      </c>
      <c r="C125">
        <v>17</v>
      </c>
      <c r="D125" s="2">
        <v>0</v>
      </c>
      <c r="E125" s="2">
        <v>242</v>
      </c>
      <c r="F125" s="2" t="s">
        <v>25</v>
      </c>
      <c r="G125" s="2">
        <v>25909</v>
      </c>
      <c r="H125" s="2">
        <v>121</v>
      </c>
      <c r="I125" s="2">
        <v>120</v>
      </c>
      <c r="J125" s="2">
        <v>1</v>
      </c>
      <c r="K125" s="2">
        <v>0</v>
      </c>
      <c r="L125" s="2">
        <v>1</v>
      </c>
      <c r="M125" s="2">
        <v>21</v>
      </c>
      <c r="N125" s="2">
        <v>0</v>
      </c>
      <c r="O125" s="2">
        <v>97</v>
      </c>
      <c r="P125" s="2">
        <v>0</v>
      </c>
      <c r="U125" t="str">
        <f t="shared" si="3"/>
        <v/>
      </c>
      <c r="V125" t="str">
        <f>IF(U125="","",VLOOKUP(B125,'08 County Sub Allocation'!A:B,2,FALSE))</f>
        <v/>
      </c>
      <c r="X125" t="str">
        <f t="shared" si="4"/>
        <v/>
      </c>
      <c r="Y125" t="str">
        <f t="shared" si="5"/>
        <v/>
      </c>
    </row>
    <row r="126" spans="1:25" x14ac:dyDescent="0.3">
      <c r="A126" t="e">
        <f>VLOOKUP(B126,'VTD Check'!A:D,4,FALSE)</f>
        <v>#N/A</v>
      </c>
      <c r="B126" t="s">
        <v>30</v>
      </c>
      <c r="C126">
        <v>17</v>
      </c>
      <c r="D126" s="2">
        <v>0</v>
      </c>
      <c r="E126" s="2">
        <v>0</v>
      </c>
      <c r="F126" s="2" t="s">
        <v>25</v>
      </c>
      <c r="G126" s="2">
        <v>25909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U126" t="str">
        <f t="shared" si="3"/>
        <v/>
      </c>
      <c r="V126" t="str">
        <f>IF(U126="","",VLOOKUP(B126,'08 County Sub Allocation'!A:B,2,FALSE))</f>
        <v/>
      </c>
      <c r="X126" t="str">
        <f t="shared" si="4"/>
        <v/>
      </c>
      <c r="Y126" t="str">
        <f t="shared" si="5"/>
        <v/>
      </c>
    </row>
    <row r="127" spans="1:25" x14ac:dyDescent="0.3">
      <c r="A127" t="e">
        <f>VLOOKUP(B127,'VTD Check'!A:D,4,FALSE)</f>
        <v>#N/A</v>
      </c>
      <c r="B127" t="s">
        <v>31</v>
      </c>
      <c r="C127">
        <v>17</v>
      </c>
      <c r="D127" s="2">
        <v>0</v>
      </c>
      <c r="E127" s="2">
        <v>0</v>
      </c>
      <c r="F127" s="2" t="s">
        <v>25</v>
      </c>
      <c r="G127" s="2">
        <v>25909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U127" t="str">
        <f t="shared" si="3"/>
        <v/>
      </c>
      <c r="V127" t="str">
        <f>IF(U127="","",VLOOKUP(B127,'08 County Sub Allocation'!A:B,2,FALSE))</f>
        <v/>
      </c>
      <c r="X127" t="str">
        <f t="shared" si="4"/>
        <v/>
      </c>
      <c r="Y127" t="str">
        <f t="shared" si="5"/>
        <v/>
      </c>
    </row>
    <row r="128" spans="1:25" x14ac:dyDescent="0.3">
      <c r="A128" t="e">
        <f>VLOOKUP(B128,'VTD Check'!A:D,4,FALSE)</f>
        <v>#N/A</v>
      </c>
      <c r="B128" t="s">
        <v>32</v>
      </c>
      <c r="C128">
        <v>17</v>
      </c>
      <c r="D128" s="2">
        <v>0</v>
      </c>
      <c r="E128" s="2">
        <v>242</v>
      </c>
      <c r="F128" s="2" t="s">
        <v>25</v>
      </c>
      <c r="G128" s="2">
        <v>0</v>
      </c>
      <c r="H128" s="2">
        <v>121</v>
      </c>
      <c r="I128" s="2">
        <v>120</v>
      </c>
      <c r="J128" s="2">
        <v>1</v>
      </c>
      <c r="K128" s="2">
        <v>0</v>
      </c>
      <c r="L128" s="2">
        <v>1</v>
      </c>
      <c r="M128" s="2">
        <v>21</v>
      </c>
      <c r="N128" s="2">
        <v>0</v>
      </c>
      <c r="O128" s="2">
        <v>97</v>
      </c>
      <c r="P128" s="2">
        <v>0</v>
      </c>
      <c r="U128" t="str">
        <f t="shared" si="3"/>
        <v/>
      </c>
      <c r="V128" t="str">
        <f>IF(U128="","",VLOOKUP(B128,'08 County Sub Allocation'!A:B,2,FALSE))</f>
        <v/>
      </c>
      <c r="X128" t="str">
        <f t="shared" si="4"/>
        <v/>
      </c>
      <c r="Y128" t="str">
        <f t="shared" si="5"/>
        <v/>
      </c>
    </row>
    <row r="129" spans="1:25" x14ac:dyDescent="0.3">
      <c r="A129" t="e">
        <f>VLOOKUP(B129,'VTD Check'!A:D,4,FALSE)</f>
        <v>#N/A</v>
      </c>
      <c r="B129" t="s">
        <v>276</v>
      </c>
      <c r="C129">
        <v>18</v>
      </c>
      <c r="U129" t="str">
        <f t="shared" si="3"/>
        <v/>
      </c>
      <c r="V129" t="str">
        <f>IF(U129="","",VLOOKUP(B129,'08 County Sub Allocation'!A:B,2,FALSE))</f>
        <v/>
      </c>
      <c r="X129" t="str">
        <f t="shared" si="4"/>
        <v/>
      </c>
      <c r="Y129" t="str">
        <f t="shared" si="5"/>
        <v/>
      </c>
    </row>
    <row r="130" spans="1:25" x14ac:dyDescent="0.3">
      <c r="A130" t="e">
        <f>VLOOKUP(B130,'VTD Check'!A:D,4,FALSE)</f>
        <v>#N/A</v>
      </c>
      <c r="B130" t="s">
        <v>24</v>
      </c>
      <c r="C130">
        <v>18</v>
      </c>
      <c r="D130">
        <v>0</v>
      </c>
      <c r="E130">
        <v>0</v>
      </c>
      <c r="F130" t="s">
        <v>25</v>
      </c>
      <c r="G130">
        <v>56655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U130" t="str">
        <f t="shared" si="3"/>
        <v/>
      </c>
      <c r="V130" t="str">
        <f>IF(U130="","",VLOOKUP(B130,'08 County Sub Allocation'!A:B,2,FALSE))</f>
        <v/>
      </c>
      <c r="X130" t="str">
        <f t="shared" si="4"/>
        <v/>
      </c>
      <c r="Y130" t="str">
        <f t="shared" si="5"/>
        <v/>
      </c>
    </row>
    <row r="131" spans="1:25" x14ac:dyDescent="0.3">
      <c r="A131" t="e">
        <f>VLOOKUP(B131,'VTD Check'!A:D,4,FALSE)</f>
        <v>#N/A</v>
      </c>
      <c r="B131" t="s">
        <v>26</v>
      </c>
      <c r="C131">
        <v>18</v>
      </c>
      <c r="D131">
        <v>0</v>
      </c>
      <c r="E131">
        <v>223</v>
      </c>
      <c r="F131" t="s">
        <v>25</v>
      </c>
      <c r="G131">
        <v>56655</v>
      </c>
      <c r="H131">
        <v>223</v>
      </c>
      <c r="I131">
        <v>220</v>
      </c>
      <c r="J131">
        <v>3</v>
      </c>
      <c r="K131">
        <v>1</v>
      </c>
      <c r="L131">
        <v>4</v>
      </c>
      <c r="M131">
        <v>83</v>
      </c>
      <c r="N131">
        <v>1</v>
      </c>
      <c r="O131">
        <v>127</v>
      </c>
      <c r="P131">
        <v>1</v>
      </c>
      <c r="U131" t="str">
        <f t="shared" si="3"/>
        <v/>
      </c>
      <c r="V131" t="str">
        <f>IF(U131="","",VLOOKUP(B131,'08 County Sub Allocation'!A:B,2,FALSE))</f>
        <v/>
      </c>
      <c r="X131" t="str">
        <f t="shared" si="4"/>
        <v/>
      </c>
      <c r="Y131" t="str">
        <f t="shared" si="5"/>
        <v/>
      </c>
    </row>
    <row r="132" spans="1:25" x14ac:dyDescent="0.3">
      <c r="A132" t="e">
        <f>VLOOKUP(B132,'VTD Check'!A:D,4,FALSE)</f>
        <v>#N/A</v>
      </c>
      <c r="B132" t="s">
        <v>27</v>
      </c>
      <c r="C132">
        <v>18</v>
      </c>
      <c r="D132">
        <v>0</v>
      </c>
      <c r="E132">
        <v>0</v>
      </c>
      <c r="F132" t="s">
        <v>25</v>
      </c>
      <c r="G132">
        <v>56655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U132" t="str">
        <f t="shared" si="3"/>
        <v/>
      </c>
      <c r="V132" t="str">
        <f>IF(U132="","",VLOOKUP(B132,'08 County Sub Allocation'!A:B,2,FALSE))</f>
        <v/>
      </c>
      <c r="X132" t="str">
        <f t="shared" si="4"/>
        <v/>
      </c>
      <c r="Y132" t="str">
        <f t="shared" si="5"/>
        <v/>
      </c>
    </row>
    <row r="133" spans="1:25" x14ac:dyDescent="0.3">
      <c r="A133" t="e">
        <f>VLOOKUP(B133,'VTD Check'!A:D,4,FALSE)</f>
        <v>#N/A</v>
      </c>
      <c r="B133" t="s">
        <v>28</v>
      </c>
      <c r="C133">
        <v>18</v>
      </c>
      <c r="D133">
        <v>0</v>
      </c>
      <c r="E133">
        <v>0</v>
      </c>
      <c r="F133" t="s">
        <v>25</v>
      </c>
      <c r="G133">
        <v>56655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U133" t="str">
        <f t="shared" si="3"/>
        <v/>
      </c>
      <c r="V133" t="str">
        <f>IF(U133="","",VLOOKUP(B133,'08 County Sub Allocation'!A:B,2,FALSE))</f>
        <v/>
      </c>
      <c r="X133" t="str">
        <f t="shared" si="4"/>
        <v/>
      </c>
      <c r="Y133" t="str">
        <f t="shared" si="5"/>
        <v/>
      </c>
    </row>
    <row r="134" spans="1:25" x14ac:dyDescent="0.3">
      <c r="A134" t="e">
        <f>VLOOKUP(B134,'VTD Check'!A:D,4,FALSE)</f>
        <v>#N/A</v>
      </c>
      <c r="B134" t="s">
        <v>29</v>
      </c>
      <c r="C134">
        <v>18</v>
      </c>
      <c r="D134">
        <v>0</v>
      </c>
      <c r="E134">
        <v>0</v>
      </c>
      <c r="F134" t="s">
        <v>25</v>
      </c>
      <c r="G134">
        <v>56655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U134" t="str">
        <f t="shared" si="3"/>
        <v/>
      </c>
      <c r="V134" t="str">
        <f>IF(U134="","",VLOOKUP(B134,'08 County Sub Allocation'!A:B,2,FALSE))</f>
        <v/>
      </c>
      <c r="X134" t="str">
        <f t="shared" si="4"/>
        <v/>
      </c>
      <c r="Y134" t="str">
        <f t="shared" si="5"/>
        <v/>
      </c>
    </row>
    <row r="135" spans="1:25" x14ac:dyDescent="0.3">
      <c r="A135" t="e">
        <f>VLOOKUP(B135,'VTD Check'!A:D,4,FALSE)</f>
        <v>#N/A</v>
      </c>
      <c r="B135" t="s">
        <v>30</v>
      </c>
      <c r="C135">
        <v>18</v>
      </c>
      <c r="D135">
        <v>0</v>
      </c>
      <c r="E135">
        <v>554</v>
      </c>
      <c r="F135" t="s">
        <v>25</v>
      </c>
      <c r="G135">
        <v>56655</v>
      </c>
      <c r="H135">
        <v>554</v>
      </c>
      <c r="I135">
        <v>550</v>
      </c>
      <c r="J135">
        <v>8</v>
      </c>
      <c r="K135">
        <v>5</v>
      </c>
      <c r="L135">
        <v>1</v>
      </c>
      <c r="M135">
        <v>203</v>
      </c>
      <c r="N135">
        <v>0</v>
      </c>
      <c r="O135">
        <v>333</v>
      </c>
      <c r="P135">
        <v>0</v>
      </c>
      <c r="U135" t="str">
        <f t="shared" si="3"/>
        <v/>
      </c>
      <c r="V135" t="str">
        <f>IF(U135="","",VLOOKUP(B135,'08 County Sub Allocation'!A:B,2,FALSE))</f>
        <v/>
      </c>
      <c r="X135" t="str">
        <f t="shared" si="4"/>
        <v/>
      </c>
      <c r="Y135" t="str">
        <f t="shared" si="5"/>
        <v/>
      </c>
    </row>
    <row r="136" spans="1:25" x14ac:dyDescent="0.3">
      <c r="A136" t="e">
        <f>VLOOKUP(B136,'VTD Check'!A:D,4,FALSE)</f>
        <v>#N/A</v>
      </c>
      <c r="B136" t="s">
        <v>31</v>
      </c>
      <c r="C136">
        <v>18</v>
      </c>
      <c r="D136">
        <v>0</v>
      </c>
      <c r="E136">
        <v>0</v>
      </c>
      <c r="F136" t="s">
        <v>25</v>
      </c>
      <c r="G136">
        <v>56655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U136" t="str">
        <f t="shared" si="3"/>
        <v/>
      </c>
      <c r="V136" t="str">
        <f>IF(U136="","",VLOOKUP(B136,'08 County Sub Allocation'!A:B,2,FALSE))</f>
        <v/>
      </c>
      <c r="X136" t="str">
        <f t="shared" si="4"/>
        <v/>
      </c>
      <c r="Y136" t="str">
        <f t="shared" si="5"/>
        <v/>
      </c>
    </row>
    <row r="137" spans="1:25" x14ac:dyDescent="0.3">
      <c r="A137" t="e">
        <f>VLOOKUP(B137,'VTD Check'!A:D,4,FALSE)</f>
        <v>#N/A</v>
      </c>
      <c r="B137" t="s">
        <v>32</v>
      </c>
      <c r="C137">
        <v>18</v>
      </c>
      <c r="D137">
        <v>0</v>
      </c>
      <c r="E137">
        <v>777</v>
      </c>
      <c r="F137" t="s">
        <v>25</v>
      </c>
      <c r="G137">
        <v>0</v>
      </c>
      <c r="H137">
        <v>777</v>
      </c>
      <c r="I137">
        <v>770</v>
      </c>
      <c r="J137">
        <v>11</v>
      </c>
      <c r="K137">
        <v>6</v>
      </c>
      <c r="L137">
        <v>5</v>
      </c>
      <c r="M137">
        <v>286</v>
      </c>
      <c r="N137">
        <v>1</v>
      </c>
      <c r="O137">
        <v>460</v>
      </c>
      <c r="P137">
        <v>1</v>
      </c>
      <c r="U137" t="str">
        <f t="shared" si="3"/>
        <v/>
      </c>
      <c r="V137" t="str">
        <f>IF(U137="","",VLOOKUP(B137,'08 County Sub Allocation'!A:B,2,FALSE))</f>
        <v/>
      </c>
      <c r="X137" t="str">
        <f t="shared" si="4"/>
        <v/>
      </c>
      <c r="Y137" t="str">
        <f t="shared" si="5"/>
        <v/>
      </c>
    </row>
    <row r="138" spans="1:25" x14ac:dyDescent="0.3">
      <c r="A138" t="e">
        <f>VLOOKUP(B138,'VTD Check'!A:D,4,FALSE)</f>
        <v>#N/A</v>
      </c>
      <c r="B138" t="s">
        <v>302</v>
      </c>
      <c r="C138">
        <v>21</v>
      </c>
      <c r="U138" t="str">
        <f t="shared" si="3"/>
        <v/>
      </c>
      <c r="V138" t="str">
        <f>IF(U138="","",VLOOKUP(B138,'08 County Sub Allocation'!A:B,2,FALSE))</f>
        <v/>
      </c>
      <c r="X138" t="str">
        <f t="shared" si="4"/>
        <v/>
      </c>
      <c r="Y138" t="str">
        <f t="shared" si="5"/>
        <v/>
      </c>
    </row>
    <row r="139" spans="1:25" x14ac:dyDescent="0.3">
      <c r="A139" t="e">
        <f>VLOOKUP(B139,'VTD Check'!A:D,4,FALSE)</f>
        <v>#N/A</v>
      </c>
      <c r="B139" t="s">
        <v>24</v>
      </c>
      <c r="C139">
        <v>21</v>
      </c>
      <c r="D139">
        <v>0</v>
      </c>
      <c r="E139">
        <v>0</v>
      </c>
      <c r="F139" t="s">
        <v>25</v>
      </c>
      <c r="G139">
        <v>22865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U139" t="str">
        <f t="shared" si="3"/>
        <v/>
      </c>
      <c r="V139" t="str">
        <f>IF(U139="","",VLOOKUP(B139,'08 County Sub Allocation'!A:B,2,FALSE))</f>
        <v/>
      </c>
      <c r="X139" t="str">
        <f t="shared" si="4"/>
        <v/>
      </c>
      <c r="Y139" t="str">
        <f t="shared" si="5"/>
        <v/>
      </c>
    </row>
    <row r="140" spans="1:25" x14ac:dyDescent="0.3">
      <c r="A140" t="e">
        <f>VLOOKUP(B140,'VTD Check'!A:D,4,FALSE)</f>
        <v>#N/A</v>
      </c>
      <c r="B140" t="s">
        <v>26</v>
      </c>
      <c r="C140">
        <v>21</v>
      </c>
      <c r="D140">
        <v>0</v>
      </c>
      <c r="E140">
        <v>0</v>
      </c>
      <c r="F140" t="s">
        <v>25</v>
      </c>
      <c r="G140">
        <v>22865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U140" t="str">
        <f t="shared" si="3"/>
        <v/>
      </c>
      <c r="V140" t="str">
        <f>IF(U140="","",VLOOKUP(B140,'08 County Sub Allocation'!A:B,2,FALSE))</f>
        <v/>
      </c>
      <c r="X140" t="str">
        <f t="shared" si="4"/>
        <v/>
      </c>
      <c r="Y140" t="str">
        <f t="shared" si="5"/>
        <v/>
      </c>
    </row>
    <row r="141" spans="1:25" x14ac:dyDescent="0.3">
      <c r="A141" t="e">
        <f>VLOOKUP(B141,'VTD Check'!A:D,4,FALSE)</f>
        <v>#N/A</v>
      </c>
      <c r="B141" t="s">
        <v>27</v>
      </c>
      <c r="C141">
        <v>21</v>
      </c>
      <c r="D141">
        <v>0</v>
      </c>
      <c r="E141">
        <v>0</v>
      </c>
      <c r="F141" t="s">
        <v>25</v>
      </c>
      <c r="G141">
        <v>22865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U141" t="str">
        <f t="shared" si="3"/>
        <v/>
      </c>
      <c r="V141" t="str">
        <f>IF(U141="","",VLOOKUP(B141,'08 County Sub Allocation'!A:B,2,FALSE))</f>
        <v/>
      </c>
      <c r="X141" t="str">
        <f t="shared" si="4"/>
        <v/>
      </c>
      <c r="Y141" t="str">
        <f t="shared" si="5"/>
        <v/>
      </c>
    </row>
    <row r="142" spans="1:25" x14ac:dyDescent="0.3">
      <c r="A142" t="e">
        <f>VLOOKUP(B142,'VTD Check'!A:D,4,FALSE)</f>
        <v>#N/A</v>
      </c>
      <c r="B142" t="s">
        <v>28</v>
      </c>
      <c r="C142">
        <v>21</v>
      </c>
      <c r="D142">
        <v>0</v>
      </c>
      <c r="E142">
        <v>0</v>
      </c>
      <c r="F142" t="s">
        <v>25</v>
      </c>
      <c r="G142">
        <v>22865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U142" t="str">
        <f t="shared" si="3"/>
        <v/>
      </c>
      <c r="V142" t="str">
        <f>IF(U142="","",VLOOKUP(B142,'08 County Sub Allocation'!A:B,2,FALSE))</f>
        <v/>
      </c>
      <c r="X142" t="str">
        <f t="shared" si="4"/>
        <v/>
      </c>
      <c r="Y142" t="str">
        <f t="shared" si="5"/>
        <v/>
      </c>
    </row>
    <row r="143" spans="1:25" x14ac:dyDescent="0.3">
      <c r="A143" t="e">
        <f>VLOOKUP(B143,'VTD Check'!A:D,4,FALSE)</f>
        <v>#N/A</v>
      </c>
      <c r="B143" t="s">
        <v>29</v>
      </c>
      <c r="C143">
        <v>21</v>
      </c>
      <c r="D143">
        <v>0</v>
      </c>
      <c r="E143">
        <v>173</v>
      </c>
      <c r="F143" t="s">
        <v>25</v>
      </c>
      <c r="G143">
        <v>22865</v>
      </c>
      <c r="H143">
        <v>87</v>
      </c>
      <c r="I143">
        <v>87</v>
      </c>
      <c r="J143">
        <v>0</v>
      </c>
      <c r="K143">
        <v>1</v>
      </c>
      <c r="L143">
        <v>0</v>
      </c>
      <c r="M143">
        <v>31</v>
      </c>
      <c r="N143">
        <v>0</v>
      </c>
      <c r="O143">
        <v>55</v>
      </c>
      <c r="P143">
        <v>0</v>
      </c>
      <c r="U143" t="str">
        <f t="shared" si="3"/>
        <v/>
      </c>
      <c r="V143" t="str">
        <f>IF(U143="","",VLOOKUP(B143,'08 County Sub Allocation'!A:B,2,FALSE))</f>
        <v/>
      </c>
      <c r="X143" t="str">
        <f t="shared" si="4"/>
        <v/>
      </c>
      <c r="Y143" t="str">
        <f t="shared" si="5"/>
        <v/>
      </c>
    </row>
    <row r="144" spans="1:25" x14ac:dyDescent="0.3">
      <c r="A144" t="e">
        <f>VLOOKUP(B144,'VTD Check'!A:D,4,FALSE)</f>
        <v>#N/A</v>
      </c>
      <c r="B144" t="s">
        <v>30</v>
      </c>
      <c r="C144">
        <v>21</v>
      </c>
      <c r="D144">
        <v>0</v>
      </c>
      <c r="E144">
        <v>0</v>
      </c>
      <c r="F144" t="s">
        <v>25</v>
      </c>
      <c r="G144">
        <v>22865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U144" t="str">
        <f t="shared" si="3"/>
        <v/>
      </c>
      <c r="V144" t="str">
        <f>IF(U144="","",VLOOKUP(B144,'08 County Sub Allocation'!A:B,2,FALSE))</f>
        <v/>
      </c>
      <c r="X144" t="str">
        <f t="shared" si="4"/>
        <v/>
      </c>
      <c r="Y144" t="str">
        <f t="shared" si="5"/>
        <v/>
      </c>
    </row>
    <row r="145" spans="1:25" x14ac:dyDescent="0.3">
      <c r="A145" t="e">
        <f>VLOOKUP(B145,'VTD Check'!A:D,4,FALSE)</f>
        <v>#N/A</v>
      </c>
      <c r="B145" t="s">
        <v>31</v>
      </c>
      <c r="C145">
        <v>21</v>
      </c>
      <c r="D145">
        <v>0</v>
      </c>
      <c r="E145">
        <v>0</v>
      </c>
      <c r="F145" t="s">
        <v>25</v>
      </c>
      <c r="G145">
        <v>22865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U145" t="str">
        <f t="shared" si="3"/>
        <v/>
      </c>
      <c r="V145" t="str">
        <f>IF(U145="","",VLOOKUP(B145,'08 County Sub Allocation'!A:B,2,FALSE))</f>
        <v/>
      </c>
      <c r="X145" t="str">
        <f t="shared" si="4"/>
        <v/>
      </c>
      <c r="Y145" t="str">
        <f t="shared" si="5"/>
        <v/>
      </c>
    </row>
    <row r="146" spans="1:25" x14ac:dyDescent="0.3">
      <c r="A146" t="e">
        <f>VLOOKUP(B146,'VTD Check'!A:D,4,FALSE)</f>
        <v>#N/A</v>
      </c>
      <c r="B146" t="s">
        <v>32</v>
      </c>
      <c r="C146">
        <v>21</v>
      </c>
      <c r="D146">
        <v>0</v>
      </c>
      <c r="E146">
        <v>173</v>
      </c>
      <c r="F146" t="s">
        <v>25</v>
      </c>
      <c r="G146">
        <v>0</v>
      </c>
      <c r="H146">
        <v>87</v>
      </c>
      <c r="I146">
        <v>87</v>
      </c>
      <c r="J146">
        <v>0</v>
      </c>
      <c r="K146">
        <v>1</v>
      </c>
      <c r="L146">
        <v>0</v>
      </c>
      <c r="M146">
        <v>31</v>
      </c>
      <c r="N146">
        <v>0</v>
      </c>
      <c r="O146">
        <v>55</v>
      </c>
      <c r="P146">
        <v>0</v>
      </c>
      <c r="U146" t="str">
        <f t="shared" si="3"/>
        <v/>
      </c>
      <c r="V146" t="str">
        <f>IF(U146="","",VLOOKUP(B146,'08 County Sub Allocation'!A:B,2,FALSE))</f>
        <v/>
      </c>
      <c r="X146" t="str">
        <f t="shared" si="4"/>
        <v/>
      </c>
      <c r="Y146" t="str">
        <f t="shared" si="5"/>
        <v/>
      </c>
    </row>
    <row r="147" spans="1:25" x14ac:dyDescent="0.3">
      <c r="A147" t="e">
        <f>VLOOKUP(B147,'VTD Check'!A:D,4,FALSE)</f>
        <v>#N/A</v>
      </c>
      <c r="B147" t="s">
        <v>323</v>
      </c>
      <c r="C147">
        <v>23</v>
      </c>
      <c r="U147" t="str">
        <f t="shared" si="3"/>
        <v/>
      </c>
      <c r="V147" t="str">
        <f>IF(U147="","",VLOOKUP(B147,'08 County Sub Allocation'!A:B,2,FALSE))</f>
        <v/>
      </c>
      <c r="X147" t="str">
        <f t="shared" si="4"/>
        <v/>
      </c>
      <c r="Y147" t="str">
        <f t="shared" si="5"/>
        <v/>
      </c>
    </row>
    <row r="148" spans="1:25" x14ac:dyDescent="0.3">
      <c r="A148" t="e">
        <f>VLOOKUP(B148,'VTD Check'!A:D,4,FALSE)</f>
        <v>#N/A</v>
      </c>
      <c r="B148" t="s">
        <v>24</v>
      </c>
      <c r="C148">
        <v>23</v>
      </c>
      <c r="D148">
        <v>0</v>
      </c>
      <c r="E148">
        <v>0</v>
      </c>
      <c r="F148" t="s">
        <v>25</v>
      </c>
      <c r="G148">
        <v>58182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U148" t="str">
        <f t="shared" si="3"/>
        <v/>
      </c>
      <c r="V148" t="str">
        <f>IF(U148="","",VLOOKUP(B148,'08 County Sub Allocation'!A:B,2,FALSE))</f>
        <v/>
      </c>
      <c r="X148" t="str">
        <f t="shared" si="4"/>
        <v/>
      </c>
      <c r="Y148" t="str">
        <f t="shared" si="5"/>
        <v/>
      </c>
    </row>
    <row r="149" spans="1:25" x14ac:dyDescent="0.3">
      <c r="A149" t="e">
        <f>VLOOKUP(B149,'VTD Check'!A:D,4,FALSE)</f>
        <v>#N/A</v>
      </c>
      <c r="B149" t="s">
        <v>26</v>
      </c>
      <c r="C149">
        <v>23</v>
      </c>
      <c r="D149">
        <v>0</v>
      </c>
      <c r="E149">
        <v>193</v>
      </c>
      <c r="F149" t="s">
        <v>25</v>
      </c>
      <c r="G149">
        <v>58182</v>
      </c>
      <c r="H149">
        <v>193</v>
      </c>
      <c r="I149">
        <v>192</v>
      </c>
      <c r="J149">
        <v>6</v>
      </c>
      <c r="K149">
        <v>3</v>
      </c>
      <c r="L149">
        <v>2</v>
      </c>
      <c r="M149">
        <v>78</v>
      </c>
      <c r="N149">
        <v>0</v>
      </c>
      <c r="O149">
        <v>102</v>
      </c>
      <c r="P149">
        <v>1</v>
      </c>
      <c r="U149" t="str">
        <f t="shared" si="3"/>
        <v/>
      </c>
      <c r="V149" t="str">
        <f>IF(U149="","",VLOOKUP(B149,'08 County Sub Allocation'!A:B,2,FALSE))</f>
        <v/>
      </c>
      <c r="X149" t="str">
        <f t="shared" si="4"/>
        <v/>
      </c>
      <c r="Y149" t="str">
        <f t="shared" si="5"/>
        <v/>
      </c>
    </row>
    <row r="150" spans="1:25" x14ac:dyDescent="0.3">
      <c r="A150" t="e">
        <f>VLOOKUP(B150,'VTD Check'!A:D,4,FALSE)</f>
        <v>#N/A</v>
      </c>
      <c r="B150" t="s">
        <v>27</v>
      </c>
      <c r="C150">
        <v>23</v>
      </c>
      <c r="D150">
        <v>0</v>
      </c>
      <c r="E150">
        <v>0</v>
      </c>
      <c r="F150" t="s">
        <v>25</v>
      </c>
      <c r="G150">
        <v>58182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U150" t="str">
        <f t="shared" si="3"/>
        <v/>
      </c>
      <c r="V150" t="str">
        <f>IF(U150="","",VLOOKUP(B150,'08 County Sub Allocation'!A:B,2,FALSE))</f>
        <v/>
      </c>
      <c r="X150" t="str">
        <f t="shared" si="4"/>
        <v/>
      </c>
      <c r="Y150" t="str">
        <f t="shared" si="5"/>
        <v/>
      </c>
    </row>
    <row r="151" spans="1:25" x14ac:dyDescent="0.3">
      <c r="A151" t="e">
        <f>VLOOKUP(B151,'VTD Check'!A:D,4,FALSE)</f>
        <v>#N/A</v>
      </c>
      <c r="B151" t="s">
        <v>28</v>
      </c>
      <c r="C151">
        <v>23</v>
      </c>
      <c r="D151">
        <v>0</v>
      </c>
      <c r="E151">
        <v>0</v>
      </c>
      <c r="F151" t="s">
        <v>25</v>
      </c>
      <c r="G151">
        <v>58182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U151" t="str">
        <f t="shared" si="3"/>
        <v/>
      </c>
      <c r="V151" t="str">
        <f>IF(U151="","",VLOOKUP(B151,'08 County Sub Allocation'!A:B,2,FALSE))</f>
        <v/>
      </c>
      <c r="X151" t="str">
        <f t="shared" si="4"/>
        <v/>
      </c>
      <c r="Y151" t="str">
        <f t="shared" si="5"/>
        <v/>
      </c>
    </row>
    <row r="152" spans="1:25" x14ac:dyDescent="0.3">
      <c r="A152" t="e">
        <f>VLOOKUP(B152,'VTD Check'!A:D,4,FALSE)</f>
        <v>#N/A</v>
      </c>
      <c r="B152" t="s">
        <v>29</v>
      </c>
      <c r="C152">
        <v>23</v>
      </c>
      <c r="D152">
        <v>0</v>
      </c>
      <c r="E152">
        <v>0</v>
      </c>
      <c r="F152" t="s">
        <v>25</v>
      </c>
      <c r="G152">
        <v>58182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U152" t="str">
        <f t="shared" si="3"/>
        <v/>
      </c>
      <c r="V152" t="str">
        <f>IF(U152="","",VLOOKUP(B152,'08 County Sub Allocation'!A:B,2,FALSE))</f>
        <v/>
      </c>
      <c r="X152" t="str">
        <f t="shared" si="4"/>
        <v/>
      </c>
      <c r="Y152" t="str">
        <f t="shared" si="5"/>
        <v/>
      </c>
    </row>
    <row r="153" spans="1:25" x14ac:dyDescent="0.3">
      <c r="A153" t="e">
        <f>VLOOKUP(B153,'VTD Check'!A:D,4,FALSE)</f>
        <v>#N/A</v>
      </c>
      <c r="B153" t="s">
        <v>30</v>
      </c>
      <c r="C153">
        <v>23</v>
      </c>
      <c r="D153">
        <v>0</v>
      </c>
      <c r="E153">
        <v>453</v>
      </c>
      <c r="F153" t="s">
        <v>25</v>
      </c>
      <c r="G153">
        <v>58182</v>
      </c>
      <c r="H153">
        <v>454</v>
      </c>
      <c r="I153">
        <v>446</v>
      </c>
      <c r="J153">
        <v>8</v>
      </c>
      <c r="K153">
        <v>4</v>
      </c>
      <c r="L153">
        <v>3</v>
      </c>
      <c r="M153">
        <v>210</v>
      </c>
      <c r="N153">
        <v>2</v>
      </c>
      <c r="O153">
        <v>218</v>
      </c>
      <c r="P153">
        <v>1</v>
      </c>
      <c r="U153" t="str">
        <f t="shared" si="3"/>
        <v/>
      </c>
      <c r="V153" t="str">
        <f>IF(U153="","",VLOOKUP(B153,'08 County Sub Allocation'!A:B,2,FALSE))</f>
        <v/>
      </c>
      <c r="X153" t="str">
        <f t="shared" si="4"/>
        <v/>
      </c>
      <c r="Y153" t="str">
        <f t="shared" si="5"/>
        <v/>
      </c>
    </row>
    <row r="154" spans="1:25" x14ac:dyDescent="0.3">
      <c r="A154" t="e">
        <f>VLOOKUP(B154,'VTD Check'!A:D,4,FALSE)</f>
        <v>#N/A</v>
      </c>
      <c r="B154" t="s">
        <v>31</v>
      </c>
      <c r="C154">
        <v>23</v>
      </c>
      <c r="D154">
        <v>0</v>
      </c>
      <c r="E154">
        <v>0</v>
      </c>
      <c r="F154" t="s">
        <v>25</v>
      </c>
      <c r="G154">
        <v>58182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U154" t="str">
        <f t="shared" si="3"/>
        <v/>
      </c>
      <c r="V154" t="str">
        <f>IF(U154="","",VLOOKUP(B154,'08 County Sub Allocation'!A:B,2,FALSE))</f>
        <v/>
      </c>
      <c r="X154" t="str">
        <f t="shared" si="4"/>
        <v/>
      </c>
      <c r="Y154" t="str">
        <f t="shared" si="5"/>
        <v/>
      </c>
    </row>
    <row r="155" spans="1:25" x14ac:dyDescent="0.3">
      <c r="A155" t="e">
        <f>VLOOKUP(B155,'VTD Check'!A:D,4,FALSE)</f>
        <v>#N/A</v>
      </c>
      <c r="B155" t="s">
        <v>32</v>
      </c>
      <c r="C155">
        <v>23</v>
      </c>
      <c r="D155">
        <v>0</v>
      </c>
      <c r="E155">
        <v>646</v>
      </c>
      <c r="F155" t="s">
        <v>25</v>
      </c>
      <c r="G155">
        <v>0</v>
      </c>
      <c r="H155">
        <v>647</v>
      </c>
      <c r="I155">
        <v>638</v>
      </c>
      <c r="J155">
        <v>14</v>
      </c>
      <c r="K155">
        <v>7</v>
      </c>
      <c r="L155">
        <v>5</v>
      </c>
      <c r="M155">
        <v>288</v>
      </c>
      <c r="N155">
        <v>2</v>
      </c>
      <c r="O155">
        <v>320</v>
      </c>
      <c r="P155">
        <v>2</v>
      </c>
      <c r="U155" t="str">
        <f t="shared" si="3"/>
        <v/>
      </c>
      <c r="V155" t="str">
        <f>IF(U155="","",VLOOKUP(B155,'08 County Sub Allocation'!A:B,2,FALSE))</f>
        <v/>
      </c>
      <c r="X155" t="str">
        <f t="shared" si="4"/>
        <v/>
      </c>
      <c r="Y155" t="str">
        <f t="shared" si="5"/>
        <v/>
      </c>
    </row>
    <row r="156" spans="1:25" x14ac:dyDescent="0.3">
      <c r="A156" t="e">
        <f>VLOOKUP(B156,'VTD Check'!A:D,4,FALSE)</f>
        <v>#N/A</v>
      </c>
      <c r="B156" t="s">
        <v>344</v>
      </c>
      <c r="C156">
        <v>25</v>
      </c>
      <c r="U156" t="str">
        <f t="shared" si="3"/>
        <v/>
      </c>
      <c r="V156" t="str">
        <f>IF(U156="","",VLOOKUP(B156,'08 County Sub Allocation'!A:B,2,FALSE))</f>
        <v/>
      </c>
      <c r="X156" t="str">
        <f t="shared" si="4"/>
        <v/>
      </c>
      <c r="Y156" t="str">
        <f t="shared" si="5"/>
        <v/>
      </c>
    </row>
    <row r="157" spans="1:25" x14ac:dyDescent="0.3">
      <c r="A157" t="e">
        <f>VLOOKUP(B157,'VTD Check'!A:D,4,FALSE)</f>
        <v>#N/A</v>
      </c>
      <c r="B157" t="s">
        <v>24</v>
      </c>
      <c r="C157">
        <v>25</v>
      </c>
      <c r="D157">
        <v>0</v>
      </c>
      <c r="E157">
        <v>0</v>
      </c>
      <c r="F157" t="s">
        <v>25</v>
      </c>
      <c r="G157">
        <v>23203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U157" t="str">
        <f t="shared" ref="U157:U220" si="6">IF(ISNUMBER(LEFT(A157,2)/1),A157,IF(RIGHT(B156,8)="Absentee",REPT("0",2-LEN(C157))&amp;C157&amp;"-ABS",IF(RIGHT(B156,8)="Question",REPT("0",2-LEN(C157))&amp;C157&amp;"-QUE","")))</f>
        <v/>
      </c>
      <c r="V157" t="str">
        <f>IF(U157="","",VLOOKUP(B157,'08 County Sub Allocation'!A:B,2,FALSE))</f>
        <v/>
      </c>
      <c r="X157" t="str">
        <f t="shared" ref="X157:X220" si="7">IF(U157="","",IF(ISNUMBER(LEFT(U157,2)/1),LEFT(U157,2)/1,X156))</f>
        <v/>
      </c>
      <c r="Y157" t="str">
        <f t="shared" ref="Y157:Y220" si="8">IF(U157="","",IF(RIGHT(B157,5)="Total","TOT",IF(ISNUMBER(LEFT(A157,2)/1),"ED",IF(RIGHT(U157,3)="ABS","ABS",IF(RIGHT(U157,3)="QUE","QUE","")))))</f>
        <v/>
      </c>
    </row>
    <row r="158" spans="1:25" x14ac:dyDescent="0.3">
      <c r="A158" t="e">
        <f>VLOOKUP(B158,'VTD Check'!A:D,4,FALSE)</f>
        <v>#N/A</v>
      </c>
      <c r="B158" t="s">
        <v>26</v>
      </c>
      <c r="C158">
        <v>25</v>
      </c>
      <c r="D158">
        <v>0</v>
      </c>
      <c r="E158">
        <v>0</v>
      </c>
      <c r="F158" t="s">
        <v>25</v>
      </c>
      <c r="G158">
        <v>23203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U158" t="str">
        <f t="shared" si="6"/>
        <v/>
      </c>
      <c r="V158" t="str">
        <f>IF(U158="","",VLOOKUP(B158,'08 County Sub Allocation'!A:B,2,FALSE))</f>
        <v/>
      </c>
      <c r="X158" t="str">
        <f t="shared" si="7"/>
        <v/>
      </c>
      <c r="Y158" t="str">
        <f t="shared" si="8"/>
        <v/>
      </c>
    </row>
    <row r="159" spans="1:25" x14ac:dyDescent="0.3">
      <c r="A159" t="e">
        <f>VLOOKUP(B159,'VTD Check'!A:D,4,FALSE)</f>
        <v>#N/A</v>
      </c>
      <c r="B159" t="s">
        <v>27</v>
      </c>
      <c r="C159">
        <v>25</v>
      </c>
      <c r="D159">
        <v>0</v>
      </c>
      <c r="E159">
        <v>0</v>
      </c>
      <c r="F159" t="s">
        <v>25</v>
      </c>
      <c r="G159">
        <v>23203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U159" t="str">
        <f t="shared" si="6"/>
        <v/>
      </c>
      <c r="V159" t="str">
        <f>IF(U159="","",VLOOKUP(B159,'08 County Sub Allocation'!A:B,2,FALSE))</f>
        <v/>
      </c>
      <c r="X159" t="str">
        <f t="shared" si="7"/>
        <v/>
      </c>
      <c r="Y159" t="str">
        <f t="shared" si="8"/>
        <v/>
      </c>
    </row>
    <row r="160" spans="1:25" x14ac:dyDescent="0.3">
      <c r="A160" t="e">
        <f>VLOOKUP(B160,'VTD Check'!A:D,4,FALSE)</f>
        <v>#N/A</v>
      </c>
      <c r="B160" t="s">
        <v>28</v>
      </c>
      <c r="C160">
        <v>25</v>
      </c>
      <c r="D160">
        <v>0</v>
      </c>
      <c r="E160">
        <v>0</v>
      </c>
      <c r="F160" t="s">
        <v>25</v>
      </c>
      <c r="G160">
        <v>23203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U160" t="str">
        <f t="shared" si="6"/>
        <v/>
      </c>
      <c r="V160" t="str">
        <f>IF(U160="","",VLOOKUP(B160,'08 County Sub Allocation'!A:B,2,FALSE))</f>
        <v/>
      </c>
      <c r="X160" t="str">
        <f t="shared" si="7"/>
        <v/>
      </c>
      <c r="Y160" t="str">
        <f t="shared" si="8"/>
        <v/>
      </c>
    </row>
    <row r="161" spans="1:25" x14ac:dyDescent="0.3">
      <c r="A161" t="e">
        <f>VLOOKUP(B161,'VTD Check'!A:D,4,FALSE)</f>
        <v>#N/A</v>
      </c>
      <c r="B161" t="s">
        <v>29</v>
      </c>
      <c r="C161">
        <v>25</v>
      </c>
      <c r="D161">
        <v>0</v>
      </c>
      <c r="E161">
        <v>205</v>
      </c>
      <c r="F161" t="s">
        <v>25</v>
      </c>
      <c r="G161">
        <v>23203</v>
      </c>
      <c r="H161">
        <v>103</v>
      </c>
      <c r="I161">
        <v>102</v>
      </c>
      <c r="J161">
        <v>1</v>
      </c>
      <c r="K161">
        <v>1</v>
      </c>
      <c r="L161">
        <v>1</v>
      </c>
      <c r="M161">
        <v>56</v>
      </c>
      <c r="N161">
        <v>0</v>
      </c>
      <c r="O161">
        <v>43</v>
      </c>
      <c r="P161">
        <v>0</v>
      </c>
      <c r="U161" t="str">
        <f t="shared" si="6"/>
        <v/>
      </c>
      <c r="V161" t="str">
        <f>IF(U161="","",VLOOKUP(B161,'08 County Sub Allocation'!A:B,2,FALSE))</f>
        <v/>
      </c>
      <c r="X161" t="str">
        <f t="shared" si="7"/>
        <v/>
      </c>
      <c r="Y161" t="str">
        <f t="shared" si="8"/>
        <v/>
      </c>
    </row>
    <row r="162" spans="1:25" x14ac:dyDescent="0.3">
      <c r="A162" t="e">
        <f>VLOOKUP(B162,'VTD Check'!A:D,4,FALSE)</f>
        <v>#N/A</v>
      </c>
      <c r="B162" t="s">
        <v>30</v>
      </c>
      <c r="C162">
        <v>25</v>
      </c>
      <c r="D162">
        <v>0</v>
      </c>
      <c r="E162">
        <v>0</v>
      </c>
      <c r="F162" t="s">
        <v>25</v>
      </c>
      <c r="G162">
        <v>23203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U162" t="str">
        <f t="shared" si="6"/>
        <v/>
      </c>
      <c r="V162" t="str">
        <f>IF(U162="","",VLOOKUP(B162,'08 County Sub Allocation'!A:B,2,FALSE))</f>
        <v/>
      </c>
      <c r="X162" t="str">
        <f t="shared" si="7"/>
        <v/>
      </c>
      <c r="Y162" t="str">
        <f t="shared" si="8"/>
        <v/>
      </c>
    </row>
    <row r="163" spans="1:25" x14ac:dyDescent="0.3">
      <c r="A163" t="e">
        <f>VLOOKUP(B163,'VTD Check'!A:D,4,FALSE)</f>
        <v>#N/A</v>
      </c>
      <c r="B163" t="s">
        <v>31</v>
      </c>
      <c r="C163">
        <v>25</v>
      </c>
      <c r="D163">
        <v>0</v>
      </c>
      <c r="E163">
        <v>0</v>
      </c>
      <c r="F163" t="s">
        <v>25</v>
      </c>
      <c r="G163">
        <v>23203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U163" t="str">
        <f t="shared" si="6"/>
        <v/>
      </c>
      <c r="V163" t="str">
        <f>IF(U163="","",VLOOKUP(B163,'08 County Sub Allocation'!A:B,2,FALSE))</f>
        <v/>
      </c>
      <c r="X163" t="str">
        <f t="shared" si="7"/>
        <v/>
      </c>
      <c r="Y163" t="str">
        <f t="shared" si="8"/>
        <v/>
      </c>
    </row>
    <row r="164" spans="1:25" x14ac:dyDescent="0.3">
      <c r="A164" t="e">
        <f>VLOOKUP(B164,'VTD Check'!A:D,4,FALSE)</f>
        <v>#N/A</v>
      </c>
      <c r="B164" t="s">
        <v>32</v>
      </c>
      <c r="C164">
        <v>25</v>
      </c>
      <c r="D164">
        <v>0</v>
      </c>
      <c r="E164">
        <v>205</v>
      </c>
      <c r="F164" t="s">
        <v>25</v>
      </c>
      <c r="G164">
        <v>0</v>
      </c>
      <c r="H164">
        <v>103</v>
      </c>
      <c r="I164">
        <v>102</v>
      </c>
      <c r="J164">
        <v>1</v>
      </c>
      <c r="K164">
        <v>1</v>
      </c>
      <c r="L164">
        <v>1</v>
      </c>
      <c r="M164">
        <v>56</v>
      </c>
      <c r="N164">
        <v>0</v>
      </c>
      <c r="O164">
        <v>43</v>
      </c>
      <c r="P164">
        <v>0</v>
      </c>
      <c r="U164" t="str">
        <f t="shared" si="6"/>
        <v/>
      </c>
      <c r="V164" t="str">
        <f>IF(U164="","",VLOOKUP(B164,'08 County Sub Allocation'!A:B,2,FALSE))</f>
        <v/>
      </c>
      <c r="X164" t="str">
        <f t="shared" si="7"/>
        <v/>
      </c>
      <c r="Y164" t="str">
        <f t="shared" si="8"/>
        <v/>
      </c>
    </row>
    <row r="165" spans="1:25" x14ac:dyDescent="0.3">
      <c r="A165" t="e">
        <f>VLOOKUP(B165,'VTD Check'!A:D,4,FALSE)</f>
        <v>#N/A</v>
      </c>
      <c r="B165" t="s">
        <v>372</v>
      </c>
      <c r="C165">
        <v>28</v>
      </c>
      <c r="U165" t="str">
        <f t="shared" si="6"/>
        <v/>
      </c>
      <c r="V165" t="str">
        <f>IF(U165="","",VLOOKUP(B165,'08 County Sub Allocation'!A:B,2,FALSE))</f>
        <v/>
      </c>
      <c r="X165" t="str">
        <f t="shared" si="7"/>
        <v/>
      </c>
      <c r="Y165" t="str">
        <f t="shared" si="8"/>
        <v/>
      </c>
    </row>
    <row r="166" spans="1:25" x14ac:dyDescent="0.3">
      <c r="A166" t="e">
        <f>VLOOKUP(B166,'VTD Check'!A:D,4,FALSE)</f>
        <v>#N/A</v>
      </c>
      <c r="B166" t="s">
        <v>24</v>
      </c>
      <c r="C166">
        <v>28</v>
      </c>
      <c r="D166">
        <v>0</v>
      </c>
      <c r="E166">
        <v>0</v>
      </c>
      <c r="F166" t="s">
        <v>25</v>
      </c>
      <c r="G166">
        <v>62754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U166" t="str">
        <f t="shared" si="6"/>
        <v/>
      </c>
      <c r="V166" t="str">
        <f>IF(U166="","",VLOOKUP(B166,'08 County Sub Allocation'!A:B,2,FALSE))</f>
        <v/>
      </c>
      <c r="X166" t="str">
        <f t="shared" si="7"/>
        <v/>
      </c>
      <c r="Y166" t="str">
        <f t="shared" si="8"/>
        <v/>
      </c>
    </row>
    <row r="167" spans="1:25" x14ac:dyDescent="0.3">
      <c r="A167" t="e">
        <f>VLOOKUP(B167,'VTD Check'!A:D,4,FALSE)</f>
        <v>#N/A</v>
      </c>
      <c r="B167" t="s">
        <v>26</v>
      </c>
      <c r="C167">
        <v>28</v>
      </c>
      <c r="D167">
        <v>0</v>
      </c>
      <c r="E167">
        <v>234</v>
      </c>
      <c r="F167" t="s">
        <v>25</v>
      </c>
      <c r="G167">
        <v>62754</v>
      </c>
      <c r="H167">
        <v>234</v>
      </c>
      <c r="I167">
        <v>233</v>
      </c>
      <c r="J167">
        <v>6</v>
      </c>
      <c r="K167">
        <v>0</v>
      </c>
      <c r="L167">
        <v>1</v>
      </c>
      <c r="M167">
        <v>96</v>
      </c>
      <c r="N167">
        <v>1</v>
      </c>
      <c r="O167">
        <v>129</v>
      </c>
      <c r="P167">
        <v>0</v>
      </c>
      <c r="U167" t="str">
        <f t="shared" si="6"/>
        <v/>
      </c>
      <c r="V167" t="str">
        <f>IF(U167="","",VLOOKUP(B167,'08 County Sub Allocation'!A:B,2,FALSE))</f>
        <v/>
      </c>
      <c r="X167" t="str">
        <f t="shared" si="7"/>
        <v/>
      </c>
      <c r="Y167" t="str">
        <f t="shared" si="8"/>
        <v/>
      </c>
    </row>
    <row r="168" spans="1:25" x14ac:dyDescent="0.3">
      <c r="A168" t="e">
        <f>VLOOKUP(B168,'VTD Check'!A:D,4,FALSE)</f>
        <v>#N/A</v>
      </c>
      <c r="B168" t="s">
        <v>27</v>
      </c>
      <c r="C168">
        <v>28</v>
      </c>
      <c r="D168">
        <v>0</v>
      </c>
      <c r="E168">
        <v>0</v>
      </c>
      <c r="F168" t="s">
        <v>25</v>
      </c>
      <c r="G168">
        <v>62754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U168" t="str">
        <f t="shared" si="6"/>
        <v/>
      </c>
      <c r="V168" t="str">
        <f>IF(U168="","",VLOOKUP(B168,'08 County Sub Allocation'!A:B,2,FALSE))</f>
        <v/>
      </c>
      <c r="X168" t="str">
        <f t="shared" si="7"/>
        <v/>
      </c>
      <c r="Y168" t="str">
        <f t="shared" si="8"/>
        <v/>
      </c>
    </row>
    <row r="169" spans="1:25" x14ac:dyDescent="0.3">
      <c r="A169" t="e">
        <f>VLOOKUP(B169,'VTD Check'!A:D,4,FALSE)</f>
        <v>#N/A</v>
      </c>
      <c r="B169" t="s">
        <v>28</v>
      </c>
      <c r="C169">
        <v>28</v>
      </c>
      <c r="D169">
        <v>0</v>
      </c>
      <c r="E169">
        <v>0</v>
      </c>
      <c r="F169" t="s">
        <v>25</v>
      </c>
      <c r="G169">
        <v>62754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U169" t="str">
        <f t="shared" si="6"/>
        <v/>
      </c>
      <c r="V169" t="str">
        <f>IF(U169="","",VLOOKUP(B169,'08 County Sub Allocation'!A:B,2,FALSE))</f>
        <v/>
      </c>
      <c r="X169" t="str">
        <f t="shared" si="7"/>
        <v/>
      </c>
      <c r="Y169" t="str">
        <f t="shared" si="8"/>
        <v/>
      </c>
    </row>
    <row r="170" spans="1:25" x14ac:dyDescent="0.3">
      <c r="A170" t="e">
        <f>VLOOKUP(B170,'VTD Check'!A:D,4,FALSE)</f>
        <v>#N/A</v>
      </c>
      <c r="B170" t="s">
        <v>29</v>
      </c>
      <c r="C170">
        <v>28</v>
      </c>
      <c r="D170">
        <v>0</v>
      </c>
      <c r="E170">
        <v>0</v>
      </c>
      <c r="F170" t="s">
        <v>25</v>
      </c>
      <c r="G170">
        <v>62754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U170" t="str">
        <f t="shared" si="6"/>
        <v/>
      </c>
      <c r="V170" t="str">
        <f>IF(U170="","",VLOOKUP(B170,'08 County Sub Allocation'!A:B,2,FALSE))</f>
        <v/>
      </c>
      <c r="X170" t="str">
        <f t="shared" si="7"/>
        <v/>
      </c>
      <c r="Y170" t="str">
        <f t="shared" si="8"/>
        <v/>
      </c>
    </row>
    <row r="171" spans="1:25" x14ac:dyDescent="0.3">
      <c r="A171" t="e">
        <f>VLOOKUP(B171,'VTD Check'!A:D,4,FALSE)</f>
        <v>#N/A</v>
      </c>
      <c r="B171" t="s">
        <v>30</v>
      </c>
      <c r="C171">
        <v>28</v>
      </c>
      <c r="D171">
        <v>0</v>
      </c>
      <c r="E171">
        <v>333</v>
      </c>
      <c r="F171" t="s">
        <v>25</v>
      </c>
      <c r="G171">
        <v>62754</v>
      </c>
      <c r="H171">
        <v>333</v>
      </c>
      <c r="I171">
        <v>330</v>
      </c>
      <c r="J171">
        <v>4</v>
      </c>
      <c r="K171">
        <v>2</v>
      </c>
      <c r="L171">
        <v>4</v>
      </c>
      <c r="M171">
        <v>112</v>
      </c>
      <c r="N171">
        <v>0</v>
      </c>
      <c r="O171">
        <v>206</v>
      </c>
      <c r="P171">
        <v>2</v>
      </c>
      <c r="U171" t="str">
        <f t="shared" si="6"/>
        <v/>
      </c>
      <c r="V171" t="str">
        <f>IF(U171="","",VLOOKUP(B171,'08 County Sub Allocation'!A:B,2,FALSE))</f>
        <v/>
      </c>
      <c r="X171" t="str">
        <f t="shared" si="7"/>
        <v/>
      </c>
      <c r="Y171" t="str">
        <f t="shared" si="8"/>
        <v/>
      </c>
    </row>
    <row r="172" spans="1:25" x14ac:dyDescent="0.3">
      <c r="A172" t="e">
        <f>VLOOKUP(B172,'VTD Check'!A:D,4,FALSE)</f>
        <v>#N/A</v>
      </c>
      <c r="B172" t="s">
        <v>31</v>
      </c>
      <c r="C172">
        <v>28</v>
      </c>
      <c r="D172">
        <v>0</v>
      </c>
      <c r="E172">
        <v>0</v>
      </c>
      <c r="F172" t="s">
        <v>25</v>
      </c>
      <c r="G172">
        <v>62754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U172" t="str">
        <f t="shared" si="6"/>
        <v/>
      </c>
      <c r="V172" t="str">
        <f>IF(U172="","",VLOOKUP(B172,'08 County Sub Allocation'!A:B,2,FALSE))</f>
        <v/>
      </c>
      <c r="X172" t="str">
        <f t="shared" si="7"/>
        <v/>
      </c>
      <c r="Y172" t="str">
        <f t="shared" si="8"/>
        <v/>
      </c>
    </row>
    <row r="173" spans="1:25" x14ac:dyDescent="0.3">
      <c r="A173" t="e">
        <f>VLOOKUP(B173,'VTD Check'!A:D,4,FALSE)</f>
        <v>#N/A</v>
      </c>
      <c r="B173" t="s">
        <v>32</v>
      </c>
      <c r="C173">
        <v>28</v>
      </c>
      <c r="D173">
        <v>0</v>
      </c>
      <c r="E173">
        <v>567</v>
      </c>
      <c r="F173" t="s">
        <v>25</v>
      </c>
      <c r="G173">
        <v>0</v>
      </c>
      <c r="H173">
        <v>567</v>
      </c>
      <c r="I173">
        <v>563</v>
      </c>
      <c r="J173">
        <v>10</v>
      </c>
      <c r="K173">
        <v>2</v>
      </c>
      <c r="L173">
        <v>5</v>
      </c>
      <c r="M173">
        <v>208</v>
      </c>
      <c r="N173">
        <v>1</v>
      </c>
      <c r="O173">
        <v>335</v>
      </c>
      <c r="P173">
        <v>2</v>
      </c>
      <c r="U173" t="str">
        <f t="shared" si="6"/>
        <v/>
      </c>
      <c r="V173" t="str">
        <f>IF(U173="","",VLOOKUP(B173,'08 County Sub Allocation'!A:B,2,FALSE))</f>
        <v/>
      </c>
      <c r="X173" t="str">
        <f t="shared" si="7"/>
        <v/>
      </c>
      <c r="Y173" t="str">
        <f t="shared" si="8"/>
        <v/>
      </c>
    </row>
    <row r="174" spans="1:25" x14ac:dyDescent="0.3">
      <c r="A174" t="e">
        <f>VLOOKUP(B174,'VTD Check'!A:D,4,FALSE)</f>
        <v>#N/A</v>
      </c>
      <c r="B174" t="s">
        <v>382</v>
      </c>
      <c r="C174">
        <v>29</v>
      </c>
      <c r="U174" t="str">
        <f t="shared" si="6"/>
        <v/>
      </c>
      <c r="V174" t="str">
        <f>IF(U174="","",VLOOKUP(B174,'08 County Sub Allocation'!A:B,2,FALSE))</f>
        <v/>
      </c>
      <c r="X174" t="str">
        <f t="shared" si="7"/>
        <v/>
      </c>
      <c r="Y174" t="str">
        <f t="shared" si="8"/>
        <v/>
      </c>
    </row>
    <row r="175" spans="1:25" x14ac:dyDescent="0.3">
      <c r="A175" t="e">
        <f>VLOOKUP(B175,'VTD Check'!A:D,4,FALSE)</f>
        <v>#N/A</v>
      </c>
      <c r="B175" t="s">
        <v>24</v>
      </c>
      <c r="C175">
        <v>29</v>
      </c>
      <c r="D175">
        <v>0</v>
      </c>
      <c r="E175">
        <v>0</v>
      </c>
      <c r="F175" t="s">
        <v>25</v>
      </c>
      <c r="G175">
        <v>22730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U175" t="str">
        <f t="shared" si="6"/>
        <v/>
      </c>
      <c r="V175" t="str">
        <f>IF(U175="","",VLOOKUP(B175,'08 County Sub Allocation'!A:B,2,FALSE))</f>
        <v/>
      </c>
      <c r="X175" t="str">
        <f t="shared" si="7"/>
        <v/>
      </c>
      <c r="Y175" t="str">
        <f t="shared" si="8"/>
        <v/>
      </c>
    </row>
    <row r="176" spans="1:25" x14ac:dyDescent="0.3">
      <c r="A176" t="e">
        <f>VLOOKUP(B176,'VTD Check'!A:D,4,FALSE)</f>
        <v>#N/A</v>
      </c>
      <c r="B176" t="s">
        <v>26</v>
      </c>
      <c r="C176">
        <v>29</v>
      </c>
      <c r="D176">
        <v>0</v>
      </c>
      <c r="E176">
        <v>0</v>
      </c>
      <c r="F176" t="s">
        <v>25</v>
      </c>
      <c r="G176">
        <v>22730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U176" t="str">
        <f t="shared" si="6"/>
        <v/>
      </c>
      <c r="V176" t="str">
        <f>IF(U176="","",VLOOKUP(B176,'08 County Sub Allocation'!A:B,2,FALSE))</f>
        <v/>
      </c>
      <c r="X176" t="str">
        <f t="shared" si="7"/>
        <v/>
      </c>
      <c r="Y176" t="str">
        <f t="shared" si="8"/>
        <v/>
      </c>
    </row>
    <row r="177" spans="1:25" x14ac:dyDescent="0.3">
      <c r="A177" t="e">
        <f>VLOOKUP(B177,'VTD Check'!A:D,4,FALSE)</f>
        <v>#N/A</v>
      </c>
      <c r="B177" t="s">
        <v>27</v>
      </c>
      <c r="C177">
        <v>29</v>
      </c>
      <c r="D177">
        <v>0</v>
      </c>
      <c r="E177">
        <v>0</v>
      </c>
      <c r="F177" t="s">
        <v>25</v>
      </c>
      <c r="G177">
        <v>22730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U177" t="str">
        <f t="shared" si="6"/>
        <v/>
      </c>
      <c r="V177" t="str">
        <f>IF(U177="","",VLOOKUP(B177,'08 County Sub Allocation'!A:B,2,FALSE))</f>
        <v/>
      </c>
      <c r="X177" t="str">
        <f t="shared" si="7"/>
        <v/>
      </c>
      <c r="Y177" t="str">
        <f t="shared" si="8"/>
        <v/>
      </c>
    </row>
    <row r="178" spans="1:25" x14ac:dyDescent="0.3">
      <c r="A178" t="e">
        <f>VLOOKUP(B178,'VTD Check'!A:D,4,FALSE)</f>
        <v>#N/A</v>
      </c>
      <c r="B178" t="s">
        <v>28</v>
      </c>
      <c r="C178">
        <v>29</v>
      </c>
      <c r="D178">
        <v>0</v>
      </c>
      <c r="E178">
        <v>0</v>
      </c>
      <c r="F178" t="s">
        <v>25</v>
      </c>
      <c r="G178">
        <v>22730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U178" t="str">
        <f t="shared" si="6"/>
        <v/>
      </c>
      <c r="V178" t="str">
        <f>IF(U178="","",VLOOKUP(B178,'08 County Sub Allocation'!A:B,2,FALSE))</f>
        <v/>
      </c>
      <c r="X178" t="str">
        <f t="shared" si="7"/>
        <v/>
      </c>
      <c r="Y178" t="str">
        <f t="shared" si="8"/>
        <v/>
      </c>
    </row>
    <row r="179" spans="1:25" x14ac:dyDescent="0.3">
      <c r="A179" t="e">
        <f>VLOOKUP(B179,'VTD Check'!A:D,4,FALSE)</f>
        <v>#N/A</v>
      </c>
      <c r="B179" t="s">
        <v>29</v>
      </c>
      <c r="C179">
        <v>29</v>
      </c>
      <c r="D179">
        <v>0</v>
      </c>
      <c r="E179">
        <v>190</v>
      </c>
      <c r="F179" t="s">
        <v>25</v>
      </c>
      <c r="G179">
        <v>22730</v>
      </c>
      <c r="H179">
        <v>96</v>
      </c>
      <c r="I179">
        <v>94</v>
      </c>
      <c r="J179">
        <v>1</v>
      </c>
      <c r="K179">
        <v>0</v>
      </c>
      <c r="L179">
        <v>0</v>
      </c>
      <c r="M179">
        <v>26</v>
      </c>
      <c r="N179">
        <v>0</v>
      </c>
      <c r="O179">
        <v>67</v>
      </c>
      <c r="P179">
        <v>0</v>
      </c>
      <c r="U179" t="str">
        <f t="shared" si="6"/>
        <v/>
      </c>
      <c r="V179" t="str">
        <f>IF(U179="","",VLOOKUP(B179,'08 County Sub Allocation'!A:B,2,FALSE))</f>
        <v/>
      </c>
      <c r="X179" t="str">
        <f t="shared" si="7"/>
        <v/>
      </c>
      <c r="Y179" t="str">
        <f t="shared" si="8"/>
        <v/>
      </c>
    </row>
    <row r="180" spans="1:25" x14ac:dyDescent="0.3">
      <c r="A180" t="e">
        <f>VLOOKUP(B180,'VTD Check'!A:D,4,FALSE)</f>
        <v>#N/A</v>
      </c>
      <c r="B180" t="s">
        <v>30</v>
      </c>
      <c r="C180">
        <v>29</v>
      </c>
      <c r="D180">
        <v>0</v>
      </c>
      <c r="E180">
        <v>0</v>
      </c>
      <c r="F180" t="s">
        <v>25</v>
      </c>
      <c r="G180">
        <v>22730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U180" t="str">
        <f t="shared" si="6"/>
        <v/>
      </c>
      <c r="V180" t="str">
        <f>IF(U180="","",VLOOKUP(B180,'08 County Sub Allocation'!A:B,2,FALSE))</f>
        <v/>
      </c>
      <c r="X180" t="str">
        <f t="shared" si="7"/>
        <v/>
      </c>
      <c r="Y180" t="str">
        <f t="shared" si="8"/>
        <v/>
      </c>
    </row>
    <row r="181" spans="1:25" x14ac:dyDescent="0.3">
      <c r="A181" t="e">
        <f>VLOOKUP(B181,'VTD Check'!A:D,4,FALSE)</f>
        <v>#N/A</v>
      </c>
      <c r="B181" t="s">
        <v>31</v>
      </c>
      <c r="C181">
        <v>29</v>
      </c>
      <c r="D181">
        <v>0</v>
      </c>
      <c r="E181">
        <v>0</v>
      </c>
      <c r="F181" t="s">
        <v>25</v>
      </c>
      <c r="G181">
        <v>22730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U181" t="str">
        <f t="shared" si="6"/>
        <v/>
      </c>
      <c r="V181" t="str">
        <f>IF(U181="","",VLOOKUP(B181,'08 County Sub Allocation'!A:B,2,FALSE))</f>
        <v/>
      </c>
      <c r="X181" t="str">
        <f t="shared" si="7"/>
        <v/>
      </c>
      <c r="Y181" t="str">
        <f t="shared" si="8"/>
        <v/>
      </c>
    </row>
    <row r="182" spans="1:25" x14ac:dyDescent="0.3">
      <c r="A182" t="e">
        <f>VLOOKUP(B182,'VTD Check'!A:D,4,FALSE)</f>
        <v>#N/A</v>
      </c>
      <c r="B182" t="s">
        <v>32</v>
      </c>
      <c r="C182">
        <v>29</v>
      </c>
      <c r="D182">
        <v>0</v>
      </c>
      <c r="E182">
        <v>190</v>
      </c>
      <c r="F182" t="s">
        <v>25</v>
      </c>
      <c r="G182">
        <v>0</v>
      </c>
      <c r="H182">
        <v>96</v>
      </c>
      <c r="I182">
        <v>94</v>
      </c>
      <c r="J182">
        <v>1</v>
      </c>
      <c r="K182">
        <v>0</v>
      </c>
      <c r="L182">
        <v>0</v>
      </c>
      <c r="M182">
        <v>26</v>
      </c>
      <c r="N182">
        <v>0</v>
      </c>
      <c r="O182">
        <v>67</v>
      </c>
      <c r="P182">
        <v>0</v>
      </c>
      <c r="U182" t="str">
        <f t="shared" si="6"/>
        <v/>
      </c>
      <c r="V182" t="str">
        <f>IF(U182="","",VLOOKUP(B182,'08 County Sub Allocation'!A:B,2,FALSE))</f>
        <v/>
      </c>
      <c r="X182" t="str">
        <f t="shared" si="7"/>
        <v/>
      </c>
      <c r="Y182" t="str">
        <f t="shared" si="8"/>
        <v/>
      </c>
    </row>
    <row r="183" spans="1:25" x14ac:dyDescent="0.3">
      <c r="A183" t="e">
        <f>VLOOKUP(B183,'VTD Check'!A:D,4,FALSE)</f>
        <v>#N/A</v>
      </c>
      <c r="B183" t="s">
        <v>425</v>
      </c>
      <c r="C183">
        <v>33</v>
      </c>
      <c r="U183" t="str">
        <f t="shared" si="6"/>
        <v/>
      </c>
      <c r="V183" t="str">
        <f>IF(U183="","",VLOOKUP(B183,'08 County Sub Allocation'!A:B,2,FALSE))</f>
        <v/>
      </c>
      <c r="X183" t="str">
        <f t="shared" si="7"/>
        <v/>
      </c>
      <c r="Y183" t="str">
        <f t="shared" si="8"/>
        <v/>
      </c>
    </row>
    <row r="184" spans="1:25" x14ac:dyDescent="0.3">
      <c r="A184" t="e">
        <f>VLOOKUP(B184,'VTD Check'!A:D,4,FALSE)</f>
        <v>#N/A</v>
      </c>
      <c r="B184" t="s">
        <v>24</v>
      </c>
      <c r="C184">
        <v>33</v>
      </c>
      <c r="D184">
        <v>0</v>
      </c>
      <c r="E184">
        <v>0</v>
      </c>
      <c r="F184" t="s">
        <v>25</v>
      </c>
      <c r="G184">
        <v>48221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U184" t="str">
        <f t="shared" si="6"/>
        <v/>
      </c>
      <c r="V184" t="str">
        <f>IF(U184="","",VLOOKUP(B184,'08 County Sub Allocation'!A:B,2,FALSE))</f>
        <v/>
      </c>
      <c r="X184" t="str">
        <f t="shared" si="7"/>
        <v/>
      </c>
      <c r="Y184" t="str">
        <f t="shared" si="8"/>
        <v/>
      </c>
    </row>
    <row r="185" spans="1:25" x14ac:dyDescent="0.3">
      <c r="A185" t="e">
        <f>VLOOKUP(B185,'VTD Check'!A:D,4,FALSE)</f>
        <v>#N/A</v>
      </c>
      <c r="B185" t="s">
        <v>26</v>
      </c>
      <c r="C185">
        <v>33</v>
      </c>
      <c r="D185">
        <v>0</v>
      </c>
      <c r="E185">
        <v>155</v>
      </c>
      <c r="F185" t="s">
        <v>25</v>
      </c>
      <c r="G185">
        <v>48221</v>
      </c>
      <c r="H185">
        <v>155</v>
      </c>
      <c r="I185">
        <v>149</v>
      </c>
      <c r="J185">
        <v>0</v>
      </c>
      <c r="K185">
        <v>2</v>
      </c>
      <c r="L185">
        <v>2</v>
      </c>
      <c r="M185">
        <v>37</v>
      </c>
      <c r="N185">
        <v>0</v>
      </c>
      <c r="O185">
        <v>108</v>
      </c>
      <c r="P185">
        <v>0</v>
      </c>
      <c r="U185" t="str">
        <f t="shared" si="6"/>
        <v/>
      </c>
      <c r="V185" t="str">
        <f>IF(U185="","",VLOOKUP(B185,'08 County Sub Allocation'!A:B,2,FALSE))</f>
        <v/>
      </c>
      <c r="X185" t="str">
        <f t="shared" si="7"/>
        <v/>
      </c>
      <c r="Y185" t="str">
        <f t="shared" si="8"/>
        <v/>
      </c>
    </row>
    <row r="186" spans="1:25" x14ac:dyDescent="0.3">
      <c r="A186" t="e">
        <f>VLOOKUP(B186,'VTD Check'!A:D,4,FALSE)</f>
        <v>#N/A</v>
      </c>
      <c r="B186" t="s">
        <v>27</v>
      </c>
      <c r="C186">
        <v>33</v>
      </c>
      <c r="D186">
        <v>0</v>
      </c>
      <c r="E186">
        <v>0</v>
      </c>
      <c r="F186" t="s">
        <v>25</v>
      </c>
      <c r="G186">
        <v>48221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U186" t="str">
        <f t="shared" si="6"/>
        <v/>
      </c>
      <c r="V186" t="str">
        <f>IF(U186="","",VLOOKUP(B186,'08 County Sub Allocation'!A:B,2,FALSE))</f>
        <v/>
      </c>
      <c r="X186" t="str">
        <f t="shared" si="7"/>
        <v/>
      </c>
      <c r="Y186" t="str">
        <f t="shared" si="8"/>
        <v/>
      </c>
    </row>
    <row r="187" spans="1:25" x14ac:dyDescent="0.3">
      <c r="A187" t="e">
        <f>VLOOKUP(B187,'VTD Check'!A:D,4,FALSE)</f>
        <v>#N/A</v>
      </c>
      <c r="B187" t="s">
        <v>28</v>
      </c>
      <c r="C187">
        <v>33</v>
      </c>
      <c r="D187">
        <v>0</v>
      </c>
      <c r="E187">
        <v>554</v>
      </c>
      <c r="F187" t="s">
        <v>25</v>
      </c>
      <c r="G187">
        <v>48221</v>
      </c>
      <c r="H187">
        <v>554</v>
      </c>
      <c r="I187">
        <v>546</v>
      </c>
      <c r="J187">
        <v>10</v>
      </c>
      <c r="K187">
        <v>2</v>
      </c>
      <c r="L187">
        <v>6</v>
      </c>
      <c r="M187">
        <v>168</v>
      </c>
      <c r="N187">
        <v>4</v>
      </c>
      <c r="O187">
        <v>352</v>
      </c>
      <c r="P187">
        <v>4</v>
      </c>
      <c r="U187" t="str">
        <f t="shared" si="6"/>
        <v/>
      </c>
      <c r="V187" t="str">
        <f>IF(U187="","",VLOOKUP(B187,'08 County Sub Allocation'!A:B,2,FALSE))</f>
        <v/>
      </c>
      <c r="X187" t="str">
        <f t="shared" si="7"/>
        <v/>
      </c>
      <c r="Y187" t="str">
        <f t="shared" si="8"/>
        <v/>
      </c>
    </row>
    <row r="188" spans="1:25" x14ac:dyDescent="0.3">
      <c r="A188" t="e">
        <f>VLOOKUP(B188,'VTD Check'!A:D,4,FALSE)</f>
        <v>#N/A</v>
      </c>
      <c r="B188" t="s">
        <v>29</v>
      </c>
      <c r="C188">
        <v>33</v>
      </c>
      <c r="D188">
        <v>0</v>
      </c>
      <c r="E188">
        <v>0</v>
      </c>
      <c r="F188" t="s">
        <v>25</v>
      </c>
      <c r="G188">
        <v>48221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U188" t="str">
        <f t="shared" si="6"/>
        <v/>
      </c>
      <c r="V188" t="str">
        <f>IF(U188="","",VLOOKUP(B188,'08 County Sub Allocation'!A:B,2,FALSE))</f>
        <v/>
      </c>
      <c r="X188" t="str">
        <f t="shared" si="7"/>
        <v/>
      </c>
      <c r="Y188" t="str">
        <f t="shared" si="8"/>
        <v/>
      </c>
    </row>
    <row r="189" spans="1:25" x14ac:dyDescent="0.3">
      <c r="A189" t="e">
        <f>VLOOKUP(B189,'VTD Check'!A:D,4,FALSE)</f>
        <v>#N/A</v>
      </c>
      <c r="B189" t="s">
        <v>30</v>
      </c>
      <c r="C189">
        <v>33</v>
      </c>
      <c r="D189">
        <v>0</v>
      </c>
      <c r="E189">
        <v>409</v>
      </c>
      <c r="F189" t="s">
        <v>25</v>
      </c>
      <c r="G189">
        <v>48221</v>
      </c>
      <c r="H189">
        <v>409</v>
      </c>
      <c r="I189">
        <v>403</v>
      </c>
      <c r="J189">
        <v>7</v>
      </c>
      <c r="K189">
        <v>4</v>
      </c>
      <c r="L189">
        <v>8</v>
      </c>
      <c r="M189">
        <v>116</v>
      </c>
      <c r="N189">
        <v>2</v>
      </c>
      <c r="O189">
        <v>265</v>
      </c>
      <c r="P189">
        <v>1</v>
      </c>
      <c r="U189" t="str">
        <f t="shared" si="6"/>
        <v/>
      </c>
      <c r="V189" t="str">
        <f>IF(U189="","",VLOOKUP(B189,'08 County Sub Allocation'!A:B,2,FALSE))</f>
        <v/>
      </c>
      <c r="X189" t="str">
        <f t="shared" si="7"/>
        <v/>
      </c>
      <c r="Y189" t="str">
        <f t="shared" si="8"/>
        <v/>
      </c>
    </row>
    <row r="190" spans="1:25" x14ac:dyDescent="0.3">
      <c r="A190" t="e">
        <f>VLOOKUP(B190,'VTD Check'!A:D,4,FALSE)</f>
        <v>#N/A</v>
      </c>
      <c r="B190" t="s">
        <v>31</v>
      </c>
      <c r="C190">
        <v>33</v>
      </c>
      <c r="D190">
        <v>0</v>
      </c>
      <c r="E190">
        <v>0</v>
      </c>
      <c r="F190" t="s">
        <v>25</v>
      </c>
      <c r="G190">
        <v>48221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U190" t="str">
        <f t="shared" si="6"/>
        <v/>
      </c>
      <c r="V190" t="str">
        <f>IF(U190="","",VLOOKUP(B190,'08 County Sub Allocation'!A:B,2,FALSE))</f>
        <v/>
      </c>
      <c r="X190" t="str">
        <f t="shared" si="7"/>
        <v/>
      </c>
      <c r="Y190" t="str">
        <f t="shared" si="8"/>
        <v/>
      </c>
    </row>
    <row r="191" spans="1:25" x14ac:dyDescent="0.3">
      <c r="A191" t="e">
        <f>VLOOKUP(B191,'VTD Check'!A:D,4,FALSE)</f>
        <v>#N/A</v>
      </c>
      <c r="B191" t="s">
        <v>32</v>
      </c>
      <c r="C191">
        <v>33</v>
      </c>
      <c r="D191">
        <v>0</v>
      </c>
      <c r="E191">
        <v>1118</v>
      </c>
      <c r="F191" t="s">
        <v>25</v>
      </c>
      <c r="G191">
        <v>0</v>
      </c>
      <c r="H191">
        <v>1118</v>
      </c>
      <c r="I191">
        <v>1098</v>
      </c>
      <c r="J191">
        <v>17</v>
      </c>
      <c r="K191">
        <v>8</v>
      </c>
      <c r="L191">
        <v>16</v>
      </c>
      <c r="M191">
        <v>321</v>
      </c>
      <c r="N191">
        <v>6</v>
      </c>
      <c r="O191">
        <v>725</v>
      </c>
      <c r="P191">
        <v>5</v>
      </c>
      <c r="U191" t="str">
        <f t="shared" si="6"/>
        <v/>
      </c>
      <c r="V191" t="str">
        <f>IF(U191="","",VLOOKUP(B191,'08 County Sub Allocation'!A:B,2,FALSE))</f>
        <v/>
      </c>
      <c r="X191" t="str">
        <f t="shared" si="7"/>
        <v/>
      </c>
      <c r="Y191" t="str">
        <f t="shared" si="8"/>
        <v/>
      </c>
    </row>
    <row r="192" spans="1:25" x14ac:dyDescent="0.3">
      <c r="A192" t="e">
        <f>VLOOKUP(B192,'VTD Check'!A:D,4,FALSE)</f>
        <v>#N/A</v>
      </c>
      <c r="B192" t="s">
        <v>426</v>
      </c>
      <c r="C192">
        <v>33</v>
      </c>
      <c r="U192" t="str">
        <f t="shared" si="6"/>
        <v/>
      </c>
      <c r="V192" t="str">
        <f>IF(U192="","",VLOOKUP(B192,'08 County Sub Allocation'!A:B,2,FALSE))</f>
        <v/>
      </c>
      <c r="X192" t="str">
        <f t="shared" si="7"/>
        <v/>
      </c>
      <c r="Y192" t="str">
        <f t="shared" si="8"/>
        <v/>
      </c>
    </row>
    <row r="193" spans="1:25" x14ac:dyDescent="0.3">
      <c r="A193" t="e">
        <f>VLOOKUP(B193,'VTD Check'!A:D,4,FALSE)</f>
        <v>#N/A</v>
      </c>
      <c r="B193" t="s">
        <v>24</v>
      </c>
      <c r="C193">
        <v>33</v>
      </c>
      <c r="D193">
        <v>0</v>
      </c>
      <c r="E193">
        <v>0</v>
      </c>
      <c r="F193" t="s">
        <v>25</v>
      </c>
      <c r="G193">
        <v>24844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U193" t="str">
        <f t="shared" si="6"/>
        <v/>
      </c>
      <c r="V193" t="str">
        <f>IF(U193="","",VLOOKUP(B193,'08 County Sub Allocation'!A:B,2,FALSE))</f>
        <v/>
      </c>
      <c r="X193" t="str">
        <f t="shared" si="7"/>
        <v/>
      </c>
      <c r="Y193" t="str">
        <f t="shared" si="8"/>
        <v/>
      </c>
    </row>
    <row r="194" spans="1:25" x14ac:dyDescent="0.3">
      <c r="A194" t="e">
        <f>VLOOKUP(B194,'VTD Check'!A:D,4,FALSE)</f>
        <v>#N/A</v>
      </c>
      <c r="B194" t="s">
        <v>26</v>
      </c>
      <c r="C194">
        <v>33</v>
      </c>
      <c r="D194">
        <v>0</v>
      </c>
      <c r="E194">
        <v>0</v>
      </c>
      <c r="F194" t="s">
        <v>25</v>
      </c>
      <c r="G194">
        <v>24844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U194" t="str">
        <f t="shared" si="6"/>
        <v/>
      </c>
      <c r="V194" t="str">
        <f>IF(U194="","",VLOOKUP(B194,'08 County Sub Allocation'!A:B,2,FALSE))</f>
        <v/>
      </c>
      <c r="X194" t="str">
        <f t="shared" si="7"/>
        <v/>
      </c>
      <c r="Y194" t="str">
        <f t="shared" si="8"/>
        <v/>
      </c>
    </row>
    <row r="195" spans="1:25" x14ac:dyDescent="0.3">
      <c r="A195" t="e">
        <f>VLOOKUP(B195,'VTD Check'!A:D,4,FALSE)</f>
        <v>#N/A</v>
      </c>
      <c r="B195" t="s">
        <v>27</v>
      </c>
      <c r="C195">
        <v>33</v>
      </c>
      <c r="D195">
        <v>0</v>
      </c>
      <c r="E195">
        <v>0</v>
      </c>
      <c r="F195" t="s">
        <v>25</v>
      </c>
      <c r="G195">
        <v>24844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U195" t="str">
        <f t="shared" si="6"/>
        <v/>
      </c>
      <c r="V195" t="str">
        <f>IF(U195="","",VLOOKUP(B195,'08 County Sub Allocation'!A:B,2,FALSE))</f>
        <v/>
      </c>
      <c r="X195" t="str">
        <f t="shared" si="7"/>
        <v/>
      </c>
      <c r="Y195" t="str">
        <f t="shared" si="8"/>
        <v/>
      </c>
    </row>
    <row r="196" spans="1:25" x14ac:dyDescent="0.3">
      <c r="A196" t="e">
        <f>VLOOKUP(B196,'VTD Check'!A:D,4,FALSE)</f>
        <v>#N/A</v>
      </c>
      <c r="B196" t="s">
        <v>28</v>
      </c>
      <c r="C196">
        <v>33</v>
      </c>
      <c r="D196">
        <v>0</v>
      </c>
      <c r="E196">
        <v>0</v>
      </c>
      <c r="F196" t="s">
        <v>25</v>
      </c>
      <c r="G196">
        <v>24844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U196" t="str">
        <f t="shared" si="6"/>
        <v/>
      </c>
      <c r="V196" t="str">
        <f>IF(U196="","",VLOOKUP(B196,'08 County Sub Allocation'!A:B,2,FALSE))</f>
        <v/>
      </c>
      <c r="X196" t="str">
        <f t="shared" si="7"/>
        <v/>
      </c>
      <c r="Y196" t="str">
        <f t="shared" si="8"/>
        <v/>
      </c>
    </row>
    <row r="197" spans="1:25" x14ac:dyDescent="0.3">
      <c r="A197" t="e">
        <f>VLOOKUP(B197,'VTD Check'!A:D,4,FALSE)</f>
        <v>#N/A</v>
      </c>
      <c r="B197" t="s">
        <v>29</v>
      </c>
      <c r="C197">
        <v>33</v>
      </c>
      <c r="D197">
        <v>0</v>
      </c>
      <c r="E197">
        <v>362</v>
      </c>
      <c r="F197" t="s">
        <v>25</v>
      </c>
      <c r="G197">
        <v>24844</v>
      </c>
      <c r="H197">
        <v>362</v>
      </c>
      <c r="I197">
        <v>361</v>
      </c>
      <c r="J197">
        <v>7</v>
      </c>
      <c r="K197">
        <v>4</v>
      </c>
      <c r="L197">
        <v>2</v>
      </c>
      <c r="M197">
        <v>72</v>
      </c>
      <c r="N197">
        <v>1</v>
      </c>
      <c r="O197">
        <v>273</v>
      </c>
      <c r="P197">
        <v>2</v>
      </c>
      <c r="U197" t="str">
        <f t="shared" si="6"/>
        <v/>
      </c>
      <c r="V197" t="str">
        <f>IF(U197="","",VLOOKUP(B197,'08 County Sub Allocation'!A:B,2,FALSE))</f>
        <v/>
      </c>
      <c r="X197" t="str">
        <f t="shared" si="7"/>
        <v/>
      </c>
      <c r="Y197" t="str">
        <f t="shared" si="8"/>
        <v/>
      </c>
    </row>
    <row r="198" spans="1:25" x14ac:dyDescent="0.3">
      <c r="A198" t="e">
        <f>VLOOKUP(B198,'VTD Check'!A:D,4,FALSE)</f>
        <v>#N/A</v>
      </c>
      <c r="B198" t="s">
        <v>30</v>
      </c>
      <c r="C198">
        <v>33</v>
      </c>
      <c r="D198">
        <v>0</v>
      </c>
      <c r="E198">
        <v>0</v>
      </c>
      <c r="F198" t="s">
        <v>25</v>
      </c>
      <c r="G198">
        <v>24844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U198" t="str">
        <f t="shared" si="6"/>
        <v/>
      </c>
      <c r="V198" t="str">
        <f>IF(U198="","",VLOOKUP(B198,'08 County Sub Allocation'!A:B,2,FALSE))</f>
        <v/>
      </c>
      <c r="X198" t="str">
        <f t="shared" si="7"/>
        <v/>
      </c>
      <c r="Y198" t="str">
        <f t="shared" si="8"/>
        <v/>
      </c>
    </row>
    <row r="199" spans="1:25" x14ac:dyDescent="0.3">
      <c r="A199" t="e">
        <f>VLOOKUP(B199,'VTD Check'!A:D,4,FALSE)</f>
        <v>#N/A</v>
      </c>
      <c r="B199" t="s">
        <v>31</v>
      </c>
      <c r="C199">
        <v>33</v>
      </c>
      <c r="D199">
        <v>0</v>
      </c>
      <c r="E199">
        <v>0</v>
      </c>
      <c r="F199" t="s">
        <v>25</v>
      </c>
      <c r="G199">
        <v>24844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U199" t="str">
        <f t="shared" si="6"/>
        <v/>
      </c>
      <c r="V199" t="str">
        <f>IF(U199="","",VLOOKUP(B199,'08 County Sub Allocation'!A:B,2,FALSE))</f>
        <v/>
      </c>
      <c r="X199" t="str">
        <f t="shared" si="7"/>
        <v/>
      </c>
      <c r="Y199" t="str">
        <f t="shared" si="8"/>
        <v/>
      </c>
    </row>
    <row r="200" spans="1:25" x14ac:dyDescent="0.3">
      <c r="A200" t="e">
        <f>VLOOKUP(B200,'VTD Check'!A:D,4,FALSE)</f>
        <v>#N/A</v>
      </c>
      <c r="B200" t="s">
        <v>32</v>
      </c>
      <c r="C200">
        <v>33</v>
      </c>
      <c r="D200">
        <v>0</v>
      </c>
      <c r="E200">
        <v>362</v>
      </c>
      <c r="F200" t="s">
        <v>25</v>
      </c>
      <c r="G200">
        <v>0</v>
      </c>
      <c r="H200">
        <v>362</v>
      </c>
      <c r="I200">
        <v>361</v>
      </c>
      <c r="J200">
        <v>7</v>
      </c>
      <c r="K200">
        <v>4</v>
      </c>
      <c r="L200">
        <v>2</v>
      </c>
      <c r="M200">
        <v>72</v>
      </c>
      <c r="N200">
        <v>1</v>
      </c>
      <c r="O200">
        <v>273</v>
      </c>
      <c r="P200">
        <v>2</v>
      </c>
      <c r="U200" t="str">
        <f t="shared" si="6"/>
        <v/>
      </c>
      <c r="V200" t="str">
        <f>IF(U200="","",VLOOKUP(B200,'08 County Sub Allocation'!A:B,2,FALSE))</f>
        <v/>
      </c>
      <c r="X200" t="str">
        <f t="shared" si="7"/>
        <v/>
      </c>
      <c r="Y200" t="str">
        <f t="shared" si="8"/>
        <v/>
      </c>
    </row>
    <row r="201" spans="1:25" x14ac:dyDescent="0.3">
      <c r="A201" t="e">
        <f>VLOOKUP(B201,'VTD Check'!A:D,4,FALSE)</f>
        <v>#N/A</v>
      </c>
      <c r="B201" t="s">
        <v>451</v>
      </c>
      <c r="C201">
        <v>35</v>
      </c>
      <c r="U201" t="str">
        <f t="shared" si="6"/>
        <v/>
      </c>
      <c r="V201" t="str">
        <f>IF(U201="","",VLOOKUP(B201,'08 County Sub Allocation'!A:B,2,FALSE))</f>
        <v/>
      </c>
      <c r="X201" t="str">
        <f t="shared" si="7"/>
        <v/>
      </c>
      <c r="Y201" t="str">
        <f t="shared" si="8"/>
        <v/>
      </c>
    </row>
    <row r="202" spans="1:25" x14ac:dyDescent="0.3">
      <c r="A202" t="e">
        <f>VLOOKUP(B202,'VTD Check'!A:D,4,FALSE)</f>
        <v>#N/A</v>
      </c>
      <c r="B202" t="s">
        <v>24</v>
      </c>
      <c r="C202">
        <v>35</v>
      </c>
      <c r="D202">
        <v>0</v>
      </c>
      <c r="E202">
        <v>0</v>
      </c>
      <c r="F202" t="s">
        <v>25</v>
      </c>
      <c r="G202">
        <v>23377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U202" t="str">
        <f t="shared" si="6"/>
        <v/>
      </c>
      <c r="V202" t="str">
        <f>IF(U202="","",VLOOKUP(B202,'08 County Sub Allocation'!A:B,2,FALSE))</f>
        <v/>
      </c>
      <c r="X202" t="str">
        <f t="shared" si="7"/>
        <v/>
      </c>
      <c r="Y202" t="str">
        <f t="shared" si="8"/>
        <v/>
      </c>
    </row>
    <row r="203" spans="1:25" x14ac:dyDescent="0.3">
      <c r="A203" t="e">
        <f>VLOOKUP(B203,'VTD Check'!A:D,4,FALSE)</f>
        <v>#N/A</v>
      </c>
      <c r="B203" t="s">
        <v>26</v>
      </c>
      <c r="C203">
        <v>35</v>
      </c>
      <c r="D203">
        <v>0</v>
      </c>
      <c r="E203">
        <v>0</v>
      </c>
      <c r="F203" t="s">
        <v>25</v>
      </c>
      <c r="G203">
        <v>23377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U203" t="str">
        <f t="shared" si="6"/>
        <v/>
      </c>
      <c r="V203" t="str">
        <f>IF(U203="","",VLOOKUP(B203,'08 County Sub Allocation'!A:B,2,FALSE))</f>
        <v/>
      </c>
      <c r="X203" t="str">
        <f t="shared" si="7"/>
        <v/>
      </c>
      <c r="Y203" t="str">
        <f t="shared" si="8"/>
        <v/>
      </c>
    </row>
    <row r="204" spans="1:25" x14ac:dyDescent="0.3">
      <c r="A204" t="e">
        <f>VLOOKUP(B204,'VTD Check'!A:D,4,FALSE)</f>
        <v>#N/A</v>
      </c>
      <c r="B204" t="s">
        <v>27</v>
      </c>
      <c r="C204">
        <v>35</v>
      </c>
      <c r="D204">
        <v>0</v>
      </c>
      <c r="E204">
        <v>0</v>
      </c>
      <c r="F204" t="s">
        <v>25</v>
      </c>
      <c r="G204">
        <v>23377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U204" t="str">
        <f t="shared" si="6"/>
        <v/>
      </c>
      <c r="V204" t="str">
        <f>IF(U204="","",VLOOKUP(B204,'08 County Sub Allocation'!A:B,2,FALSE))</f>
        <v/>
      </c>
      <c r="X204" t="str">
        <f t="shared" si="7"/>
        <v/>
      </c>
      <c r="Y204" t="str">
        <f t="shared" si="8"/>
        <v/>
      </c>
    </row>
    <row r="205" spans="1:25" x14ac:dyDescent="0.3">
      <c r="A205" t="e">
        <f>VLOOKUP(B205,'VTD Check'!A:D,4,FALSE)</f>
        <v>#N/A</v>
      </c>
      <c r="B205" t="s">
        <v>28</v>
      </c>
      <c r="C205">
        <v>35</v>
      </c>
      <c r="D205">
        <v>0</v>
      </c>
      <c r="E205">
        <v>0</v>
      </c>
      <c r="F205" t="s">
        <v>25</v>
      </c>
      <c r="G205">
        <v>23377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U205" t="str">
        <f t="shared" si="6"/>
        <v/>
      </c>
      <c r="V205" t="str">
        <f>IF(U205="","",VLOOKUP(B205,'08 County Sub Allocation'!A:B,2,FALSE))</f>
        <v/>
      </c>
      <c r="X205" t="str">
        <f t="shared" si="7"/>
        <v/>
      </c>
      <c r="Y205" t="str">
        <f t="shared" si="8"/>
        <v/>
      </c>
    </row>
    <row r="206" spans="1:25" x14ac:dyDescent="0.3">
      <c r="A206" t="e">
        <f>VLOOKUP(B206,'VTD Check'!A:D,4,FALSE)</f>
        <v>#N/A</v>
      </c>
      <c r="B206" t="s">
        <v>29</v>
      </c>
      <c r="C206">
        <v>35</v>
      </c>
      <c r="D206">
        <v>0</v>
      </c>
      <c r="E206">
        <v>29</v>
      </c>
      <c r="F206" t="s">
        <v>25</v>
      </c>
      <c r="G206">
        <v>23377</v>
      </c>
      <c r="H206">
        <v>29</v>
      </c>
      <c r="I206">
        <v>29</v>
      </c>
      <c r="J206">
        <v>1</v>
      </c>
      <c r="K206">
        <v>1</v>
      </c>
      <c r="L206">
        <v>1</v>
      </c>
      <c r="M206">
        <v>9</v>
      </c>
      <c r="N206">
        <v>0</v>
      </c>
      <c r="O206">
        <v>17</v>
      </c>
      <c r="P206">
        <v>0</v>
      </c>
      <c r="U206" t="str">
        <f t="shared" si="6"/>
        <v/>
      </c>
      <c r="V206" t="str">
        <f>IF(U206="","",VLOOKUP(B206,'08 County Sub Allocation'!A:B,2,FALSE))</f>
        <v/>
      </c>
      <c r="X206" t="str">
        <f t="shared" si="7"/>
        <v/>
      </c>
      <c r="Y206" t="str">
        <f t="shared" si="8"/>
        <v/>
      </c>
    </row>
    <row r="207" spans="1:25" x14ac:dyDescent="0.3">
      <c r="A207" t="e">
        <f>VLOOKUP(B207,'VTD Check'!A:D,4,FALSE)</f>
        <v>#N/A</v>
      </c>
      <c r="B207" t="s">
        <v>30</v>
      </c>
      <c r="C207">
        <v>35</v>
      </c>
      <c r="D207">
        <v>0</v>
      </c>
      <c r="E207">
        <v>0</v>
      </c>
      <c r="F207" t="s">
        <v>25</v>
      </c>
      <c r="G207">
        <v>23377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U207" t="str">
        <f t="shared" si="6"/>
        <v/>
      </c>
      <c r="V207" t="str">
        <f>IF(U207="","",VLOOKUP(B207,'08 County Sub Allocation'!A:B,2,FALSE))</f>
        <v/>
      </c>
      <c r="X207" t="str">
        <f t="shared" si="7"/>
        <v/>
      </c>
      <c r="Y207" t="str">
        <f t="shared" si="8"/>
        <v/>
      </c>
    </row>
    <row r="208" spans="1:25" x14ac:dyDescent="0.3">
      <c r="A208" t="e">
        <f>VLOOKUP(B208,'VTD Check'!A:D,4,FALSE)</f>
        <v>#N/A</v>
      </c>
      <c r="B208" t="s">
        <v>31</v>
      </c>
      <c r="C208">
        <v>35</v>
      </c>
      <c r="D208">
        <v>0</v>
      </c>
      <c r="E208">
        <v>0</v>
      </c>
      <c r="F208" t="s">
        <v>25</v>
      </c>
      <c r="G208">
        <v>23377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U208" t="str">
        <f t="shared" si="6"/>
        <v/>
      </c>
      <c r="V208" t="str">
        <f>IF(U208="","",VLOOKUP(B208,'08 County Sub Allocation'!A:B,2,FALSE))</f>
        <v/>
      </c>
      <c r="X208" t="str">
        <f t="shared" si="7"/>
        <v/>
      </c>
      <c r="Y208" t="str">
        <f t="shared" si="8"/>
        <v/>
      </c>
    </row>
    <row r="209" spans="1:25" x14ac:dyDescent="0.3">
      <c r="A209" t="e">
        <f>VLOOKUP(B209,'VTD Check'!A:D,4,FALSE)</f>
        <v>#N/A</v>
      </c>
      <c r="B209" t="s">
        <v>32</v>
      </c>
      <c r="C209">
        <v>35</v>
      </c>
      <c r="D209">
        <v>0</v>
      </c>
      <c r="E209">
        <v>29</v>
      </c>
      <c r="F209" t="s">
        <v>25</v>
      </c>
      <c r="G209">
        <v>0</v>
      </c>
      <c r="H209">
        <v>29</v>
      </c>
      <c r="I209">
        <v>29</v>
      </c>
      <c r="J209">
        <v>1</v>
      </c>
      <c r="K209">
        <v>1</v>
      </c>
      <c r="L209">
        <v>1</v>
      </c>
      <c r="M209">
        <v>9</v>
      </c>
      <c r="N209">
        <v>0</v>
      </c>
      <c r="O209">
        <v>17</v>
      </c>
      <c r="P209">
        <v>0</v>
      </c>
      <c r="U209" t="str">
        <f t="shared" si="6"/>
        <v/>
      </c>
      <c r="V209" t="str">
        <f>IF(U209="","",VLOOKUP(B209,'08 County Sub Allocation'!A:B,2,FALSE))</f>
        <v/>
      </c>
      <c r="X209" t="str">
        <f t="shared" si="7"/>
        <v/>
      </c>
      <c r="Y209" t="str">
        <f t="shared" si="8"/>
        <v/>
      </c>
    </row>
    <row r="210" spans="1:25" x14ac:dyDescent="0.3">
      <c r="A210" t="e">
        <f>VLOOKUP(B210,'VTD Check'!A:D,4,FALSE)</f>
        <v>#N/A</v>
      </c>
      <c r="B210" t="s">
        <v>492</v>
      </c>
      <c r="C210">
        <v>37</v>
      </c>
      <c r="U210" t="str">
        <f t="shared" si="6"/>
        <v/>
      </c>
      <c r="V210" t="str">
        <f>IF(U210="","",VLOOKUP(B210,'08 County Sub Allocation'!A:B,2,FALSE))</f>
        <v/>
      </c>
      <c r="X210" t="str">
        <f t="shared" si="7"/>
        <v/>
      </c>
      <c r="Y210" t="str">
        <f t="shared" si="8"/>
        <v/>
      </c>
    </row>
    <row r="211" spans="1:25" x14ac:dyDescent="0.3">
      <c r="A211" t="e">
        <f>VLOOKUP(B211,'VTD Check'!A:D,4,FALSE)</f>
        <v>#N/A</v>
      </c>
      <c r="B211" t="s">
        <v>24</v>
      </c>
      <c r="C211">
        <v>37</v>
      </c>
      <c r="D211">
        <v>0</v>
      </c>
      <c r="E211">
        <v>94</v>
      </c>
      <c r="F211" s="1" t="s">
        <v>25</v>
      </c>
      <c r="G211">
        <v>32014</v>
      </c>
      <c r="H211">
        <v>94</v>
      </c>
      <c r="I211">
        <v>94</v>
      </c>
      <c r="J211">
        <v>1</v>
      </c>
      <c r="K211">
        <v>1</v>
      </c>
      <c r="L211">
        <v>0</v>
      </c>
      <c r="M211">
        <v>43</v>
      </c>
      <c r="N211">
        <v>2</v>
      </c>
      <c r="O211">
        <v>46</v>
      </c>
      <c r="P211">
        <v>1</v>
      </c>
      <c r="U211" t="str">
        <f t="shared" si="6"/>
        <v/>
      </c>
      <c r="V211" t="str">
        <f>IF(U211="","",VLOOKUP(B211,'08 County Sub Allocation'!A:B,2,FALSE))</f>
        <v/>
      </c>
      <c r="X211" t="str">
        <f t="shared" si="7"/>
        <v/>
      </c>
      <c r="Y211" t="str">
        <f t="shared" si="8"/>
        <v/>
      </c>
    </row>
    <row r="212" spans="1:25" x14ac:dyDescent="0.3">
      <c r="A212" t="e">
        <f>VLOOKUP(B212,'VTD Check'!A:D,4,FALSE)</f>
        <v>#N/A</v>
      </c>
      <c r="B212" t="s">
        <v>26</v>
      </c>
      <c r="C212">
        <v>37</v>
      </c>
      <c r="D212">
        <v>0</v>
      </c>
      <c r="E212">
        <v>0</v>
      </c>
      <c r="F212" s="1" t="s">
        <v>25</v>
      </c>
      <c r="G212">
        <v>32014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U212" t="str">
        <f t="shared" si="6"/>
        <v/>
      </c>
      <c r="V212" t="str">
        <f>IF(U212="","",VLOOKUP(B212,'08 County Sub Allocation'!A:B,2,FALSE))</f>
        <v/>
      </c>
      <c r="X212" t="str">
        <f t="shared" si="7"/>
        <v/>
      </c>
      <c r="Y212" t="str">
        <f t="shared" si="8"/>
        <v/>
      </c>
    </row>
    <row r="213" spans="1:25" x14ac:dyDescent="0.3">
      <c r="A213" t="e">
        <f>VLOOKUP(B213,'VTD Check'!A:D,4,FALSE)</f>
        <v>#N/A</v>
      </c>
      <c r="B213" t="s">
        <v>27</v>
      </c>
      <c r="C213">
        <v>37</v>
      </c>
      <c r="D213">
        <v>0</v>
      </c>
      <c r="E213">
        <v>0</v>
      </c>
      <c r="F213" s="1" t="s">
        <v>25</v>
      </c>
      <c r="G213">
        <v>32014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U213" t="str">
        <f t="shared" si="6"/>
        <v/>
      </c>
      <c r="V213" t="str">
        <f>IF(U213="","",VLOOKUP(B213,'08 County Sub Allocation'!A:B,2,FALSE))</f>
        <v/>
      </c>
      <c r="X213" t="str">
        <f t="shared" si="7"/>
        <v/>
      </c>
      <c r="Y213" t="str">
        <f t="shared" si="8"/>
        <v/>
      </c>
    </row>
    <row r="214" spans="1:25" x14ac:dyDescent="0.3">
      <c r="A214" t="e">
        <f>VLOOKUP(B214,'VTD Check'!A:D,4,FALSE)</f>
        <v>#N/A</v>
      </c>
      <c r="B214" t="s">
        <v>28</v>
      </c>
      <c r="C214">
        <v>37</v>
      </c>
      <c r="D214">
        <v>0</v>
      </c>
      <c r="E214">
        <v>0</v>
      </c>
      <c r="F214" s="1" t="s">
        <v>25</v>
      </c>
      <c r="G214">
        <v>32014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U214" t="str">
        <f t="shared" si="6"/>
        <v/>
      </c>
      <c r="V214" t="str">
        <f>IF(U214="","",VLOOKUP(B214,'08 County Sub Allocation'!A:B,2,FALSE))</f>
        <v/>
      </c>
      <c r="X214" t="str">
        <f t="shared" si="7"/>
        <v/>
      </c>
      <c r="Y214" t="str">
        <f t="shared" si="8"/>
        <v/>
      </c>
    </row>
    <row r="215" spans="1:25" x14ac:dyDescent="0.3">
      <c r="A215" t="e">
        <f>VLOOKUP(B215,'VTD Check'!A:D,4,FALSE)</f>
        <v>#N/A</v>
      </c>
      <c r="B215" t="s">
        <v>29</v>
      </c>
      <c r="C215">
        <v>37</v>
      </c>
      <c r="D215">
        <v>0</v>
      </c>
      <c r="E215">
        <v>0</v>
      </c>
      <c r="F215" s="1" t="s">
        <v>25</v>
      </c>
      <c r="G215">
        <v>32014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U215" t="str">
        <f t="shared" si="6"/>
        <v/>
      </c>
      <c r="V215" t="str">
        <f>IF(U215="","",VLOOKUP(B215,'08 County Sub Allocation'!A:B,2,FALSE))</f>
        <v/>
      </c>
      <c r="X215" t="str">
        <f t="shared" si="7"/>
        <v/>
      </c>
      <c r="Y215" t="str">
        <f t="shared" si="8"/>
        <v/>
      </c>
    </row>
    <row r="216" spans="1:25" x14ac:dyDescent="0.3">
      <c r="A216" t="e">
        <f>VLOOKUP(B216,'VTD Check'!A:D,4,FALSE)</f>
        <v>#N/A</v>
      </c>
      <c r="B216" t="s">
        <v>30</v>
      </c>
      <c r="C216">
        <v>37</v>
      </c>
      <c r="D216">
        <v>0</v>
      </c>
      <c r="E216">
        <v>0</v>
      </c>
      <c r="F216" s="1" t="s">
        <v>25</v>
      </c>
      <c r="G216">
        <v>32014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U216" t="str">
        <f t="shared" si="6"/>
        <v/>
      </c>
      <c r="V216" t="str">
        <f>IF(U216="","",VLOOKUP(B216,'08 County Sub Allocation'!A:B,2,FALSE))</f>
        <v/>
      </c>
      <c r="X216" t="str">
        <f t="shared" si="7"/>
        <v/>
      </c>
      <c r="Y216" t="str">
        <f t="shared" si="8"/>
        <v/>
      </c>
    </row>
    <row r="217" spans="1:25" x14ac:dyDescent="0.3">
      <c r="A217" t="e">
        <f>VLOOKUP(B217,'VTD Check'!A:D,4,FALSE)</f>
        <v>#N/A</v>
      </c>
      <c r="B217" t="s">
        <v>31</v>
      </c>
      <c r="C217">
        <v>37</v>
      </c>
      <c r="D217">
        <v>0</v>
      </c>
      <c r="E217">
        <v>0</v>
      </c>
      <c r="F217" s="1" t="s">
        <v>25</v>
      </c>
      <c r="G217">
        <v>32014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U217" t="str">
        <f t="shared" si="6"/>
        <v/>
      </c>
      <c r="V217" t="str">
        <f>IF(U217="","",VLOOKUP(B217,'08 County Sub Allocation'!A:B,2,FALSE))</f>
        <v/>
      </c>
      <c r="X217" t="str">
        <f t="shared" si="7"/>
        <v/>
      </c>
      <c r="Y217" t="str">
        <f t="shared" si="8"/>
        <v/>
      </c>
    </row>
    <row r="218" spans="1:25" x14ac:dyDescent="0.3">
      <c r="A218" t="e">
        <f>VLOOKUP(B218,'VTD Check'!A:D,4,FALSE)</f>
        <v>#N/A</v>
      </c>
      <c r="B218" t="s">
        <v>32</v>
      </c>
      <c r="C218">
        <v>37</v>
      </c>
      <c r="D218">
        <v>0</v>
      </c>
      <c r="E218">
        <v>94</v>
      </c>
      <c r="F218" s="1" t="s">
        <v>25</v>
      </c>
      <c r="G218">
        <v>0</v>
      </c>
      <c r="H218">
        <v>94</v>
      </c>
      <c r="I218">
        <v>94</v>
      </c>
      <c r="J218">
        <v>1</v>
      </c>
      <c r="K218">
        <v>1</v>
      </c>
      <c r="L218">
        <v>0</v>
      </c>
      <c r="M218">
        <v>43</v>
      </c>
      <c r="N218">
        <v>2</v>
      </c>
      <c r="O218">
        <v>46</v>
      </c>
      <c r="P218">
        <v>1</v>
      </c>
      <c r="U218" t="str">
        <f t="shared" si="6"/>
        <v/>
      </c>
      <c r="V218" t="str">
        <f>IF(U218="","",VLOOKUP(B218,'08 County Sub Allocation'!A:B,2,FALSE))</f>
        <v/>
      </c>
      <c r="X218" t="str">
        <f t="shared" si="7"/>
        <v/>
      </c>
      <c r="Y218" t="str">
        <f t="shared" si="8"/>
        <v/>
      </c>
    </row>
    <row r="219" spans="1:25" x14ac:dyDescent="0.3">
      <c r="A219" t="e">
        <f>VLOOKUP(B219,'VTD Check'!A:D,4,FALSE)</f>
        <v>#N/A</v>
      </c>
      <c r="B219" t="s">
        <v>493</v>
      </c>
      <c r="C219">
        <v>37</v>
      </c>
      <c r="U219" t="str">
        <f t="shared" si="6"/>
        <v/>
      </c>
      <c r="V219" t="str">
        <f>IF(U219="","",VLOOKUP(B219,'08 County Sub Allocation'!A:B,2,FALSE))</f>
        <v/>
      </c>
      <c r="X219" t="str">
        <f t="shared" si="7"/>
        <v/>
      </c>
      <c r="Y219" t="str">
        <f t="shared" si="8"/>
        <v/>
      </c>
    </row>
    <row r="220" spans="1:25" x14ac:dyDescent="0.3">
      <c r="A220" t="e">
        <f>VLOOKUP(B220,'VTD Check'!A:D,4,FALSE)</f>
        <v>#N/A</v>
      </c>
      <c r="B220" t="s">
        <v>24</v>
      </c>
      <c r="C220">
        <v>37</v>
      </c>
      <c r="D220">
        <v>0</v>
      </c>
      <c r="E220">
        <v>0</v>
      </c>
      <c r="F220" s="1" t="s">
        <v>25</v>
      </c>
      <c r="G220">
        <v>32014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U220" t="str">
        <f t="shared" si="6"/>
        <v/>
      </c>
      <c r="V220" t="str">
        <f>IF(U220="","",VLOOKUP(B220,'08 County Sub Allocation'!A:B,2,FALSE))</f>
        <v/>
      </c>
      <c r="X220" t="str">
        <f t="shared" si="7"/>
        <v/>
      </c>
      <c r="Y220" t="str">
        <f t="shared" si="8"/>
        <v/>
      </c>
    </row>
    <row r="221" spans="1:25" x14ac:dyDescent="0.3">
      <c r="A221" t="e">
        <f>VLOOKUP(B221,'VTD Check'!A:D,4,FALSE)</f>
        <v>#N/A</v>
      </c>
      <c r="B221" t="s">
        <v>26</v>
      </c>
      <c r="C221">
        <v>37</v>
      </c>
      <c r="D221">
        <v>0</v>
      </c>
      <c r="E221">
        <v>126</v>
      </c>
      <c r="F221" s="1" t="s">
        <v>25</v>
      </c>
      <c r="G221">
        <v>32014</v>
      </c>
      <c r="H221">
        <v>126</v>
      </c>
      <c r="I221">
        <v>125</v>
      </c>
      <c r="J221">
        <v>8</v>
      </c>
      <c r="K221">
        <v>1</v>
      </c>
      <c r="L221">
        <v>1</v>
      </c>
      <c r="M221">
        <v>49</v>
      </c>
      <c r="N221">
        <v>1</v>
      </c>
      <c r="O221">
        <v>65</v>
      </c>
      <c r="P221">
        <v>0</v>
      </c>
      <c r="U221" t="str">
        <f t="shared" ref="U221:U236" si="9">IF(ISNUMBER(LEFT(A221,2)/1),A221,IF(RIGHT(B220,8)="Absentee",REPT("0",2-LEN(C221))&amp;C221&amp;"-ABS",IF(RIGHT(B220,8)="Question",REPT("0",2-LEN(C221))&amp;C221&amp;"-QUE","")))</f>
        <v/>
      </c>
      <c r="V221" t="str">
        <f>IF(U221="","",VLOOKUP(B221,'08 County Sub Allocation'!A:B,2,FALSE))</f>
        <v/>
      </c>
      <c r="X221" t="str">
        <f t="shared" ref="X221:X236" si="10">IF(U221="","",IF(ISNUMBER(LEFT(U221,2)/1),LEFT(U221,2)/1,X220))</f>
        <v/>
      </c>
      <c r="Y221" t="str">
        <f t="shared" ref="Y221:Y236" si="11">IF(U221="","",IF(RIGHT(B221,5)="Total","TOT",IF(ISNUMBER(LEFT(A221,2)/1),"ED",IF(RIGHT(U221,3)="ABS","ABS",IF(RIGHT(U221,3)="QUE","QUE","")))))</f>
        <v/>
      </c>
    </row>
    <row r="222" spans="1:25" x14ac:dyDescent="0.3">
      <c r="A222" t="e">
        <f>VLOOKUP(B222,'VTD Check'!A:D,4,FALSE)</f>
        <v>#N/A</v>
      </c>
      <c r="B222" t="s">
        <v>27</v>
      </c>
      <c r="C222">
        <v>37</v>
      </c>
      <c r="D222">
        <v>0</v>
      </c>
      <c r="E222">
        <v>0</v>
      </c>
      <c r="F222" s="1" t="s">
        <v>25</v>
      </c>
      <c r="G222">
        <v>32014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U222" t="str">
        <f t="shared" si="9"/>
        <v/>
      </c>
      <c r="V222" t="str">
        <f>IF(U222="","",VLOOKUP(B222,'08 County Sub Allocation'!A:B,2,FALSE))</f>
        <v/>
      </c>
      <c r="X222" t="str">
        <f t="shared" si="10"/>
        <v/>
      </c>
      <c r="Y222" t="str">
        <f t="shared" si="11"/>
        <v/>
      </c>
    </row>
    <row r="223" spans="1:25" x14ac:dyDescent="0.3">
      <c r="A223" t="e">
        <f>VLOOKUP(B223,'VTD Check'!A:D,4,FALSE)</f>
        <v>#N/A</v>
      </c>
      <c r="B223" t="s">
        <v>28</v>
      </c>
      <c r="C223">
        <v>37</v>
      </c>
      <c r="D223">
        <v>0</v>
      </c>
      <c r="E223">
        <v>201</v>
      </c>
      <c r="F223" s="1" t="s">
        <v>25</v>
      </c>
      <c r="G223">
        <v>32014</v>
      </c>
      <c r="H223">
        <v>201</v>
      </c>
      <c r="I223">
        <v>199</v>
      </c>
      <c r="J223">
        <v>3</v>
      </c>
      <c r="K223">
        <v>1</v>
      </c>
      <c r="L223">
        <v>2</v>
      </c>
      <c r="M223">
        <v>84</v>
      </c>
      <c r="N223">
        <v>3</v>
      </c>
      <c r="O223">
        <v>106</v>
      </c>
      <c r="P223">
        <v>0</v>
      </c>
      <c r="U223" t="str">
        <f t="shared" si="9"/>
        <v/>
      </c>
      <c r="V223" t="str">
        <f>IF(U223="","",VLOOKUP(B223,'08 County Sub Allocation'!A:B,2,FALSE))</f>
        <v/>
      </c>
      <c r="X223" t="str">
        <f t="shared" si="10"/>
        <v/>
      </c>
      <c r="Y223" t="str">
        <f t="shared" si="11"/>
        <v/>
      </c>
    </row>
    <row r="224" spans="1:25" x14ac:dyDescent="0.3">
      <c r="A224" t="e">
        <f>VLOOKUP(B224,'VTD Check'!A:D,4,FALSE)</f>
        <v>#N/A</v>
      </c>
      <c r="B224" t="s">
        <v>29</v>
      </c>
      <c r="C224">
        <v>37</v>
      </c>
      <c r="D224">
        <v>0</v>
      </c>
      <c r="E224">
        <v>0</v>
      </c>
      <c r="F224" s="1" t="s">
        <v>25</v>
      </c>
      <c r="G224">
        <v>32014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U224" t="str">
        <f t="shared" si="9"/>
        <v/>
      </c>
      <c r="V224" t="str">
        <f>IF(U224="","",VLOOKUP(B224,'08 County Sub Allocation'!A:B,2,FALSE))</f>
        <v/>
      </c>
      <c r="X224" t="str">
        <f t="shared" si="10"/>
        <v/>
      </c>
      <c r="Y224" t="str">
        <f t="shared" si="11"/>
        <v/>
      </c>
    </row>
    <row r="225" spans="1:25" x14ac:dyDescent="0.3">
      <c r="A225" t="e">
        <f>VLOOKUP(B225,'VTD Check'!A:D,4,FALSE)</f>
        <v>#N/A</v>
      </c>
      <c r="B225" t="s">
        <v>30</v>
      </c>
      <c r="C225">
        <v>37</v>
      </c>
      <c r="D225">
        <v>0</v>
      </c>
      <c r="E225">
        <v>482</v>
      </c>
      <c r="F225" s="1" t="s">
        <v>25</v>
      </c>
      <c r="G225">
        <v>32014</v>
      </c>
      <c r="H225">
        <v>482</v>
      </c>
      <c r="I225">
        <v>477</v>
      </c>
      <c r="J225">
        <v>11</v>
      </c>
      <c r="K225">
        <v>0</v>
      </c>
      <c r="L225">
        <v>17</v>
      </c>
      <c r="M225">
        <v>207</v>
      </c>
      <c r="N225">
        <v>2</v>
      </c>
      <c r="O225">
        <v>238</v>
      </c>
      <c r="P225">
        <v>2</v>
      </c>
      <c r="U225" t="str">
        <f t="shared" si="9"/>
        <v/>
      </c>
      <c r="V225" t="str">
        <f>IF(U225="","",VLOOKUP(B225,'08 County Sub Allocation'!A:B,2,FALSE))</f>
        <v/>
      </c>
      <c r="X225" t="str">
        <f t="shared" si="10"/>
        <v/>
      </c>
      <c r="Y225" t="str">
        <f t="shared" si="11"/>
        <v/>
      </c>
    </row>
    <row r="226" spans="1:25" x14ac:dyDescent="0.3">
      <c r="A226" t="e">
        <f>VLOOKUP(B226,'VTD Check'!A:D,4,FALSE)</f>
        <v>#N/A</v>
      </c>
      <c r="B226" t="s">
        <v>31</v>
      </c>
      <c r="C226">
        <v>37</v>
      </c>
      <c r="D226">
        <v>0</v>
      </c>
      <c r="E226">
        <v>0</v>
      </c>
      <c r="F226" t="s">
        <v>25</v>
      </c>
      <c r="G226">
        <v>32014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U226" t="str">
        <f t="shared" si="9"/>
        <v/>
      </c>
      <c r="V226" t="str">
        <f>IF(U226="","",VLOOKUP(B226,'08 County Sub Allocation'!A:B,2,FALSE))</f>
        <v/>
      </c>
      <c r="X226" t="str">
        <f t="shared" si="10"/>
        <v/>
      </c>
      <c r="Y226" t="str">
        <f t="shared" si="11"/>
        <v/>
      </c>
    </row>
    <row r="227" spans="1:25" x14ac:dyDescent="0.3">
      <c r="A227" t="e">
        <f>VLOOKUP(B227,'VTD Check'!A:D,4,FALSE)</f>
        <v>#N/A</v>
      </c>
      <c r="B227" t="s">
        <v>32</v>
      </c>
      <c r="C227">
        <v>37</v>
      </c>
      <c r="D227">
        <v>0</v>
      </c>
      <c r="E227">
        <v>809</v>
      </c>
      <c r="F227" t="s">
        <v>25</v>
      </c>
      <c r="G227">
        <v>0</v>
      </c>
      <c r="H227">
        <v>809</v>
      </c>
      <c r="I227">
        <v>801</v>
      </c>
      <c r="J227">
        <v>22</v>
      </c>
      <c r="K227">
        <v>2</v>
      </c>
      <c r="L227">
        <v>20</v>
      </c>
      <c r="M227">
        <v>340</v>
      </c>
      <c r="N227">
        <v>6</v>
      </c>
      <c r="O227">
        <v>409</v>
      </c>
      <c r="P227">
        <v>2</v>
      </c>
      <c r="U227" t="str">
        <f t="shared" si="9"/>
        <v/>
      </c>
      <c r="V227" t="str">
        <f>IF(U227="","",VLOOKUP(B227,'08 County Sub Allocation'!A:B,2,FALSE))</f>
        <v/>
      </c>
      <c r="X227" t="str">
        <f t="shared" si="10"/>
        <v/>
      </c>
      <c r="Y227" t="str">
        <f t="shared" si="11"/>
        <v/>
      </c>
    </row>
    <row r="228" spans="1:25" x14ac:dyDescent="0.3">
      <c r="A228" t="e">
        <f>VLOOKUP(B228,'VTD Check'!A:D,4,FALSE)</f>
        <v>#N/A</v>
      </c>
      <c r="B228" t="s">
        <v>552</v>
      </c>
      <c r="C228">
        <v>39</v>
      </c>
      <c r="U228" t="str">
        <f t="shared" si="9"/>
        <v/>
      </c>
      <c r="V228" t="str">
        <f>IF(U228="","",VLOOKUP(B228,'08 County Sub Allocation'!A:B,2,FALSE))</f>
        <v/>
      </c>
      <c r="X228" t="str">
        <f t="shared" si="10"/>
        <v/>
      </c>
      <c r="Y228" t="str">
        <f t="shared" si="11"/>
        <v/>
      </c>
    </row>
    <row r="229" spans="1:25" x14ac:dyDescent="0.3">
      <c r="A229" t="e">
        <f>VLOOKUP(B229,'VTD Check'!A:D,4,FALSE)</f>
        <v>#N/A</v>
      </c>
      <c r="B229" t="s">
        <v>24</v>
      </c>
      <c r="C229">
        <v>39</v>
      </c>
      <c r="D229">
        <v>0</v>
      </c>
      <c r="E229">
        <v>0</v>
      </c>
      <c r="F229" t="s">
        <v>25</v>
      </c>
      <c r="G229">
        <v>16373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U229" t="str">
        <f t="shared" si="9"/>
        <v/>
      </c>
      <c r="V229" t="str">
        <f>IF(U229="","",VLOOKUP(B229,'08 County Sub Allocation'!A:B,2,FALSE))</f>
        <v/>
      </c>
      <c r="X229" t="str">
        <f t="shared" si="10"/>
        <v/>
      </c>
      <c r="Y229" t="str">
        <f t="shared" si="11"/>
        <v/>
      </c>
    </row>
    <row r="230" spans="1:25" x14ac:dyDescent="0.3">
      <c r="A230" t="e">
        <f>VLOOKUP(B230,'VTD Check'!A:D,4,FALSE)</f>
        <v>#N/A</v>
      </c>
      <c r="B230" t="s">
        <v>26</v>
      </c>
      <c r="C230">
        <v>39</v>
      </c>
      <c r="D230">
        <v>0</v>
      </c>
      <c r="E230">
        <v>0</v>
      </c>
      <c r="F230" t="s">
        <v>25</v>
      </c>
      <c r="G230">
        <v>16373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U230" t="str">
        <f t="shared" si="9"/>
        <v/>
      </c>
      <c r="V230" t="str">
        <f>IF(U230="","",VLOOKUP(B230,'08 County Sub Allocation'!A:B,2,FALSE))</f>
        <v/>
      </c>
      <c r="X230" t="str">
        <f t="shared" si="10"/>
        <v/>
      </c>
      <c r="Y230" t="str">
        <f t="shared" si="11"/>
        <v/>
      </c>
    </row>
    <row r="231" spans="1:25" x14ac:dyDescent="0.3">
      <c r="A231" t="e">
        <f>VLOOKUP(B231,'VTD Check'!A:D,4,FALSE)</f>
        <v>#N/A</v>
      </c>
      <c r="B231" t="s">
        <v>27</v>
      </c>
      <c r="C231">
        <v>39</v>
      </c>
      <c r="D231">
        <v>0</v>
      </c>
      <c r="E231">
        <v>0</v>
      </c>
      <c r="F231" t="s">
        <v>25</v>
      </c>
      <c r="G231">
        <v>16373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U231" t="str">
        <f t="shared" si="9"/>
        <v/>
      </c>
      <c r="V231" t="str">
        <f>IF(U231="","",VLOOKUP(B231,'08 County Sub Allocation'!A:B,2,FALSE))</f>
        <v/>
      </c>
      <c r="X231" t="str">
        <f t="shared" si="10"/>
        <v/>
      </c>
      <c r="Y231" t="str">
        <f t="shared" si="11"/>
        <v/>
      </c>
    </row>
    <row r="232" spans="1:25" x14ac:dyDescent="0.3">
      <c r="A232" t="e">
        <f>VLOOKUP(B232,'VTD Check'!A:D,4,FALSE)</f>
        <v>#N/A</v>
      </c>
      <c r="B232" t="s">
        <v>28</v>
      </c>
      <c r="C232">
        <v>39</v>
      </c>
      <c r="D232">
        <v>0</v>
      </c>
      <c r="E232">
        <v>0</v>
      </c>
      <c r="F232" t="s">
        <v>25</v>
      </c>
      <c r="G232">
        <v>16373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U232" t="str">
        <f t="shared" si="9"/>
        <v/>
      </c>
      <c r="V232" t="str">
        <f>IF(U232="","",VLOOKUP(B232,'08 County Sub Allocation'!A:B,2,FALSE))</f>
        <v/>
      </c>
      <c r="X232" t="str">
        <f t="shared" si="10"/>
        <v/>
      </c>
      <c r="Y232" t="str">
        <f t="shared" si="11"/>
        <v/>
      </c>
    </row>
    <row r="233" spans="1:25" x14ac:dyDescent="0.3">
      <c r="A233" t="e">
        <f>VLOOKUP(B233,'VTD Check'!A:D,4,FALSE)</f>
        <v>#N/A</v>
      </c>
      <c r="B233" t="s">
        <v>29</v>
      </c>
      <c r="C233">
        <v>39</v>
      </c>
      <c r="D233">
        <v>0</v>
      </c>
      <c r="E233">
        <v>38</v>
      </c>
      <c r="F233" t="s">
        <v>25</v>
      </c>
      <c r="G233">
        <v>16373</v>
      </c>
      <c r="H233">
        <v>38</v>
      </c>
      <c r="I233">
        <v>38</v>
      </c>
      <c r="J233">
        <v>0</v>
      </c>
      <c r="K233">
        <v>0</v>
      </c>
      <c r="L233">
        <v>0</v>
      </c>
      <c r="M233">
        <v>19</v>
      </c>
      <c r="N233">
        <v>0</v>
      </c>
      <c r="O233">
        <v>19</v>
      </c>
      <c r="P233">
        <v>0</v>
      </c>
      <c r="U233" t="str">
        <f t="shared" si="9"/>
        <v/>
      </c>
      <c r="V233" t="str">
        <f>IF(U233="","",VLOOKUP(B233,'08 County Sub Allocation'!A:B,2,FALSE))</f>
        <v/>
      </c>
      <c r="X233" t="str">
        <f t="shared" si="10"/>
        <v/>
      </c>
      <c r="Y233" t="str">
        <f t="shared" si="11"/>
        <v/>
      </c>
    </row>
    <row r="234" spans="1:25" x14ac:dyDescent="0.3">
      <c r="A234" t="e">
        <f>VLOOKUP(B234,'VTD Check'!A:D,4,FALSE)</f>
        <v>#N/A</v>
      </c>
      <c r="B234" t="s">
        <v>30</v>
      </c>
      <c r="C234">
        <v>39</v>
      </c>
      <c r="D234">
        <v>0</v>
      </c>
      <c r="E234">
        <v>0</v>
      </c>
      <c r="F234" t="s">
        <v>25</v>
      </c>
      <c r="G234">
        <v>16373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U234" t="str">
        <f t="shared" si="9"/>
        <v/>
      </c>
      <c r="V234" t="str">
        <f>IF(U234="","",VLOOKUP(B234,'08 County Sub Allocation'!A:B,2,FALSE))</f>
        <v/>
      </c>
      <c r="X234" t="str">
        <f t="shared" si="10"/>
        <v/>
      </c>
      <c r="Y234" t="str">
        <f t="shared" si="11"/>
        <v/>
      </c>
    </row>
    <row r="235" spans="1:25" x14ac:dyDescent="0.3">
      <c r="A235" t="e">
        <f>VLOOKUP(B235,'VTD Check'!A:D,4,FALSE)</f>
        <v>#N/A</v>
      </c>
      <c r="B235" t="s">
        <v>31</v>
      </c>
      <c r="C235">
        <v>39</v>
      </c>
      <c r="D235">
        <v>0</v>
      </c>
      <c r="E235">
        <v>0</v>
      </c>
      <c r="F235" t="s">
        <v>25</v>
      </c>
      <c r="G235">
        <v>16373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U235" t="str">
        <f t="shared" si="9"/>
        <v/>
      </c>
      <c r="V235" t="str">
        <f>IF(U235="","",VLOOKUP(B235,'08 County Sub Allocation'!A:B,2,FALSE))</f>
        <v/>
      </c>
      <c r="X235" t="str">
        <f t="shared" si="10"/>
        <v/>
      </c>
      <c r="Y235" t="str">
        <f t="shared" si="11"/>
        <v/>
      </c>
    </row>
    <row r="236" spans="1:25" x14ac:dyDescent="0.3">
      <c r="A236" t="e">
        <f>VLOOKUP(B236,'VTD Check'!A:D,4,FALSE)</f>
        <v>#N/A</v>
      </c>
      <c r="B236" t="s">
        <v>32</v>
      </c>
      <c r="C236">
        <v>39</v>
      </c>
      <c r="D236">
        <v>0</v>
      </c>
      <c r="E236">
        <v>38</v>
      </c>
      <c r="F236" t="s">
        <v>25</v>
      </c>
      <c r="G236">
        <v>0</v>
      </c>
      <c r="H236">
        <v>38</v>
      </c>
      <c r="I236">
        <v>38</v>
      </c>
      <c r="J236">
        <v>0</v>
      </c>
      <c r="K236">
        <v>0</v>
      </c>
      <c r="L236">
        <v>0</v>
      </c>
      <c r="M236">
        <v>19</v>
      </c>
      <c r="N236">
        <v>0</v>
      </c>
      <c r="O236">
        <v>19</v>
      </c>
      <c r="P236">
        <v>0</v>
      </c>
      <c r="U236" t="str">
        <f t="shared" si="9"/>
        <v/>
      </c>
      <c r="V236" t="str">
        <f>IF(U236="","",VLOOKUP(B236,'08 County Sub Allocation'!A:B,2,FALSE))</f>
        <v/>
      </c>
      <c r="X236" t="str">
        <f t="shared" si="10"/>
        <v/>
      </c>
      <c r="Y236" t="str">
        <f t="shared" si="11"/>
        <v/>
      </c>
    </row>
    <row r="238" spans="1:25" x14ac:dyDescent="0.3">
      <c r="A238" t="s">
        <v>32</v>
      </c>
      <c r="B238" t="s">
        <v>32</v>
      </c>
      <c r="H238">
        <f t="shared" ref="H238:P238" si="12">SUMIF($B$2:$B$236,"Total",H2:H236)</f>
        <v>23047</v>
      </c>
      <c r="I238">
        <f t="shared" si="12"/>
        <v>22881</v>
      </c>
      <c r="J238">
        <f t="shared" si="12"/>
        <v>390</v>
      </c>
      <c r="K238">
        <f t="shared" si="12"/>
        <v>103</v>
      </c>
      <c r="L238">
        <f t="shared" si="12"/>
        <v>188</v>
      </c>
      <c r="M238">
        <f t="shared" si="12"/>
        <v>8660</v>
      </c>
      <c r="N238">
        <f t="shared" si="12"/>
        <v>124</v>
      </c>
      <c r="O238">
        <f t="shared" si="12"/>
        <v>13351</v>
      </c>
      <c r="P238">
        <f t="shared" si="12"/>
        <v>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0DB0-B86E-494D-A4AB-026289E4723F}">
  <dimension ref="A1:N565"/>
  <sheetViews>
    <sheetView workbookViewId="0"/>
  </sheetViews>
  <sheetFormatPr defaultRowHeight="14.4" x14ac:dyDescent="0.3"/>
  <cols>
    <col min="1" max="3" width="21.88671875" customWidth="1"/>
    <col min="4" max="4" width="18.109375" customWidth="1"/>
  </cols>
  <sheetData>
    <row r="1" spans="1:14" x14ac:dyDescent="0.3">
      <c r="A1" t="s">
        <v>0</v>
      </c>
      <c r="B1" t="s">
        <v>0</v>
      </c>
      <c r="C1" t="s">
        <v>2909</v>
      </c>
      <c r="D1" t="s">
        <v>2907</v>
      </c>
      <c r="E1" t="s">
        <v>2908</v>
      </c>
      <c r="G1" s="4" t="s">
        <v>581</v>
      </c>
      <c r="H1" s="4" t="s">
        <v>584</v>
      </c>
      <c r="I1" t="s">
        <v>2960</v>
      </c>
      <c r="L1" t="s">
        <v>581</v>
      </c>
      <c r="M1" t="s">
        <v>584</v>
      </c>
      <c r="N1" t="s">
        <v>2960</v>
      </c>
    </row>
    <row r="2" spans="1:14" x14ac:dyDescent="0.3">
      <c r="A2" t="s">
        <v>14</v>
      </c>
      <c r="B2" t="s">
        <v>14</v>
      </c>
      <c r="C2" t="str">
        <f t="shared" ref="C2:C27" si="0">B2&amp;" Precinct"</f>
        <v>Ketchikan No. 1 Precinct</v>
      </c>
      <c r="D2" t="str">
        <f>VLOOKUP(C2,'VTD Raw Data'!F:G,2,FALSE)</f>
        <v>01-110</v>
      </c>
      <c r="G2" s="4" t="s">
        <v>618</v>
      </c>
      <c r="H2" s="4" t="s">
        <v>621</v>
      </c>
      <c r="I2" t="str">
        <f>VLOOKUP(G2,'04 Raw Data'!A:B,2,FALSE)</f>
        <v>Stebbins</v>
      </c>
      <c r="L2" t="s">
        <v>2756</v>
      </c>
      <c r="M2" t="s">
        <v>2758</v>
      </c>
      <c r="N2" t="s">
        <v>14</v>
      </c>
    </row>
    <row r="3" spans="1:14" x14ac:dyDescent="0.3">
      <c r="A3" t="s">
        <v>15</v>
      </c>
      <c r="B3" t="s">
        <v>15</v>
      </c>
      <c r="C3" t="str">
        <f t="shared" si="0"/>
        <v>Ketchikan No. 2 Precinct</v>
      </c>
      <c r="D3" t="str">
        <f>VLOOKUP(C3,'VTD Raw Data'!F:G,2,FALSE)</f>
        <v>01-120</v>
      </c>
      <c r="G3" s="4" t="s">
        <v>628</v>
      </c>
      <c r="H3" s="4" t="s">
        <v>630</v>
      </c>
      <c r="I3" t="str">
        <f>VLOOKUP(G3,'04 Raw Data'!A:B,2,FALSE)</f>
        <v>Unalakleet</v>
      </c>
      <c r="L3" t="s">
        <v>2746</v>
      </c>
      <c r="M3" t="s">
        <v>2748</v>
      </c>
      <c r="N3" t="s">
        <v>15</v>
      </c>
    </row>
    <row r="4" spans="1:14" x14ac:dyDescent="0.3">
      <c r="A4" t="s">
        <v>16</v>
      </c>
      <c r="B4" t="s">
        <v>16</v>
      </c>
      <c r="C4" t="str">
        <f t="shared" si="0"/>
        <v>Ketchikan No. 3 Precinct</v>
      </c>
      <c r="D4" t="str">
        <f>VLOOKUP(C4,'VTD Raw Data'!F:G,2,FALSE)</f>
        <v>01-130</v>
      </c>
      <c r="G4" s="4" t="s">
        <v>633</v>
      </c>
      <c r="H4" s="4" t="s">
        <v>635</v>
      </c>
      <c r="I4" t="str">
        <f>VLOOKUP(G4,'04 Raw Data'!A:B,2,FALSE)</f>
        <v>Nome #2</v>
      </c>
      <c r="L4" t="s">
        <v>2741</v>
      </c>
      <c r="M4" t="s">
        <v>2743</v>
      </c>
      <c r="N4" t="s">
        <v>16</v>
      </c>
    </row>
    <row r="5" spans="1:14" x14ac:dyDescent="0.3">
      <c r="A5" t="s">
        <v>17</v>
      </c>
      <c r="B5" t="s">
        <v>17</v>
      </c>
      <c r="C5" t="str">
        <f t="shared" si="0"/>
        <v>North Tongass No. 1 Precinct</v>
      </c>
      <c r="D5" t="str">
        <f>VLOOKUP(C5,'VTD Raw Data'!F:G,2,FALSE)</f>
        <v>01-140</v>
      </c>
      <c r="G5" s="4" t="s">
        <v>638</v>
      </c>
      <c r="H5" s="4" t="s">
        <v>640</v>
      </c>
      <c r="I5" t="str">
        <f>VLOOKUP(G5,'04 Raw Data'!A:B,2,FALSE)</f>
        <v>Nome #1</v>
      </c>
      <c r="L5" t="s">
        <v>2761</v>
      </c>
      <c r="M5" t="s">
        <v>2763</v>
      </c>
      <c r="N5" t="s">
        <v>17</v>
      </c>
    </row>
    <row r="6" spans="1:14" x14ac:dyDescent="0.3">
      <c r="A6" t="s">
        <v>18</v>
      </c>
      <c r="B6" t="s">
        <v>18</v>
      </c>
      <c r="C6" t="str">
        <f t="shared" si="0"/>
        <v>North Tongass No. 2 Precinct</v>
      </c>
      <c r="D6" t="str">
        <f>VLOOKUP(C6,'VTD Raw Data'!F:G,2,FALSE)</f>
        <v>01-150</v>
      </c>
      <c r="G6" s="4" t="s">
        <v>644</v>
      </c>
      <c r="H6" s="4" t="s">
        <v>646</v>
      </c>
      <c r="I6" t="str">
        <f>VLOOKUP(G6,'04 Raw Data'!A:B,2,FALSE)</f>
        <v>South Naknek</v>
      </c>
      <c r="L6" t="s">
        <v>2771</v>
      </c>
      <c r="M6" t="s">
        <v>2773</v>
      </c>
      <c r="N6" t="s">
        <v>18</v>
      </c>
    </row>
    <row r="7" spans="1:14" x14ac:dyDescent="0.3">
      <c r="A7" t="s">
        <v>19</v>
      </c>
      <c r="B7" t="s">
        <v>19</v>
      </c>
      <c r="C7" t="str">
        <f t="shared" si="0"/>
        <v>Saxman Precinct</v>
      </c>
      <c r="D7" t="str">
        <f>VLOOKUP(C7,'VTD Raw Data'!F:G,2,FALSE)</f>
        <v>01-160</v>
      </c>
      <c r="G7" s="4" t="s">
        <v>649</v>
      </c>
      <c r="H7" s="4" t="s">
        <v>651</v>
      </c>
      <c r="I7" t="str">
        <f>VLOOKUP(G7,'04 Raw Data'!A:B,2,FALSE)</f>
        <v>King Salmon</v>
      </c>
      <c r="L7" t="s">
        <v>2751</v>
      </c>
      <c r="M7" t="s">
        <v>2753</v>
      </c>
      <c r="N7" t="s">
        <v>19</v>
      </c>
    </row>
    <row r="8" spans="1:14" x14ac:dyDescent="0.3">
      <c r="A8" t="s">
        <v>20</v>
      </c>
      <c r="B8" t="s">
        <v>20</v>
      </c>
      <c r="C8" t="str">
        <f t="shared" si="0"/>
        <v>South Tongass Precinct</v>
      </c>
      <c r="D8" t="str">
        <f>VLOOKUP(C8,'VTD Raw Data'!F:G,2,FALSE)</f>
        <v>01-170</v>
      </c>
      <c r="G8" s="4" t="s">
        <v>654</v>
      </c>
      <c r="H8" s="4" t="s">
        <v>656</v>
      </c>
      <c r="I8" t="str">
        <f>VLOOKUP(G8,'04 Raw Data'!A:B,2,FALSE)</f>
        <v>Naknek</v>
      </c>
      <c r="L8" t="s">
        <v>2766</v>
      </c>
      <c r="M8" t="s">
        <v>2768</v>
      </c>
      <c r="N8" t="s">
        <v>20</v>
      </c>
    </row>
    <row r="9" spans="1:14" x14ac:dyDescent="0.3">
      <c r="A9" t="s">
        <v>21</v>
      </c>
      <c r="B9" t="s">
        <v>21</v>
      </c>
      <c r="C9" t="str">
        <f t="shared" si="0"/>
        <v>Thorne Bay Precinct</v>
      </c>
      <c r="D9" t="s">
        <v>2728</v>
      </c>
      <c r="G9" s="4" t="s">
        <v>660</v>
      </c>
      <c r="H9" s="4" t="s">
        <v>662</v>
      </c>
      <c r="I9" t="str">
        <f>VLOOKUP(G9,'04 Raw Data'!A:B,2,FALSE)</f>
        <v>Point Hope</v>
      </c>
      <c r="L9" t="s">
        <v>2728</v>
      </c>
      <c r="M9" t="s">
        <v>2730</v>
      </c>
      <c r="N9" t="s">
        <v>21</v>
      </c>
    </row>
    <row r="10" spans="1:14" x14ac:dyDescent="0.3">
      <c r="A10" t="s">
        <v>22</v>
      </c>
      <c r="B10" t="s">
        <v>22</v>
      </c>
      <c r="C10" t="str">
        <f t="shared" si="0"/>
        <v>Coffman Cove Precinct</v>
      </c>
      <c r="D10" t="str">
        <f>VLOOKUP(C10,'VTD Raw Data'!F:G,2,FALSE)</f>
        <v>01-185</v>
      </c>
      <c r="G10" s="4" t="s">
        <v>665</v>
      </c>
      <c r="H10" s="4" t="s">
        <v>667</v>
      </c>
      <c r="I10" t="str">
        <f>VLOOKUP(G10,'04 Raw Data'!A:B,2,FALSE)</f>
        <v>Point Lay</v>
      </c>
      <c r="L10" t="s">
        <v>2728</v>
      </c>
      <c r="M10" t="s">
        <v>2822</v>
      </c>
      <c r="N10" t="s">
        <v>21</v>
      </c>
    </row>
    <row r="11" spans="1:14" x14ac:dyDescent="0.3">
      <c r="A11" t="s">
        <v>23</v>
      </c>
      <c r="B11" t="s">
        <v>23</v>
      </c>
      <c r="C11" t="str">
        <f t="shared" si="0"/>
        <v>District 1 Absentee Precinct</v>
      </c>
      <c r="D11" t="e">
        <f>VLOOKUP(C11,'VTD Raw Data'!F:G,2,FALSE)</f>
        <v>#N/A</v>
      </c>
      <c r="G11" s="4" t="s">
        <v>670</v>
      </c>
      <c r="H11" s="4" t="s">
        <v>672</v>
      </c>
      <c r="I11" t="str">
        <f>VLOOKUP(G11,'04 Raw Data'!A:B,2,FALSE)</f>
        <v>Barrow</v>
      </c>
      <c r="L11" t="s">
        <v>2728</v>
      </c>
      <c r="M11" t="s">
        <v>2870</v>
      </c>
      <c r="N11" t="s">
        <v>21</v>
      </c>
    </row>
    <row r="12" spans="1:14" x14ac:dyDescent="0.3">
      <c r="A12" t="s">
        <v>24</v>
      </c>
      <c r="B12" t="s">
        <v>24</v>
      </c>
      <c r="C12" t="str">
        <f t="shared" si="0"/>
        <v>Full Count Precinct</v>
      </c>
      <c r="D12" t="e">
        <f>VLOOKUP(C12,'VTD Raw Data'!F:G,2,FALSE)</f>
        <v>#N/A</v>
      </c>
      <c r="G12" s="4" t="s">
        <v>675</v>
      </c>
      <c r="H12" s="4" t="s">
        <v>677</v>
      </c>
      <c r="I12" t="str">
        <f>VLOOKUP(G12,'04 Raw Data'!A:B,2,FALSE)</f>
        <v>Browerville</v>
      </c>
      <c r="L12" t="s">
        <v>2804</v>
      </c>
      <c r="M12" t="s">
        <v>2806</v>
      </c>
      <c r="N12" t="s">
        <v>22</v>
      </c>
    </row>
    <row r="13" spans="1:14" x14ac:dyDescent="0.3">
      <c r="A13" t="s">
        <v>26</v>
      </c>
      <c r="B13" t="s">
        <v>26</v>
      </c>
      <c r="C13" t="str">
        <f t="shared" si="0"/>
        <v>Statewide Only Precinct</v>
      </c>
      <c r="D13" t="e">
        <f>VLOOKUP(C13,'VTD Raw Data'!F:G,2,FALSE)</f>
        <v>#N/A</v>
      </c>
      <c r="G13" s="4" t="s">
        <v>680</v>
      </c>
      <c r="H13" s="4" t="s">
        <v>682</v>
      </c>
      <c r="I13" t="str">
        <f>VLOOKUP(G13,'04 Raw Data'!A:B,2,FALSE)</f>
        <v>Wainwright</v>
      </c>
      <c r="L13" t="s">
        <v>2841</v>
      </c>
      <c r="M13" t="s">
        <v>2843</v>
      </c>
      <c r="N13" t="s">
        <v>38</v>
      </c>
    </row>
    <row r="14" spans="1:14" x14ac:dyDescent="0.3">
      <c r="A14" t="s">
        <v>27</v>
      </c>
      <c r="B14" t="s">
        <v>27</v>
      </c>
      <c r="C14" t="str">
        <f t="shared" si="0"/>
        <v>Statewide/Senate Precinct</v>
      </c>
      <c r="D14" t="e">
        <f>VLOOKUP(C14,'VTD Raw Data'!F:G,2,FALSE)</f>
        <v>#N/A</v>
      </c>
      <c r="G14" s="4" t="s">
        <v>685</v>
      </c>
      <c r="H14" s="4" t="s">
        <v>687</v>
      </c>
      <c r="I14" t="str">
        <f>VLOOKUP(G14,'04 Raw Data'!A:B,2,FALSE)</f>
        <v>Atqasuk</v>
      </c>
      <c r="L14" t="s">
        <v>2851</v>
      </c>
      <c r="M14" t="s">
        <v>2853</v>
      </c>
      <c r="N14" t="s">
        <v>39</v>
      </c>
    </row>
    <row r="15" spans="1:14" x14ac:dyDescent="0.3">
      <c r="A15" t="s">
        <v>28</v>
      </c>
      <c r="B15" t="s">
        <v>28</v>
      </c>
      <c r="C15" t="str">
        <f t="shared" si="0"/>
        <v>Statewide/Judicial Precinct</v>
      </c>
      <c r="D15" t="e">
        <f>VLOOKUP(C15,'VTD Raw Data'!F:G,2,FALSE)</f>
        <v>#N/A</v>
      </c>
      <c r="G15" s="4" t="s">
        <v>690</v>
      </c>
      <c r="H15" s="4" t="s">
        <v>692</v>
      </c>
      <c r="I15" t="str">
        <f>VLOOKUP(G15,'04 Raw Data'!A:B,2,FALSE)</f>
        <v>Kaktovik</v>
      </c>
      <c r="L15" t="s">
        <v>2856</v>
      </c>
      <c r="M15" t="s">
        <v>2858</v>
      </c>
      <c r="N15" t="s">
        <v>40</v>
      </c>
    </row>
    <row r="16" spans="1:14" x14ac:dyDescent="0.3">
      <c r="A16" t="s">
        <v>29</v>
      </c>
      <c r="B16" t="s">
        <v>29</v>
      </c>
      <c r="C16" t="str">
        <f t="shared" si="0"/>
        <v>SW/Senate/Jud Precinct</v>
      </c>
      <c r="D16" t="e">
        <f>VLOOKUP(C16,'VTD Raw Data'!F:G,2,FALSE)</f>
        <v>#N/A</v>
      </c>
      <c r="G16" s="4" t="s">
        <v>695</v>
      </c>
      <c r="H16" s="4" t="s">
        <v>697</v>
      </c>
      <c r="I16" t="str">
        <f>VLOOKUP(G16,'04 Raw Data'!A:B,2,FALSE)</f>
        <v>Nuiqsut</v>
      </c>
      <c r="L16" t="s">
        <v>2846</v>
      </c>
      <c r="M16" t="s">
        <v>2848</v>
      </c>
      <c r="N16" t="s">
        <v>41</v>
      </c>
    </row>
    <row r="17" spans="1:14" x14ac:dyDescent="0.3">
      <c r="A17" t="s">
        <v>30</v>
      </c>
      <c r="B17" t="s">
        <v>30</v>
      </c>
      <c r="C17" t="str">
        <f t="shared" si="0"/>
        <v>Presidential Precinct</v>
      </c>
      <c r="D17" t="e">
        <f>VLOOKUP(C17,'VTD Raw Data'!F:G,2,FALSE)</f>
        <v>#N/A</v>
      </c>
      <c r="G17" s="4" t="s">
        <v>700</v>
      </c>
      <c r="H17" s="4" t="s">
        <v>702</v>
      </c>
      <c r="I17" t="str">
        <f>VLOOKUP(G17,'04 Raw Data'!A:B,2,FALSE)</f>
        <v>Anaktuvuk Pass</v>
      </c>
      <c r="L17" t="s">
        <v>2712</v>
      </c>
      <c r="M17" t="s">
        <v>2714</v>
      </c>
      <c r="N17" t="s">
        <v>42</v>
      </c>
    </row>
    <row r="18" spans="1:14" x14ac:dyDescent="0.3">
      <c r="A18" t="s">
        <v>31</v>
      </c>
      <c r="B18" t="s">
        <v>31</v>
      </c>
      <c r="C18" t="str">
        <f t="shared" si="0"/>
        <v>No Superior/Dist Precinct</v>
      </c>
      <c r="D18" t="e">
        <f>VLOOKUP(C18,'VTD Raw Data'!F:G,2,FALSE)</f>
        <v>#N/A</v>
      </c>
      <c r="G18" s="4" t="s">
        <v>705</v>
      </c>
      <c r="H18" s="4" t="s">
        <v>707</v>
      </c>
      <c r="I18" t="str">
        <f>VLOOKUP(G18,'04 Raw Data'!A:B,2,FALSE)</f>
        <v>St. Michael</v>
      </c>
      <c r="L18" t="s">
        <v>2873</v>
      </c>
      <c r="M18" t="s">
        <v>2875</v>
      </c>
      <c r="N18" t="s">
        <v>43</v>
      </c>
    </row>
    <row r="19" spans="1:14" x14ac:dyDescent="0.3">
      <c r="A19" t="s">
        <v>32</v>
      </c>
      <c r="B19" t="s">
        <v>32</v>
      </c>
      <c r="C19" t="str">
        <f t="shared" si="0"/>
        <v>Total Precinct</v>
      </c>
      <c r="D19" t="e">
        <f>VLOOKUP(C19,'VTD Raw Data'!F:G,2,FALSE)</f>
        <v>#N/A</v>
      </c>
      <c r="G19" s="4" t="s">
        <v>711</v>
      </c>
      <c r="H19" s="4" t="s">
        <v>713</v>
      </c>
      <c r="I19" t="str">
        <f>VLOOKUP(G19,'04 Raw Data'!A:B,2,FALSE)</f>
        <v>Mat-Su Campus</v>
      </c>
      <c r="L19" t="s">
        <v>2889</v>
      </c>
      <c r="M19" t="s">
        <v>2891</v>
      </c>
      <c r="N19" t="s">
        <v>44</v>
      </c>
    </row>
    <row r="20" spans="1:14" x14ac:dyDescent="0.3">
      <c r="A20" t="s">
        <v>33</v>
      </c>
      <c r="B20" t="s">
        <v>33</v>
      </c>
      <c r="C20" t="str">
        <f t="shared" si="0"/>
        <v>District 1 Question Precinct</v>
      </c>
      <c r="D20" t="e">
        <f>VLOOKUP(C20,'VTD Raw Data'!F:G,2,FALSE)</f>
        <v>#N/A</v>
      </c>
      <c r="G20" s="4" t="s">
        <v>716</v>
      </c>
      <c r="H20" s="4" t="s">
        <v>718</v>
      </c>
      <c r="I20" t="str">
        <f>VLOOKUP(G20,'04 Raw Data'!A:B,2,FALSE)</f>
        <v>Wasilla No. 2</v>
      </c>
      <c r="L20" t="s">
        <v>2717</v>
      </c>
      <c r="M20" t="s">
        <v>2719</v>
      </c>
      <c r="N20" t="s">
        <v>45</v>
      </c>
    </row>
    <row r="21" spans="1:14" x14ac:dyDescent="0.3">
      <c r="A21" t="s">
        <v>34</v>
      </c>
      <c r="B21" t="s">
        <v>34</v>
      </c>
      <c r="C21" t="str">
        <f t="shared" si="0"/>
        <v>R1 Early Voting Precinct</v>
      </c>
      <c r="D21" t="e">
        <f>VLOOKUP(C21,'VTD Raw Data'!F:G,2,FALSE)</f>
        <v>#N/A</v>
      </c>
      <c r="G21" s="4" t="s">
        <v>721</v>
      </c>
      <c r="H21" s="4" t="s">
        <v>723</v>
      </c>
      <c r="I21" t="str">
        <f>VLOOKUP(G21,'04 Raw Data'!A:B,2,FALSE)</f>
        <v>Meadow Lakes No. 1</v>
      </c>
      <c r="L21" t="s">
        <v>1406</v>
      </c>
      <c r="M21" t="s">
        <v>1408</v>
      </c>
      <c r="N21" t="s">
        <v>48</v>
      </c>
    </row>
    <row r="22" spans="1:14" x14ac:dyDescent="0.3">
      <c r="A22" t="s">
        <v>35</v>
      </c>
      <c r="B22" t="s">
        <v>35</v>
      </c>
      <c r="C22" t="str">
        <f t="shared" si="0"/>
        <v>R1 HD1-5 Precinct</v>
      </c>
      <c r="D22" t="e">
        <f>VLOOKUP(C22,'VTD Raw Data'!F:G,2,FALSE)</f>
        <v>#N/A</v>
      </c>
      <c r="G22" s="4" t="s">
        <v>726</v>
      </c>
      <c r="H22" s="4" t="s">
        <v>728</v>
      </c>
      <c r="I22" t="str">
        <f>VLOOKUP(G22,'04 Raw Data'!A:B,2,FALSE)</f>
        <v>Trunk</v>
      </c>
      <c r="L22" t="s">
        <v>1391</v>
      </c>
      <c r="M22" t="s">
        <v>1393</v>
      </c>
      <c r="N22" t="s">
        <v>49</v>
      </c>
    </row>
    <row r="23" spans="1:14" x14ac:dyDescent="0.3">
      <c r="A23" t="s">
        <v>36</v>
      </c>
      <c r="B23" t="s">
        <v>36</v>
      </c>
      <c r="C23" t="str">
        <f t="shared" si="0"/>
        <v>R1 HD1-2 Precinct</v>
      </c>
      <c r="D23" t="e">
        <f>VLOOKUP(C23,'VTD Raw Data'!F:G,2,FALSE)</f>
        <v>#N/A</v>
      </c>
      <c r="G23" s="4" t="s">
        <v>732</v>
      </c>
      <c r="H23" s="4" t="s">
        <v>734</v>
      </c>
      <c r="I23" t="str">
        <f>VLOOKUP(G23,'04 Raw Data'!A:B,2,FALSE)</f>
        <v>Mentasta</v>
      </c>
      <c r="L23" t="s">
        <v>1837</v>
      </c>
      <c r="M23" t="s">
        <v>1839</v>
      </c>
      <c r="N23" t="s">
        <v>50</v>
      </c>
    </row>
    <row r="24" spans="1:14" x14ac:dyDescent="0.3">
      <c r="A24" t="s">
        <v>37</v>
      </c>
      <c r="B24" t="s">
        <v>37</v>
      </c>
      <c r="C24" t="str">
        <f t="shared" si="0"/>
        <v>Polling Precinct</v>
      </c>
      <c r="D24" t="e">
        <f>VLOOKUP(C24,'VTD Raw Data'!F:G,2,FALSE)</f>
        <v>#N/A</v>
      </c>
      <c r="G24" s="4" t="s">
        <v>737</v>
      </c>
      <c r="H24" s="4" t="s">
        <v>739</v>
      </c>
      <c r="I24" t="str">
        <f>VLOOKUP(G24,'04 Raw Data'!A:B,2,FALSE)</f>
        <v>Glennallen</v>
      </c>
      <c r="L24" t="s">
        <v>1411</v>
      </c>
      <c r="M24" t="s">
        <v>1413</v>
      </c>
      <c r="N24" t="s">
        <v>51</v>
      </c>
    </row>
    <row r="25" spans="1:14" x14ac:dyDescent="0.3">
      <c r="C25" t="str">
        <f t="shared" si="0"/>
        <v xml:space="preserve"> Precinct</v>
      </c>
      <c r="D25" t="e">
        <f>VLOOKUP(C25,'VTD Raw Data'!F:G,2,FALSE)</f>
        <v>#N/A</v>
      </c>
      <c r="G25" s="4" t="s">
        <v>742</v>
      </c>
      <c r="H25" s="4" t="s">
        <v>744</v>
      </c>
      <c r="I25" t="str">
        <f>VLOOKUP(G25,'04 Raw Data'!A:B,2,FALSE)</f>
        <v>Kenny Lake</v>
      </c>
      <c r="L25" t="s">
        <v>1527</v>
      </c>
      <c r="M25" t="s">
        <v>1529</v>
      </c>
      <c r="N25" t="s">
        <v>52</v>
      </c>
    </row>
    <row r="26" spans="1:14" x14ac:dyDescent="0.3">
      <c r="A26" t="s">
        <v>38</v>
      </c>
      <c r="B26" t="s">
        <v>38</v>
      </c>
      <c r="C26" t="str">
        <f t="shared" si="0"/>
        <v>Sitka No. 1 Precinct</v>
      </c>
      <c r="D26" t="str">
        <f>VLOOKUP(C26,'VTD Raw Data'!F:G,2,FALSE)</f>
        <v>02-210</v>
      </c>
      <c r="G26" s="4" t="s">
        <v>747</v>
      </c>
      <c r="H26" s="4" t="s">
        <v>749</v>
      </c>
      <c r="I26" t="str">
        <f>VLOOKUP(G26,'04 Raw Data'!A:B,2,FALSE)</f>
        <v>Northway</v>
      </c>
      <c r="L26" t="s">
        <v>1747</v>
      </c>
      <c r="M26" t="s">
        <v>1749</v>
      </c>
      <c r="N26" t="s">
        <v>53</v>
      </c>
    </row>
    <row r="27" spans="1:14" x14ac:dyDescent="0.3">
      <c r="A27" t="s">
        <v>39</v>
      </c>
      <c r="B27" t="s">
        <v>39</v>
      </c>
      <c r="C27" t="str">
        <f t="shared" si="0"/>
        <v>Sitka No. 2 Precinct</v>
      </c>
      <c r="D27" t="str">
        <f>VLOOKUP(C27,'VTD Raw Data'!F:G,2,FALSE)</f>
        <v>02-220</v>
      </c>
      <c r="G27" s="4" t="s">
        <v>752</v>
      </c>
      <c r="H27" s="4" t="s">
        <v>754</v>
      </c>
      <c r="I27" t="str">
        <f>VLOOKUP(G27,'04 Raw Data'!A:B,2,FALSE)</f>
        <v>Tok</v>
      </c>
      <c r="L27" t="s">
        <v>1401</v>
      </c>
      <c r="M27" t="s">
        <v>1403</v>
      </c>
      <c r="N27" t="s">
        <v>54</v>
      </c>
    </row>
    <row r="28" spans="1:14" x14ac:dyDescent="0.3">
      <c r="A28" t="s">
        <v>40</v>
      </c>
      <c r="B28" t="s">
        <v>40</v>
      </c>
      <c r="C28" t="s">
        <v>2858</v>
      </c>
      <c r="D28" t="str">
        <f>VLOOKUP(C28,'VTD Raw Data'!F:G,2,FALSE)</f>
        <v>02-230</v>
      </c>
      <c r="G28" s="4" t="s">
        <v>757</v>
      </c>
      <c r="H28" s="4" t="s">
        <v>759</v>
      </c>
      <c r="I28" t="str">
        <f>VLOOKUP(G28,'04 Raw Data'!A:B,2,FALSE)</f>
        <v>Valdez #2</v>
      </c>
      <c r="L28" t="s">
        <v>1752</v>
      </c>
      <c r="M28" t="s">
        <v>1754</v>
      </c>
      <c r="N28" t="s">
        <v>55</v>
      </c>
    </row>
    <row r="29" spans="1:14" x14ac:dyDescent="0.3">
      <c r="A29" t="s">
        <v>41</v>
      </c>
      <c r="B29" t="s">
        <v>41</v>
      </c>
      <c r="C29" t="str">
        <f>B29&amp;" Precinct"</f>
        <v>Sawmill Creek Precinct</v>
      </c>
      <c r="D29" t="str">
        <f>VLOOKUP(C29,'VTD Raw Data'!F:G,2,FALSE)</f>
        <v>02-240</v>
      </c>
      <c r="G29" s="4" t="s">
        <v>762</v>
      </c>
      <c r="H29" s="4" t="s">
        <v>764</v>
      </c>
      <c r="I29" t="str">
        <f>VLOOKUP(G29,'04 Raw Data'!A:B,2,FALSE)</f>
        <v>Valdez #1</v>
      </c>
      <c r="L29" t="s">
        <v>1842</v>
      </c>
      <c r="M29" t="s">
        <v>1844</v>
      </c>
      <c r="N29" t="s">
        <v>56</v>
      </c>
    </row>
    <row r="30" spans="1:14" x14ac:dyDescent="0.3">
      <c r="A30" t="s">
        <v>42</v>
      </c>
      <c r="B30" t="s">
        <v>42</v>
      </c>
      <c r="C30" t="str">
        <f>B30&amp;" Precinct"</f>
        <v>Petersburg/Kupreanof Precinct</v>
      </c>
      <c r="D30" t="str">
        <f>VLOOKUP(C30,'VTD Raw Data'!F:G,2,FALSE)</f>
        <v>02-250</v>
      </c>
      <c r="G30" s="4" t="s">
        <v>767</v>
      </c>
      <c r="H30" s="4" t="s">
        <v>769</v>
      </c>
      <c r="I30" t="str">
        <f>VLOOKUP(G30,'04 Raw Data'!A:B,2,FALSE)</f>
        <v>Valdez #3</v>
      </c>
      <c r="L30" t="s">
        <v>1627</v>
      </c>
      <c r="M30" t="s">
        <v>1629</v>
      </c>
      <c r="N30" t="s">
        <v>57</v>
      </c>
    </row>
    <row r="31" spans="1:14" x14ac:dyDescent="0.3">
      <c r="A31" t="s">
        <v>43</v>
      </c>
      <c r="B31" t="s">
        <v>43</v>
      </c>
      <c r="C31" t="str">
        <f>B31&amp;" Precinct"</f>
        <v>Wrangell Precinct</v>
      </c>
      <c r="D31" t="str">
        <f>VLOOKUP(C31,'VTD Raw Data'!F:G,2,FALSE)</f>
        <v>02-260</v>
      </c>
      <c r="G31" s="4" t="s">
        <v>772</v>
      </c>
      <c r="H31" s="4" t="s">
        <v>774</v>
      </c>
      <c r="I31" t="str">
        <f>VLOOKUP(G31,'04 Raw Data'!A:B,2,FALSE)</f>
        <v>Whittier</v>
      </c>
      <c r="L31" t="s">
        <v>1632</v>
      </c>
      <c r="M31" t="s">
        <v>1634</v>
      </c>
      <c r="N31" t="s">
        <v>60</v>
      </c>
    </row>
    <row r="32" spans="1:14" x14ac:dyDescent="0.3">
      <c r="A32" t="s">
        <v>44</v>
      </c>
      <c r="B32" t="s">
        <v>44</v>
      </c>
      <c r="C32" t="s">
        <v>2891</v>
      </c>
      <c r="D32" t="str">
        <f>VLOOKUP(C32,'VTD Raw Data'!F:G,2,FALSE)</f>
        <v>02-285</v>
      </c>
      <c r="G32" s="4" t="s">
        <v>777</v>
      </c>
      <c r="H32" s="4" t="s">
        <v>779</v>
      </c>
      <c r="I32" t="str">
        <f>VLOOKUP(G32,'04 Raw Data'!A:B,2,FALSE)</f>
        <v>Copper Center</v>
      </c>
      <c r="L32" t="s">
        <v>1532</v>
      </c>
      <c r="M32" t="s">
        <v>1534</v>
      </c>
      <c r="N32" t="s">
        <v>61</v>
      </c>
    </row>
    <row r="33" spans="1:14" x14ac:dyDescent="0.3">
      <c r="A33" t="s">
        <v>45</v>
      </c>
      <c r="B33" t="s">
        <v>45</v>
      </c>
      <c r="C33" t="str">
        <f t="shared" ref="C33:C43" si="1">B33&amp;" Precinct"</f>
        <v>Port Alexander Precinct</v>
      </c>
      <c r="D33" t="str">
        <f>VLOOKUP(C33,'VTD Raw Data'!F:G,2,FALSE)</f>
        <v>02-295</v>
      </c>
      <c r="G33" s="4" t="s">
        <v>782</v>
      </c>
      <c r="H33" s="4" t="s">
        <v>784</v>
      </c>
      <c r="I33" t="str">
        <f>VLOOKUP(G33,'04 Raw Data'!A:B,2,FALSE)</f>
        <v>Gakona</v>
      </c>
      <c r="L33" t="s">
        <v>1522</v>
      </c>
      <c r="M33" t="s">
        <v>1524</v>
      </c>
      <c r="N33" t="s">
        <v>62</v>
      </c>
    </row>
    <row r="34" spans="1:14" x14ac:dyDescent="0.3">
      <c r="A34" t="s">
        <v>46</v>
      </c>
      <c r="B34" t="s">
        <v>46</v>
      </c>
      <c r="C34" t="str">
        <f t="shared" si="1"/>
        <v>District 2 Absentee Precinct</v>
      </c>
      <c r="D34" t="e">
        <f>VLOOKUP(C34,'VTD Raw Data'!F:G,2,FALSE)</f>
        <v>#N/A</v>
      </c>
      <c r="G34" s="4" t="s">
        <v>787</v>
      </c>
      <c r="H34" s="4" t="s">
        <v>789</v>
      </c>
      <c r="I34" t="str">
        <f>VLOOKUP(G34,'04 Raw Data'!A:B,2,FALSE)</f>
        <v>Chistochina</v>
      </c>
      <c r="L34" t="s">
        <v>1416</v>
      </c>
      <c r="M34" t="s">
        <v>1418</v>
      </c>
      <c r="N34" t="s">
        <v>63</v>
      </c>
    </row>
    <row r="35" spans="1:14" x14ac:dyDescent="0.3">
      <c r="A35" t="s">
        <v>47</v>
      </c>
      <c r="B35" t="s">
        <v>47</v>
      </c>
      <c r="C35" t="str">
        <f t="shared" si="1"/>
        <v>District 2 Question Precinct</v>
      </c>
      <c r="D35" t="e">
        <f>VLOOKUP(C35,'VTD Raw Data'!F:G,2,FALSE)</f>
        <v>#N/A</v>
      </c>
      <c r="G35" s="4" t="s">
        <v>792</v>
      </c>
      <c r="H35" s="4" t="s">
        <v>794</v>
      </c>
      <c r="I35" t="str">
        <f>VLOOKUP(G35,'04 Raw Data'!A:B,2,FALSE)</f>
        <v>Cordova</v>
      </c>
      <c r="L35" t="s">
        <v>1421</v>
      </c>
      <c r="M35" t="s">
        <v>1423</v>
      </c>
      <c r="N35" t="s">
        <v>64</v>
      </c>
    </row>
    <row r="36" spans="1:14" x14ac:dyDescent="0.3">
      <c r="A36" t="s">
        <v>48</v>
      </c>
      <c r="B36" t="s">
        <v>48</v>
      </c>
      <c r="C36" t="str">
        <f t="shared" si="1"/>
        <v>Douglas Precinct</v>
      </c>
      <c r="D36" t="str">
        <f>VLOOKUP(C36,'VTD Raw Data'!F:G,2,FALSE)</f>
        <v>03-300</v>
      </c>
      <c r="G36" s="4" t="s">
        <v>797</v>
      </c>
      <c r="H36" s="4" t="s">
        <v>799</v>
      </c>
      <c r="I36" t="str">
        <f>VLOOKUP(G36,'04 Raw Data'!A:B,2,FALSE)</f>
        <v>Tatitlek</v>
      </c>
      <c r="L36" t="s">
        <v>1396</v>
      </c>
      <c r="M36" t="s">
        <v>1398</v>
      </c>
      <c r="N36" t="s">
        <v>65</v>
      </c>
    </row>
    <row r="37" spans="1:14" x14ac:dyDescent="0.3">
      <c r="A37" t="s">
        <v>49</v>
      </c>
      <c r="B37" t="s">
        <v>49</v>
      </c>
      <c r="C37" t="str">
        <f t="shared" si="1"/>
        <v>Juneau No. 1 Precinct</v>
      </c>
      <c r="D37" t="str">
        <f>VLOOKUP(C37,'VTD Raw Data'!F:G,2,FALSE)</f>
        <v>03-310</v>
      </c>
      <c r="G37" s="4" t="s">
        <v>802</v>
      </c>
      <c r="H37" s="4" t="s">
        <v>804</v>
      </c>
      <c r="I37" t="str">
        <f>VLOOKUP(G37,'04 Raw Data'!A:B,2,FALSE)</f>
        <v>Pioneer Park</v>
      </c>
      <c r="L37" t="s">
        <v>2707</v>
      </c>
      <c r="M37" t="s">
        <v>2709</v>
      </c>
      <c r="N37" t="s">
        <v>68</v>
      </c>
    </row>
    <row r="38" spans="1:14" x14ac:dyDescent="0.3">
      <c r="A38" t="s">
        <v>50</v>
      </c>
      <c r="B38" t="s">
        <v>50</v>
      </c>
      <c r="C38" t="str">
        <f t="shared" si="1"/>
        <v>Juneau No. 2 Precinct</v>
      </c>
      <c r="D38" t="str">
        <f>VLOOKUP(C38,'VTD Raw Data'!F:G,2,FALSE)</f>
        <v>03-320</v>
      </c>
      <c r="G38" s="4" t="s">
        <v>807</v>
      </c>
      <c r="H38" s="4" t="s">
        <v>809</v>
      </c>
      <c r="I38" t="str">
        <f>VLOOKUP(G38,'04 Raw Data'!A:B,2,FALSE)</f>
        <v>Walby Lake</v>
      </c>
      <c r="L38" t="s">
        <v>2707</v>
      </c>
      <c r="M38" t="s">
        <v>2709</v>
      </c>
      <c r="N38" t="s">
        <v>68</v>
      </c>
    </row>
    <row r="39" spans="1:14" x14ac:dyDescent="0.3">
      <c r="A39" t="s">
        <v>51</v>
      </c>
      <c r="B39" t="s">
        <v>51</v>
      </c>
      <c r="C39" t="str">
        <f t="shared" si="1"/>
        <v>Juneau No. 3 Precinct</v>
      </c>
      <c r="D39" t="str">
        <f>VLOOKUP(C39,'VTD Raw Data'!F:G,2,FALSE)</f>
        <v>03-330</v>
      </c>
      <c r="G39" s="4" t="s">
        <v>812</v>
      </c>
      <c r="H39" s="4" t="s">
        <v>814</v>
      </c>
      <c r="I39" t="str">
        <f>VLOOKUP(G39,'04 Raw Data'!A:B,2,FALSE)</f>
        <v>Palmer</v>
      </c>
      <c r="L39" t="s">
        <v>2707</v>
      </c>
      <c r="M39" t="s">
        <v>2709</v>
      </c>
      <c r="N39" t="s">
        <v>68</v>
      </c>
    </row>
    <row r="40" spans="1:14" x14ac:dyDescent="0.3">
      <c r="A40" t="s">
        <v>52</v>
      </c>
      <c r="B40" t="s">
        <v>52</v>
      </c>
      <c r="C40" t="str">
        <f t="shared" si="1"/>
        <v>Juneau No. 4 Precinct</v>
      </c>
      <c r="D40" t="str">
        <f>VLOOKUP(C40,'VTD Raw Data'!F:G,2,FALSE)</f>
        <v>03-340</v>
      </c>
      <c r="G40" s="4" t="s">
        <v>817</v>
      </c>
      <c r="H40" s="4" t="s">
        <v>819</v>
      </c>
      <c r="I40" t="str">
        <f>VLOOKUP(G40,'04 Raw Data'!A:B,2,FALSE)</f>
        <v>Greater Palmer</v>
      </c>
      <c r="L40" t="s">
        <v>2707</v>
      </c>
      <c r="M40" t="s">
        <v>2709</v>
      </c>
      <c r="N40" t="s">
        <v>68</v>
      </c>
    </row>
    <row r="41" spans="1:14" x14ac:dyDescent="0.3">
      <c r="A41" t="s">
        <v>53</v>
      </c>
      <c r="B41" t="s">
        <v>53</v>
      </c>
      <c r="C41" t="str">
        <f t="shared" si="1"/>
        <v>Juneau Airport Area Precinct</v>
      </c>
      <c r="D41" t="str">
        <f>VLOOKUP(C41,'VTD Raw Data'!F:G,2,FALSE)</f>
        <v>03-350</v>
      </c>
      <c r="G41" s="4" t="s">
        <v>822</v>
      </c>
      <c r="H41" s="4" t="s">
        <v>824</v>
      </c>
      <c r="I41" t="str">
        <f>VLOOKUP(G41,'04 Raw Data'!A:B,2,FALSE)</f>
        <v>Palmer Fishhook</v>
      </c>
      <c r="L41" t="s">
        <v>2707</v>
      </c>
      <c r="M41" t="s">
        <v>2709</v>
      </c>
      <c r="N41" t="s">
        <v>68</v>
      </c>
    </row>
    <row r="42" spans="1:14" x14ac:dyDescent="0.3">
      <c r="A42" t="s">
        <v>54</v>
      </c>
      <c r="B42" t="s">
        <v>54</v>
      </c>
      <c r="C42" t="str">
        <f t="shared" si="1"/>
        <v>Lemon Creek Precinct</v>
      </c>
      <c r="D42" t="str">
        <f>VLOOKUP(C42,'VTD Raw Data'!F:G,2,FALSE)</f>
        <v>03-360</v>
      </c>
      <c r="G42" s="4" t="s">
        <v>827</v>
      </c>
      <c r="H42" s="4" t="s">
        <v>829</v>
      </c>
      <c r="I42" t="str">
        <f>VLOOKUP(G42,'04 Raw Data'!A:B,2,FALSE)</f>
        <v>Fishhook</v>
      </c>
      <c r="L42" t="s">
        <v>792</v>
      </c>
      <c r="M42" t="s">
        <v>794</v>
      </c>
      <c r="N42" t="s">
        <v>69</v>
      </c>
    </row>
    <row r="43" spans="1:14" x14ac:dyDescent="0.3">
      <c r="A43" t="s">
        <v>55</v>
      </c>
      <c r="B43" t="s">
        <v>55</v>
      </c>
      <c r="C43" t="str">
        <f t="shared" si="1"/>
        <v>North Douglas Precinct</v>
      </c>
      <c r="D43" t="str">
        <f>VLOOKUP(C43,'VTD Raw Data'!F:G,2,FALSE)</f>
        <v>03-370</v>
      </c>
      <c r="G43" s="4" t="s">
        <v>832</v>
      </c>
      <c r="H43" s="4" t="s">
        <v>834</v>
      </c>
      <c r="I43" t="str">
        <f>VLOOKUP(G43,'04 Raw Data'!A:B,2,FALSE)</f>
        <v>Wasilla Lake</v>
      </c>
      <c r="L43" t="s">
        <v>2830</v>
      </c>
      <c r="M43" t="s">
        <v>2832</v>
      </c>
      <c r="N43" t="s">
        <v>70</v>
      </c>
    </row>
    <row r="44" spans="1:14" x14ac:dyDescent="0.3">
      <c r="A44" t="s">
        <v>56</v>
      </c>
      <c r="B44" t="s">
        <v>56</v>
      </c>
      <c r="C44" t="str">
        <f>"Juneau "&amp;B44&amp;" Precinct"</f>
        <v>Juneau Salmon Creek Precinct</v>
      </c>
      <c r="D44" t="str">
        <f>VLOOKUP(C44,'VTD Raw Data'!F:G,2,FALSE)</f>
        <v>03-380</v>
      </c>
      <c r="G44" s="4" t="s">
        <v>837</v>
      </c>
      <c r="H44" s="4" t="s">
        <v>839</v>
      </c>
      <c r="I44" t="str">
        <f>VLOOKUP(G44,'04 Raw Data'!A:B,2,FALSE)</f>
        <v>Seward Meridian</v>
      </c>
      <c r="L44" t="s">
        <v>2894</v>
      </c>
      <c r="M44" t="s">
        <v>2896</v>
      </c>
      <c r="N44" t="s">
        <v>71</v>
      </c>
    </row>
    <row r="45" spans="1:14" x14ac:dyDescent="0.3">
      <c r="A45" t="s">
        <v>57</v>
      </c>
      <c r="B45" t="s">
        <v>57</v>
      </c>
      <c r="C45" t="str">
        <f>B45&amp;" Precinct"</f>
        <v>Switzer Creek Precinct</v>
      </c>
      <c r="D45" t="str">
        <f>VLOOKUP(C45,'VTD Raw Data'!F:G,2,FALSE)</f>
        <v>03-390</v>
      </c>
      <c r="G45" s="4" t="s">
        <v>842</v>
      </c>
      <c r="H45" s="4" t="s">
        <v>844</v>
      </c>
      <c r="I45" t="str">
        <f>VLOOKUP(G45,'04 Raw Data'!A:B,2,FALSE)</f>
        <v>Schrock</v>
      </c>
      <c r="L45" t="s">
        <v>1253</v>
      </c>
      <c r="M45" t="s">
        <v>1255</v>
      </c>
      <c r="N45" t="s">
        <v>72</v>
      </c>
    </row>
    <row r="46" spans="1:14" x14ac:dyDescent="0.3">
      <c r="A46" t="s">
        <v>58</v>
      </c>
      <c r="B46" t="s">
        <v>58</v>
      </c>
      <c r="C46" t="str">
        <f>B46&amp;" Precinct"</f>
        <v>District 3 Absentee Precinct</v>
      </c>
      <c r="D46" t="e">
        <f>VLOOKUP(C46,'VTD Raw Data'!F:G,2,FALSE)</f>
        <v>#N/A</v>
      </c>
      <c r="G46" s="4" t="s">
        <v>847</v>
      </c>
      <c r="H46" s="4" t="s">
        <v>849</v>
      </c>
      <c r="I46" t="str">
        <f>VLOOKUP(G46,'04 Raw Data'!A:B,2,FALSE)</f>
        <v>Knik</v>
      </c>
      <c r="L46" t="s">
        <v>1258</v>
      </c>
      <c r="M46" t="s">
        <v>1260</v>
      </c>
      <c r="N46" t="s">
        <v>73</v>
      </c>
    </row>
    <row r="47" spans="1:14" x14ac:dyDescent="0.3">
      <c r="A47" t="s">
        <v>59</v>
      </c>
      <c r="B47" t="s">
        <v>59</v>
      </c>
      <c r="C47" t="str">
        <f>B47&amp;" Precinct"</f>
        <v>District 3 Question Precinct</v>
      </c>
      <c r="D47" t="e">
        <f>VLOOKUP(C47,'VTD Raw Data'!F:G,2,FALSE)</f>
        <v>#N/A</v>
      </c>
      <c r="G47" s="4" t="s">
        <v>852</v>
      </c>
      <c r="H47" s="4" t="s">
        <v>854</v>
      </c>
      <c r="I47" t="str">
        <f>VLOOKUP(G47,'04 Raw Data'!A:B,2,FALSE)</f>
        <v>Kings Lake</v>
      </c>
      <c r="L47" t="s">
        <v>2902</v>
      </c>
      <c r="M47" t="s">
        <v>2904</v>
      </c>
      <c r="N47" t="s">
        <v>74</v>
      </c>
    </row>
    <row r="48" spans="1:14" x14ac:dyDescent="0.3">
      <c r="A48" t="s">
        <v>60</v>
      </c>
      <c r="B48" t="s">
        <v>60</v>
      </c>
      <c r="C48" t="str">
        <f>B48&amp;" District"</f>
        <v>Mendenhall Valley No. 1 District</v>
      </c>
      <c r="D48" t="str">
        <f>VLOOKUP(C48,'VTD Raw Data'!F:G,2,FALSE)</f>
        <v>04-410</v>
      </c>
      <c r="G48" s="4" t="s">
        <v>857</v>
      </c>
      <c r="H48" s="4" t="s">
        <v>859</v>
      </c>
      <c r="I48" t="str">
        <f>VLOOKUP(G48,'04 Raw Data'!A:B,2,FALSE)</f>
        <v>Springer Loop</v>
      </c>
      <c r="L48" t="s">
        <v>2809</v>
      </c>
      <c r="M48" t="s">
        <v>2811</v>
      </c>
      <c r="N48" t="s">
        <v>75</v>
      </c>
    </row>
    <row r="49" spans="1:14" x14ac:dyDescent="0.3">
      <c r="A49" t="s">
        <v>61</v>
      </c>
      <c r="B49" t="s">
        <v>61</v>
      </c>
      <c r="C49" t="str">
        <f>B49&amp;" Precinct"</f>
        <v>Mendenhall Valley No. 2 Precinct</v>
      </c>
      <c r="D49" t="str">
        <f>VLOOKUP(C49,'VTD Raw Data'!F:G,2,FALSE)</f>
        <v>04-420</v>
      </c>
      <c r="G49" s="4" t="s">
        <v>862</v>
      </c>
      <c r="H49" s="4" t="s">
        <v>864</v>
      </c>
      <c r="I49" t="str">
        <f>VLOOKUP(G49,'04 Raw Data'!A:B,2,FALSE)</f>
        <v>Snowshoe</v>
      </c>
      <c r="L49" t="s">
        <v>2722</v>
      </c>
      <c r="M49" t="s">
        <v>2724</v>
      </c>
      <c r="N49" t="s">
        <v>76</v>
      </c>
    </row>
    <row r="50" spans="1:14" x14ac:dyDescent="0.3">
      <c r="A50" t="s">
        <v>62</v>
      </c>
      <c r="B50" t="s">
        <v>62</v>
      </c>
      <c r="C50" t="str">
        <f>B50&amp;" Precinct"</f>
        <v>Mendenhall Valley No. 3 Precinct</v>
      </c>
      <c r="D50" t="str">
        <f>VLOOKUP(C50,'VTD Raw Data'!F:G,2,FALSE)</f>
        <v>04-430</v>
      </c>
      <c r="G50" s="4" t="s">
        <v>867</v>
      </c>
      <c r="H50" s="4" t="s">
        <v>869</v>
      </c>
      <c r="I50" t="str">
        <f>VLOOKUP(G50,'04 Raw Data'!A:B,2,FALSE)</f>
        <v>Fairview</v>
      </c>
      <c r="L50" t="s">
        <v>2825</v>
      </c>
      <c r="M50" t="s">
        <v>2827</v>
      </c>
      <c r="N50" t="s">
        <v>77</v>
      </c>
    </row>
    <row r="51" spans="1:14" x14ac:dyDescent="0.3">
      <c r="A51" t="s">
        <v>63</v>
      </c>
      <c r="B51" t="s">
        <v>63</v>
      </c>
      <c r="C51" t="str">
        <f>B51&amp;" Precinct"</f>
        <v>Mendenhall Valley No. 4 Precinct</v>
      </c>
      <c r="D51" t="str">
        <f>VLOOKUP(C51,'VTD Raw Data'!F:G,2,FALSE)</f>
        <v>04-440</v>
      </c>
      <c r="G51" s="4" t="s">
        <v>872</v>
      </c>
      <c r="H51" s="4" t="s">
        <v>874</v>
      </c>
      <c r="I51" t="str">
        <f>VLOOKUP(G51,'04 Raw Data'!A:B,2,FALSE)</f>
        <v>Susitna</v>
      </c>
      <c r="L51" t="s">
        <v>2835</v>
      </c>
      <c r="M51" t="s">
        <v>2837</v>
      </c>
      <c r="N51" t="s">
        <v>78</v>
      </c>
    </row>
    <row r="52" spans="1:14" x14ac:dyDescent="0.3">
      <c r="A52" t="s">
        <v>64</v>
      </c>
      <c r="B52" t="s">
        <v>64</v>
      </c>
      <c r="C52" t="s">
        <v>1423</v>
      </c>
      <c r="D52" t="str">
        <f>VLOOKUP(C52,'VTD Raw Data'!F:G,2,FALSE)</f>
        <v>04-450</v>
      </c>
      <c r="G52" s="4" t="s">
        <v>877</v>
      </c>
      <c r="H52" s="4" t="s">
        <v>879</v>
      </c>
      <c r="I52" t="str">
        <f>VLOOKUP(G52,'04 Raw Data'!A:B,2,FALSE)</f>
        <v>Trapper Creek</v>
      </c>
      <c r="L52" t="s">
        <v>2835</v>
      </c>
      <c r="M52" t="s">
        <v>2863</v>
      </c>
      <c r="N52" t="s">
        <v>78</v>
      </c>
    </row>
    <row r="53" spans="1:14" x14ac:dyDescent="0.3">
      <c r="A53" t="s">
        <v>65</v>
      </c>
      <c r="B53" t="s">
        <v>65</v>
      </c>
      <c r="C53" t="str">
        <f t="shared" ref="C53:C116" si="2">B53&amp;" Precinct"</f>
        <v>Lynn Canal Precinct</v>
      </c>
      <c r="D53" t="str">
        <f>VLOOKUP(C53,'VTD Raw Data'!F:G,2,FALSE)</f>
        <v>04-460</v>
      </c>
      <c r="G53" s="4" t="s">
        <v>882</v>
      </c>
      <c r="H53" s="4" t="s">
        <v>884</v>
      </c>
      <c r="I53" t="str">
        <f>VLOOKUP(G53,'04 Raw Data'!A:B,2,FALSE)</f>
        <v>Houston</v>
      </c>
      <c r="L53" t="s">
        <v>2879</v>
      </c>
      <c r="M53" t="s">
        <v>2881</v>
      </c>
      <c r="N53" t="s">
        <v>79</v>
      </c>
    </row>
    <row r="54" spans="1:14" x14ac:dyDescent="0.3">
      <c r="A54" t="s">
        <v>66</v>
      </c>
      <c r="B54" t="s">
        <v>66</v>
      </c>
      <c r="C54" t="str">
        <f t="shared" si="2"/>
        <v>District 4 Absentee Precinct</v>
      </c>
      <c r="D54" t="e">
        <f>VLOOKUP(C54,'VTD Raw Data'!F:G,2,FALSE)</f>
        <v>#N/A</v>
      </c>
      <c r="G54" s="4" t="s">
        <v>887</v>
      </c>
      <c r="H54" s="4" t="s">
        <v>889</v>
      </c>
      <c r="I54" t="str">
        <f>VLOOKUP(G54,'04 Raw Data'!A:B,2,FALSE)</f>
        <v>Big Lake</v>
      </c>
      <c r="L54" t="s">
        <v>2733</v>
      </c>
      <c r="M54" t="s">
        <v>2735</v>
      </c>
      <c r="N54" t="s">
        <v>80</v>
      </c>
    </row>
    <row r="55" spans="1:14" x14ac:dyDescent="0.3">
      <c r="A55" t="s">
        <v>67</v>
      </c>
      <c r="B55" t="s">
        <v>67</v>
      </c>
      <c r="C55" t="str">
        <f t="shared" si="2"/>
        <v>District 4 Question Precinct</v>
      </c>
      <c r="D55" t="e">
        <f>VLOOKUP(C55,'VTD Raw Data'!F:G,2,FALSE)</f>
        <v>#N/A</v>
      </c>
      <c r="G55" s="4" t="s">
        <v>892</v>
      </c>
      <c r="H55" s="4" t="s">
        <v>894</v>
      </c>
      <c r="I55" t="str">
        <f>VLOOKUP(G55,'04 Raw Data'!A:B,2,FALSE)</f>
        <v>Talkeetna</v>
      </c>
      <c r="L55" t="s">
        <v>2733</v>
      </c>
      <c r="M55" t="s">
        <v>2818</v>
      </c>
      <c r="N55" t="s">
        <v>80</v>
      </c>
    </row>
    <row r="56" spans="1:14" x14ac:dyDescent="0.3">
      <c r="A56" t="s">
        <v>68</v>
      </c>
      <c r="B56" t="s">
        <v>68</v>
      </c>
      <c r="C56" t="str">
        <f t="shared" si="2"/>
        <v>Angoon Precinct</v>
      </c>
      <c r="D56" t="s">
        <v>2707</v>
      </c>
      <c r="G56" s="4" t="s">
        <v>897</v>
      </c>
      <c r="H56" s="4" t="s">
        <v>899</v>
      </c>
      <c r="I56" t="str">
        <f>VLOOKUP(G56,'04 Raw Data'!A:B,2,FALSE)</f>
        <v>Sutton</v>
      </c>
      <c r="L56" t="s">
        <v>2777</v>
      </c>
      <c r="M56" t="s">
        <v>2779</v>
      </c>
      <c r="N56" t="s">
        <v>82</v>
      </c>
    </row>
    <row r="57" spans="1:14" x14ac:dyDescent="0.3">
      <c r="A57" t="s">
        <v>69</v>
      </c>
      <c r="B57" t="s">
        <v>69</v>
      </c>
      <c r="C57" t="str">
        <f t="shared" si="2"/>
        <v>Cordova Precinct</v>
      </c>
      <c r="D57" t="str">
        <f>VLOOKUP(C57,'VTD Raw Data'!F:G,2,FALSE)</f>
        <v>05-502</v>
      </c>
      <c r="G57" s="4" t="s">
        <v>902</v>
      </c>
      <c r="H57" s="4" t="s">
        <v>904</v>
      </c>
      <c r="I57" t="str">
        <f>VLOOKUP(G57,'04 Raw Data'!A:B,2,FALSE)</f>
        <v>Willow</v>
      </c>
      <c r="L57" t="s">
        <v>797</v>
      </c>
      <c r="M57" t="s">
        <v>799</v>
      </c>
      <c r="N57" t="s">
        <v>83</v>
      </c>
    </row>
    <row r="58" spans="1:14" x14ac:dyDescent="0.3">
      <c r="A58" t="s">
        <v>70</v>
      </c>
      <c r="B58" t="s">
        <v>70</v>
      </c>
      <c r="C58" t="str">
        <f t="shared" si="2"/>
        <v>Craig Precinct</v>
      </c>
      <c r="D58" t="str">
        <f>VLOOKUP(C58,'VTD Raw Data'!F:G,2,FALSE)</f>
        <v>05-504</v>
      </c>
      <c r="G58" s="4" t="s">
        <v>907</v>
      </c>
      <c r="H58" s="4" t="s">
        <v>909</v>
      </c>
      <c r="I58" t="e">
        <f>VLOOKUP(G58,'04 Raw Data'!A:B,2,FALSE)</f>
        <v>#N/A</v>
      </c>
      <c r="L58" t="s">
        <v>797</v>
      </c>
      <c r="M58" t="s">
        <v>1709</v>
      </c>
      <c r="N58" t="s">
        <v>83</v>
      </c>
    </row>
    <row r="59" spans="1:14" x14ac:dyDescent="0.3">
      <c r="A59" t="s">
        <v>71</v>
      </c>
      <c r="B59" t="s">
        <v>71</v>
      </c>
      <c r="C59" t="str">
        <f t="shared" si="2"/>
        <v>Gustavus Precinct</v>
      </c>
      <c r="D59" t="str">
        <f>VLOOKUP(C59,'VTD Raw Data'!F:G,2,FALSE)</f>
        <v>05-506</v>
      </c>
      <c r="G59" s="4" t="s">
        <v>912</v>
      </c>
      <c r="H59" s="4" t="s">
        <v>914</v>
      </c>
      <c r="I59" t="str">
        <f>VLOOKUP(G59,'04 Raw Data'!A:B,2,FALSE)</f>
        <v>Farm Loop</v>
      </c>
      <c r="L59" t="s">
        <v>2884</v>
      </c>
      <c r="M59" t="s">
        <v>2886</v>
      </c>
      <c r="N59" t="s">
        <v>84</v>
      </c>
    </row>
    <row r="60" spans="1:14" x14ac:dyDescent="0.3">
      <c r="A60" t="s">
        <v>72</v>
      </c>
      <c r="B60" t="s">
        <v>72</v>
      </c>
      <c r="C60" t="str">
        <f t="shared" si="2"/>
        <v>Haines No. 1 Precinct</v>
      </c>
      <c r="D60" t="str">
        <f>VLOOKUP(C60,'VTD Raw Data'!F:G,2,FALSE)</f>
        <v>05-510</v>
      </c>
      <c r="G60" s="4" t="s">
        <v>917</v>
      </c>
      <c r="H60" s="4" t="s">
        <v>919</v>
      </c>
      <c r="I60" t="str">
        <f>VLOOKUP(G60,'04 Raw Data'!A:B,2,FALSE)</f>
        <v>Sheep Mountain</v>
      </c>
      <c r="L60" t="s">
        <v>1712</v>
      </c>
      <c r="M60" t="s">
        <v>1714</v>
      </c>
      <c r="N60" t="s">
        <v>85</v>
      </c>
    </row>
    <row r="61" spans="1:14" x14ac:dyDescent="0.3">
      <c r="A61" t="s">
        <v>73</v>
      </c>
      <c r="B61" t="s">
        <v>73</v>
      </c>
      <c r="C61" t="str">
        <f t="shared" si="2"/>
        <v>Haines Highway Precinct</v>
      </c>
      <c r="D61" t="str">
        <f>VLOOKUP(C61,'VTD Raw Data'!F:G,2,FALSE)</f>
        <v>05-512</v>
      </c>
      <c r="G61" s="4" t="s">
        <v>922</v>
      </c>
      <c r="H61" s="4" t="s">
        <v>924</v>
      </c>
      <c r="I61" t="str">
        <f>VLOOKUP(G61,'04 Raw Data'!A:B,2,FALSE)</f>
        <v>Lazy Mountain</v>
      </c>
      <c r="L61" t="s">
        <v>2452</v>
      </c>
      <c r="M61" t="s">
        <v>2454</v>
      </c>
      <c r="N61" t="s">
        <v>90</v>
      </c>
    </row>
    <row r="62" spans="1:14" x14ac:dyDescent="0.3">
      <c r="A62" t="s">
        <v>74</v>
      </c>
      <c r="B62" t="s">
        <v>74</v>
      </c>
      <c r="C62" t="str">
        <f t="shared" si="2"/>
        <v>Hoonah Precinct</v>
      </c>
      <c r="D62" t="str">
        <f>VLOOKUP(C62,'VTD Raw Data'!F:G,2,FALSE)</f>
        <v>05-514</v>
      </c>
      <c r="G62" s="4" t="s">
        <v>927</v>
      </c>
      <c r="H62" s="4" t="s">
        <v>929</v>
      </c>
      <c r="I62" t="str">
        <f>VLOOKUP(G62,'04 Raw Data'!A:B,2,FALSE)</f>
        <v>Lakes</v>
      </c>
      <c r="L62" t="s">
        <v>1687</v>
      </c>
      <c r="M62" t="s">
        <v>1689</v>
      </c>
      <c r="N62" t="s">
        <v>91</v>
      </c>
    </row>
    <row r="63" spans="1:14" x14ac:dyDescent="0.3">
      <c r="A63" t="s">
        <v>75</v>
      </c>
      <c r="B63" t="s">
        <v>75</v>
      </c>
      <c r="C63" t="str">
        <f t="shared" si="2"/>
        <v>Hydaburg Precinct</v>
      </c>
      <c r="D63" t="str">
        <f>VLOOKUP(C63,'VTD Raw Data'!F:G,2,FALSE)</f>
        <v>05-516</v>
      </c>
      <c r="G63" s="4" t="s">
        <v>932</v>
      </c>
      <c r="H63" s="4" t="s">
        <v>934</v>
      </c>
      <c r="I63" t="str">
        <f>VLOOKUP(G63,'04 Raw Data'!A:B,2,FALSE)</f>
        <v>Meadow Lakes No. 2</v>
      </c>
      <c r="L63" t="s">
        <v>1687</v>
      </c>
      <c r="M63" t="s">
        <v>2688</v>
      </c>
      <c r="N63" t="s">
        <v>91</v>
      </c>
    </row>
    <row r="64" spans="1:14" x14ac:dyDescent="0.3">
      <c r="A64" t="s">
        <v>76</v>
      </c>
      <c r="B64" t="s">
        <v>76</v>
      </c>
      <c r="C64" t="str">
        <f t="shared" si="2"/>
        <v>Kake Precinct</v>
      </c>
      <c r="D64" t="str">
        <f>VLOOKUP(C64,'VTD Raw Data'!F:G,2,FALSE)</f>
        <v>05-518</v>
      </c>
      <c r="G64" s="4" t="s">
        <v>937</v>
      </c>
      <c r="H64" s="4" t="s">
        <v>939</v>
      </c>
      <c r="I64" t="str">
        <f>VLOOKUP(G64,'04 Raw Data'!A:B,2,FALSE)</f>
        <v>Wasilla No. 1</v>
      </c>
      <c r="L64" t="s">
        <v>2432</v>
      </c>
      <c r="M64" t="s">
        <v>2434</v>
      </c>
      <c r="N64" t="s">
        <v>92</v>
      </c>
    </row>
    <row r="65" spans="1:14" x14ac:dyDescent="0.3">
      <c r="A65" t="s">
        <v>77</v>
      </c>
      <c r="B65" t="s">
        <v>77</v>
      </c>
      <c r="C65" t="str">
        <f t="shared" si="2"/>
        <v>Kasaan Precinct</v>
      </c>
      <c r="D65" t="str">
        <f>VLOOKUP(C65,'VTD Raw Data'!F:G,2,FALSE)</f>
        <v>05-525</v>
      </c>
      <c r="G65" s="4" t="s">
        <v>942</v>
      </c>
      <c r="H65" s="4" t="s">
        <v>944</v>
      </c>
      <c r="I65" t="str">
        <f>VLOOKUP(G65,'04 Raw Data'!A:B,2,FALSE)</f>
        <v>Knik Goose Bay</v>
      </c>
      <c r="L65" t="s">
        <v>2412</v>
      </c>
      <c r="M65" t="s">
        <v>2414</v>
      </c>
      <c r="N65" t="s">
        <v>93</v>
      </c>
    </row>
    <row r="66" spans="1:14" x14ac:dyDescent="0.3">
      <c r="A66" t="s">
        <v>78</v>
      </c>
      <c r="B66" t="s">
        <v>78</v>
      </c>
      <c r="C66" t="str">
        <f t="shared" si="2"/>
        <v>Klawock Precinct</v>
      </c>
      <c r="D66" t="s">
        <v>2835</v>
      </c>
      <c r="G66" s="4" t="s">
        <v>947</v>
      </c>
      <c r="H66" s="4" t="s">
        <v>949</v>
      </c>
      <c r="I66" t="str">
        <f>VLOOKUP(G66,'04 Raw Data'!A:B,2,FALSE)</f>
        <v>Butte</v>
      </c>
      <c r="L66" t="s">
        <v>2398</v>
      </c>
      <c r="M66" t="s">
        <v>2400</v>
      </c>
      <c r="N66" t="s">
        <v>94</v>
      </c>
    </row>
    <row r="67" spans="1:14" x14ac:dyDescent="0.3">
      <c r="A67" t="s">
        <v>79</v>
      </c>
      <c r="B67" t="s">
        <v>79</v>
      </c>
      <c r="C67" t="str">
        <f t="shared" si="2"/>
        <v>Klukwan Precinct</v>
      </c>
      <c r="D67" t="str">
        <f>VLOOKUP(C67,'VTD Raw Data'!F:G,2,FALSE)</f>
        <v>05-535</v>
      </c>
      <c r="G67" s="4" t="s">
        <v>953</v>
      </c>
      <c r="H67" s="4" t="s">
        <v>955</v>
      </c>
      <c r="I67" t="str">
        <f>VLOOKUP(G67,'04 Raw Data'!A:B,2,FALSE)</f>
        <v>Big Delta</v>
      </c>
      <c r="L67" t="s">
        <v>2541</v>
      </c>
      <c r="M67" t="s">
        <v>2543</v>
      </c>
      <c r="N67" t="s">
        <v>95</v>
      </c>
    </row>
    <row r="68" spans="1:14" x14ac:dyDescent="0.3">
      <c r="A68" t="s">
        <v>80</v>
      </c>
      <c r="B68" t="s">
        <v>80</v>
      </c>
      <c r="C68" t="str">
        <f t="shared" si="2"/>
        <v>Metlakatla Precinct</v>
      </c>
      <c r="D68" t="s">
        <v>2733</v>
      </c>
      <c r="G68" s="4" t="s">
        <v>958</v>
      </c>
      <c r="H68" s="4" t="s">
        <v>960</v>
      </c>
      <c r="I68" t="str">
        <f>VLOOKUP(G68,'04 Raw Data'!A:B,2,FALSE)</f>
        <v>Dot Lake</v>
      </c>
      <c r="L68" t="s">
        <v>986</v>
      </c>
      <c r="M68" t="s">
        <v>988</v>
      </c>
      <c r="N68" t="s">
        <v>96</v>
      </c>
    </row>
    <row r="69" spans="1:14" x14ac:dyDescent="0.3">
      <c r="A69" t="s">
        <v>81</v>
      </c>
      <c r="B69" t="s">
        <v>81</v>
      </c>
      <c r="C69" t="str">
        <f t="shared" si="2"/>
        <v>Northern Prince of Wales Precinct</v>
      </c>
      <c r="D69" t="e">
        <f>VLOOKUP(C69,'VTD Raw Data'!F:G,2,FALSE)</f>
        <v>#N/A</v>
      </c>
      <c r="G69" s="4" t="s">
        <v>963</v>
      </c>
      <c r="H69" s="4" t="s">
        <v>965</v>
      </c>
      <c r="I69" t="str">
        <f>VLOOKUP(G69,'04 Raw Data'!A:B,2,FALSE)</f>
        <v>Tetlin</v>
      </c>
      <c r="L69" t="s">
        <v>986</v>
      </c>
      <c r="M69" t="s">
        <v>2404</v>
      </c>
      <c r="N69" t="s">
        <v>96</v>
      </c>
    </row>
    <row r="70" spans="1:14" x14ac:dyDescent="0.3">
      <c r="A70" t="s">
        <v>82</v>
      </c>
      <c r="B70" t="s">
        <v>82</v>
      </c>
      <c r="C70" t="str">
        <f t="shared" si="2"/>
        <v>Skagway Precinct</v>
      </c>
      <c r="D70" t="str">
        <f>VLOOKUP(C70,'VTD Raw Data'!F:G,2,FALSE)</f>
        <v>05-550</v>
      </c>
      <c r="G70" s="4" t="s">
        <v>752</v>
      </c>
      <c r="H70" s="4" t="s">
        <v>969</v>
      </c>
      <c r="I70" t="str">
        <f>VLOOKUP(G70,'04 Raw Data'!A:B,2,FALSE)</f>
        <v>Tok</v>
      </c>
      <c r="L70" t="s">
        <v>787</v>
      </c>
      <c r="M70" t="s">
        <v>789</v>
      </c>
      <c r="N70" t="s">
        <v>97</v>
      </c>
    </row>
    <row r="71" spans="1:14" x14ac:dyDescent="0.3">
      <c r="A71" t="s">
        <v>83</v>
      </c>
      <c r="B71" t="s">
        <v>83</v>
      </c>
      <c r="C71" t="str">
        <f t="shared" si="2"/>
        <v>Tatitlek Precinct</v>
      </c>
      <c r="D71" t="s">
        <v>797</v>
      </c>
      <c r="G71" s="4" t="s">
        <v>747</v>
      </c>
      <c r="H71" s="4" t="s">
        <v>973</v>
      </c>
      <c r="I71" t="str">
        <f>VLOOKUP(G71,'04 Raw Data'!A:B,2,FALSE)</f>
        <v>Northway</v>
      </c>
      <c r="L71" t="s">
        <v>1692</v>
      </c>
      <c r="M71" t="s">
        <v>1694</v>
      </c>
      <c r="N71" t="s">
        <v>98</v>
      </c>
    </row>
    <row r="72" spans="1:14" x14ac:dyDescent="0.3">
      <c r="A72" t="s">
        <v>84</v>
      </c>
      <c r="B72" t="s">
        <v>84</v>
      </c>
      <c r="C72" t="str">
        <f t="shared" si="2"/>
        <v>Tenakee Precinct</v>
      </c>
      <c r="D72" t="str">
        <f>VLOOKUP(C72,'VTD Raw Data'!F:G,2,FALSE)</f>
        <v>05-565</v>
      </c>
      <c r="G72" s="4" t="s">
        <v>976</v>
      </c>
      <c r="H72" s="4" t="s">
        <v>978</v>
      </c>
      <c r="I72" t="str">
        <f>VLOOKUP(G72,'04 Raw Data'!A:B,2,FALSE)</f>
        <v>Tanacross</v>
      </c>
      <c r="L72" t="s">
        <v>2388</v>
      </c>
      <c r="M72" t="s">
        <v>2390</v>
      </c>
      <c r="N72" t="s">
        <v>99</v>
      </c>
    </row>
    <row r="73" spans="1:14" x14ac:dyDescent="0.3">
      <c r="A73" t="s">
        <v>85</v>
      </c>
      <c r="B73" t="s">
        <v>85</v>
      </c>
      <c r="C73" t="str">
        <f t="shared" si="2"/>
        <v>Yakutat Precinct</v>
      </c>
      <c r="D73" t="str">
        <f>VLOOKUP(C73,'VTD Raw Data'!F:G,2,FALSE)</f>
        <v>05-570</v>
      </c>
      <c r="G73" s="4" t="s">
        <v>981</v>
      </c>
      <c r="H73" s="4" t="s">
        <v>983</v>
      </c>
      <c r="I73" t="str">
        <f>VLOOKUP(G73,'04 Raw Data'!A:B,2,FALSE)</f>
        <v>Eagle</v>
      </c>
      <c r="L73" t="s">
        <v>777</v>
      </c>
      <c r="M73" t="s">
        <v>779</v>
      </c>
      <c r="N73" t="s">
        <v>100</v>
      </c>
    </row>
    <row r="74" spans="1:14" x14ac:dyDescent="0.3">
      <c r="A74" t="s">
        <v>86</v>
      </c>
      <c r="B74" t="s">
        <v>86</v>
      </c>
      <c r="C74" t="str">
        <f t="shared" si="2"/>
        <v>District 5 Absentee Precinct</v>
      </c>
      <c r="D74" t="e">
        <f>VLOOKUP(C74,'VTD Raw Data'!F:G,2,FALSE)</f>
        <v>#N/A</v>
      </c>
      <c r="G74" s="4" t="s">
        <v>986</v>
      </c>
      <c r="H74" s="4" t="s">
        <v>988</v>
      </c>
      <c r="I74" t="str">
        <f>VLOOKUP(G74,'04 Raw Data'!A:B,2,FALSE)</f>
        <v>Central</v>
      </c>
      <c r="L74" t="s">
        <v>1672</v>
      </c>
      <c r="M74" t="s">
        <v>1674</v>
      </c>
      <c r="N74" t="s">
        <v>101</v>
      </c>
    </row>
    <row r="75" spans="1:14" x14ac:dyDescent="0.3">
      <c r="A75" t="s">
        <v>87</v>
      </c>
      <c r="B75" t="s">
        <v>87</v>
      </c>
      <c r="C75" t="str">
        <f t="shared" si="2"/>
        <v>District 5 Question Precinct</v>
      </c>
      <c r="D75" t="e">
        <f>VLOOKUP(C75,'VTD Raw Data'!F:G,2,FALSE)</f>
        <v>#N/A</v>
      </c>
      <c r="G75" s="4" t="s">
        <v>991</v>
      </c>
      <c r="H75" s="4" t="s">
        <v>993</v>
      </c>
      <c r="I75" t="str">
        <f>VLOOKUP(G75,'04 Raw Data'!A:B,2,FALSE)</f>
        <v>Delta Junction</v>
      </c>
      <c r="L75" t="s">
        <v>1000</v>
      </c>
      <c r="M75" t="s">
        <v>1002</v>
      </c>
      <c r="N75" t="s">
        <v>102</v>
      </c>
    </row>
    <row r="76" spans="1:14" x14ac:dyDescent="0.3">
      <c r="A76" t="s">
        <v>88</v>
      </c>
      <c r="B76" t="s">
        <v>88</v>
      </c>
      <c r="C76" t="str">
        <f t="shared" si="2"/>
        <v>R1 HD5 Precinct</v>
      </c>
      <c r="D76" t="e">
        <f>VLOOKUP(C76,'VTD Raw Data'!F:G,2,FALSE)</f>
        <v>#N/A</v>
      </c>
      <c r="G76" s="4" t="s">
        <v>732</v>
      </c>
      <c r="H76" s="4" t="s">
        <v>997</v>
      </c>
      <c r="I76" t="str">
        <f>VLOOKUP(G76,'04 Raw Data'!A:B,2,FALSE)</f>
        <v>Mentasta</v>
      </c>
      <c r="L76" t="s">
        <v>958</v>
      </c>
      <c r="M76" t="s">
        <v>960</v>
      </c>
      <c r="N76" t="s">
        <v>103</v>
      </c>
    </row>
    <row r="77" spans="1:14" x14ac:dyDescent="0.3">
      <c r="A77" t="s">
        <v>89</v>
      </c>
      <c r="B77" t="s">
        <v>89</v>
      </c>
      <c r="C77" t="str">
        <f t="shared" si="2"/>
        <v>R1 SW/S/J HD5-3 Precinct</v>
      </c>
      <c r="D77" t="e">
        <f>VLOOKUP(C77,'VTD Raw Data'!F:G,2,FALSE)</f>
        <v>#N/A</v>
      </c>
      <c r="G77" s="4" t="s">
        <v>1000</v>
      </c>
      <c r="H77" s="4" t="s">
        <v>1002</v>
      </c>
      <c r="I77" t="str">
        <f>VLOOKUP(G77,'04 Raw Data'!A:B,2,FALSE)</f>
        <v>Deltana</v>
      </c>
      <c r="L77" t="s">
        <v>981</v>
      </c>
      <c r="M77" t="s">
        <v>983</v>
      </c>
      <c r="N77" t="s">
        <v>104</v>
      </c>
    </row>
    <row r="78" spans="1:14" x14ac:dyDescent="0.3">
      <c r="A78" t="s">
        <v>90</v>
      </c>
      <c r="B78" t="s">
        <v>90</v>
      </c>
      <c r="C78" t="str">
        <f t="shared" si="2"/>
        <v>Allakaket Precinct</v>
      </c>
      <c r="D78" t="str">
        <f>VLOOKUP(C78,'VTD Raw Data'!F:G,2,FALSE)</f>
        <v>06-505</v>
      </c>
      <c r="G78" s="4" t="s">
        <v>1006</v>
      </c>
      <c r="H78" s="4" t="s">
        <v>1008</v>
      </c>
      <c r="I78" t="str">
        <f>VLOOKUP(G78,'04 Raw Data'!A:B,2,FALSE)</f>
        <v>Ekwok</v>
      </c>
      <c r="L78" t="s">
        <v>981</v>
      </c>
      <c r="M78" t="s">
        <v>2385</v>
      </c>
      <c r="N78" t="s">
        <v>104</v>
      </c>
    </row>
    <row r="79" spans="1:14" x14ac:dyDescent="0.3">
      <c r="A79" t="s">
        <v>91</v>
      </c>
      <c r="B79" t="s">
        <v>91</v>
      </c>
      <c r="C79" t="str">
        <f t="shared" si="2"/>
        <v>Aniak Precinct</v>
      </c>
      <c r="D79" t="s">
        <v>1687</v>
      </c>
      <c r="G79" s="4" t="s">
        <v>1011</v>
      </c>
      <c r="H79" s="4" t="s">
        <v>1013</v>
      </c>
      <c r="I79" t="str">
        <f>VLOOKUP(G79,'04 Raw Data'!A:B,2,FALSE)</f>
        <v>Clarks Point</v>
      </c>
      <c r="L79" t="s">
        <v>2417</v>
      </c>
      <c r="M79" t="s">
        <v>2419</v>
      </c>
      <c r="N79" t="s">
        <v>105</v>
      </c>
    </row>
    <row r="80" spans="1:14" x14ac:dyDescent="0.3">
      <c r="A80" t="s">
        <v>92</v>
      </c>
      <c r="B80" t="s">
        <v>92</v>
      </c>
      <c r="C80" t="str">
        <f t="shared" si="2"/>
        <v>Anvik Precinct</v>
      </c>
      <c r="D80" t="str">
        <f>VLOOKUP(C80,'VTD Raw Data'!F:G,2,FALSE)</f>
        <v>06-515</v>
      </c>
      <c r="G80" s="4" t="s">
        <v>1016</v>
      </c>
      <c r="H80" s="4" t="s">
        <v>1018</v>
      </c>
      <c r="I80" t="str">
        <f>VLOOKUP(G80,'04 Raw Data'!A:B,2,FALSE)</f>
        <v>Manokotak</v>
      </c>
      <c r="L80" t="s">
        <v>782</v>
      </c>
      <c r="M80" t="s">
        <v>784</v>
      </c>
      <c r="N80" t="s">
        <v>106</v>
      </c>
    </row>
    <row r="81" spans="1:14" x14ac:dyDescent="0.3">
      <c r="A81" t="s">
        <v>93</v>
      </c>
      <c r="B81" t="s">
        <v>93</v>
      </c>
      <c r="C81" t="str">
        <f t="shared" si="2"/>
        <v>Arctic Village Precinct</v>
      </c>
      <c r="D81" t="str">
        <f>VLOOKUP(C81,'VTD Raw Data'!F:G,2,FALSE)</f>
        <v>06-520</v>
      </c>
      <c r="G81" s="4" t="s">
        <v>1021</v>
      </c>
      <c r="H81" s="4" t="s">
        <v>1023</v>
      </c>
      <c r="I81" t="str">
        <f>VLOOKUP(G81,'04 Raw Data'!A:B,2,FALSE)</f>
        <v>Dillingham</v>
      </c>
      <c r="L81" t="s">
        <v>2374</v>
      </c>
      <c r="M81" t="s">
        <v>2376</v>
      </c>
      <c r="N81" t="s">
        <v>107</v>
      </c>
    </row>
    <row r="82" spans="1:14" x14ac:dyDescent="0.3">
      <c r="A82" t="s">
        <v>94</v>
      </c>
      <c r="B82" t="s">
        <v>94</v>
      </c>
      <c r="C82" t="str">
        <f t="shared" si="2"/>
        <v>Beaver Precinct</v>
      </c>
      <c r="D82" t="str">
        <f>VLOOKUP(C82,'VTD Raw Data'!F:G,2,FALSE)</f>
        <v>06-525</v>
      </c>
      <c r="G82" s="4" t="s">
        <v>1026</v>
      </c>
      <c r="H82" s="4" t="s">
        <v>1028</v>
      </c>
      <c r="I82" t="str">
        <f>VLOOKUP(G82,'04 Raw Data'!A:B,2,FALSE)</f>
        <v>New Stuyahok</v>
      </c>
      <c r="L82" t="s">
        <v>2437</v>
      </c>
      <c r="M82" t="s">
        <v>2439</v>
      </c>
      <c r="N82" t="s">
        <v>108</v>
      </c>
    </row>
    <row r="83" spans="1:14" x14ac:dyDescent="0.3">
      <c r="A83" t="s">
        <v>95</v>
      </c>
      <c r="B83" t="s">
        <v>95</v>
      </c>
      <c r="C83" t="str">
        <f t="shared" si="2"/>
        <v>Bettles Precinct</v>
      </c>
      <c r="D83" t="str">
        <f>VLOOKUP(C83,'VTD Raw Data'!F:G,2,FALSE)</f>
        <v>06-530</v>
      </c>
      <c r="G83" s="4" t="s">
        <v>1031</v>
      </c>
      <c r="H83" s="4" t="s">
        <v>1033</v>
      </c>
      <c r="I83" t="str">
        <f>VLOOKUP(G83,'04 Raw Data'!A:B,2,FALSE)</f>
        <v>Koliganek</v>
      </c>
      <c r="L83" t="s">
        <v>2422</v>
      </c>
      <c r="M83" t="s">
        <v>2424</v>
      </c>
      <c r="N83" t="s">
        <v>109</v>
      </c>
    </row>
    <row r="84" spans="1:14" x14ac:dyDescent="0.3">
      <c r="A84" t="s">
        <v>96</v>
      </c>
      <c r="B84" t="s">
        <v>96</v>
      </c>
      <c r="C84" t="str">
        <f t="shared" si="2"/>
        <v>Central Precinct</v>
      </c>
      <c r="D84" t="str">
        <f>VLOOKUP(C84,'VTD Raw Data'!F:G,2,FALSE)</f>
        <v>33-700</v>
      </c>
      <c r="G84" s="4" t="s">
        <v>1036</v>
      </c>
      <c r="H84" s="4" t="s">
        <v>1038</v>
      </c>
      <c r="I84" t="str">
        <f>VLOOKUP(G84,'04 Raw Data'!A:B,2,FALSE)</f>
        <v>Aleknagik</v>
      </c>
      <c r="L84" t="s">
        <v>2309</v>
      </c>
      <c r="M84" t="s">
        <v>2311</v>
      </c>
      <c r="N84" t="s">
        <v>110</v>
      </c>
    </row>
    <row r="85" spans="1:14" x14ac:dyDescent="0.3">
      <c r="A85" t="s">
        <v>97</v>
      </c>
      <c r="B85" t="s">
        <v>97</v>
      </c>
      <c r="C85" t="str">
        <f t="shared" si="2"/>
        <v>Chistochina Precinct</v>
      </c>
      <c r="D85" t="str">
        <f>VLOOKUP(C85,'VTD Raw Data'!F:G,2,FALSE)</f>
        <v>06-537</v>
      </c>
      <c r="G85" s="4" t="s">
        <v>1041</v>
      </c>
      <c r="H85" s="4" t="s">
        <v>1043</v>
      </c>
      <c r="I85" t="str">
        <f>VLOOKUP(G85,'04 Raw Data'!A:B,2,FALSE)</f>
        <v>Togiak</v>
      </c>
      <c r="L85" t="s">
        <v>2442</v>
      </c>
      <c r="M85" t="s">
        <v>2444</v>
      </c>
      <c r="N85" t="s">
        <v>111</v>
      </c>
    </row>
    <row r="86" spans="1:14" x14ac:dyDescent="0.3">
      <c r="A86" t="s">
        <v>98</v>
      </c>
      <c r="B86" t="s">
        <v>98</v>
      </c>
      <c r="C86" t="str">
        <f t="shared" si="2"/>
        <v>Chuathbaluk Precinct</v>
      </c>
      <c r="D86" t="str">
        <f>VLOOKUP(C86,'VTD Raw Data'!F:G,2,FALSE)</f>
        <v>06-540</v>
      </c>
      <c r="G86" s="4" t="s">
        <v>1047</v>
      </c>
      <c r="H86" s="4" t="s">
        <v>1049</v>
      </c>
      <c r="I86" t="str">
        <f>VLOOKUP(G86,'04 Raw Data'!A:B,2,FALSE)</f>
        <v>North Pole</v>
      </c>
      <c r="L86" t="s">
        <v>2314</v>
      </c>
      <c r="M86" t="s">
        <v>2316</v>
      </c>
      <c r="N86" t="s">
        <v>112</v>
      </c>
    </row>
    <row r="87" spans="1:14" x14ac:dyDescent="0.3">
      <c r="A87" t="s">
        <v>99</v>
      </c>
      <c r="B87" t="s">
        <v>99</v>
      </c>
      <c r="C87" t="str">
        <f t="shared" si="2"/>
        <v>Circle Precinct</v>
      </c>
      <c r="D87" t="str">
        <f>VLOOKUP(C87,'VTD Raw Data'!F:G,2,FALSE)</f>
        <v>06-542</v>
      </c>
      <c r="G87" s="4" t="s">
        <v>1052</v>
      </c>
      <c r="H87" s="4" t="s">
        <v>1054</v>
      </c>
      <c r="I87" t="str">
        <f>VLOOKUP(G87,'04 Raw Data'!A:B,2,FALSE)</f>
        <v>Newby</v>
      </c>
      <c r="L87" t="s">
        <v>742</v>
      </c>
      <c r="M87" t="s">
        <v>744</v>
      </c>
      <c r="N87" t="s">
        <v>113</v>
      </c>
    </row>
    <row r="88" spans="1:14" x14ac:dyDescent="0.3">
      <c r="A88" t="s">
        <v>100</v>
      </c>
      <c r="B88" t="s">
        <v>100</v>
      </c>
      <c r="C88" t="str">
        <f t="shared" si="2"/>
        <v>Copper Center Precinct</v>
      </c>
      <c r="D88" t="str">
        <f>VLOOKUP(C88,'VTD Raw Data'!F:G,2,FALSE)</f>
        <v>06-543</v>
      </c>
      <c r="G88" s="4" t="s">
        <v>1057</v>
      </c>
      <c r="H88" s="4" t="s">
        <v>1059</v>
      </c>
      <c r="I88" t="str">
        <f>VLOOKUP(G88,'04 Raw Data'!A:B,2,FALSE)</f>
        <v>Moose Creek</v>
      </c>
      <c r="L88" t="s">
        <v>2364</v>
      </c>
      <c r="M88" t="s">
        <v>2366</v>
      </c>
      <c r="N88" t="s">
        <v>114</v>
      </c>
    </row>
    <row r="89" spans="1:14" x14ac:dyDescent="0.3">
      <c r="A89" t="s">
        <v>101</v>
      </c>
      <c r="B89" t="s">
        <v>101</v>
      </c>
      <c r="C89" t="str">
        <f t="shared" si="2"/>
        <v>Crooked Creek Precinct</v>
      </c>
      <c r="D89" t="str">
        <f>VLOOKUP(C89,'VTD Raw Data'!F:G,2,FALSE)</f>
        <v>06-545</v>
      </c>
      <c r="G89" s="4" t="s">
        <v>1062</v>
      </c>
      <c r="H89" s="4" t="s">
        <v>1064</v>
      </c>
      <c r="I89" t="str">
        <f>VLOOKUP(G89,'04 Raw Data'!A:B,2,FALSE)</f>
        <v>Eielson</v>
      </c>
      <c r="L89" t="s">
        <v>2551</v>
      </c>
      <c r="M89" t="s">
        <v>2553</v>
      </c>
      <c r="N89" t="s">
        <v>115</v>
      </c>
    </row>
    <row r="90" spans="1:14" x14ac:dyDescent="0.3">
      <c r="A90" t="s">
        <v>102</v>
      </c>
      <c r="B90" t="s">
        <v>102</v>
      </c>
      <c r="C90" t="str">
        <f t="shared" si="2"/>
        <v>Deltana Precinct</v>
      </c>
      <c r="D90" t="str">
        <f>VLOOKUP(C90,'VTD Raw Data'!F:G,2,FALSE)</f>
        <v>06-546</v>
      </c>
      <c r="G90" s="4" t="s">
        <v>1067</v>
      </c>
      <c r="H90" s="4" t="s">
        <v>1069</v>
      </c>
      <c r="I90" t="str">
        <f>VLOOKUP(G90,'04 Raw Data'!A:B,2,FALSE)</f>
        <v>Chena Lakes</v>
      </c>
      <c r="L90" t="s">
        <v>2696</v>
      </c>
      <c r="M90" t="s">
        <v>2698</v>
      </c>
      <c r="N90" t="s">
        <v>116</v>
      </c>
    </row>
    <row r="91" spans="1:14" x14ac:dyDescent="0.3">
      <c r="A91" t="s">
        <v>103</v>
      </c>
      <c r="B91" t="s">
        <v>103</v>
      </c>
      <c r="C91" t="str">
        <f t="shared" si="2"/>
        <v>Dot Lake Precinct</v>
      </c>
      <c r="D91" t="str">
        <f>VLOOKUP(C91,'VTD Raw Data'!F:G,2,FALSE)</f>
        <v>06-547</v>
      </c>
      <c r="G91" s="4" t="s">
        <v>1072</v>
      </c>
      <c r="H91" s="4" t="s">
        <v>1074</v>
      </c>
      <c r="I91" t="str">
        <f>VLOOKUP(G91,'04 Raw Data'!A:B,2,FALSE)</f>
        <v>Chatanika</v>
      </c>
      <c r="L91" t="s">
        <v>1677</v>
      </c>
      <c r="M91" t="s">
        <v>1679</v>
      </c>
      <c r="N91" t="s">
        <v>117</v>
      </c>
    </row>
    <row r="92" spans="1:14" x14ac:dyDescent="0.3">
      <c r="A92" t="s">
        <v>104</v>
      </c>
      <c r="B92" t="s">
        <v>104</v>
      </c>
      <c r="C92" t="str">
        <f t="shared" si="2"/>
        <v>Eagle Precinct</v>
      </c>
      <c r="D92" t="s">
        <v>981</v>
      </c>
      <c r="G92" s="4" t="s">
        <v>1077</v>
      </c>
      <c r="H92" s="4" t="s">
        <v>1079</v>
      </c>
      <c r="I92" t="str">
        <f>VLOOKUP(G92,'04 Raw Data'!A:B,2,FALSE)</f>
        <v>Two Rivers</v>
      </c>
      <c r="L92" t="s">
        <v>1677</v>
      </c>
      <c r="M92" t="s">
        <v>2562</v>
      </c>
      <c r="N92" t="s">
        <v>117</v>
      </c>
    </row>
    <row r="93" spans="1:14" x14ac:dyDescent="0.3">
      <c r="A93" t="s">
        <v>105</v>
      </c>
      <c r="B93" t="s">
        <v>105</v>
      </c>
      <c r="C93" t="str">
        <f t="shared" si="2"/>
        <v>Fort Yukon Precinct</v>
      </c>
      <c r="D93" t="str">
        <f>VLOOKUP(C93,'VTD Raw Data'!F:G,2,FALSE)</f>
        <v>06-555</v>
      </c>
      <c r="G93" s="4" t="s">
        <v>1082</v>
      </c>
      <c r="H93" s="4" t="s">
        <v>1084</v>
      </c>
      <c r="I93" t="str">
        <f>VLOOKUP(G93,'04 Raw Data'!A:B,2,FALSE)</f>
        <v>Plack</v>
      </c>
      <c r="L93" t="s">
        <v>732</v>
      </c>
      <c r="M93" t="s">
        <v>734</v>
      </c>
      <c r="N93" t="s">
        <v>118</v>
      </c>
    </row>
    <row r="94" spans="1:14" x14ac:dyDescent="0.3">
      <c r="A94" t="s">
        <v>106</v>
      </c>
      <c r="B94" t="s">
        <v>106</v>
      </c>
      <c r="C94" t="str">
        <f t="shared" si="2"/>
        <v>Gakona Precinct</v>
      </c>
      <c r="D94" t="str">
        <f>VLOOKUP(C94,'VTD Raw Data'!F:G,2,FALSE)</f>
        <v>06-557</v>
      </c>
      <c r="G94" s="4" t="s">
        <v>1087</v>
      </c>
      <c r="H94" s="4" t="s">
        <v>1089</v>
      </c>
      <c r="I94" t="str">
        <f>VLOOKUP(G94,'04 Raw Data'!A:B,2,FALSE)</f>
        <v>Badger #2</v>
      </c>
      <c r="L94" t="s">
        <v>732</v>
      </c>
      <c r="M94" t="s">
        <v>997</v>
      </c>
      <c r="N94" t="s">
        <v>118</v>
      </c>
    </row>
    <row r="95" spans="1:14" x14ac:dyDescent="0.3">
      <c r="A95" t="s">
        <v>107</v>
      </c>
      <c r="B95" t="s">
        <v>107</v>
      </c>
      <c r="C95" t="str">
        <f t="shared" si="2"/>
        <v>Galena Precinct</v>
      </c>
      <c r="D95" t="str">
        <f>VLOOKUP(C95,'VTD Raw Data'!F:G,2,FALSE)</f>
        <v>06-560</v>
      </c>
      <c r="G95" s="4" t="s">
        <v>1092</v>
      </c>
      <c r="H95" s="4" t="s">
        <v>1094</v>
      </c>
      <c r="I95" t="str">
        <f>VLOOKUP(G95,'04 Raw Data'!A:B,2,FALSE)</f>
        <v>Badger #1</v>
      </c>
      <c r="L95" t="s">
        <v>2304</v>
      </c>
      <c r="M95" t="s">
        <v>2306</v>
      </c>
      <c r="N95" t="s">
        <v>119</v>
      </c>
    </row>
    <row r="96" spans="1:14" x14ac:dyDescent="0.3">
      <c r="A96" t="s">
        <v>108</v>
      </c>
      <c r="B96" t="s">
        <v>108</v>
      </c>
      <c r="C96" t="str">
        <f t="shared" si="2"/>
        <v>Grayling Precinct</v>
      </c>
      <c r="D96" t="str">
        <f>VLOOKUP(C96,'VTD Raw Data'!F:G,2,FALSE)</f>
        <v>06-565</v>
      </c>
      <c r="G96" s="4" t="s">
        <v>1097</v>
      </c>
      <c r="H96" s="4" t="s">
        <v>1099</v>
      </c>
      <c r="I96" t="str">
        <f>VLOOKUP(G96,'04 Raw Data'!A:B,2,FALSE)</f>
        <v>Steese East</v>
      </c>
      <c r="L96" t="s">
        <v>2546</v>
      </c>
      <c r="M96" t="s">
        <v>2548</v>
      </c>
      <c r="N96" t="s">
        <v>120</v>
      </c>
    </row>
    <row r="97" spans="1:14" x14ac:dyDescent="0.3">
      <c r="A97" t="s">
        <v>109</v>
      </c>
      <c r="B97" t="s">
        <v>109</v>
      </c>
      <c r="C97" t="str">
        <f t="shared" si="2"/>
        <v>Holy Cross Precinct</v>
      </c>
      <c r="D97" t="str">
        <f>VLOOKUP(C97,'VTD Raw Data'!F:G,2,FALSE)</f>
        <v>06-570</v>
      </c>
      <c r="G97" s="4" t="s">
        <v>1102</v>
      </c>
      <c r="H97" s="4" t="s">
        <v>1104</v>
      </c>
      <c r="I97" t="str">
        <f>VLOOKUP(G97,'04 Raw Data'!A:B,2,FALSE)</f>
        <v>Fort Wainwright</v>
      </c>
      <c r="L97" t="s">
        <v>2299</v>
      </c>
      <c r="M97" t="s">
        <v>2301</v>
      </c>
      <c r="N97" t="s">
        <v>121</v>
      </c>
    </row>
    <row r="98" spans="1:14" x14ac:dyDescent="0.3">
      <c r="A98" t="s">
        <v>110</v>
      </c>
      <c r="B98" t="s">
        <v>110</v>
      </c>
      <c r="C98" t="str">
        <f t="shared" si="2"/>
        <v>Hughes Precinct</v>
      </c>
      <c r="D98" t="str">
        <f>VLOOKUP(C98,'VTD Raw Data'!F:G,2,FALSE)</f>
        <v>06-575</v>
      </c>
      <c r="G98" s="4" t="s">
        <v>1107</v>
      </c>
      <c r="H98" s="4" t="s">
        <v>1109</v>
      </c>
      <c r="I98" t="str">
        <f>VLOOKUP(G98,'04 Raw Data'!A:B,2,FALSE)</f>
        <v>Fairbanks #9</v>
      </c>
      <c r="L98" t="s">
        <v>747</v>
      </c>
      <c r="M98" t="s">
        <v>749</v>
      </c>
      <c r="N98" t="s">
        <v>122</v>
      </c>
    </row>
    <row r="99" spans="1:14" x14ac:dyDescent="0.3">
      <c r="A99" t="s">
        <v>111</v>
      </c>
      <c r="B99" t="s">
        <v>111</v>
      </c>
      <c r="C99" t="str">
        <f t="shared" si="2"/>
        <v>Huslia Precinct</v>
      </c>
      <c r="D99" t="str">
        <f>VLOOKUP(C99,'VTD Raw Data'!F:G,2,FALSE)</f>
        <v>06-580</v>
      </c>
      <c r="G99" s="4" t="s">
        <v>1112</v>
      </c>
      <c r="H99" s="4" t="s">
        <v>1114</v>
      </c>
      <c r="I99" t="str">
        <f>VLOOKUP(G99,'04 Raw Data'!A:B,2,FALSE)</f>
        <v>Lakeview</v>
      </c>
      <c r="L99" t="s">
        <v>747</v>
      </c>
      <c r="M99" t="s">
        <v>973</v>
      </c>
      <c r="N99" t="s">
        <v>122</v>
      </c>
    </row>
    <row r="100" spans="1:14" x14ac:dyDescent="0.3">
      <c r="A100" t="s">
        <v>112</v>
      </c>
      <c r="B100" t="s">
        <v>112</v>
      </c>
      <c r="C100" t="str">
        <f t="shared" si="2"/>
        <v>Kaltag Precinct</v>
      </c>
      <c r="D100" t="str">
        <f>VLOOKUP(C100,'VTD Raw Data'!F:G,2,FALSE)</f>
        <v>06-590</v>
      </c>
      <c r="G100" s="4" t="s">
        <v>1117</v>
      </c>
      <c r="H100" s="4" t="s">
        <v>1119</v>
      </c>
      <c r="I100" t="str">
        <f>VLOOKUP(G100,'04 Raw Data'!A:B,2,FALSE)</f>
        <v>Fairbanks #2</v>
      </c>
      <c r="L100" t="s">
        <v>2369</v>
      </c>
      <c r="M100" t="s">
        <v>2371</v>
      </c>
      <c r="N100" t="s">
        <v>123</v>
      </c>
    </row>
    <row r="101" spans="1:14" x14ac:dyDescent="0.3">
      <c r="A101" t="s">
        <v>113</v>
      </c>
      <c r="B101" t="s">
        <v>113</v>
      </c>
      <c r="C101" t="str">
        <f t="shared" si="2"/>
        <v>Kenny Lake Precinct</v>
      </c>
      <c r="D101" t="str">
        <f>VLOOKUP(C101,'VTD Raw Data'!F:G,2,FALSE)</f>
        <v>06-593</v>
      </c>
      <c r="G101" s="4" t="s">
        <v>1122</v>
      </c>
      <c r="H101" s="4" t="s">
        <v>1124</v>
      </c>
      <c r="I101" t="str">
        <f>VLOOKUP(G101,'04 Raw Data'!A:B,2,FALSE)</f>
        <v>Fairbanks #1</v>
      </c>
      <c r="L101" t="s">
        <v>2379</v>
      </c>
      <c r="M101" t="s">
        <v>2381</v>
      </c>
      <c r="N101" t="s">
        <v>124</v>
      </c>
    </row>
    <row r="102" spans="1:14" x14ac:dyDescent="0.3">
      <c r="A102" t="s">
        <v>114</v>
      </c>
      <c r="B102" t="s">
        <v>114</v>
      </c>
      <c r="C102" t="str">
        <f t="shared" si="2"/>
        <v>Koyukuk Precinct</v>
      </c>
      <c r="D102" t="str">
        <f>VLOOKUP(C102,'VTD Raw Data'!F:G,2,FALSE)</f>
        <v>06-595</v>
      </c>
      <c r="G102" s="4" t="s">
        <v>1127</v>
      </c>
      <c r="H102" s="4" t="s">
        <v>1129</v>
      </c>
      <c r="I102" t="str">
        <f>VLOOKUP(G102,'04 Raw Data'!A:B,2,FALSE)</f>
        <v>Fairbanks #8</v>
      </c>
      <c r="L102" t="s">
        <v>2691</v>
      </c>
      <c r="M102" t="s">
        <v>2693</v>
      </c>
      <c r="N102" t="s">
        <v>125</v>
      </c>
    </row>
    <row r="103" spans="1:14" x14ac:dyDescent="0.3">
      <c r="A103" t="s">
        <v>115</v>
      </c>
      <c r="B103" t="s">
        <v>115</v>
      </c>
      <c r="C103" t="str">
        <f t="shared" si="2"/>
        <v>Manley Hot Springs Precinct</v>
      </c>
      <c r="D103" t="str">
        <f>VLOOKUP(C103,'VTD Raw Data'!F:G,2,FALSE)</f>
        <v>06-605</v>
      </c>
      <c r="G103" s="4" t="s">
        <v>1132</v>
      </c>
      <c r="H103" s="4" t="s">
        <v>1134</v>
      </c>
      <c r="I103" t="str">
        <f>VLOOKUP(G103,'04 Raw Data'!A:B,2,FALSE)</f>
        <v>Fairbanks #3</v>
      </c>
      <c r="L103" t="s">
        <v>2427</v>
      </c>
      <c r="M103" t="s">
        <v>2429</v>
      </c>
      <c r="N103" t="s">
        <v>126</v>
      </c>
    </row>
    <row r="104" spans="1:14" x14ac:dyDescent="0.3">
      <c r="A104" t="s">
        <v>116</v>
      </c>
      <c r="B104" t="s">
        <v>116</v>
      </c>
      <c r="C104" t="str">
        <f t="shared" si="2"/>
        <v>Marshall Precinct</v>
      </c>
      <c r="D104" t="str">
        <f>VLOOKUP(C104,'VTD Raw Data'!F:G,2,FALSE)</f>
        <v>06-607</v>
      </c>
      <c r="G104" s="4" t="s">
        <v>1137</v>
      </c>
      <c r="H104" s="4" t="s">
        <v>1139</v>
      </c>
      <c r="I104" t="str">
        <f>VLOOKUP(G104,'04 Raw Data'!A:B,2,FALSE)</f>
        <v>Fairbanks #6</v>
      </c>
      <c r="L104" t="s">
        <v>1427</v>
      </c>
      <c r="M104" t="s">
        <v>1429</v>
      </c>
      <c r="N104" t="s">
        <v>127</v>
      </c>
    </row>
    <row r="105" spans="1:14" x14ac:dyDescent="0.3">
      <c r="A105" t="s">
        <v>117</v>
      </c>
      <c r="B105" t="s">
        <v>117</v>
      </c>
      <c r="C105" t="str">
        <f t="shared" si="2"/>
        <v>McGrath Precinct</v>
      </c>
      <c r="D105" t="s">
        <v>1677</v>
      </c>
      <c r="G105" s="4" t="s">
        <v>1142</v>
      </c>
      <c r="H105" s="4" t="s">
        <v>1144</v>
      </c>
      <c r="I105" t="str">
        <f>VLOOKUP(G105,'04 Raw Data'!A:B,2,FALSE)</f>
        <v>Fairbanks #4</v>
      </c>
      <c r="L105" t="s">
        <v>2393</v>
      </c>
      <c r="M105" t="s">
        <v>2395</v>
      </c>
      <c r="N105" t="s">
        <v>128</v>
      </c>
    </row>
    <row r="106" spans="1:14" x14ac:dyDescent="0.3">
      <c r="A106" t="s">
        <v>118</v>
      </c>
      <c r="B106" t="s">
        <v>118</v>
      </c>
      <c r="C106" t="str">
        <f t="shared" si="2"/>
        <v>Mentasta Precinct</v>
      </c>
      <c r="D106" t="s">
        <v>732</v>
      </c>
      <c r="G106" s="4" t="s">
        <v>1147</v>
      </c>
      <c r="H106" s="4" t="s">
        <v>1149</v>
      </c>
      <c r="I106" t="str">
        <f>VLOOKUP(G106,'04 Raw Data'!A:B,2,FALSE)</f>
        <v>Aurora</v>
      </c>
      <c r="L106" t="s">
        <v>2294</v>
      </c>
      <c r="M106" t="s">
        <v>2296</v>
      </c>
      <c r="N106" t="s">
        <v>129</v>
      </c>
    </row>
    <row r="107" spans="1:14" x14ac:dyDescent="0.3">
      <c r="A107" t="s">
        <v>119</v>
      </c>
      <c r="B107" t="s">
        <v>119</v>
      </c>
      <c r="C107" t="str">
        <f t="shared" si="2"/>
        <v>Minto Precinct</v>
      </c>
      <c r="D107" t="str">
        <f>VLOOKUP(C107,'VTD Raw Data'!F:G,2,FALSE)</f>
        <v>06-615</v>
      </c>
      <c r="G107" s="4" t="s">
        <v>1152</v>
      </c>
      <c r="H107" s="4" t="s">
        <v>1154</v>
      </c>
      <c r="I107" t="str">
        <f>VLOOKUP(G107,'04 Raw Data'!A:B,2,FALSE)</f>
        <v>Fairbanks #10</v>
      </c>
      <c r="L107" t="s">
        <v>976</v>
      </c>
      <c r="M107" t="s">
        <v>978</v>
      </c>
      <c r="N107" t="s">
        <v>130</v>
      </c>
    </row>
    <row r="108" spans="1:14" x14ac:dyDescent="0.3">
      <c r="A108" t="s">
        <v>120</v>
      </c>
      <c r="B108" t="s">
        <v>120</v>
      </c>
      <c r="C108" t="str">
        <f t="shared" si="2"/>
        <v>Nenana Precinct</v>
      </c>
      <c r="D108" t="str">
        <f>VLOOKUP(C108,'VTD Raw Data'!F:G,2,FALSE)</f>
        <v>06-620</v>
      </c>
      <c r="G108" s="4" t="s">
        <v>1157</v>
      </c>
      <c r="H108" s="4" t="s">
        <v>1159</v>
      </c>
      <c r="I108" t="str">
        <f>VLOOKUP(G108,'04 Raw Data'!A:B,2,FALSE)</f>
        <v>Fairbanks #5</v>
      </c>
      <c r="L108" t="s">
        <v>2556</v>
      </c>
      <c r="M108" t="s">
        <v>2558</v>
      </c>
      <c r="N108" t="s">
        <v>131</v>
      </c>
    </row>
    <row r="109" spans="1:14" x14ac:dyDescent="0.3">
      <c r="A109" t="s">
        <v>121</v>
      </c>
      <c r="B109" t="s">
        <v>121</v>
      </c>
      <c r="C109" t="str">
        <f t="shared" si="2"/>
        <v>Nikolai Precinct</v>
      </c>
      <c r="D109" t="str">
        <f>VLOOKUP(C109,'VTD Raw Data'!F:G,2,FALSE)</f>
        <v>06-625</v>
      </c>
      <c r="G109" s="4" t="s">
        <v>1162</v>
      </c>
      <c r="H109" s="4" t="s">
        <v>1164</v>
      </c>
      <c r="I109" t="str">
        <f>VLOOKUP(G109,'04 Raw Data'!A:B,2,FALSE)</f>
        <v>Shanly</v>
      </c>
      <c r="L109" t="s">
        <v>963</v>
      </c>
      <c r="M109" t="s">
        <v>965</v>
      </c>
      <c r="N109" t="s">
        <v>132</v>
      </c>
    </row>
    <row r="110" spans="1:14" x14ac:dyDescent="0.3">
      <c r="A110" t="s">
        <v>122</v>
      </c>
      <c r="B110" t="s">
        <v>122</v>
      </c>
      <c r="C110" t="str">
        <f t="shared" si="2"/>
        <v>Northway Precinct</v>
      </c>
      <c r="D110" t="s">
        <v>747</v>
      </c>
      <c r="G110" s="4" t="s">
        <v>1167</v>
      </c>
      <c r="H110" s="4" t="s">
        <v>1169</v>
      </c>
      <c r="I110" t="str">
        <f>VLOOKUP(G110,'04 Raw Data'!A:B,2,FALSE)</f>
        <v>Geist</v>
      </c>
      <c r="L110" t="s">
        <v>752</v>
      </c>
      <c r="M110" t="s">
        <v>754</v>
      </c>
      <c r="N110" t="s">
        <v>133</v>
      </c>
    </row>
    <row r="111" spans="1:14" x14ac:dyDescent="0.3">
      <c r="A111" t="s">
        <v>123</v>
      </c>
      <c r="B111" t="s">
        <v>123</v>
      </c>
      <c r="C111" t="str">
        <f t="shared" si="2"/>
        <v>Nulato Precinct</v>
      </c>
      <c r="D111" t="str">
        <f>VLOOKUP(C111,'VTD Raw Data'!F:G,2,FALSE)</f>
        <v>06-630</v>
      </c>
      <c r="G111" s="4" t="s">
        <v>1172</v>
      </c>
      <c r="H111" s="4" t="s">
        <v>1174</v>
      </c>
      <c r="I111" t="str">
        <f>VLOOKUP(G111,'04 Raw Data'!A:B,2,FALSE)</f>
        <v>Steese West</v>
      </c>
      <c r="L111" t="s">
        <v>752</v>
      </c>
      <c r="M111" t="s">
        <v>969</v>
      </c>
      <c r="N111" t="s">
        <v>133</v>
      </c>
    </row>
    <row r="112" spans="1:14" x14ac:dyDescent="0.3">
      <c r="A112" t="s">
        <v>124</v>
      </c>
      <c r="B112" t="s">
        <v>124</v>
      </c>
      <c r="C112" t="str">
        <f t="shared" si="2"/>
        <v>Ruby Precinct</v>
      </c>
      <c r="D112" t="str">
        <f>VLOOKUP(C112,'VTD Raw Data'!F:G,2,FALSE)</f>
        <v>06-650</v>
      </c>
      <c r="G112" s="4" t="s">
        <v>1177</v>
      </c>
      <c r="H112" s="4" t="s">
        <v>1179</v>
      </c>
      <c r="I112" t="str">
        <f>VLOOKUP(G112,'04 Raw Data'!A:B,2,FALSE)</f>
        <v>Steele Creek/Gilmore</v>
      </c>
      <c r="L112" t="s">
        <v>2208</v>
      </c>
      <c r="M112" t="s">
        <v>2210</v>
      </c>
      <c r="N112" t="s">
        <v>134</v>
      </c>
    </row>
    <row r="113" spans="1:14" x14ac:dyDescent="0.3">
      <c r="A113" t="s">
        <v>125</v>
      </c>
      <c r="B113" t="s">
        <v>125</v>
      </c>
      <c r="C113" t="str">
        <f t="shared" si="2"/>
        <v>Russian Mission Precinct</v>
      </c>
      <c r="D113" t="str">
        <f>VLOOKUP(C113,'VTD Raw Data'!F:G,2,FALSE)</f>
        <v>06-655</v>
      </c>
      <c r="G113" s="4" t="s">
        <v>1182</v>
      </c>
      <c r="H113" s="4" t="s">
        <v>1184</v>
      </c>
      <c r="I113" t="str">
        <f>VLOOKUP(G113,'04 Raw Data'!A:B,2,FALSE)</f>
        <v>Fox</v>
      </c>
      <c r="L113" t="s">
        <v>2407</v>
      </c>
      <c r="M113" t="s">
        <v>2409</v>
      </c>
      <c r="N113" t="s">
        <v>135</v>
      </c>
    </row>
    <row r="114" spans="1:14" x14ac:dyDescent="0.3">
      <c r="A114" t="s">
        <v>126</v>
      </c>
      <c r="B114" t="s">
        <v>126</v>
      </c>
      <c r="C114" t="str">
        <f t="shared" si="2"/>
        <v>Shageluk Precinct</v>
      </c>
      <c r="D114" t="str">
        <f>VLOOKUP(C114,'VTD Raw Data'!F:G,2,FALSE)</f>
        <v>06-660</v>
      </c>
      <c r="G114" s="4" t="s">
        <v>1187</v>
      </c>
      <c r="H114" s="4" t="s">
        <v>1189</v>
      </c>
      <c r="I114" t="str">
        <f>VLOOKUP(G114,'04 Raw Data'!A:B,2,FALSE)</f>
        <v>Farmers Loop</v>
      </c>
      <c r="L114" t="s">
        <v>1072</v>
      </c>
      <c r="M114" t="s">
        <v>1074</v>
      </c>
      <c r="N114" t="s">
        <v>141</v>
      </c>
    </row>
    <row r="115" spans="1:14" x14ac:dyDescent="0.3">
      <c r="A115" t="s">
        <v>127</v>
      </c>
      <c r="B115" t="s">
        <v>127</v>
      </c>
      <c r="C115" t="str">
        <f t="shared" si="2"/>
        <v>Sleetmute Precinct</v>
      </c>
      <c r="D115" t="str">
        <f>VLOOKUP(C115,'VTD Raw Data'!F:G,2,FALSE)</f>
        <v>06-665</v>
      </c>
      <c r="G115" s="4" t="s">
        <v>1192</v>
      </c>
      <c r="H115" s="4" t="s">
        <v>1194</v>
      </c>
      <c r="I115" t="str">
        <f>VLOOKUP(G115,'04 Raw Data'!A:B,2,FALSE)</f>
        <v>University Campus</v>
      </c>
      <c r="L115" t="s">
        <v>1187</v>
      </c>
      <c r="M115" t="s">
        <v>1189</v>
      </c>
      <c r="N115" t="s">
        <v>142</v>
      </c>
    </row>
    <row r="116" spans="1:14" x14ac:dyDescent="0.3">
      <c r="A116" t="s">
        <v>128</v>
      </c>
      <c r="B116" t="s">
        <v>128</v>
      </c>
      <c r="C116" t="str">
        <f t="shared" si="2"/>
        <v>Stevens Village Precinct</v>
      </c>
      <c r="D116" t="str">
        <f>VLOOKUP(C116,'VTD Raw Data'!F:G,2,FALSE)</f>
        <v>06-675</v>
      </c>
      <c r="G116" s="4" t="s">
        <v>1197</v>
      </c>
      <c r="H116" s="4" t="s">
        <v>1199</v>
      </c>
      <c r="I116" t="str">
        <f>VLOOKUP(G116,'04 Raw Data'!A:B,2,FALSE)</f>
        <v>University Hills</v>
      </c>
      <c r="L116" t="s">
        <v>1182</v>
      </c>
      <c r="M116" t="s">
        <v>1184</v>
      </c>
      <c r="N116" t="s">
        <v>143</v>
      </c>
    </row>
    <row r="117" spans="1:14" x14ac:dyDescent="0.3">
      <c r="A117" t="s">
        <v>129</v>
      </c>
      <c r="B117" t="s">
        <v>129</v>
      </c>
      <c r="C117" t="str">
        <f t="shared" ref="C117:C180" si="3">B117&amp;" Precinct"</f>
        <v>Takotna Precinct</v>
      </c>
      <c r="D117" t="str">
        <f>VLOOKUP(C117,'VTD Raw Data'!F:G,2,FALSE)</f>
        <v>06-680</v>
      </c>
      <c r="G117" s="4" t="s">
        <v>1202</v>
      </c>
      <c r="H117" s="4" t="s">
        <v>1204</v>
      </c>
      <c r="I117" t="str">
        <f>VLOOKUP(G117,'04 Raw Data'!A:B,2,FALSE)</f>
        <v>Airport</v>
      </c>
      <c r="L117" t="s">
        <v>1242</v>
      </c>
      <c r="M117" t="s">
        <v>1244</v>
      </c>
      <c r="N117" t="s">
        <v>144</v>
      </c>
    </row>
    <row r="118" spans="1:14" x14ac:dyDescent="0.3">
      <c r="A118" t="s">
        <v>130</v>
      </c>
      <c r="B118" t="s">
        <v>130</v>
      </c>
      <c r="C118" t="str">
        <f t="shared" si="3"/>
        <v>Tanacross Precinct</v>
      </c>
      <c r="D118" t="str">
        <f>VLOOKUP(C118,'VTD Raw Data'!F:G,2,FALSE)</f>
        <v>06-683</v>
      </c>
      <c r="G118" s="4" t="s">
        <v>1207</v>
      </c>
      <c r="H118" s="4" t="s">
        <v>1209</v>
      </c>
      <c r="I118" t="str">
        <f>VLOOKUP(G118,'04 Raw Data'!A:B,2,FALSE)</f>
        <v>Pike</v>
      </c>
      <c r="L118" t="s">
        <v>1162</v>
      </c>
      <c r="M118" t="s">
        <v>1164</v>
      </c>
      <c r="N118" t="s">
        <v>145</v>
      </c>
    </row>
    <row r="119" spans="1:14" x14ac:dyDescent="0.3">
      <c r="A119" t="s">
        <v>131</v>
      </c>
      <c r="B119" t="s">
        <v>131</v>
      </c>
      <c r="C119" t="str">
        <f t="shared" si="3"/>
        <v>Tanana Precinct</v>
      </c>
      <c r="D119" t="str">
        <f>VLOOKUP(C119,'VTD Raw Data'!F:G,2,FALSE)</f>
        <v>06-685</v>
      </c>
      <c r="G119" s="4" t="s">
        <v>1212</v>
      </c>
      <c r="H119" s="4" t="s">
        <v>1214</v>
      </c>
      <c r="I119" t="str">
        <f>VLOOKUP(G119,'04 Raw Data'!A:B,2,FALSE)</f>
        <v>University West</v>
      </c>
      <c r="L119" t="s">
        <v>1177</v>
      </c>
      <c r="M119" t="s">
        <v>1179</v>
      </c>
      <c r="N119" t="s">
        <v>146</v>
      </c>
    </row>
    <row r="120" spans="1:14" x14ac:dyDescent="0.3">
      <c r="A120" t="s">
        <v>132</v>
      </c>
      <c r="B120" t="s">
        <v>132</v>
      </c>
      <c r="C120" t="str">
        <f t="shared" si="3"/>
        <v>Tetlin Precinct</v>
      </c>
      <c r="D120" t="str">
        <f>VLOOKUP(C120,'VTD Raw Data'!F:G,2,FALSE)</f>
        <v>06-687</v>
      </c>
      <c r="G120" s="4" t="s">
        <v>1217</v>
      </c>
      <c r="H120" s="4" t="s">
        <v>1219</v>
      </c>
      <c r="I120" t="str">
        <f>VLOOKUP(G120,'04 Raw Data'!A:B,2,FALSE)</f>
        <v>Ester</v>
      </c>
      <c r="L120" t="s">
        <v>1097</v>
      </c>
      <c r="M120" t="s">
        <v>1099</v>
      </c>
      <c r="N120" t="s">
        <v>147</v>
      </c>
    </row>
    <row r="121" spans="1:14" x14ac:dyDescent="0.3">
      <c r="A121" t="s">
        <v>133</v>
      </c>
      <c r="B121" t="s">
        <v>133</v>
      </c>
      <c r="C121" t="str">
        <f t="shared" si="3"/>
        <v>Tok Precinct</v>
      </c>
      <c r="D121" t="s">
        <v>752</v>
      </c>
      <c r="G121" s="4" t="s">
        <v>1222</v>
      </c>
      <c r="H121" s="4" t="s">
        <v>1224</v>
      </c>
      <c r="I121" t="str">
        <f>VLOOKUP(G121,'04 Raw Data'!A:B,2,FALSE)</f>
        <v>Chena</v>
      </c>
      <c r="L121" t="s">
        <v>1172</v>
      </c>
      <c r="M121" t="s">
        <v>1174</v>
      </c>
      <c r="N121" t="s">
        <v>148</v>
      </c>
    </row>
    <row r="122" spans="1:14" x14ac:dyDescent="0.3">
      <c r="A122" t="s">
        <v>134</v>
      </c>
      <c r="B122" t="s">
        <v>134</v>
      </c>
      <c r="C122" t="str">
        <f t="shared" si="3"/>
        <v>Tyonek Precinct</v>
      </c>
      <c r="D122" t="str">
        <f>VLOOKUP(C122,'VTD Raw Data'!F:G,2,FALSE)</f>
        <v>06-695</v>
      </c>
      <c r="G122" s="4" t="s">
        <v>1227</v>
      </c>
      <c r="H122" s="4" t="s">
        <v>1229</v>
      </c>
      <c r="I122" t="str">
        <f>VLOOKUP(G122,'04 Raw Data'!A:B,2,FALSE)</f>
        <v>Richardson</v>
      </c>
      <c r="L122" t="s">
        <v>1077</v>
      </c>
      <c r="M122" t="s">
        <v>1079</v>
      </c>
      <c r="N122" t="s">
        <v>149</v>
      </c>
    </row>
    <row r="123" spans="1:14" x14ac:dyDescent="0.3">
      <c r="A123" t="s">
        <v>135</v>
      </c>
      <c r="B123" t="s">
        <v>135</v>
      </c>
      <c r="C123" t="str">
        <f t="shared" si="3"/>
        <v>Venetie Precinct</v>
      </c>
      <c r="D123" t="str">
        <f>VLOOKUP(C123,'VTD Raw Data'!F:G,2,FALSE)</f>
        <v>06-700</v>
      </c>
      <c r="G123" s="4" t="s">
        <v>1232</v>
      </c>
      <c r="H123" s="4" t="s">
        <v>1234</v>
      </c>
      <c r="I123" t="str">
        <f>VLOOKUP(G123,'04 Raw Data'!A:B,2,FALSE)</f>
        <v>Fairbanks #7</v>
      </c>
      <c r="L123" t="s">
        <v>2581</v>
      </c>
      <c r="M123" t="s">
        <v>2583</v>
      </c>
      <c r="N123" t="s">
        <v>153</v>
      </c>
    </row>
    <row r="124" spans="1:14" x14ac:dyDescent="0.3">
      <c r="A124" t="s">
        <v>136</v>
      </c>
      <c r="B124" t="s">
        <v>136</v>
      </c>
      <c r="C124" t="str">
        <f t="shared" si="3"/>
        <v>District 6 Absentee Precinct</v>
      </c>
      <c r="D124" t="e">
        <f>VLOOKUP(C124,'VTD Raw Data'!F:G,2,FALSE)</f>
        <v>#N/A</v>
      </c>
      <c r="G124" s="4" t="s">
        <v>1237</v>
      </c>
      <c r="H124" s="4" t="s">
        <v>1239</v>
      </c>
      <c r="I124" t="str">
        <f>VLOOKUP(G124,'04 Raw Data'!A:B,2,FALSE)</f>
        <v>Goldstream #2</v>
      </c>
      <c r="L124" t="s">
        <v>2576</v>
      </c>
      <c r="M124" t="s">
        <v>2578</v>
      </c>
      <c r="N124" t="s">
        <v>154</v>
      </c>
    </row>
    <row r="125" spans="1:14" x14ac:dyDescent="0.3">
      <c r="A125" t="s">
        <v>137</v>
      </c>
      <c r="B125" t="s">
        <v>137</v>
      </c>
      <c r="C125" t="str">
        <f t="shared" si="3"/>
        <v>District 6 Question Precinct</v>
      </c>
      <c r="D125" t="e">
        <f>VLOOKUP(C125,'VTD Raw Data'!F:G,2,FALSE)</f>
        <v>#N/A</v>
      </c>
      <c r="G125" s="4" t="s">
        <v>1242</v>
      </c>
      <c r="H125" s="4" t="s">
        <v>1244</v>
      </c>
      <c r="I125" t="str">
        <f>VLOOKUP(G125,'04 Raw Data'!A:B,2,FALSE)</f>
        <v>Goldstream #1</v>
      </c>
      <c r="L125" t="s">
        <v>1222</v>
      </c>
      <c r="M125" t="s">
        <v>1224</v>
      </c>
      <c r="N125" t="s">
        <v>155</v>
      </c>
    </row>
    <row r="126" spans="1:14" x14ac:dyDescent="0.3">
      <c r="A126" t="s">
        <v>138</v>
      </c>
      <c r="B126" t="s">
        <v>138</v>
      </c>
      <c r="C126" t="str">
        <f t="shared" si="3"/>
        <v>R3 Early Voting Precinct</v>
      </c>
      <c r="D126" t="e">
        <f>VLOOKUP(C126,'VTD Raw Data'!F:G,2,FALSE)</f>
        <v>#N/A</v>
      </c>
      <c r="G126" s="4" t="s">
        <v>1247</v>
      </c>
      <c r="H126" s="4" t="s">
        <v>1249</v>
      </c>
      <c r="I126" t="str">
        <f>VLOOKUP(G126,'04 Raw Data'!A:B,2,FALSE)</f>
        <v>Salcha</v>
      </c>
      <c r="L126" t="s">
        <v>2447</v>
      </c>
      <c r="M126" t="s">
        <v>2449</v>
      </c>
      <c r="N126" t="s">
        <v>156</v>
      </c>
    </row>
    <row r="127" spans="1:14" x14ac:dyDescent="0.3">
      <c r="A127" t="s">
        <v>139</v>
      </c>
      <c r="B127" t="s">
        <v>139</v>
      </c>
      <c r="C127" t="str">
        <f t="shared" si="3"/>
        <v>R3 HD6-12 Precinct</v>
      </c>
      <c r="D127" t="e">
        <f>VLOOKUP(C127,'VTD Raw Data'!F:G,2,FALSE)</f>
        <v>#N/A</v>
      </c>
      <c r="G127" s="4" t="s">
        <v>1253</v>
      </c>
      <c r="H127" s="4" t="s">
        <v>1255</v>
      </c>
      <c r="I127" t="str">
        <f>VLOOKUP(G127,'04 Raw Data'!A:B,2,FALSE)</f>
        <v>Haines No. 1</v>
      </c>
      <c r="L127" t="s">
        <v>2447</v>
      </c>
      <c r="M127" t="s">
        <v>2587</v>
      </c>
      <c r="N127" t="s">
        <v>156</v>
      </c>
    </row>
    <row r="128" spans="1:14" x14ac:dyDescent="0.3">
      <c r="A128" t="s">
        <v>140</v>
      </c>
      <c r="B128" t="s">
        <v>140</v>
      </c>
      <c r="C128" t="str">
        <f t="shared" si="3"/>
        <v>R3 HD6 Precinct</v>
      </c>
      <c r="D128" t="e">
        <f>VLOOKUP(C128,'VTD Raw Data'!F:G,2,FALSE)</f>
        <v>#N/A</v>
      </c>
      <c r="G128" s="4" t="s">
        <v>1258</v>
      </c>
      <c r="H128" s="4" t="s">
        <v>1260</v>
      </c>
      <c r="I128" t="str">
        <f>VLOOKUP(G128,'04 Raw Data'!A:B,2,FALSE)</f>
        <v>Haines Highway</v>
      </c>
      <c r="L128" t="s">
        <v>2571</v>
      </c>
      <c r="M128" t="s">
        <v>2573</v>
      </c>
      <c r="N128" t="s">
        <v>157</v>
      </c>
    </row>
    <row r="129" spans="1:14" x14ac:dyDescent="0.3">
      <c r="A129" t="s">
        <v>141</v>
      </c>
      <c r="B129" t="s">
        <v>141</v>
      </c>
      <c r="C129" t="str">
        <f t="shared" si="3"/>
        <v>Chatanika Precinct</v>
      </c>
      <c r="D129" t="str">
        <f>VLOOKUP(C129,'VTD Raw Data'!F:G,2,FALSE)</f>
        <v>07-210</v>
      </c>
      <c r="G129" s="4" t="s">
        <v>1264</v>
      </c>
      <c r="H129" s="4" t="s">
        <v>1266</v>
      </c>
      <c r="I129" t="str">
        <f>VLOOKUP(G129,'04 Raw Data'!A:B,2,FALSE)</f>
        <v>Kivalina</v>
      </c>
      <c r="L129" t="s">
        <v>1217</v>
      </c>
      <c r="M129" t="s">
        <v>1219</v>
      </c>
      <c r="N129" t="s">
        <v>158</v>
      </c>
    </row>
    <row r="130" spans="1:14" x14ac:dyDescent="0.3">
      <c r="A130" t="s">
        <v>142</v>
      </c>
      <c r="B130" t="s">
        <v>142</v>
      </c>
      <c r="C130" t="str">
        <f t="shared" si="3"/>
        <v>Farmers Loop Precinct</v>
      </c>
      <c r="D130" t="str">
        <f>VLOOKUP(C130,'VTD Raw Data'!F:G,2,FALSE)</f>
        <v>07-225</v>
      </c>
      <c r="G130" s="4" t="s">
        <v>1269</v>
      </c>
      <c r="H130" s="4" t="s">
        <v>1271</v>
      </c>
      <c r="I130" t="str">
        <f>VLOOKUP(G130,'04 Raw Data'!A:B,2,FALSE)</f>
        <v>Kotzebue</v>
      </c>
      <c r="L130" t="s">
        <v>1167</v>
      </c>
      <c r="M130" t="s">
        <v>1169</v>
      </c>
      <c r="N130" t="s">
        <v>159</v>
      </c>
    </row>
    <row r="131" spans="1:14" x14ac:dyDescent="0.3">
      <c r="A131" t="s">
        <v>143</v>
      </c>
      <c r="B131" t="s">
        <v>143</v>
      </c>
      <c r="C131" t="str">
        <f t="shared" si="3"/>
        <v>Fox Precinct</v>
      </c>
      <c r="D131" t="str">
        <f>VLOOKUP(C131,'VTD Raw Data'!F:G,2,FALSE)</f>
        <v>07-230</v>
      </c>
      <c r="G131" s="4" t="s">
        <v>1274</v>
      </c>
      <c r="H131" s="4" t="s">
        <v>1276</v>
      </c>
      <c r="I131" t="str">
        <f>VLOOKUP(G131,'04 Raw Data'!A:B,2,FALSE)</f>
        <v>Shungnak</v>
      </c>
      <c r="L131" t="s">
        <v>1237</v>
      </c>
      <c r="M131" t="s">
        <v>1239</v>
      </c>
      <c r="N131" t="s">
        <v>160</v>
      </c>
    </row>
    <row r="132" spans="1:14" x14ac:dyDescent="0.3">
      <c r="A132" t="s">
        <v>144</v>
      </c>
      <c r="B132" t="s">
        <v>2910</v>
      </c>
      <c r="C132" t="str">
        <f t="shared" si="3"/>
        <v>Goldstream No. 1 Precinct</v>
      </c>
      <c r="D132" t="str">
        <f>VLOOKUP(C132,'VTD Raw Data'!F:G,2,FALSE)</f>
        <v>07-235</v>
      </c>
      <c r="G132" s="4" t="s">
        <v>1279</v>
      </c>
      <c r="H132" s="4" t="s">
        <v>1281</v>
      </c>
      <c r="I132" t="str">
        <f>VLOOKUP(G132,'04 Raw Data'!A:B,2,FALSE)</f>
        <v>Kobuk</v>
      </c>
      <c r="L132" t="s">
        <v>2566</v>
      </c>
      <c r="M132" t="s">
        <v>2568</v>
      </c>
      <c r="N132" t="s">
        <v>161</v>
      </c>
    </row>
    <row r="133" spans="1:14" x14ac:dyDescent="0.3">
      <c r="A133" t="s">
        <v>145</v>
      </c>
      <c r="B133" t="s">
        <v>145</v>
      </c>
      <c r="C133" t="str">
        <f t="shared" si="3"/>
        <v>Shanly Precinct</v>
      </c>
      <c r="D133" t="str">
        <f>VLOOKUP(C133,'VTD Raw Data'!F:G,2,FALSE)</f>
        <v>07-240</v>
      </c>
      <c r="G133" s="4" t="s">
        <v>1284</v>
      </c>
      <c r="H133" s="4" t="s">
        <v>1286</v>
      </c>
      <c r="I133" t="str">
        <f>VLOOKUP(G133,'04 Raw Data'!A:B,2,FALSE)</f>
        <v>Noatak</v>
      </c>
      <c r="L133" t="s">
        <v>1207</v>
      </c>
      <c r="M133" t="s">
        <v>1209</v>
      </c>
      <c r="N133" t="s">
        <v>162</v>
      </c>
    </row>
    <row r="134" spans="1:14" x14ac:dyDescent="0.3">
      <c r="A134" t="s">
        <v>146</v>
      </c>
      <c r="B134" t="s">
        <v>146</v>
      </c>
      <c r="C134" t="str">
        <f t="shared" si="3"/>
        <v>Steele Creek/Gilmore Precinct</v>
      </c>
      <c r="D134" t="str">
        <f>VLOOKUP(C134,'VTD Raw Data'!F:G,2,FALSE)</f>
        <v>07-245</v>
      </c>
      <c r="G134" s="4" t="s">
        <v>1289</v>
      </c>
      <c r="H134" s="4" t="s">
        <v>1291</v>
      </c>
      <c r="I134" t="str">
        <f>VLOOKUP(G134,'04 Raw Data'!A:B,2,FALSE)</f>
        <v>Ambler</v>
      </c>
      <c r="L134" t="s">
        <v>1192</v>
      </c>
      <c r="M134" t="s">
        <v>1194</v>
      </c>
      <c r="N134" t="s">
        <v>163</v>
      </c>
    </row>
    <row r="135" spans="1:14" x14ac:dyDescent="0.3">
      <c r="A135" t="s">
        <v>147</v>
      </c>
      <c r="B135" t="s">
        <v>147</v>
      </c>
      <c r="C135" t="str">
        <f t="shared" si="3"/>
        <v>Steese East Precinct</v>
      </c>
      <c r="D135" t="str">
        <f>VLOOKUP(C135,'VTD Raw Data'!F:G,2,FALSE)</f>
        <v>07-250</v>
      </c>
      <c r="G135" s="4" t="s">
        <v>1294</v>
      </c>
      <c r="H135" s="4" t="s">
        <v>1296</v>
      </c>
      <c r="I135" t="str">
        <f>VLOOKUP(G135,'04 Raw Data'!A:B,2,FALSE)</f>
        <v>Noorvik</v>
      </c>
      <c r="L135" t="s">
        <v>1197</v>
      </c>
      <c r="M135" t="s">
        <v>1199</v>
      </c>
      <c r="N135" t="s">
        <v>164</v>
      </c>
    </row>
    <row r="136" spans="1:14" x14ac:dyDescent="0.3">
      <c r="A136" t="s">
        <v>148</v>
      </c>
      <c r="B136" t="s">
        <v>148</v>
      </c>
      <c r="C136" t="str">
        <f t="shared" si="3"/>
        <v>Steese West Precinct</v>
      </c>
      <c r="D136" t="str">
        <f>VLOOKUP(C136,'VTD Raw Data'!F:G,2,FALSE)</f>
        <v>07-255</v>
      </c>
      <c r="G136" s="4" t="s">
        <v>1299</v>
      </c>
      <c r="H136" s="4" t="s">
        <v>1301</v>
      </c>
      <c r="I136" t="str">
        <f>VLOOKUP(G136,'04 Raw Data'!A:B,2,FALSE)</f>
        <v>Selawik</v>
      </c>
      <c r="L136" t="s">
        <v>1212</v>
      </c>
      <c r="M136" t="s">
        <v>1214</v>
      </c>
      <c r="N136" t="s">
        <v>165</v>
      </c>
    </row>
    <row r="137" spans="1:14" x14ac:dyDescent="0.3">
      <c r="A137" t="s">
        <v>149</v>
      </c>
      <c r="B137" t="s">
        <v>149</v>
      </c>
      <c r="C137" t="str">
        <f t="shared" si="3"/>
        <v>Two Rivers Precinct</v>
      </c>
      <c r="D137" t="str">
        <f>VLOOKUP(C137,'VTD Raw Data'!F:G,2,FALSE)</f>
        <v>07-260</v>
      </c>
      <c r="G137" s="4" t="s">
        <v>1304</v>
      </c>
      <c r="H137" s="4" t="s">
        <v>1306</v>
      </c>
      <c r="I137" t="str">
        <f>VLOOKUP(G137,'04 Raw Data'!A:B,2,FALSE)</f>
        <v>Deering</v>
      </c>
      <c r="L137" t="s">
        <v>1202</v>
      </c>
      <c r="M137" t="s">
        <v>1204</v>
      </c>
      <c r="N137" t="s">
        <v>168</v>
      </c>
    </row>
    <row r="138" spans="1:14" x14ac:dyDescent="0.3">
      <c r="A138" t="s">
        <v>150</v>
      </c>
      <c r="B138" t="s">
        <v>150</v>
      </c>
      <c r="C138" t="str">
        <f t="shared" si="3"/>
        <v>District 7 Absentee Precinct</v>
      </c>
      <c r="D138" t="e">
        <f>VLOOKUP(C138,'VTD Raw Data'!F:G,2,FALSE)</f>
        <v>#N/A</v>
      </c>
      <c r="G138" s="4" t="s">
        <v>1309</v>
      </c>
      <c r="H138" s="4" t="s">
        <v>1311</v>
      </c>
      <c r="I138" t="str">
        <f>VLOOKUP(G138,'04 Raw Data'!A:B,2,FALSE)</f>
        <v>Buckland</v>
      </c>
      <c r="L138" t="s">
        <v>1147</v>
      </c>
      <c r="M138" t="s">
        <v>1149</v>
      </c>
      <c r="N138" t="s">
        <v>169</v>
      </c>
    </row>
    <row r="139" spans="1:14" x14ac:dyDescent="0.3">
      <c r="A139" t="s">
        <v>151</v>
      </c>
      <c r="B139" t="s">
        <v>151</v>
      </c>
      <c r="C139" t="str">
        <f t="shared" si="3"/>
        <v>District 7 Question Precinct</v>
      </c>
      <c r="D139" t="e">
        <f>VLOOKUP(C139,'VTD Raw Data'!F:G,2,FALSE)</f>
        <v>#N/A</v>
      </c>
      <c r="G139" s="4" t="s">
        <v>1314</v>
      </c>
      <c r="H139" s="4" t="s">
        <v>1316</v>
      </c>
      <c r="I139" t="str">
        <f>VLOOKUP(G139,'04 Raw Data'!A:B,2,FALSE)</f>
        <v>Kiana</v>
      </c>
      <c r="L139" t="s">
        <v>1122</v>
      </c>
      <c r="M139" t="s">
        <v>1124</v>
      </c>
      <c r="N139" t="s">
        <v>170</v>
      </c>
    </row>
    <row r="140" spans="1:14" x14ac:dyDescent="0.3">
      <c r="A140" t="s">
        <v>152</v>
      </c>
      <c r="B140" t="s">
        <v>152</v>
      </c>
      <c r="C140" t="str">
        <f t="shared" si="3"/>
        <v>R3 HD7-8 Precinct</v>
      </c>
      <c r="D140" t="e">
        <f>VLOOKUP(C140,'VTD Raw Data'!F:G,2,FALSE)</f>
        <v>#N/A</v>
      </c>
      <c r="G140" s="4" t="s">
        <v>1320</v>
      </c>
      <c r="H140" s="4" t="s">
        <v>1322</v>
      </c>
      <c r="I140" t="str">
        <f>VLOOKUP(G140,'04 Raw Data'!A:B,2,FALSE)</f>
        <v>Rabbit Creek</v>
      </c>
      <c r="L140" t="s">
        <v>1132</v>
      </c>
      <c r="M140" t="s">
        <v>1134</v>
      </c>
      <c r="N140" t="s">
        <v>171</v>
      </c>
    </row>
    <row r="141" spans="1:14" x14ac:dyDescent="0.3">
      <c r="A141" t="s">
        <v>153</v>
      </c>
      <c r="B141" t="s">
        <v>153</v>
      </c>
      <c r="C141" t="str">
        <f t="shared" si="3"/>
        <v>Anderson Precinct</v>
      </c>
      <c r="D141" t="str">
        <f>VLOOKUP(C141,'VTD Raw Data'!F:G,2,FALSE)</f>
        <v>08-100</v>
      </c>
      <c r="G141" s="4" t="s">
        <v>1325</v>
      </c>
      <c r="H141" s="4" t="s">
        <v>1327</v>
      </c>
      <c r="I141" t="str">
        <f>VLOOKUP(G141,'04 Raw Data'!A:B,2,FALSE)</f>
        <v>Eagle River No. 1</v>
      </c>
      <c r="L141" t="s">
        <v>1142</v>
      </c>
      <c r="M141" t="s">
        <v>1144</v>
      </c>
      <c r="N141" t="s">
        <v>172</v>
      </c>
    </row>
    <row r="142" spans="1:14" x14ac:dyDescent="0.3">
      <c r="A142" t="s">
        <v>154</v>
      </c>
      <c r="B142" t="s">
        <v>154</v>
      </c>
      <c r="C142" t="str">
        <f t="shared" si="3"/>
        <v>Cantwell Precinct</v>
      </c>
      <c r="D142" t="str">
        <f>VLOOKUP(C142,'VTD Raw Data'!F:G,2,FALSE)</f>
        <v>08-110</v>
      </c>
      <c r="G142" s="4" t="s">
        <v>1330</v>
      </c>
      <c r="H142" s="4" t="s">
        <v>1332</v>
      </c>
      <c r="I142" t="str">
        <f>VLOOKUP(G142,'04 Raw Data'!A:B,2,FALSE)</f>
        <v>Chugach Park No. 2</v>
      </c>
      <c r="L142" t="s">
        <v>1157</v>
      </c>
      <c r="M142" t="s">
        <v>1159</v>
      </c>
      <c r="N142" t="s">
        <v>173</v>
      </c>
    </row>
    <row r="143" spans="1:14" x14ac:dyDescent="0.3">
      <c r="A143" t="s">
        <v>155</v>
      </c>
      <c r="B143" t="s">
        <v>155</v>
      </c>
      <c r="C143" t="str">
        <f t="shared" si="3"/>
        <v>Chena Precinct</v>
      </c>
      <c r="D143" t="str">
        <f>VLOOKUP(C143,'VTD Raw Data'!F:G,2,FALSE)</f>
        <v>08-115</v>
      </c>
      <c r="G143" s="4" t="s">
        <v>1335</v>
      </c>
      <c r="H143" s="4" t="s">
        <v>1337</v>
      </c>
      <c r="I143" t="str">
        <f>VLOOKUP(G143,'04 Raw Data'!A:B,2,FALSE)</f>
        <v>Golden View</v>
      </c>
      <c r="L143" t="s">
        <v>1137</v>
      </c>
      <c r="M143" t="s">
        <v>1139</v>
      </c>
      <c r="N143" t="s">
        <v>174</v>
      </c>
    </row>
    <row r="144" spans="1:14" x14ac:dyDescent="0.3">
      <c r="A144" t="s">
        <v>156</v>
      </c>
      <c r="B144" t="s">
        <v>156</v>
      </c>
      <c r="C144" t="str">
        <f t="shared" si="3"/>
        <v>Clear Precinct</v>
      </c>
      <c r="D144" t="s">
        <v>2447</v>
      </c>
      <c r="G144" s="4" t="s">
        <v>1340</v>
      </c>
      <c r="H144" s="4" t="s">
        <v>1342</v>
      </c>
      <c r="I144" t="str">
        <f>VLOOKUP(G144,'04 Raw Data'!A:B,2,FALSE)</f>
        <v>Bear Valley</v>
      </c>
      <c r="L144" t="s">
        <v>1232</v>
      </c>
      <c r="M144" t="s">
        <v>1234</v>
      </c>
      <c r="N144" t="s">
        <v>175</v>
      </c>
    </row>
    <row r="145" spans="1:14" x14ac:dyDescent="0.3">
      <c r="A145" t="s">
        <v>157</v>
      </c>
      <c r="B145" t="s">
        <v>157</v>
      </c>
      <c r="C145" t="str">
        <f t="shared" si="3"/>
        <v>Denali Park Precinct</v>
      </c>
      <c r="D145" t="str">
        <f>VLOOKUP(C145,'VTD Raw Data'!F:G,2,FALSE)</f>
        <v>08-125</v>
      </c>
      <c r="G145" s="4" t="s">
        <v>1345</v>
      </c>
      <c r="H145" s="4" t="s">
        <v>1347</v>
      </c>
      <c r="I145" t="str">
        <f>VLOOKUP(G145,'04 Raw Data'!A:B,2,FALSE)</f>
        <v>Hiland</v>
      </c>
      <c r="L145" t="s">
        <v>1152</v>
      </c>
      <c r="M145" t="s">
        <v>1154</v>
      </c>
      <c r="N145" t="s">
        <v>176</v>
      </c>
    </row>
    <row r="146" spans="1:14" x14ac:dyDescent="0.3">
      <c r="A146" t="s">
        <v>158</v>
      </c>
      <c r="B146" t="s">
        <v>158</v>
      </c>
      <c r="C146" t="str">
        <f t="shared" si="3"/>
        <v>Ester Precinct</v>
      </c>
      <c r="D146" t="str">
        <f>VLOOKUP(C146,'VTD Raw Data'!F:G,2,FALSE)</f>
        <v>08-130</v>
      </c>
      <c r="G146" s="4" t="s">
        <v>1350</v>
      </c>
      <c r="H146" s="4" t="s">
        <v>1352</v>
      </c>
      <c r="I146" t="str">
        <f>VLOOKUP(G146,'04 Raw Data'!A:B,2,FALSE)</f>
        <v>Indian</v>
      </c>
      <c r="L146" t="s">
        <v>1117</v>
      </c>
      <c r="M146" t="s">
        <v>1119</v>
      </c>
      <c r="N146" t="s">
        <v>181</v>
      </c>
    </row>
    <row r="147" spans="1:14" x14ac:dyDescent="0.3">
      <c r="A147" t="s">
        <v>159</v>
      </c>
      <c r="B147" t="s">
        <v>159</v>
      </c>
      <c r="C147" t="str">
        <f t="shared" si="3"/>
        <v>Geist Precinct</v>
      </c>
      <c r="D147" t="str">
        <f>VLOOKUP(C147,'VTD Raw Data'!F:G,2,FALSE)</f>
        <v>08-132</v>
      </c>
      <c r="G147" s="4" t="s">
        <v>1355</v>
      </c>
      <c r="H147" s="4" t="s">
        <v>1357</v>
      </c>
      <c r="I147" t="str">
        <f>VLOOKUP(G147,'04 Raw Data'!A:B,2,FALSE)</f>
        <v>Girdwood</v>
      </c>
      <c r="L147" t="s">
        <v>1127</v>
      </c>
      <c r="M147" t="s">
        <v>1129</v>
      </c>
      <c r="N147" t="s">
        <v>182</v>
      </c>
    </row>
    <row r="148" spans="1:14" x14ac:dyDescent="0.3">
      <c r="A148" t="s">
        <v>160</v>
      </c>
      <c r="B148" t="s">
        <v>2911</v>
      </c>
      <c r="C148" t="str">
        <f t="shared" si="3"/>
        <v>Goldstream No. 2 Precinct</v>
      </c>
      <c r="D148" t="str">
        <f>VLOOKUP(C148,'VTD Raw Data'!F:G,2,FALSE)</f>
        <v>08-134</v>
      </c>
      <c r="G148" s="4" t="s">
        <v>1360</v>
      </c>
      <c r="H148" s="4" t="s">
        <v>1362</v>
      </c>
      <c r="I148" t="str">
        <f>VLOOKUP(G148,'04 Raw Data'!A:B,2,FALSE)</f>
        <v>Chugach Park No. 1</v>
      </c>
      <c r="L148" t="s">
        <v>1107</v>
      </c>
      <c r="M148" t="s">
        <v>1109</v>
      </c>
      <c r="N148" t="s">
        <v>183</v>
      </c>
    </row>
    <row r="149" spans="1:14" x14ac:dyDescent="0.3">
      <c r="A149" t="s">
        <v>161</v>
      </c>
      <c r="B149" t="s">
        <v>161</v>
      </c>
      <c r="C149" t="str">
        <f t="shared" si="3"/>
        <v>Healy Precinct</v>
      </c>
      <c r="D149" t="str">
        <f>VLOOKUP(C149,'VTD Raw Data'!F:G,2,FALSE)</f>
        <v>08-136</v>
      </c>
      <c r="G149" s="4" t="s">
        <v>1365</v>
      </c>
      <c r="H149" s="4" t="s">
        <v>1367</v>
      </c>
      <c r="I149" t="str">
        <f>VLOOKUP(G149,'04 Raw Data'!A:B,2,FALSE)</f>
        <v>Abbott Loop No. 2</v>
      </c>
      <c r="L149" t="s">
        <v>1102</v>
      </c>
      <c r="M149" t="s">
        <v>1104</v>
      </c>
      <c r="N149" t="s">
        <v>184</v>
      </c>
    </row>
    <row r="150" spans="1:14" x14ac:dyDescent="0.3">
      <c r="A150" t="s">
        <v>162</v>
      </c>
      <c r="B150" t="s">
        <v>162</v>
      </c>
      <c r="C150" t="str">
        <f t="shared" si="3"/>
        <v>Pike Precinct</v>
      </c>
      <c r="D150" t="str">
        <f>VLOOKUP(C150,'VTD Raw Data'!F:G,2,FALSE)</f>
        <v>08-138</v>
      </c>
      <c r="G150" s="4" t="s">
        <v>1370</v>
      </c>
      <c r="H150" s="4" t="s">
        <v>1372</v>
      </c>
      <c r="I150" t="str">
        <f>VLOOKUP(G150,'04 Raw Data'!A:B,2,FALSE)</f>
        <v>East Dowling</v>
      </c>
      <c r="L150" t="s">
        <v>1112</v>
      </c>
      <c r="M150" t="s">
        <v>1114</v>
      </c>
      <c r="N150" t="s">
        <v>185</v>
      </c>
    </row>
    <row r="151" spans="1:14" x14ac:dyDescent="0.3">
      <c r="A151" t="s">
        <v>163</v>
      </c>
      <c r="B151" t="s">
        <v>163</v>
      </c>
      <c r="C151" t="str">
        <f t="shared" si="3"/>
        <v>University Campus Precinct</v>
      </c>
      <c r="D151" t="str">
        <f>VLOOKUP(C151,'VTD Raw Data'!F:G,2,FALSE)</f>
        <v>08-140</v>
      </c>
      <c r="G151" s="4" t="s">
        <v>1375</v>
      </c>
      <c r="H151" s="4" t="s">
        <v>1377</v>
      </c>
      <c r="I151" t="str">
        <f>VLOOKUP(G151,'04 Raw Data'!A:B,2,FALSE)</f>
        <v>Dimond No. 3</v>
      </c>
      <c r="L151" t="s">
        <v>1092</v>
      </c>
      <c r="M151" t="s">
        <v>1094</v>
      </c>
      <c r="N151" t="s">
        <v>188</v>
      </c>
    </row>
    <row r="152" spans="1:14" x14ac:dyDescent="0.3">
      <c r="A152" t="s">
        <v>164</v>
      </c>
      <c r="B152" t="s">
        <v>164</v>
      </c>
      <c r="C152" t="str">
        <f t="shared" si="3"/>
        <v>University Hills Precinct</v>
      </c>
      <c r="D152" t="str">
        <f>VLOOKUP(C152,'VTD Raw Data'!F:G,2,FALSE)</f>
        <v>08-143</v>
      </c>
      <c r="G152" s="4" t="s">
        <v>1380</v>
      </c>
      <c r="H152" s="4" t="s">
        <v>1382</v>
      </c>
      <c r="I152" t="str">
        <f>VLOOKUP(G152,'04 Raw Data'!A:B,2,FALSE)</f>
        <v>Peters Creek No. 2</v>
      </c>
      <c r="L152" t="s">
        <v>1087</v>
      </c>
      <c r="M152" t="s">
        <v>1089</v>
      </c>
      <c r="N152" t="s">
        <v>189</v>
      </c>
    </row>
    <row r="153" spans="1:14" x14ac:dyDescent="0.3">
      <c r="A153" t="s">
        <v>165</v>
      </c>
      <c r="B153" t="s">
        <v>165</v>
      </c>
      <c r="C153" t="str">
        <f t="shared" si="3"/>
        <v>University West Precinct</v>
      </c>
      <c r="D153" t="str">
        <f>VLOOKUP(C153,'VTD Raw Data'!F:G,2,FALSE)</f>
        <v>08-145</v>
      </c>
      <c r="G153" s="4" t="s">
        <v>1385</v>
      </c>
      <c r="H153" s="4" t="s">
        <v>1387</v>
      </c>
      <c r="I153" t="str">
        <f>VLOOKUP(G153,'04 Raw Data'!A:B,2,FALSE)</f>
        <v>Huffman No.7</v>
      </c>
      <c r="L153" t="s">
        <v>1067</v>
      </c>
      <c r="M153" t="s">
        <v>1069</v>
      </c>
      <c r="N153" t="s">
        <v>190</v>
      </c>
    </row>
    <row r="154" spans="1:14" x14ac:dyDescent="0.3">
      <c r="A154" t="s">
        <v>166</v>
      </c>
      <c r="B154" t="s">
        <v>166</v>
      </c>
      <c r="C154" t="str">
        <f t="shared" si="3"/>
        <v>District 8 Absentee Precinct</v>
      </c>
      <c r="D154" t="e">
        <f>VLOOKUP(C154,'VTD Raw Data'!F:G,2,FALSE)</f>
        <v>#N/A</v>
      </c>
      <c r="G154" s="4" t="s">
        <v>1391</v>
      </c>
      <c r="H154" s="4" t="s">
        <v>1393</v>
      </c>
      <c r="I154" t="str">
        <f>VLOOKUP(G154,'04 Raw Data'!A:B,2,FALSE)</f>
        <v>Juneau No. 1</v>
      </c>
      <c r="L154" t="s">
        <v>1057</v>
      </c>
      <c r="M154" t="s">
        <v>1059</v>
      </c>
      <c r="N154" t="s">
        <v>191</v>
      </c>
    </row>
    <row r="155" spans="1:14" x14ac:dyDescent="0.3">
      <c r="A155" t="s">
        <v>167</v>
      </c>
      <c r="B155" t="s">
        <v>167</v>
      </c>
      <c r="C155" t="str">
        <f t="shared" si="3"/>
        <v>District 8 Question Precinct</v>
      </c>
      <c r="D155" t="e">
        <f>VLOOKUP(C155,'VTD Raw Data'!F:G,2,FALSE)</f>
        <v>#N/A</v>
      </c>
      <c r="G155" s="4" t="s">
        <v>1396</v>
      </c>
      <c r="H155" s="4" t="s">
        <v>1398</v>
      </c>
      <c r="I155" t="str">
        <f>VLOOKUP(G155,'04 Raw Data'!A:B,2,FALSE)</f>
        <v>Lynn Canal</v>
      </c>
      <c r="L155" t="s">
        <v>1052</v>
      </c>
      <c r="M155" t="s">
        <v>1054</v>
      </c>
      <c r="N155" t="s">
        <v>192</v>
      </c>
    </row>
    <row r="156" spans="1:14" x14ac:dyDescent="0.3">
      <c r="A156" t="s">
        <v>168</v>
      </c>
      <c r="B156" t="s">
        <v>168</v>
      </c>
      <c r="C156" t="str">
        <f t="shared" si="3"/>
        <v>Airport Precinct</v>
      </c>
      <c r="D156" t="str">
        <f>VLOOKUP(C156,'VTD Raw Data'!F:G,2,FALSE)</f>
        <v>09-305</v>
      </c>
      <c r="G156" s="4" t="s">
        <v>1401</v>
      </c>
      <c r="H156" s="4" t="s">
        <v>1403</v>
      </c>
      <c r="I156" t="str">
        <f>VLOOKUP(G156,'04 Raw Data'!A:B,2,FALSE)</f>
        <v>Lemon Creek</v>
      </c>
      <c r="L156" t="s">
        <v>1047</v>
      </c>
      <c r="M156" t="s">
        <v>1049</v>
      </c>
      <c r="N156" t="s">
        <v>193</v>
      </c>
    </row>
    <row r="157" spans="1:14" x14ac:dyDescent="0.3">
      <c r="A157" t="s">
        <v>169</v>
      </c>
      <c r="B157" t="s">
        <v>169</v>
      </c>
      <c r="C157" t="str">
        <f t="shared" si="3"/>
        <v>Aurora Precinct</v>
      </c>
      <c r="D157" t="str">
        <f>VLOOKUP(C157,'VTD Raw Data'!F:G,2,FALSE)</f>
        <v>09-310</v>
      </c>
      <c r="G157" s="4" t="s">
        <v>1406</v>
      </c>
      <c r="H157" s="4" t="s">
        <v>1408</v>
      </c>
      <c r="I157" t="str">
        <f>VLOOKUP(G157,'04 Raw Data'!A:B,2,FALSE)</f>
        <v>Douglas</v>
      </c>
      <c r="L157" t="s">
        <v>1082</v>
      </c>
      <c r="M157" t="s">
        <v>1084</v>
      </c>
      <c r="N157" t="s">
        <v>194</v>
      </c>
    </row>
    <row r="158" spans="1:14" x14ac:dyDescent="0.3">
      <c r="A158" t="s">
        <v>170</v>
      </c>
      <c r="B158" t="s">
        <v>2912</v>
      </c>
      <c r="C158" t="str">
        <f t="shared" si="3"/>
        <v>Fairbanks No. 1 Precinct</v>
      </c>
      <c r="D158" t="str">
        <f>VLOOKUP(C158,'VTD Raw Data'!F:G,2,FALSE)</f>
        <v>09-320</v>
      </c>
      <c r="G158" s="4" t="s">
        <v>1411</v>
      </c>
      <c r="H158" s="4" t="s">
        <v>1413</v>
      </c>
      <c r="I158" t="str">
        <f>VLOOKUP(G158,'04 Raw Data'!A:B,2,FALSE)</f>
        <v>Juneau No. 3</v>
      </c>
      <c r="L158" t="s">
        <v>1227</v>
      </c>
      <c r="M158" t="s">
        <v>1229</v>
      </c>
      <c r="N158" t="s">
        <v>195</v>
      </c>
    </row>
    <row r="159" spans="1:14" x14ac:dyDescent="0.3">
      <c r="A159" t="s">
        <v>171</v>
      </c>
      <c r="B159" t="s">
        <v>2913</v>
      </c>
      <c r="C159" t="str">
        <f t="shared" si="3"/>
        <v>Fairbanks No. 3 Precinct</v>
      </c>
      <c r="D159" t="str">
        <f>VLOOKUP(C159,'VTD Raw Data'!F:G,2,FALSE)</f>
        <v>09-330</v>
      </c>
      <c r="G159" s="4" t="s">
        <v>1416</v>
      </c>
      <c r="H159" s="4" t="s">
        <v>1418</v>
      </c>
      <c r="I159" t="str">
        <f>VLOOKUP(G159,'04 Raw Data'!A:B,2,FALSE)</f>
        <v>Mendenhall Valley No. 4</v>
      </c>
      <c r="L159" t="s">
        <v>953</v>
      </c>
      <c r="M159" t="s">
        <v>955</v>
      </c>
      <c r="N159" t="s">
        <v>198</v>
      </c>
    </row>
    <row r="160" spans="1:14" x14ac:dyDescent="0.3">
      <c r="A160" t="s">
        <v>172</v>
      </c>
      <c r="B160" t="s">
        <v>2914</v>
      </c>
      <c r="C160" t="str">
        <f t="shared" si="3"/>
        <v>Fairbanks No. 4 Precinct</v>
      </c>
      <c r="D160" t="str">
        <f>VLOOKUP(C160,'VTD Raw Data'!F:G,2,FALSE)</f>
        <v>09-335</v>
      </c>
      <c r="G160" s="4" t="s">
        <v>1421</v>
      </c>
      <c r="H160" s="4" t="s">
        <v>1423</v>
      </c>
      <c r="I160" t="str">
        <f>VLOOKUP(G160,'04 Raw Data'!A:B,2,FALSE)</f>
        <v>Auke Bay/Fritz Cove</v>
      </c>
      <c r="L160" t="s">
        <v>991</v>
      </c>
      <c r="M160" t="s">
        <v>993</v>
      </c>
      <c r="N160" t="s">
        <v>199</v>
      </c>
    </row>
    <row r="161" spans="1:14" x14ac:dyDescent="0.3">
      <c r="A161" t="s">
        <v>173</v>
      </c>
      <c r="B161" t="s">
        <v>2915</v>
      </c>
      <c r="C161" t="str">
        <f t="shared" si="3"/>
        <v>Fairbanks No. 5 Precinct</v>
      </c>
      <c r="D161" t="str">
        <f>VLOOKUP(C161,'VTD Raw Data'!F:G,2,FALSE)</f>
        <v>09-340</v>
      </c>
      <c r="G161" s="4" t="s">
        <v>1427</v>
      </c>
      <c r="H161" s="4" t="s">
        <v>1429</v>
      </c>
      <c r="I161" t="str">
        <f>VLOOKUP(G161,'04 Raw Data'!A:B,2,FALSE)</f>
        <v>Sleetmute</v>
      </c>
      <c r="L161" t="s">
        <v>1062</v>
      </c>
      <c r="M161" t="s">
        <v>1064</v>
      </c>
      <c r="N161" t="s">
        <v>200</v>
      </c>
    </row>
    <row r="162" spans="1:14" x14ac:dyDescent="0.3">
      <c r="A162" t="s">
        <v>174</v>
      </c>
      <c r="B162" t="s">
        <v>2916</v>
      </c>
      <c r="C162" t="str">
        <f t="shared" si="3"/>
        <v>Fairbanks No. 6 Precinct</v>
      </c>
      <c r="D162" t="str">
        <f>VLOOKUP(C162,'VTD Raw Data'!F:G,2,FALSE)</f>
        <v>09-345</v>
      </c>
      <c r="G162" s="4" t="s">
        <v>1432</v>
      </c>
      <c r="H162" s="4" t="s">
        <v>1434</v>
      </c>
      <c r="I162" t="str">
        <f>VLOOKUP(G162,'04 Raw Data'!A:B,2,FALSE)</f>
        <v>Kalskag</v>
      </c>
      <c r="L162" t="s">
        <v>912</v>
      </c>
      <c r="M162" t="s">
        <v>914</v>
      </c>
      <c r="N162" t="s">
        <v>201</v>
      </c>
    </row>
    <row r="163" spans="1:14" x14ac:dyDescent="0.3">
      <c r="A163" t="s">
        <v>175</v>
      </c>
      <c r="B163" t="s">
        <v>2917</v>
      </c>
      <c r="C163" t="str">
        <f t="shared" si="3"/>
        <v>Fairbanks No. 7 Precinct</v>
      </c>
      <c r="D163" t="str">
        <f>VLOOKUP(C163,'VTD Raw Data'!F:G,2,FALSE)</f>
        <v>09-350</v>
      </c>
      <c r="G163" s="4" t="s">
        <v>1437</v>
      </c>
      <c r="H163" s="4" t="s">
        <v>1439</v>
      </c>
      <c r="I163" t="str">
        <f>VLOOKUP(G163,'04 Raw Data'!A:B,2,FALSE)</f>
        <v>Kongiganak</v>
      </c>
      <c r="L163" t="s">
        <v>737</v>
      </c>
      <c r="M163" t="s">
        <v>739</v>
      </c>
      <c r="N163" t="s">
        <v>202</v>
      </c>
    </row>
    <row r="164" spans="1:14" x14ac:dyDescent="0.3">
      <c r="A164" t="s">
        <v>176</v>
      </c>
      <c r="B164" t="s">
        <v>2918</v>
      </c>
      <c r="C164" t="str">
        <f t="shared" si="3"/>
        <v>Fairbanks No. 10 Precinct</v>
      </c>
      <c r="D164" t="str">
        <f>VLOOKUP(C164,'VTD Raw Data'!F:G,2,FALSE)</f>
        <v>09-353</v>
      </c>
      <c r="G164" s="4" t="s">
        <v>1442</v>
      </c>
      <c r="H164" s="4" t="s">
        <v>1444</v>
      </c>
      <c r="I164" t="str">
        <f>VLOOKUP(G164,'04 Raw Data'!A:B,2,FALSE)</f>
        <v>Goodnews Bay</v>
      </c>
      <c r="L164" t="s">
        <v>1247</v>
      </c>
      <c r="M164" t="s">
        <v>1249</v>
      </c>
      <c r="N164" t="s">
        <v>203</v>
      </c>
    </row>
    <row r="165" spans="1:14" x14ac:dyDescent="0.3">
      <c r="A165" t="s">
        <v>177</v>
      </c>
      <c r="B165" t="s">
        <v>177</v>
      </c>
      <c r="C165" t="str">
        <f t="shared" si="3"/>
        <v>District 9 Absentee Precinct</v>
      </c>
      <c r="D165" t="e">
        <f>VLOOKUP(C165,'VTD Raw Data'!F:G,2,FALSE)</f>
        <v>#N/A</v>
      </c>
      <c r="G165" s="4" t="s">
        <v>1447</v>
      </c>
      <c r="H165" s="4" t="s">
        <v>1449</v>
      </c>
      <c r="I165" t="str">
        <f>VLOOKUP(G165,'04 Raw Data'!A:B,2,FALSE)</f>
        <v>Quinhagak</v>
      </c>
      <c r="L165" t="s">
        <v>917</v>
      </c>
      <c r="M165" t="s">
        <v>919</v>
      </c>
      <c r="N165" t="s">
        <v>204</v>
      </c>
    </row>
    <row r="166" spans="1:14" x14ac:dyDescent="0.3">
      <c r="A166" t="s">
        <v>178</v>
      </c>
      <c r="B166" t="s">
        <v>178</v>
      </c>
      <c r="C166" t="str">
        <f t="shared" si="3"/>
        <v>District 9 Question Precinct</v>
      </c>
      <c r="D166" t="e">
        <f>VLOOKUP(C166,'VTD Raw Data'!F:G,2,FALSE)</f>
        <v>#N/A</v>
      </c>
      <c r="G166" s="4" t="s">
        <v>1452</v>
      </c>
      <c r="H166" s="4" t="s">
        <v>1454</v>
      </c>
      <c r="I166" t="str">
        <f>VLOOKUP(G166,'04 Raw Data'!A:B,2,FALSE)</f>
        <v>Eek</v>
      </c>
      <c r="L166" t="s">
        <v>897</v>
      </c>
      <c r="M166" t="s">
        <v>899</v>
      </c>
      <c r="N166" t="s">
        <v>205</v>
      </c>
    </row>
    <row r="167" spans="1:14" x14ac:dyDescent="0.3">
      <c r="A167" t="s">
        <v>179</v>
      </c>
      <c r="B167" t="s">
        <v>179</v>
      </c>
      <c r="C167" t="str">
        <f t="shared" si="3"/>
        <v>R3 HD9-11 Precinct</v>
      </c>
      <c r="D167" t="e">
        <f>VLOOKUP(C167,'VTD Raw Data'!F:G,2,FALSE)</f>
        <v>#N/A</v>
      </c>
      <c r="G167" s="4" t="s">
        <v>1457</v>
      </c>
      <c r="H167" s="4" t="s">
        <v>1459</v>
      </c>
      <c r="I167" t="str">
        <f>VLOOKUP(G167,'04 Raw Data'!A:B,2,FALSE)</f>
        <v>Kipnuk</v>
      </c>
      <c r="L167" t="s">
        <v>762</v>
      </c>
      <c r="M167" t="s">
        <v>764</v>
      </c>
      <c r="N167" t="s">
        <v>206</v>
      </c>
    </row>
    <row r="168" spans="1:14" x14ac:dyDescent="0.3">
      <c r="A168" t="s">
        <v>180</v>
      </c>
      <c r="B168" t="s">
        <v>180</v>
      </c>
      <c r="C168" t="str">
        <f t="shared" si="3"/>
        <v>R3 HD9-10 Precinct</v>
      </c>
      <c r="D168" t="e">
        <f>VLOOKUP(C168,'VTD Raw Data'!F:G,2,FALSE)</f>
        <v>#N/A</v>
      </c>
      <c r="G168" s="4" t="s">
        <v>1462</v>
      </c>
      <c r="H168" s="4" t="s">
        <v>1464</v>
      </c>
      <c r="I168" t="str">
        <f>VLOOKUP(G168,'04 Raw Data'!A:B,2,FALSE)</f>
        <v>Kwigillongok</v>
      </c>
      <c r="L168" t="s">
        <v>757</v>
      </c>
      <c r="M168" t="s">
        <v>759</v>
      </c>
      <c r="N168" t="s">
        <v>207</v>
      </c>
    </row>
    <row r="169" spans="1:14" x14ac:dyDescent="0.3">
      <c r="A169" t="s">
        <v>181</v>
      </c>
      <c r="B169" t="s">
        <v>2919</v>
      </c>
      <c r="C169" t="str">
        <f t="shared" si="3"/>
        <v>Fairbanks No. 2 Precinct</v>
      </c>
      <c r="D169" t="str">
        <f>VLOOKUP(C169,'VTD Raw Data'!F:G,2,FALSE)</f>
        <v>10-325</v>
      </c>
      <c r="G169" s="4" t="s">
        <v>1467</v>
      </c>
      <c r="H169" s="4" t="s">
        <v>1469</v>
      </c>
      <c r="I169" t="str">
        <f>VLOOKUP(G169,'04 Raw Data'!A:B,2,FALSE)</f>
        <v>Tuntutuliak</v>
      </c>
      <c r="L169" t="s">
        <v>767</v>
      </c>
      <c r="M169" t="s">
        <v>769</v>
      </c>
      <c r="N169" t="s">
        <v>208</v>
      </c>
    </row>
    <row r="170" spans="1:14" x14ac:dyDescent="0.3">
      <c r="A170" t="s">
        <v>182</v>
      </c>
      <c r="B170" t="s">
        <v>2920</v>
      </c>
      <c r="C170" t="str">
        <f t="shared" si="3"/>
        <v>Fairbanks No. 8 Precinct</v>
      </c>
      <c r="D170" t="str">
        <f>VLOOKUP(C170,'VTD Raw Data'!F:G,2,FALSE)</f>
        <v>10-355</v>
      </c>
      <c r="G170" s="4" t="s">
        <v>1472</v>
      </c>
      <c r="H170" s="4" t="s">
        <v>1474</v>
      </c>
      <c r="I170" t="str">
        <f>VLOOKUP(G170,'04 Raw Data'!A:B,2,FALSE)</f>
        <v>Bethel #2</v>
      </c>
      <c r="L170" t="s">
        <v>827</v>
      </c>
      <c r="M170" t="s">
        <v>829</v>
      </c>
      <c r="N170" t="s">
        <v>212</v>
      </c>
    </row>
    <row r="171" spans="1:14" x14ac:dyDescent="0.3">
      <c r="A171" t="s">
        <v>183</v>
      </c>
      <c r="B171" t="s">
        <v>2921</v>
      </c>
      <c r="C171" t="str">
        <f t="shared" si="3"/>
        <v>Fairbanks No. 9 Precinct</v>
      </c>
      <c r="D171" t="str">
        <f>VLOOKUP(C171,'VTD Raw Data'!F:G,2,FALSE)</f>
        <v>10-360</v>
      </c>
      <c r="G171" s="4" t="s">
        <v>1477</v>
      </c>
      <c r="H171" s="4" t="s">
        <v>1479</v>
      </c>
      <c r="I171" t="str">
        <f>VLOOKUP(G171,'04 Raw Data'!A:B,2,FALSE)</f>
        <v>Napaskiak</v>
      </c>
      <c r="L171" t="s">
        <v>817</v>
      </c>
      <c r="M171" t="s">
        <v>819</v>
      </c>
      <c r="N171" t="s">
        <v>213</v>
      </c>
    </row>
    <row r="172" spans="1:14" x14ac:dyDescent="0.3">
      <c r="A172" t="s">
        <v>184</v>
      </c>
      <c r="B172" t="s">
        <v>184</v>
      </c>
      <c r="C172" t="str">
        <f t="shared" si="3"/>
        <v>Fort Wainwright Precinct</v>
      </c>
      <c r="D172" t="str">
        <f>VLOOKUP(C172,'VTD Raw Data'!F:G,2,FALSE)</f>
        <v>10-365</v>
      </c>
      <c r="G172" s="4" t="s">
        <v>1482</v>
      </c>
      <c r="H172" s="4" t="s">
        <v>1484</v>
      </c>
      <c r="I172" t="str">
        <f>VLOOKUP(G172,'04 Raw Data'!A:B,2,FALSE)</f>
        <v>Abbott Loop No. 4</v>
      </c>
      <c r="L172" t="s">
        <v>927</v>
      </c>
      <c r="M172" t="s">
        <v>929</v>
      </c>
      <c r="N172" t="s">
        <v>214</v>
      </c>
    </row>
    <row r="173" spans="1:14" x14ac:dyDescent="0.3">
      <c r="A173" t="s">
        <v>185</v>
      </c>
      <c r="B173" t="s">
        <v>185</v>
      </c>
      <c r="C173" t="str">
        <f t="shared" si="3"/>
        <v>Lakeview Precinct</v>
      </c>
      <c r="D173" t="str">
        <f>VLOOKUP(C173,'VTD Raw Data'!F:G,2,FALSE)</f>
        <v>10-367</v>
      </c>
      <c r="G173" s="4" t="s">
        <v>1487</v>
      </c>
      <c r="H173" s="4" t="s">
        <v>1489</v>
      </c>
      <c r="I173" t="str">
        <f>VLOOKUP(G173,'04 Raw Data'!A:B,2,FALSE)</f>
        <v>Abbott Loop No. 3</v>
      </c>
      <c r="L173" t="s">
        <v>711</v>
      </c>
      <c r="M173" t="s">
        <v>713</v>
      </c>
      <c r="N173" t="s">
        <v>215</v>
      </c>
    </row>
    <row r="174" spans="1:14" x14ac:dyDescent="0.3">
      <c r="A174" t="s">
        <v>186</v>
      </c>
      <c r="B174" t="s">
        <v>186</v>
      </c>
      <c r="C174" t="str">
        <f t="shared" si="3"/>
        <v>District 10 Absentee Precinct</v>
      </c>
      <c r="D174" t="e">
        <f>VLOOKUP(C174,'VTD Raw Data'!F:G,2,FALSE)</f>
        <v>#N/A</v>
      </c>
      <c r="G174" s="4" t="s">
        <v>1492</v>
      </c>
      <c r="H174" s="4" t="s">
        <v>1494</v>
      </c>
      <c r="I174" t="str">
        <f>VLOOKUP(G174,'04 Raw Data'!A:B,2,FALSE)</f>
        <v>Tudor</v>
      </c>
      <c r="L174" t="s">
        <v>812</v>
      </c>
      <c r="M174" t="s">
        <v>814</v>
      </c>
      <c r="N174" t="s">
        <v>216</v>
      </c>
    </row>
    <row r="175" spans="1:14" x14ac:dyDescent="0.3">
      <c r="A175" t="s">
        <v>187</v>
      </c>
      <c r="B175" t="s">
        <v>187</v>
      </c>
      <c r="C175" t="str">
        <f t="shared" si="3"/>
        <v>District 10 Question Precinct</v>
      </c>
      <c r="D175" t="e">
        <f>VLOOKUP(C175,'VTD Raw Data'!F:G,2,FALSE)</f>
        <v>#N/A</v>
      </c>
      <c r="G175" s="4" t="s">
        <v>1497</v>
      </c>
      <c r="H175" s="4" t="s">
        <v>1499</v>
      </c>
      <c r="I175" t="str">
        <f>VLOOKUP(G175,'04 Raw Data'!A:B,2,FALSE)</f>
        <v>South Mtn View No. 2</v>
      </c>
      <c r="L175" t="s">
        <v>907</v>
      </c>
      <c r="M175" t="s">
        <v>909</v>
      </c>
      <c r="N175" t="e">
        <v>#N/A</v>
      </c>
    </row>
    <row r="176" spans="1:14" x14ac:dyDescent="0.3">
      <c r="A176" t="s">
        <v>188</v>
      </c>
      <c r="B176" t="s">
        <v>2922</v>
      </c>
      <c r="C176" t="str">
        <f t="shared" si="3"/>
        <v>Badger No. 1 Precinct</v>
      </c>
      <c r="D176" t="str">
        <f>VLOOKUP(C176,'VTD Raw Data'!F:G,2,FALSE)</f>
        <v>11-400</v>
      </c>
      <c r="G176" s="4" t="s">
        <v>1502</v>
      </c>
      <c r="H176" s="4" t="s">
        <v>1504</v>
      </c>
      <c r="I176" t="str">
        <f>VLOOKUP(G176,'04 Raw Data'!A:B,2,FALSE)</f>
        <v>Wonder Park</v>
      </c>
      <c r="L176" t="s">
        <v>822</v>
      </c>
      <c r="M176" t="s">
        <v>824</v>
      </c>
      <c r="N176" t="s">
        <v>217</v>
      </c>
    </row>
    <row r="177" spans="1:14" x14ac:dyDescent="0.3">
      <c r="A177" t="s">
        <v>189</v>
      </c>
      <c r="B177" t="s">
        <v>2923</v>
      </c>
      <c r="C177" t="str">
        <f t="shared" si="3"/>
        <v>Badger No. 2 Precinct</v>
      </c>
      <c r="D177" t="str">
        <f>VLOOKUP(C177,'VTD Raw Data'!F:G,2,FALSE)</f>
        <v>11-405</v>
      </c>
      <c r="G177" s="4" t="s">
        <v>1507</v>
      </c>
      <c r="H177" s="4" t="s">
        <v>1509</v>
      </c>
      <c r="I177" t="str">
        <f>VLOOKUP(G177,'04 Raw Data'!A:B,2,FALSE)</f>
        <v>Airport Heights No. 1</v>
      </c>
      <c r="L177" t="s">
        <v>802</v>
      </c>
      <c r="M177" t="s">
        <v>804</v>
      </c>
      <c r="N177" t="s">
        <v>218</v>
      </c>
    </row>
    <row r="178" spans="1:14" x14ac:dyDescent="0.3">
      <c r="A178" t="s">
        <v>190</v>
      </c>
      <c r="B178" t="s">
        <v>190</v>
      </c>
      <c r="C178" t="str">
        <f t="shared" si="3"/>
        <v>Chena Lakes Precinct</v>
      </c>
      <c r="D178" t="str">
        <f>VLOOKUP(C178,'VTD Raw Data'!F:G,2,FALSE)</f>
        <v>11-410</v>
      </c>
      <c r="G178" s="4" t="s">
        <v>1512</v>
      </c>
      <c r="H178" s="4" t="s">
        <v>1514</v>
      </c>
      <c r="I178" t="str">
        <f>VLOOKUP(G178,'04 Raw Data'!A:B,2,FALSE)</f>
        <v>Chugach Park No. 3</v>
      </c>
      <c r="L178" t="s">
        <v>726</v>
      </c>
      <c r="M178" t="s">
        <v>728</v>
      </c>
      <c r="N178" t="s">
        <v>219</v>
      </c>
    </row>
    <row r="179" spans="1:14" x14ac:dyDescent="0.3">
      <c r="A179" t="s">
        <v>191</v>
      </c>
      <c r="B179" t="s">
        <v>191</v>
      </c>
      <c r="C179" t="str">
        <f t="shared" si="3"/>
        <v>Moose Creek Precinct</v>
      </c>
      <c r="D179" t="str">
        <f>VLOOKUP(C179,'VTD Raw Data'!F:G,2,FALSE)</f>
        <v>11-415</v>
      </c>
      <c r="G179" s="4" t="s">
        <v>1517</v>
      </c>
      <c r="H179" s="4" t="s">
        <v>1519</v>
      </c>
      <c r="I179" t="str">
        <f>VLOOKUP(G179,'04 Raw Data'!A:B,2,FALSE)</f>
        <v>Dntn Eagle River No. 2</v>
      </c>
      <c r="L179" t="s">
        <v>807</v>
      </c>
      <c r="M179" t="s">
        <v>809</v>
      </c>
      <c r="N179" t="s">
        <v>220</v>
      </c>
    </row>
    <row r="180" spans="1:14" x14ac:dyDescent="0.3">
      <c r="A180" t="s">
        <v>192</v>
      </c>
      <c r="B180" t="s">
        <v>192</v>
      </c>
      <c r="C180" t="str">
        <f t="shared" si="3"/>
        <v>Newby Precinct</v>
      </c>
      <c r="D180" t="str">
        <f>VLOOKUP(C180,'VTD Raw Data'!F:G,2,FALSE)</f>
        <v>11-420</v>
      </c>
      <c r="G180" s="4" t="s">
        <v>1522</v>
      </c>
      <c r="H180" s="4" t="s">
        <v>1524</v>
      </c>
      <c r="I180" t="str">
        <f>VLOOKUP(G180,'04 Raw Data'!A:B,2,FALSE)</f>
        <v>Mendenhall Valley No. 3</v>
      </c>
      <c r="L180" t="s">
        <v>852</v>
      </c>
      <c r="M180" t="s">
        <v>854</v>
      </c>
      <c r="N180" t="s">
        <v>226</v>
      </c>
    </row>
    <row r="181" spans="1:14" x14ac:dyDescent="0.3">
      <c r="A181" t="s">
        <v>193</v>
      </c>
      <c r="B181" t="s">
        <v>193</v>
      </c>
      <c r="C181" t="str">
        <f t="shared" ref="C181:C244" si="4">B181&amp;" Precinct"</f>
        <v>North Pole Precinct</v>
      </c>
      <c r="D181" t="str">
        <f>VLOOKUP(C181,'VTD Raw Data'!F:G,2,FALSE)</f>
        <v>11-425</v>
      </c>
      <c r="G181" s="4" t="s">
        <v>1527</v>
      </c>
      <c r="H181" s="4" t="s">
        <v>1529</v>
      </c>
      <c r="I181" t="str">
        <f>VLOOKUP(G181,'04 Raw Data'!A:B,2,FALSE)</f>
        <v>Juneau No. 4</v>
      </c>
      <c r="L181" t="s">
        <v>847</v>
      </c>
      <c r="M181" t="s">
        <v>849</v>
      </c>
      <c r="N181" t="s">
        <v>227</v>
      </c>
    </row>
    <row r="182" spans="1:14" x14ac:dyDescent="0.3">
      <c r="A182" t="s">
        <v>194</v>
      </c>
      <c r="B182" t="s">
        <v>194</v>
      </c>
      <c r="C182" t="str">
        <f t="shared" si="4"/>
        <v>Plack Precinct</v>
      </c>
      <c r="D182" t="str">
        <f>VLOOKUP(C182,'VTD Raw Data'!F:G,2,FALSE)</f>
        <v>11-430</v>
      </c>
      <c r="G182" s="4" t="s">
        <v>1532</v>
      </c>
      <c r="H182" s="4" t="s">
        <v>1534</v>
      </c>
      <c r="I182" t="str">
        <f>VLOOKUP(G182,'04 Raw Data'!A:B,2,FALSE)</f>
        <v>Mendenhall Valley No. 2</v>
      </c>
      <c r="L182" t="s">
        <v>842</v>
      </c>
      <c r="M182" t="s">
        <v>844</v>
      </c>
      <c r="N182" t="s">
        <v>228</v>
      </c>
    </row>
    <row r="183" spans="1:14" x14ac:dyDescent="0.3">
      <c r="A183" t="s">
        <v>195</v>
      </c>
      <c r="B183" t="s">
        <v>195</v>
      </c>
      <c r="C183" t="str">
        <f t="shared" si="4"/>
        <v>Richardson Precinct</v>
      </c>
      <c r="D183" t="str">
        <f>VLOOKUP(C183,'VTD Raw Data'!F:G,2,FALSE)</f>
        <v>11-435</v>
      </c>
      <c r="G183" s="4" t="s">
        <v>1537</v>
      </c>
      <c r="H183" s="4" t="s">
        <v>1539</v>
      </c>
      <c r="I183" t="str">
        <f>VLOOKUP(G183,'04 Raw Data'!A:B,2,FALSE)</f>
        <v>Bethel #1</v>
      </c>
      <c r="L183" t="s">
        <v>837</v>
      </c>
      <c r="M183" t="s">
        <v>839</v>
      </c>
      <c r="N183" t="s">
        <v>229</v>
      </c>
    </row>
    <row r="184" spans="1:14" x14ac:dyDescent="0.3">
      <c r="A184" t="s">
        <v>196</v>
      </c>
      <c r="B184" t="s">
        <v>196</v>
      </c>
      <c r="C184" t="str">
        <f t="shared" si="4"/>
        <v>District 11 Absentee Precinct</v>
      </c>
      <c r="D184" t="e">
        <f>VLOOKUP(C184,'VTD Raw Data'!F:G,2,FALSE)</f>
        <v>#N/A</v>
      </c>
      <c r="G184" s="4" t="s">
        <v>1542</v>
      </c>
      <c r="H184" s="4" t="s">
        <v>1544</v>
      </c>
      <c r="I184" t="str">
        <f>VLOOKUP(G184,'04 Raw Data'!A:B,2,FALSE)</f>
        <v>Bethel #3</v>
      </c>
      <c r="L184" t="s">
        <v>832</v>
      </c>
      <c r="M184" t="s">
        <v>834</v>
      </c>
      <c r="N184" t="s">
        <v>230</v>
      </c>
    </row>
    <row r="185" spans="1:14" x14ac:dyDescent="0.3">
      <c r="A185" t="s">
        <v>197</v>
      </c>
      <c r="B185" t="s">
        <v>197</v>
      </c>
      <c r="C185" t="str">
        <f t="shared" si="4"/>
        <v>District 11 Question Precinct</v>
      </c>
      <c r="D185" t="e">
        <f>VLOOKUP(C185,'VTD Raw Data'!F:G,2,FALSE)</f>
        <v>#N/A</v>
      </c>
      <c r="G185" s="4" t="s">
        <v>1547</v>
      </c>
      <c r="H185" s="4" t="s">
        <v>1549</v>
      </c>
      <c r="I185" t="str">
        <f>VLOOKUP(G185,'04 Raw Data'!A:B,2,FALSE)</f>
        <v>Nunapitchuk</v>
      </c>
      <c r="L185" t="s">
        <v>937</v>
      </c>
      <c r="M185" t="s">
        <v>939</v>
      </c>
      <c r="N185" t="s">
        <v>231</v>
      </c>
    </row>
    <row r="186" spans="1:14" x14ac:dyDescent="0.3">
      <c r="A186" t="s">
        <v>198</v>
      </c>
      <c r="B186" t="s">
        <v>198</v>
      </c>
      <c r="C186" t="str">
        <f t="shared" si="4"/>
        <v>Big Delta Precinct</v>
      </c>
      <c r="D186" t="str">
        <f>VLOOKUP(C186,'VTD Raw Data'!F:G,2,FALSE)</f>
        <v>12-010</v>
      </c>
      <c r="G186" s="4" t="s">
        <v>1552</v>
      </c>
      <c r="H186" s="4" t="s">
        <v>1554</v>
      </c>
      <c r="I186" t="str">
        <f>VLOOKUP(G186,'04 Raw Data'!A:B,2,FALSE)</f>
        <v>Kwethluk</v>
      </c>
      <c r="L186" t="s">
        <v>716</v>
      </c>
      <c r="M186" t="s">
        <v>718</v>
      </c>
      <c r="N186" t="s">
        <v>232</v>
      </c>
    </row>
    <row r="187" spans="1:14" x14ac:dyDescent="0.3">
      <c r="A187" t="s">
        <v>199</v>
      </c>
      <c r="B187" t="s">
        <v>199</v>
      </c>
      <c r="C187" t="str">
        <f t="shared" si="4"/>
        <v>Delta Junction Precinct</v>
      </c>
      <c r="D187" t="str">
        <f>VLOOKUP(C187,'VTD Raw Data'!F:G,2,FALSE)</f>
        <v>12-020</v>
      </c>
      <c r="G187" s="4" t="s">
        <v>1557</v>
      </c>
      <c r="H187" s="4" t="s">
        <v>1559</v>
      </c>
      <c r="I187" t="str">
        <f>VLOOKUP(G187,'04 Raw Data'!A:B,2,FALSE)</f>
        <v>Atmautluak</v>
      </c>
      <c r="L187" t="s">
        <v>887</v>
      </c>
      <c r="M187" t="s">
        <v>889</v>
      </c>
      <c r="N187" t="s">
        <v>238</v>
      </c>
    </row>
    <row r="188" spans="1:14" x14ac:dyDescent="0.3">
      <c r="A188" t="s">
        <v>200</v>
      </c>
      <c r="B188" t="s">
        <v>200</v>
      </c>
      <c r="C188" t="str">
        <f t="shared" si="4"/>
        <v>Eielson Precinct</v>
      </c>
      <c r="D188" t="str">
        <f>VLOOKUP(C188,'VTD Raw Data'!F:G,2,FALSE)</f>
        <v>12-025</v>
      </c>
      <c r="G188" s="4" t="s">
        <v>1562</v>
      </c>
      <c r="H188" s="4" t="s">
        <v>1564</v>
      </c>
      <c r="I188" t="str">
        <f>VLOOKUP(G188,'04 Raw Data'!A:B,2,FALSE)</f>
        <v>Napakiak</v>
      </c>
      <c r="L188" t="s">
        <v>882</v>
      </c>
      <c r="M188" t="s">
        <v>884</v>
      </c>
      <c r="N188" t="s">
        <v>239</v>
      </c>
    </row>
    <row r="189" spans="1:14" x14ac:dyDescent="0.3">
      <c r="A189" t="s">
        <v>201</v>
      </c>
      <c r="B189" t="s">
        <v>201</v>
      </c>
      <c r="C189" t="str">
        <f t="shared" si="4"/>
        <v>Farm Loop Precinct</v>
      </c>
      <c r="D189" t="str">
        <f>VLOOKUP(C189,'VTD Raw Data'!F:G,2,FALSE)</f>
        <v>12-030</v>
      </c>
      <c r="G189" s="4" t="s">
        <v>1567</v>
      </c>
      <c r="H189" s="4" t="s">
        <v>1569</v>
      </c>
      <c r="I189" t="str">
        <f>VLOOKUP(G189,'04 Raw Data'!A:B,2,FALSE)</f>
        <v>Toksook Bay</v>
      </c>
      <c r="L189" t="s">
        <v>942</v>
      </c>
      <c r="M189" t="s">
        <v>944</v>
      </c>
      <c r="N189" t="s">
        <v>240</v>
      </c>
    </row>
    <row r="190" spans="1:14" x14ac:dyDescent="0.3">
      <c r="A190" t="s">
        <v>202</v>
      </c>
      <c r="B190" t="s">
        <v>202</v>
      </c>
      <c r="C190" t="str">
        <f t="shared" si="4"/>
        <v>Glennallen Precinct</v>
      </c>
      <c r="D190" t="str">
        <f>VLOOKUP(C190,'VTD Raw Data'!F:G,2,FALSE)</f>
        <v>12-031</v>
      </c>
      <c r="G190" s="4" t="s">
        <v>1572</v>
      </c>
      <c r="H190" s="4" t="s">
        <v>1574</v>
      </c>
      <c r="I190" t="str">
        <f>VLOOKUP(G190,'04 Raw Data'!A:B,2,FALSE)</f>
        <v>Tununak</v>
      </c>
      <c r="L190" t="s">
        <v>721</v>
      </c>
      <c r="M190" t="s">
        <v>723</v>
      </c>
      <c r="N190" t="s">
        <v>241</v>
      </c>
    </row>
    <row r="191" spans="1:14" x14ac:dyDescent="0.3">
      <c r="A191" t="s">
        <v>203</v>
      </c>
      <c r="B191" t="s">
        <v>203</v>
      </c>
      <c r="C191" t="str">
        <f t="shared" si="4"/>
        <v>Salcha Precinct</v>
      </c>
      <c r="D191" t="str">
        <f>VLOOKUP(C191,'VTD Raw Data'!F:G,2,FALSE)</f>
        <v>12-035</v>
      </c>
      <c r="G191" s="4" t="s">
        <v>1577</v>
      </c>
      <c r="H191" s="4" t="s">
        <v>1579</v>
      </c>
      <c r="I191" t="str">
        <f>VLOOKUP(G191,'04 Raw Data'!A:B,2,FALSE)</f>
        <v>Nightmute</v>
      </c>
      <c r="L191" t="s">
        <v>932</v>
      </c>
      <c r="M191" t="s">
        <v>934</v>
      </c>
      <c r="N191" t="s">
        <v>242</v>
      </c>
    </row>
    <row r="192" spans="1:14" x14ac:dyDescent="0.3">
      <c r="A192" t="s">
        <v>204</v>
      </c>
      <c r="B192" t="s">
        <v>204</v>
      </c>
      <c r="C192" t="str">
        <f t="shared" si="4"/>
        <v>Sheep Mountain Precinct</v>
      </c>
      <c r="D192" t="str">
        <f>VLOOKUP(C192,'VTD Raw Data'!F:G,2,FALSE)</f>
        <v>12-043</v>
      </c>
      <c r="G192" s="4" t="s">
        <v>1582</v>
      </c>
      <c r="H192" s="4" t="s">
        <v>1584</v>
      </c>
      <c r="I192" t="str">
        <f>VLOOKUP(G192,'04 Raw Data'!A:B,2,FALSE)</f>
        <v>Independence Park No. 2</v>
      </c>
      <c r="L192" t="s">
        <v>872</v>
      </c>
      <c r="M192" t="s">
        <v>874</v>
      </c>
      <c r="N192" t="s">
        <v>243</v>
      </c>
    </row>
    <row r="193" spans="1:14" x14ac:dyDescent="0.3">
      <c r="A193" t="s">
        <v>205</v>
      </c>
      <c r="B193" t="s">
        <v>205</v>
      </c>
      <c r="C193" t="str">
        <f t="shared" si="4"/>
        <v>Sutton Precinct</v>
      </c>
      <c r="D193" t="str">
        <f>VLOOKUP(C193,'VTD Raw Data'!F:G,2,FALSE)</f>
        <v>12-047</v>
      </c>
      <c r="G193" s="4" t="s">
        <v>1587</v>
      </c>
      <c r="H193" s="4" t="s">
        <v>1589</v>
      </c>
      <c r="I193" t="str">
        <f>VLOOKUP(G193,'04 Raw Data'!A:B,2,FALSE)</f>
        <v>Independence Park No. 1</v>
      </c>
      <c r="L193" t="s">
        <v>892</v>
      </c>
      <c r="M193" t="s">
        <v>894</v>
      </c>
      <c r="N193" t="s">
        <v>244</v>
      </c>
    </row>
    <row r="194" spans="1:14" x14ac:dyDescent="0.3">
      <c r="A194" t="s">
        <v>206</v>
      </c>
      <c r="B194" t="s">
        <v>2924</v>
      </c>
      <c r="C194" t="str">
        <f t="shared" si="4"/>
        <v>Valdez No. 1 Precinct</v>
      </c>
      <c r="D194" t="str">
        <f>VLOOKUP(C194,'VTD Raw Data'!F:G,2,FALSE)</f>
        <v>12-050</v>
      </c>
      <c r="G194" s="4" t="s">
        <v>1592</v>
      </c>
      <c r="H194" s="4" t="s">
        <v>1594</v>
      </c>
      <c r="I194" t="str">
        <f>VLOOKUP(G194,'04 Raw Data'!A:B,2,FALSE)</f>
        <v>Willowcrest No. 1</v>
      </c>
      <c r="L194" t="s">
        <v>877</v>
      </c>
      <c r="M194" t="s">
        <v>879</v>
      </c>
      <c r="N194" t="s">
        <v>245</v>
      </c>
    </row>
    <row r="195" spans="1:14" x14ac:dyDescent="0.3">
      <c r="A195" t="s">
        <v>207</v>
      </c>
      <c r="B195" t="s">
        <v>2925</v>
      </c>
      <c r="C195" t="str">
        <f t="shared" si="4"/>
        <v>Valdez No. 2 Precinct</v>
      </c>
      <c r="D195" t="str">
        <f>VLOOKUP(C195,'VTD Raw Data'!F:G,2,FALSE)</f>
        <v>12-055</v>
      </c>
      <c r="G195" s="4" t="s">
        <v>1597</v>
      </c>
      <c r="H195" s="4" t="s">
        <v>1599</v>
      </c>
      <c r="I195" t="str">
        <f>VLOOKUP(G195,'04 Raw Data'!A:B,2,FALSE)</f>
        <v>Rogers Park</v>
      </c>
      <c r="L195" t="s">
        <v>902</v>
      </c>
      <c r="M195" t="s">
        <v>904</v>
      </c>
      <c r="N195" t="s">
        <v>246</v>
      </c>
    </row>
    <row r="196" spans="1:14" x14ac:dyDescent="0.3">
      <c r="A196" t="s">
        <v>208</v>
      </c>
      <c r="B196" t="s">
        <v>2926</v>
      </c>
      <c r="C196" t="str">
        <f t="shared" si="4"/>
        <v>Valdez No. 3 Precinct</v>
      </c>
      <c r="D196" t="str">
        <f>VLOOKUP(C196,'VTD Raw Data'!F:G,2,FALSE)</f>
        <v>12-060</v>
      </c>
      <c r="G196" s="4" t="s">
        <v>1602</v>
      </c>
      <c r="H196" s="4" t="s">
        <v>1604</v>
      </c>
      <c r="I196" t="str">
        <f>VLOOKUP(G196,'04 Raw Data'!A:B,2,FALSE)</f>
        <v>Fireweed</v>
      </c>
      <c r="L196" t="s">
        <v>947</v>
      </c>
      <c r="M196" t="s">
        <v>949</v>
      </c>
      <c r="N196" t="s">
        <v>249</v>
      </c>
    </row>
    <row r="197" spans="1:14" x14ac:dyDescent="0.3">
      <c r="A197" t="s">
        <v>209</v>
      </c>
      <c r="B197" t="s">
        <v>209</v>
      </c>
      <c r="C197" t="str">
        <f t="shared" si="4"/>
        <v>District 12 Absentee Precinct</v>
      </c>
      <c r="D197" t="e">
        <f>VLOOKUP(C197,'VTD Raw Data'!F:G,2,FALSE)</f>
        <v>#N/A</v>
      </c>
      <c r="G197" s="4" t="s">
        <v>1607</v>
      </c>
      <c r="H197" s="4" t="s">
        <v>1609</v>
      </c>
      <c r="I197" t="str">
        <f>VLOOKUP(G197,'04 Raw Data'!A:B,2,FALSE)</f>
        <v>Abbott Loop No. 1</v>
      </c>
      <c r="L197" t="s">
        <v>2022</v>
      </c>
      <c r="M197" t="s">
        <v>2024</v>
      </c>
      <c r="N197" t="s">
        <v>250</v>
      </c>
    </row>
    <row r="198" spans="1:14" x14ac:dyDescent="0.3">
      <c r="A198" t="s">
        <v>210</v>
      </c>
      <c r="B198" t="s">
        <v>210</v>
      </c>
      <c r="C198" t="str">
        <f t="shared" si="4"/>
        <v>District 12 Question Precinct</v>
      </c>
      <c r="D198" t="e">
        <f>VLOOKUP(C198,'VTD Raw Data'!F:G,2,FALSE)</f>
        <v>#N/A</v>
      </c>
      <c r="G198" s="4" t="s">
        <v>1612</v>
      </c>
      <c r="H198" s="4" t="s">
        <v>1614</v>
      </c>
      <c r="I198" t="str">
        <f>VLOOKUP(G198,'04 Raw Data'!A:B,2,FALSE)</f>
        <v>Huffman No. 8</v>
      </c>
      <c r="L198" t="s">
        <v>867</v>
      </c>
      <c r="M198" t="s">
        <v>869</v>
      </c>
      <c r="N198" t="s">
        <v>251</v>
      </c>
    </row>
    <row r="199" spans="1:14" x14ac:dyDescent="0.3">
      <c r="A199" t="s">
        <v>211</v>
      </c>
      <c r="B199" t="s">
        <v>211</v>
      </c>
      <c r="C199" t="str">
        <f t="shared" si="4"/>
        <v>R3 HD612 Precinct</v>
      </c>
      <c r="D199" t="e">
        <f>VLOOKUP(C199,'VTD Raw Data'!F:G,2,FALSE)</f>
        <v>#N/A</v>
      </c>
      <c r="G199" s="4" t="s">
        <v>1617</v>
      </c>
      <c r="H199" s="4" t="s">
        <v>1619</v>
      </c>
      <c r="I199" t="str">
        <f>VLOOKUP(G199,'04 Raw Data'!A:B,2,FALSE)</f>
        <v>Laurel/Dowling</v>
      </c>
      <c r="L199" t="s">
        <v>922</v>
      </c>
      <c r="M199" t="s">
        <v>924</v>
      </c>
      <c r="N199" t="s">
        <v>252</v>
      </c>
    </row>
    <row r="200" spans="1:14" x14ac:dyDescent="0.3">
      <c r="A200" t="s">
        <v>212</v>
      </c>
      <c r="B200" t="s">
        <v>212</v>
      </c>
      <c r="C200" t="str">
        <f t="shared" si="4"/>
        <v>Fishhook Precinct</v>
      </c>
      <c r="D200" t="str">
        <f>VLOOKUP(C200,'VTD Raw Data'!F:G,2,FALSE)</f>
        <v>13-005</v>
      </c>
      <c r="G200" s="4" t="s">
        <v>1622</v>
      </c>
      <c r="H200" s="4" t="s">
        <v>1624</v>
      </c>
      <c r="I200" t="str">
        <f>VLOOKUP(G200,'04 Raw Data'!A:B,2,FALSE)</f>
        <v>Huffman No. 6</v>
      </c>
      <c r="L200" t="s">
        <v>1987</v>
      </c>
      <c r="M200" t="s">
        <v>1989</v>
      </c>
      <c r="N200" t="s">
        <v>253</v>
      </c>
    </row>
    <row r="201" spans="1:14" x14ac:dyDescent="0.3">
      <c r="A201" t="s">
        <v>213</v>
      </c>
      <c r="B201" t="s">
        <v>213</v>
      </c>
      <c r="C201" t="str">
        <f t="shared" si="4"/>
        <v>Greater Palmer Precinct</v>
      </c>
      <c r="D201" t="str">
        <f>VLOOKUP(C201,'VTD Raw Data'!F:G,2,FALSE)</f>
        <v>13-010</v>
      </c>
      <c r="G201" s="4" t="s">
        <v>1627</v>
      </c>
      <c r="H201" s="4" t="s">
        <v>1629</v>
      </c>
      <c r="I201" t="str">
        <f>VLOOKUP(G201,'04 Raw Data'!A:B,2,FALSE)</f>
        <v>Switzer Creek</v>
      </c>
      <c r="L201" t="s">
        <v>1380</v>
      </c>
      <c r="M201" t="s">
        <v>1382</v>
      </c>
      <c r="N201" t="s">
        <v>254</v>
      </c>
    </row>
    <row r="202" spans="1:14" x14ac:dyDescent="0.3">
      <c r="A202" t="s">
        <v>214</v>
      </c>
      <c r="B202" t="s">
        <v>214</v>
      </c>
      <c r="C202" t="str">
        <f t="shared" si="4"/>
        <v>Lakes Precinct</v>
      </c>
      <c r="D202" t="str">
        <f>VLOOKUP(C202,'VTD Raw Data'!F:G,2,FALSE)</f>
        <v>13-015</v>
      </c>
      <c r="G202" s="4" t="s">
        <v>1632</v>
      </c>
      <c r="H202" s="4" t="s">
        <v>1634</v>
      </c>
      <c r="I202" t="str">
        <f>VLOOKUP(G202,'04 Raw Data'!A:B,2,FALSE)</f>
        <v>Mendenhall Valley No. 1</v>
      </c>
      <c r="L202" t="s">
        <v>862</v>
      </c>
      <c r="M202" t="s">
        <v>864</v>
      </c>
      <c r="N202" t="s">
        <v>255</v>
      </c>
    </row>
    <row r="203" spans="1:14" x14ac:dyDescent="0.3">
      <c r="A203" t="s">
        <v>215</v>
      </c>
      <c r="B203" t="s">
        <v>215</v>
      </c>
      <c r="C203" t="str">
        <f t="shared" si="4"/>
        <v>Mat-Su Campus Precinct</v>
      </c>
      <c r="D203" t="str">
        <f>VLOOKUP(C203,'VTD Raw Data'!F:G,2,FALSE)</f>
        <v>13-020</v>
      </c>
      <c r="G203" s="4" t="s">
        <v>1637</v>
      </c>
      <c r="H203" s="4" t="s">
        <v>1639</v>
      </c>
      <c r="I203" t="str">
        <f>VLOOKUP(G203,'04 Raw Data'!A:B,2,FALSE)</f>
        <v>Chefornak</v>
      </c>
      <c r="L203" t="s">
        <v>857</v>
      </c>
      <c r="M203" t="s">
        <v>859</v>
      </c>
      <c r="N203" t="s">
        <v>256</v>
      </c>
    </row>
    <row r="204" spans="1:14" x14ac:dyDescent="0.3">
      <c r="A204" t="s">
        <v>216</v>
      </c>
      <c r="B204" t="s">
        <v>2934</v>
      </c>
      <c r="C204" t="str">
        <f t="shared" si="4"/>
        <v>City of Palmer Precinct</v>
      </c>
      <c r="D204" t="str">
        <f>VLOOKUP(C204,'VTD Raw Data'!F:G,2,FALSE)</f>
        <v>13-025</v>
      </c>
      <c r="G204" s="4" t="s">
        <v>1642</v>
      </c>
      <c r="H204" s="4" t="s">
        <v>1644</v>
      </c>
      <c r="I204" t="str">
        <f>VLOOKUP(G204,'04 Raw Data'!A:B,2,FALSE)</f>
        <v>Newtok</v>
      </c>
      <c r="L204" t="s">
        <v>1512</v>
      </c>
      <c r="M204" t="s">
        <v>1514</v>
      </c>
      <c r="N204" t="s">
        <v>259</v>
      </c>
    </row>
    <row r="205" spans="1:14" x14ac:dyDescent="0.3">
      <c r="A205" t="s">
        <v>217</v>
      </c>
      <c r="B205" t="s">
        <v>2935</v>
      </c>
      <c r="C205" t="str">
        <f t="shared" si="4"/>
        <v>Palmer-Fishhook Precinct</v>
      </c>
      <c r="D205" t="str">
        <f>VLOOKUP(C205,'VTD Raw Data'!F:G,2,FALSE)</f>
        <v>13-033</v>
      </c>
      <c r="G205" s="4" t="s">
        <v>1647</v>
      </c>
      <c r="H205" s="4" t="s">
        <v>1649</v>
      </c>
      <c r="I205" t="str">
        <f>VLOOKUP(G205,'04 Raw Data'!A:B,2,FALSE)</f>
        <v>Mekoryuk</v>
      </c>
      <c r="L205" t="s">
        <v>1982</v>
      </c>
      <c r="M205" t="s">
        <v>1984</v>
      </c>
      <c r="N205" t="s">
        <v>260</v>
      </c>
    </row>
    <row r="206" spans="1:14" x14ac:dyDescent="0.3">
      <c r="A206" t="s">
        <v>218</v>
      </c>
      <c r="B206" t="s">
        <v>2936</v>
      </c>
      <c r="C206" t="str">
        <f t="shared" si="4"/>
        <v>Pioneer Peak Precinct</v>
      </c>
      <c r="D206" t="str">
        <f>VLOOKUP(C206,'VTD Raw Data'!F:G,2,FALSE)</f>
        <v>13-035</v>
      </c>
      <c r="G206" s="4" t="s">
        <v>1652</v>
      </c>
      <c r="H206" s="4" t="s">
        <v>1654</v>
      </c>
      <c r="I206" t="str">
        <f>VLOOKUP(G206,'04 Raw Data'!A:B,2,FALSE)</f>
        <v>Lower Kalskag</v>
      </c>
      <c r="L206" t="s">
        <v>1517</v>
      </c>
      <c r="M206" t="s">
        <v>1519</v>
      </c>
      <c r="N206" t="s">
        <v>261</v>
      </c>
    </row>
    <row r="207" spans="1:14" x14ac:dyDescent="0.3">
      <c r="A207" t="s">
        <v>219</v>
      </c>
      <c r="B207" t="s">
        <v>219</v>
      </c>
      <c r="C207" t="str">
        <f t="shared" si="4"/>
        <v>Trunk Precinct</v>
      </c>
      <c r="D207" t="str">
        <f>VLOOKUP(C207,'VTD Raw Data'!F:G,2,FALSE)</f>
        <v>13-040</v>
      </c>
      <c r="G207" s="4" t="s">
        <v>1657</v>
      </c>
      <c r="H207" s="4" t="s">
        <v>1659</v>
      </c>
      <c r="I207" t="str">
        <f>VLOOKUP(G207,'04 Raw Data'!A:B,2,FALSE)</f>
        <v>Kasigluk</v>
      </c>
      <c r="L207" t="s">
        <v>1325</v>
      </c>
      <c r="M207" t="s">
        <v>1327</v>
      </c>
      <c r="N207" t="s">
        <v>262</v>
      </c>
    </row>
    <row r="208" spans="1:14" x14ac:dyDescent="0.3">
      <c r="A208" t="s">
        <v>220</v>
      </c>
      <c r="B208" t="s">
        <v>220</v>
      </c>
      <c r="C208" t="str">
        <f t="shared" si="4"/>
        <v>Walby Lake Precinct</v>
      </c>
      <c r="D208" t="str">
        <f>VLOOKUP(C208,'VTD Raw Data'!F:G,2,FALSE)</f>
        <v>13-045</v>
      </c>
      <c r="G208" s="4" t="s">
        <v>1662</v>
      </c>
      <c r="H208" s="4" t="s">
        <v>1664</v>
      </c>
      <c r="I208" t="str">
        <f>VLOOKUP(G208,'04 Raw Data'!A:B,2,FALSE)</f>
        <v>Akiachak</v>
      </c>
      <c r="L208" t="s">
        <v>1962</v>
      </c>
      <c r="M208" t="s">
        <v>1964</v>
      </c>
      <c r="N208" t="s">
        <v>263</v>
      </c>
    </row>
    <row r="209" spans="1:14" x14ac:dyDescent="0.3">
      <c r="A209" t="s">
        <v>221</v>
      </c>
      <c r="B209" t="s">
        <v>221</v>
      </c>
      <c r="C209" t="str">
        <f t="shared" si="4"/>
        <v>District 13 Absentee Precinct</v>
      </c>
      <c r="D209" t="e">
        <f>VLOOKUP(C209,'VTD Raw Data'!F:G,2,FALSE)</f>
        <v>#N/A</v>
      </c>
      <c r="G209" s="4" t="s">
        <v>1667</v>
      </c>
      <c r="H209" s="4" t="s">
        <v>1669</v>
      </c>
      <c r="I209" t="str">
        <f>VLOOKUP(G209,'04 Raw Data'!A:B,2,FALSE)</f>
        <v>Tuluksak</v>
      </c>
      <c r="L209" t="s">
        <v>2471</v>
      </c>
      <c r="M209" t="s">
        <v>2473</v>
      </c>
      <c r="N209" t="s">
        <v>264</v>
      </c>
    </row>
    <row r="210" spans="1:14" x14ac:dyDescent="0.3">
      <c r="A210" t="s">
        <v>222</v>
      </c>
      <c r="B210" t="s">
        <v>222</v>
      </c>
      <c r="C210" t="str">
        <f t="shared" si="4"/>
        <v>District 13 Question Precinct</v>
      </c>
      <c r="D210" t="e">
        <f>VLOOKUP(C210,'VTD Raw Data'!F:G,2,FALSE)</f>
        <v>#N/A</v>
      </c>
      <c r="G210" s="4" t="s">
        <v>1672</v>
      </c>
      <c r="H210" s="4" t="s">
        <v>1674</v>
      </c>
      <c r="I210" t="str">
        <f>VLOOKUP(G210,'04 Raw Data'!A:B,2,FALSE)</f>
        <v>Crooked Creek</v>
      </c>
      <c r="L210" t="s">
        <v>2466</v>
      </c>
      <c r="M210" t="s">
        <v>2468</v>
      </c>
      <c r="N210" t="s">
        <v>265</v>
      </c>
    </row>
    <row r="211" spans="1:14" x14ac:dyDescent="0.3">
      <c r="A211" t="s">
        <v>223</v>
      </c>
      <c r="B211" t="s">
        <v>223</v>
      </c>
      <c r="C211" t="str">
        <f t="shared" si="4"/>
        <v>R2 Early Voting Precinct</v>
      </c>
      <c r="D211" t="e">
        <f>VLOOKUP(C211,'VTD Raw Data'!F:G,2,FALSE)</f>
        <v>#N/A</v>
      </c>
      <c r="G211" s="4" t="s">
        <v>1677</v>
      </c>
      <c r="H211" s="4" t="s">
        <v>1679</v>
      </c>
      <c r="I211" t="str">
        <f>VLOOKUP(G211,'04 Raw Data'!A:B,2,FALSE)</f>
        <v>McGrath</v>
      </c>
      <c r="L211" t="s">
        <v>1886</v>
      </c>
      <c r="M211" t="s">
        <v>1888</v>
      </c>
      <c r="N211" t="s">
        <v>269</v>
      </c>
    </row>
    <row r="212" spans="1:14" x14ac:dyDescent="0.3">
      <c r="A212" t="s">
        <v>224</v>
      </c>
      <c r="B212" t="s">
        <v>224</v>
      </c>
      <c r="C212" t="str">
        <f t="shared" si="4"/>
        <v>R2 HD13-17 Precinct</v>
      </c>
      <c r="D212" t="e">
        <f>VLOOKUP(C212,'VTD Raw Data'!F:G,2,FALSE)</f>
        <v>#N/A</v>
      </c>
      <c r="G212" s="4" t="s">
        <v>1682</v>
      </c>
      <c r="H212" s="4" t="s">
        <v>1684</v>
      </c>
      <c r="I212" t="str">
        <f>VLOOKUP(G212,'04 Raw Data'!A:B,2,FALSE)</f>
        <v>Akiak</v>
      </c>
      <c r="L212" t="s">
        <v>2027</v>
      </c>
      <c r="M212" t="s">
        <v>2029</v>
      </c>
      <c r="N212" t="s">
        <v>270</v>
      </c>
    </row>
    <row r="213" spans="1:14" x14ac:dyDescent="0.3">
      <c r="A213" t="s">
        <v>225</v>
      </c>
      <c r="B213" t="s">
        <v>225</v>
      </c>
      <c r="C213" t="str">
        <f t="shared" si="4"/>
        <v>R2 S HD13-14 Precinct</v>
      </c>
      <c r="D213" t="e">
        <f>VLOOKUP(C213,'VTD Raw Data'!F:G,2,FALSE)</f>
        <v>#N/A</v>
      </c>
      <c r="G213" s="4" t="s">
        <v>1687</v>
      </c>
      <c r="H213" s="4" t="s">
        <v>1689</v>
      </c>
      <c r="I213" t="str">
        <f>VLOOKUP(G213,'04 Raw Data'!A:B,2,FALSE)</f>
        <v>Aniak</v>
      </c>
      <c r="L213" t="s">
        <v>1877</v>
      </c>
      <c r="M213" t="s">
        <v>1879</v>
      </c>
      <c r="N213" t="s">
        <v>271</v>
      </c>
    </row>
    <row r="214" spans="1:14" x14ac:dyDescent="0.3">
      <c r="A214" t="s">
        <v>226</v>
      </c>
      <c r="B214" t="s">
        <v>226</v>
      </c>
      <c r="C214" t="str">
        <f t="shared" si="4"/>
        <v>Kings Lake Precinct</v>
      </c>
      <c r="D214" t="str">
        <f>VLOOKUP(C214,'VTD Raw Data'!F:G,2,FALSE)</f>
        <v>14-050</v>
      </c>
      <c r="G214" s="4" t="s">
        <v>1692</v>
      </c>
      <c r="H214" s="4" t="s">
        <v>1694</v>
      </c>
      <c r="I214" t="str">
        <f>VLOOKUP(G214,'04 Raw Data'!A:B,2,FALSE)</f>
        <v>Chuathbaluk</v>
      </c>
      <c r="L214" t="s">
        <v>1992</v>
      </c>
      <c r="M214" t="s">
        <v>1994</v>
      </c>
      <c r="N214" t="s">
        <v>272</v>
      </c>
    </row>
    <row r="215" spans="1:14" x14ac:dyDescent="0.3">
      <c r="A215" t="s">
        <v>227</v>
      </c>
      <c r="B215" t="s">
        <v>227</v>
      </c>
      <c r="C215" t="str">
        <f t="shared" si="4"/>
        <v>Knik Precinct</v>
      </c>
      <c r="D215" t="str">
        <f>VLOOKUP(C215,'VTD Raw Data'!F:G,2,FALSE)</f>
        <v>14-055</v>
      </c>
      <c r="G215" s="4" t="s">
        <v>1697</v>
      </c>
      <c r="H215" s="4" t="s">
        <v>1699</v>
      </c>
      <c r="I215" t="str">
        <f>VLOOKUP(G215,'04 Raw Data'!A:B,2,FALSE)</f>
        <v>White Mountain</v>
      </c>
      <c r="L215" t="s">
        <v>2017</v>
      </c>
      <c r="M215" t="s">
        <v>2019</v>
      </c>
      <c r="N215" t="s">
        <v>273</v>
      </c>
    </row>
    <row r="216" spans="1:14" x14ac:dyDescent="0.3">
      <c r="A216" t="s">
        <v>228</v>
      </c>
      <c r="B216" t="s">
        <v>228</v>
      </c>
      <c r="C216" t="str">
        <f t="shared" si="4"/>
        <v>Schrock Precinct</v>
      </c>
      <c r="D216" t="str">
        <f>VLOOKUP(C216,'VTD Raw Data'!F:G,2,FALSE)</f>
        <v>14-060</v>
      </c>
      <c r="G216" s="4" t="s">
        <v>1702</v>
      </c>
      <c r="H216" s="4" t="s">
        <v>1704</v>
      </c>
      <c r="I216" t="str">
        <f>VLOOKUP(G216,'04 Raw Data'!A:B,2,FALSE)</f>
        <v>Gambell</v>
      </c>
      <c r="L216" t="s">
        <v>2032</v>
      </c>
      <c r="M216" t="s">
        <v>2034</v>
      </c>
      <c r="N216" t="s">
        <v>277</v>
      </c>
    </row>
    <row r="217" spans="1:14" x14ac:dyDescent="0.3">
      <c r="A217" t="s">
        <v>229</v>
      </c>
      <c r="B217" t="s">
        <v>229</v>
      </c>
      <c r="C217" t="str">
        <f t="shared" si="4"/>
        <v>Seward Meridian Precinct</v>
      </c>
      <c r="D217" t="str">
        <f>VLOOKUP(C217,'VTD Raw Data'!F:G,2,FALSE)</f>
        <v>14-065</v>
      </c>
      <c r="G217" s="4" t="s">
        <v>797</v>
      </c>
      <c r="H217" s="4" t="s">
        <v>1709</v>
      </c>
      <c r="I217" t="str">
        <f>VLOOKUP(G217,'04 Raw Data'!A:B,2,FALSE)</f>
        <v>Tatitlek</v>
      </c>
      <c r="L217" t="s">
        <v>2213</v>
      </c>
      <c r="M217" t="s">
        <v>2215</v>
      </c>
      <c r="N217" t="s">
        <v>278</v>
      </c>
    </row>
    <row r="218" spans="1:14" x14ac:dyDescent="0.3">
      <c r="A218" t="s">
        <v>230</v>
      </c>
      <c r="B218" t="s">
        <v>230</v>
      </c>
      <c r="C218" t="str">
        <f t="shared" si="4"/>
        <v>Wasilla Lake Precinct</v>
      </c>
      <c r="D218" t="str">
        <f>VLOOKUP(C218,'VTD Raw Data'!F:G,2,FALSE)</f>
        <v>14-070</v>
      </c>
      <c r="G218" s="4" t="s">
        <v>1712</v>
      </c>
      <c r="H218" s="4" t="s">
        <v>1714</v>
      </c>
      <c r="I218" t="str">
        <f>VLOOKUP(G218,'04 Raw Data'!A:B,2,FALSE)</f>
        <v>Yakutat</v>
      </c>
      <c r="L218" t="s">
        <v>2461</v>
      </c>
      <c r="M218" t="s">
        <v>2463</v>
      </c>
      <c r="N218" t="s">
        <v>279</v>
      </c>
    </row>
    <row r="219" spans="1:14" x14ac:dyDescent="0.3">
      <c r="A219" t="s">
        <v>231</v>
      </c>
      <c r="B219" t="s">
        <v>231</v>
      </c>
      <c r="C219" t="str">
        <f t="shared" si="4"/>
        <v>Wasilla No. 1 Precinct</v>
      </c>
      <c r="D219" t="str">
        <f>VLOOKUP(C219,'VTD Raw Data'!F:G,2,FALSE)</f>
        <v>14-075</v>
      </c>
      <c r="G219" s="4" t="s">
        <v>1717</v>
      </c>
      <c r="H219" s="4" t="s">
        <v>1719</v>
      </c>
      <c r="I219" t="str">
        <f>VLOOKUP(G219,'04 Raw Data'!A:B,2,FALSE)</f>
        <v>Campbell Lake</v>
      </c>
      <c r="L219" t="s">
        <v>2457</v>
      </c>
      <c r="M219" t="s">
        <v>2459</v>
      </c>
      <c r="N219" t="s">
        <v>280</v>
      </c>
    </row>
    <row r="220" spans="1:14" x14ac:dyDescent="0.3">
      <c r="A220" t="s">
        <v>232</v>
      </c>
      <c r="B220" t="s">
        <v>232</v>
      </c>
      <c r="C220" t="str">
        <f t="shared" si="4"/>
        <v>Wasilla No. 2 Precinct</v>
      </c>
      <c r="D220" t="str">
        <f>VLOOKUP(C220,'VTD Raw Data'!F:G,2,FALSE)</f>
        <v>14-080</v>
      </c>
      <c r="G220" s="4" t="s">
        <v>1722</v>
      </c>
      <c r="H220" s="4" t="s">
        <v>1724</v>
      </c>
      <c r="I220" t="str">
        <f>VLOOKUP(G220,'04 Raw Data'!A:B,2,FALSE)</f>
        <v>Merrill Field</v>
      </c>
      <c r="L220" t="s">
        <v>2037</v>
      </c>
      <c r="M220" t="s">
        <v>2039</v>
      </c>
      <c r="N220" t="s">
        <v>281</v>
      </c>
    </row>
    <row r="221" spans="1:14" x14ac:dyDescent="0.3">
      <c r="A221" t="s">
        <v>233</v>
      </c>
      <c r="B221" t="s">
        <v>233</v>
      </c>
      <c r="C221" t="str">
        <f t="shared" si="4"/>
        <v>District 14 Absentee Precinct</v>
      </c>
      <c r="D221" t="e">
        <f>VLOOKUP(C221,'VTD Raw Data'!F:G,2,FALSE)</f>
        <v>#N/A</v>
      </c>
      <c r="G221" s="4" t="s">
        <v>1727</v>
      </c>
      <c r="H221" s="4" t="s">
        <v>1729</v>
      </c>
      <c r="I221" t="str">
        <f>VLOOKUP(G221,'04 Raw Data'!A:B,2,FALSE)</f>
        <v>Downtown Anchorage No. 4</v>
      </c>
      <c r="L221" t="s">
        <v>2324</v>
      </c>
      <c r="M221" t="s">
        <v>2326</v>
      </c>
      <c r="N221" t="s">
        <v>282</v>
      </c>
    </row>
    <row r="222" spans="1:14" x14ac:dyDescent="0.3">
      <c r="A222" t="s">
        <v>234</v>
      </c>
      <c r="B222" t="s">
        <v>234</v>
      </c>
      <c r="C222" t="str">
        <f t="shared" si="4"/>
        <v>District 14 Question Precinct</v>
      </c>
      <c r="D222" t="e">
        <f>VLOOKUP(C222,'VTD Raw Data'!F:G,2,FALSE)</f>
        <v>#N/A</v>
      </c>
      <c r="G222" s="4" t="s">
        <v>1732</v>
      </c>
      <c r="H222" s="4" t="s">
        <v>1734</v>
      </c>
      <c r="I222" t="str">
        <f>VLOOKUP(G222,'04 Raw Data'!A:B,2,FALSE)</f>
        <v>Huffman No. 5</v>
      </c>
      <c r="L222" t="s">
        <v>1812</v>
      </c>
      <c r="M222" t="s">
        <v>1814</v>
      </c>
      <c r="N222" t="s">
        <v>283</v>
      </c>
    </row>
    <row r="223" spans="1:14" x14ac:dyDescent="0.3">
      <c r="A223" t="s">
        <v>235</v>
      </c>
      <c r="B223" t="s">
        <v>235</v>
      </c>
      <c r="C223" t="str">
        <f t="shared" si="4"/>
        <v>Full Precinct</v>
      </c>
      <c r="D223" t="e">
        <f>VLOOKUP(C223,'VTD Raw Data'!F:G,2,FALSE)</f>
        <v>#N/A</v>
      </c>
      <c r="G223" s="4" t="s">
        <v>1737</v>
      </c>
      <c r="H223" s="4" t="s">
        <v>1739</v>
      </c>
      <c r="I223" t="str">
        <f>VLOOKUP(G223,'04 Raw Data'!A:B,2,FALSE)</f>
        <v>Huffman No. 3</v>
      </c>
      <c r="L223" t="s">
        <v>1817</v>
      </c>
      <c r="M223" t="s">
        <v>1819</v>
      </c>
      <c r="N223" t="s">
        <v>287</v>
      </c>
    </row>
    <row r="224" spans="1:14" x14ac:dyDescent="0.3">
      <c r="A224" t="s">
        <v>236</v>
      </c>
      <c r="B224" t="s">
        <v>236</v>
      </c>
      <c r="C224" t="str">
        <f t="shared" si="4"/>
        <v>Statewide Precinct</v>
      </c>
      <c r="D224" t="e">
        <f>VLOOKUP(C224,'VTD Raw Data'!F:G,2,FALSE)</f>
        <v>#N/A</v>
      </c>
      <c r="G224" s="4" t="s">
        <v>1742</v>
      </c>
      <c r="H224" s="4" t="s">
        <v>1744</v>
      </c>
      <c r="I224" t="str">
        <f>VLOOKUP(G224,'04 Raw Data'!A:B,2,FALSE)</f>
        <v>Huffman No. 4</v>
      </c>
      <c r="L224" t="s">
        <v>1872</v>
      </c>
      <c r="M224" t="s">
        <v>1874</v>
      </c>
      <c r="N224" t="s">
        <v>288</v>
      </c>
    </row>
    <row r="225" spans="1:14" x14ac:dyDescent="0.3">
      <c r="A225" t="s">
        <v>237</v>
      </c>
      <c r="B225" t="s">
        <v>237</v>
      </c>
      <c r="C225" t="str">
        <f t="shared" si="4"/>
        <v>No Precinct</v>
      </c>
      <c r="D225" t="e">
        <f>VLOOKUP(C225,'VTD Raw Data'!F:G,2,FALSE)</f>
        <v>#N/A</v>
      </c>
      <c r="G225" s="4" t="s">
        <v>1747</v>
      </c>
      <c r="H225" s="4" t="s">
        <v>1749</v>
      </c>
      <c r="I225" t="str">
        <f>VLOOKUP(G225,'04 Raw Data'!A:B,2,FALSE)</f>
        <v>Juneau Airport Area</v>
      </c>
      <c r="L225" t="s">
        <v>1862</v>
      </c>
      <c r="M225" t="s">
        <v>1864</v>
      </c>
      <c r="N225" t="s">
        <v>289</v>
      </c>
    </row>
    <row r="226" spans="1:14" x14ac:dyDescent="0.3">
      <c r="A226" t="s">
        <v>238</v>
      </c>
      <c r="B226" t="s">
        <v>238</v>
      </c>
      <c r="C226" t="str">
        <f t="shared" si="4"/>
        <v>Big Lake Precinct</v>
      </c>
      <c r="D226" t="str">
        <f>VLOOKUP(C226,'VTD Raw Data'!F:G,2,FALSE)</f>
        <v>15-100</v>
      </c>
      <c r="G226" s="4" t="s">
        <v>1752</v>
      </c>
      <c r="H226" s="4" t="s">
        <v>1754</v>
      </c>
      <c r="I226" t="str">
        <f>VLOOKUP(G226,'04 Raw Data'!A:B,2,FALSE)</f>
        <v>North Douglas</v>
      </c>
      <c r="L226" t="s">
        <v>1867</v>
      </c>
      <c r="M226" t="s">
        <v>1869</v>
      </c>
      <c r="N226" t="s">
        <v>290</v>
      </c>
    </row>
    <row r="227" spans="1:14" x14ac:dyDescent="0.3">
      <c r="A227" t="s">
        <v>239</v>
      </c>
      <c r="B227" t="s">
        <v>239</v>
      </c>
      <c r="C227" t="str">
        <f t="shared" si="4"/>
        <v>Houston Precinct</v>
      </c>
      <c r="D227" t="str">
        <f>VLOOKUP(C227,'VTD Raw Data'!F:G,2,FALSE)</f>
        <v>15-103</v>
      </c>
      <c r="G227" s="4" t="s">
        <v>1757</v>
      </c>
      <c r="H227" s="4" t="s">
        <v>1759</v>
      </c>
      <c r="I227" t="str">
        <f>VLOOKUP(G227,'04 Raw Data'!A:B,2,FALSE)</f>
        <v>Savoonga</v>
      </c>
      <c r="L227" t="s">
        <v>1502</v>
      </c>
      <c r="M227" t="s">
        <v>1504</v>
      </c>
      <c r="N227" t="s">
        <v>291</v>
      </c>
    </row>
    <row r="228" spans="1:14" x14ac:dyDescent="0.3">
      <c r="A228" t="s">
        <v>240</v>
      </c>
      <c r="B228" t="s">
        <v>2937</v>
      </c>
      <c r="C228" t="str">
        <f t="shared" si="4"/>
        <v>Knik-Goose Bay Precinct</v>
      </c>
      <c r="D228" t="str">
        <f>VLOOKUP(C228,'VTD Raw Data'!F:G,2,FALSE)</f>
        <v>15-105</v>
      </c>
      <c r="G228" s="4" t="s">
        <v>1762</v>
      </c>
      <c r="H228" s="4" t="s">
        <v>1764</v>
      </c>
      <c r="I228" t="str">
        <f>VLOOKUP(G228,'04 Raw Data'!A:B,2,FALSE)</f>
        <v>Koyuk</v>
      </c>
      <c r="L228" t="s">
        <v>2133</v>
      </c>
      <c r="M228" t="s">
        <v>2135</v>
      </c>
      <c r="N228" t="s">
        <v>294</v>
      </c>
    </row>
    <row r="229" spans="1:14" x14ac:dyDescent="0.3">
      <c r="A229" t="s">
        <v>241</v>
      </c>
      <c r="B229" t="s">
        <v>241</v>
      </c>
      <c r="C229" t="str">
        <f t="shared" si="4"/>
        <v>Meadow Lakes No. 1 Precinct</v>
      </c>
      <c r="D229" t="str">
        <f>VLOOKUP(C229,'VTD Raw Data'!F:G,2,FALSE)</f>
        <v>15-110</v>
      </c>
      <c r="G229" s="4" t="s">
        <v>1767</v>
      </c>
      <c r="H229" s="4" t="s">
        <v>1769</v>
      </c>
      <c r="I229" t="str">
        <f>VLOOKUP(G229,'04 Raw Data'!A:B,2,FALSE)</f>
        <v>Golovin</v>
      </c>
      <c r="L229" t="s">
        <v>2319</v>
      </c>
      <c r="M229" t="s">
        <v>2321</v>
      </c>
      <c r="N229" t="s">
        <v>295</v>
      </c>
    </row>
    <row r="230" spans="1:14" x14ac:dyDescent="0.3">
      <c r="A230" t="s">
        <v>242</v>
      </c>
      <c r="B230" t="s">
        <v>242</v>
      </c>
      <c r="C230" t="str">
        <f t="shared" si="4"/>
        <v>Meadow Lakes No. 2 Precinct</v>
      </c>
      <c r="D230" t="str">
        <f>VLOOKUP(C230,'VTD Raw Data'!F:G,2,FALSE)</f>
        <v>15-115</v>
      </c>
      <c r="G230" s="4" t="s">
        <v>1772</v>
      </c>
      <c r="H230" s="4" t="s">
        <v>1774</v>
      </c>
      <c r="I230" t="str">
        <f>VLOOKUP(G230,'04 Raw Data'!A:B,2,FALSE)</f>
        <v>Elim</v>
      </c>
      <c r="L230" t="s">
        <v>2218</v>
      </c>
      <c r="M230" t="s">
        <v>2220</v>
      </c>
      <c r="N230" t="s">
        <v>296</v>
      </c>
    </row>
    <row r="231" spans="1:14" x14ac:dyDescent="0.3">
      <c r="A231" t="s">
        <v>243</v>
      </c>
      <c r="B231" t="s">
        <v>243</v>
      </c>
      <c r="C231" t="str">
        <f t="shared" si="4"/>
        <v>Susitna Precinct</v>
      </c>
      <c r="D231" t="str">
        <f>VLOOKUP(C231,'VTD Raw Data'!F:G,2,FALSE)</f>
        <v>15-120</v>
      </c>
      <c r="G231" s="4" t="s">
        <v>1777</v>
      </c>
      <c r="H231" s="4" t="s">
        <v>1779</v>
      </c>
      <c r="I231" t="str">
        <f>VLOOKUP(G231,'04 Raw Data'!A:B,2,FALSE)</f>
        <v>Shaktoolik</v>
      </c>
      <c r="L231" t="s">
        <v>2123</v>
      </c>
      <c r="M231" t="s">
        <v>2125</v>
      </c>
      <c r="N231" t="s">
        <v>297</v>
      </c>
    </row>
    <row r="232" spans="1:14" x14ac:dyDescent="0.3">
      <c r="A232" t="s">
        <v>244</v>
      </c>
      <c r="B232" t="s">
        <v>244</v>
      </c>
      <c r="C232" t="str">
        <f t="shared" si="4"/>
        <v>Talkeetna Precinct</v>
      </c>
      <c r="D232" t="str">
        <f>VLOOKUP(C232,'VTD Raw Data'!F:G,2,FALSE)</f>
        <v>15-125</v>
      </c>
      <c r="G232" s="4" t="s">
        <v>1782</v>
      </c>
      <c r="H232" s="4" t="s">
        <v>1784</v>
      </c>
      <c r="I232" t="str">
        <f>VLOOKUP(G232,'04 Raw Data'!A:B,2,FALSE)</f>
        <v>Wales</v>
      </c>
      <c r="L232" t="s">
        <v>2138</v>
      </c>
      <c r="M232" t="s">
        <v>2140</v>
      </c>
      <c r="N232" t="s">
        <v>298</v>
      </c>
    </row>
    <row r="233" spans="1:14" x14ac:dyDescent="0.3">
      <c r="A233" t="s">
        <v>245</v>
      </c>
      <c r="B233" t="s">
        <v>245</v>
      </c>
      <c r="C233" t="str">
        <f t="shared" si="4"/>
        <v>Trapper Creek Precinct</v>
      </c>
      <c r="D233" t="str">
        <f>VLOOKUP(C233,'VTD Raw Data'!F:G,2,FALSE)</f>
        <v>15-130</v>
      </c>
      <c r="G233" s="4" t="s">
        <v>1787</v>
      </c>
      <c r="H233" s="4" t="s">
        <v>1789</v>
      </c>
      <c r="I233" t="str">
        <f>VLOOKUP(G233,'04 Raw Data'!A:B,2,FALSE)</f>
        <v>Brevig Mission</v>
      </c>
      <c r="L233" t="s">
        <v>2128</v>
      </c>
      <c r="M233" t="s">
        <v>2130</v>
      </c>
      <c r="N233" t="s">
        <v>299</v>
      </c>
    </row>
    <row r="234" spans="1:14" x14ac:dyDescent="0.3">
      <c r="A234" t="s">
        <v>246</v>
      </c>
      <c r="B234" t="s">
        <v>246</v>
      </c>
      <c r="C234" t="str">
        <f t="shared" si="4"/>
        <v>Willow Precinct</v>
      </c>
      <c r="D234" t="str">
        <f>VLOOKUP(C234,'VTD Raw Data'!F:G,2,FALSE)</f>
        <v>15-135</v>
      </c>
      <c r="G234" s="4" t="s">
        <v>1792</v>
      </c>
      <c r="H234" s="4" t="s">
        <v>1794</v>
      </c>
      <c r="I234" t="str">
        <f>VLOOKUP(G234,'04 Raw Data'!A:B,2,FALSE)</f>
        <v>Shishmaref</v>
      </c>
      <c r="L234" t="s">
        <v>1507</v>
      </c>
      <c r="M234" t="s">
        <v>1509</v>
      </c>
      <c r="N234" t="s">
        <v>303</v>
      </c>
    </row>
    <row r="235" spans="1:14" x14ac:dyDescent="0.3">
      <c r="A235" t="s">
        <v>247</v>
      </c>
      <c r="B235" t="s">
        <v>247</v>
      </c>
      <c r="C235" t="str">
        <f t="shared" si="4"/>
        <v>District 15 Absentee Precinct</v>
      </c>
      <c r="D235" t="e">
        <f>VLOOKUP(C235,'VTD Raw Data'!F:G,2,FALSE)</f>
        <v>#N/A</v>
      </c>
      <c r="G235" s="4" t="s">
        <v>1797</v>
      </c>
      <c r="H235" s="4" t="s">
        <v>1799</v>
      </c>
      <c r="I235" t="str">
        <f>VLOOKUP(G235,'04 Raw Data'!A:B,2,FALSE)</f>
        <v>Teller</v>
      </c>
      <c r="L235" t="s">
        <v>2253</v>
      </c>
      <c r="M235" t="s">
        <v>2255</v>
      </c>
      <c r="N235" t="s">
        <v>304</v>
      </c>
    </row>
    <row r="236" spans="1:14" x14ac:dyDescent="0.3">
      <c r="A236" t="s">
        <v>248</v>
      </c>
      <c r="B236" t="s">
        <v>248</v>
      </c>
      <c r="C236" t="str">
        <f t="shared" si="4"/>
        <v>District 15 Question Precinct</v>
      </c>
      <c r="D236" t="e">
        <f>VLOOKUP(C236,'VTD Raw Data'!F:G,2,FALSE)</f>
        <v>#N/A</v>
      </c>
      <c r="G236" s="4" t="s">
        <v>1802</v>
      </c>
      <c r="H236" s="4" t="s">
        <v>1804</v>
      </c>
      <c r="I236" t="str">
        <f>VLOOKUP(G236,'04 Raw Data'!A:B,2,FALSE)</f>
        <v>Sand Lake No. 2</v>
      </c>
      <c r="L236" t="s">
        <v>2481</v>
      </c>
      <c r="M236" t="s">
        <v>2483</v>
      </c>
      <c r="N236" t="s">
        <v>305</v>
      </c>
    </row>
    <row r="237" spans="1:14" x14ac:dyDescent="0.3">
      <c r="A237" t="s">
        <v>249</v>
      </c>
      <c r="B237" t="s">
        <v>249</v>
      </c>
      <c r="C237" t="str">
        <f t="shared" si="4"/>
        <v>Butte Precinct</v>
      </c>
      <c r="D237" t="str">
        <f>VLOOKUP(C237,'VTD Raw Data'!F:G,2,FALSE)</f>
        <v>16-140</v>
      </c>
      <c r="G237" s="4" t="s">
        <v>1807</v>
      </c>
      <c r="H237" s="4" t="s">
        <v>1809</v>
      </c>
      <c r="I237" t="str">
        <f>VLOOKUP(G237,'04 Raw Data'!A:B,2,FALSE)</f>
        <v>Turnagain No. 1</v>
      </c>
      <c r="L237" t="s">
        <v>2238</v>
      </c>
      <c r="M237" t="s">
        <v>2240</v>
      </c>
      <c r="N237" t="s">
        <v>306</v>
      </c>
    </row>
    <row r="238" spans="1:14" x14ac:dyDescent="0.3">
      <c r="A238" t="s">
        <v>250</v>
      </c>
      <c r="B238" t="s">
        <v>250</v>
      </c>
      <c r="C238" t="str">
        <f t="shared" si="4"/>
        <v>Eklutna Precinct</v>
      </c>
      <c r="D238" t="str">
        <f>VLOOKUP(C238,'VTD Raw Data'!F:G,2,FALSE)</f>
        <v>16-145</v>
      </c>
      <c r="G238" s="4" t="s">
        <v>1812</v>
      </c>
      <c r="H238" s="4" t="s">
        <v>1814</v>
      </c>
      <c r="I238" t="str">
        <f>VLOOKUP(G238,'04 Raw Data'!A:B,2,FALSE)</f>
        <v>Nunaka Valley</v>
      </c>
      <c r="L238" t="s">
        <v>2223</v>
      </c>
      <c r="M238" t="s">
        <v>2225</v>
      </c>
      <c r="N238" t="s">
        <v>307</v>
      </c>
    </row>
    <row r="239" spans="1:14" x14ac:dyDescent="0.3">
      <c r="A239" t="s">
        <v>251</v>
      </c>
      <c r="B239" t="s">
        <v>251</v>
      </c>
      <c r="C239" t="str">
        <f t="shared" si="4"/>
        <v>Fairview Precinct</v>
      </c>
      <c r="D239" t="str">
        <f>VLOOKUP(C239,'VTD Raw Data'!F:G,2,FALSE)</f>
        <v>16-150</v>
      </c>
      <c r="G239" s="4" t="s">
        <v>1817</v>
      </c>
      <c r="H239" s="4" t="s">
        <v>1819</v>
      </c>
      <c r="I239" t="str">
        <f>VLOOKUP(G239,'04 Raw Data'!A:B,2,FALSE)</f>
        <v>Northeast Anchorage</v>
      </c>
      <c r="L239" t="s">
        <v>1497</v>
      </c>
      <c r="M239" t="s">
        <v>1499</v>
      </c>
      <c r="N239" t="s">
        <v>308</v>
      </c>
    </row>
    <row r="240" spans="1:14" x14ac:dyDescent="0.3">
      <c r="A240" t="s">
        <v>252</v>
      </c>
      <c r="B240" t="s">
        <v>252</v>
      </c>
      <c r="C240" t="str">
        <f t="shared" si="4"/>
        <v>Lazy Mountain Precinct</v>
      </c>
      <c r="D240" t="str">
        <f>VLOOKUP(C240,'VTD Raw Data'!F:G,2,FALSE)</f>
        <v>16-155</v>
      </c>
      <c r="G240" s="4" t="s">
        <v>1822</v>
      </c>
      <c r="H240" s="4" t="s">
        <v>1824</v>
      </c>
      <c r="I240" t="str">
        <f>VLOOKUP(G240,'04 Raw Data'!A:B,2,FALSE)</f>
        <v>Huffman No. 2</v>
      </c>
      <c r="L240" t="s">
        <v>2329</v>
      </c>
      <c r="M240" t="s">
        <v>2331</v>
      </c>
      <c r="N240" t="s">
        <v>309</v>
      </c>
    </row>
    <row r="241" spans="1:14" x14ac:dyDescent="0.3">
      <c r="A241" t="s">
        <v>253</v>
      </c>
      <c r="B241" t="s">
        <v>253</v>
      </c>
      <c r="C241" t="str">
        <f t="shared" si="4"/>
        <v>Peters Creek No. 1 Precinct</v>
      </c>
      <c r="D241" t="str">
        <f>VLOOKUP(C241,'VTD Raw Data'!F:G,2,FALSE)</f>
        <v>16-160</v>
      </c>
      <c r="G241" s="4" t="s">
        <v>1827</v>
      </c>
      <c r="H241" s="4" t="s">
        <v>1829</v>
      </c>
      <c r="I241" t="str">
        <f>VLOOKUP(G241,'04 Raw Data'!A:B,2,FALSE)</f>
        <v>Centennial Park</v>
      </c>
      <c r="L241" t="s">
        <v>2476</v>
      </c>
      <c r="M241" t="s">
        <v>2478</v>
      </c>
      <c r="N241" t="s">
        <v>310</v>
      </c>
    </row>
    <row r="242" spans="1:14" x14ac:dyDescent="0.3">
      <c r="A242" t="s">
        <v>254</v>
      </c>
      <c r="B242" t="s">
        <v>254</v>
      </c>
      <c r="C242" t="str">
        <f t="shared" si="4"/>
        <v>Peters Creek No. 2 Precinct</v>
      </c>
      <c r="D242" t="str">
        <f>VLOOKUP(C242,'VTD Raw Data'!F:G,2,FALSE)</f>
        <v>16-165</v>
      </c>
      <c r="G242" s="4" t="s">
        <v>1832</v>
      </c>
      <c r="H242" s="4" t="s">
        <v>1834</v>
      </c>
      <c r="I242" t="str">
        <f>VLOOKUP(G242,'04 Raw Data'!A:B,2,FALSE)</f>
        <v>Jewel Lake No. 2</v>
      </c>
      <c r="L242" t="s">
        <v>2047</v>
      </c>
      <c r="M242" t="s">
        <v>2049</v>
      </c>
      <c r="N242" t="s">
        <v>313</v>
      </c>
    </row>
    <row r="243" spans="1:14" x14ac:dyDescent="0.3">
      <c r="A243" t="s">
        <v>255</v>
      </c>
      <c r="B243" t="s">
        <v>255</v>
      </c>
      <c r="C243" t="str">
        <f t="shared" si="4"/>
        <v>Snowshoe Precinct</v>
      </c>
      <c r="D243" t="str">
        <f>VLOOKUP(C243,'VTD Raw Data'!F:G,2,FALSE)</f>
        <v>16-170</v>
      </c>
      <c r="G243" s="4" t="s">
        <v>1837</v>
      </c>
      <c r="H243" s="4" t="s">
        <v>1839</v>
      </c>
      <c r="I243" t="str">
        <f>VLOOKUP(G243,'04 Raw Data'!A:B,2,FALSE)</f>
        <v>Juneau No. 2</v>
      </c>
      <c r="L243" t="s">
        <v>1977</v>
      </c>
      <c r="M243" t="s">
        <v>1979</v>
      </c>
      <c r="N243" t="s">
        <v>314</v>
      </c>
    </row>
    <row r="244" spans="1:14" x14ac:dyDescent="0.3">
      <c r="A244" t="s">
        <v>256</v>
      </c>
      <c r="B244" t="s">
        <v>256</v>
      </c>
      <c r="C244" t="str">
        <f t="shared" si="4"/>
        <v>Springer Loop Precinct</v>
      </c>
      <c r="D244" t="str">
        <f>VLOOKUP(C244,'VTD Raw Data'!F:G,2,FALSE)</f>
        <v>16-175</v>
      </c>
      <c r="G244" s="4" t="s">
        <v>1842</v>
      </c>
      <c r="H244" s="4" t="s">
        <v>1844</v>
      </c>
      <c r="I244" t="str">
        <f>VLOOKUP(G244,'04 Raw Data'!A:B,2,FALSE)</f>
        <v>Salmon Creek</v>
      </c>
      <c r="L244" t="s">
        <v>1972</v>
      </c>
      <c r="M244" t="s">
        <v>1974</v>
      </c>
      <c r="N244" t="s">
        <v>315</v>
      </c>
    </row>
    <row r="245" spans="1:14" x14ac:dyDescent="0.3">
      <c r="A245" t="s">
        <v>257</v>
      </c>
      <c r="B245" t="s">
        <v>257</v>
      </c>
      <c r="C245" t="str">
        <f t="shared" ref="C245:C308" si="5">B245&amp;" Precinct"</f>
        <v>District 16 Absentee Precinct</v>
      </c>
      <c r="D245" t="e">
        <f>VLOOKUP(C245,'VTD Raw Data'!F:G,2,FALSE)</f>
        <v>#N/A</v>
      </c>
      <c r="G245" s="4" t="s">
        <v>1847</v>
      </c>
      <c r="H245" s="4" t="s">
        <v>1849</v>
      </c>
      <c r="I245" t="str">
        <f>VLOOKUP(G245,'04 Raw Data'!A:B,2,FALSE)</f>
        <v>Diomede</v>
      </c>
      <c r="L245" t="s">
        <v>1727</v>
      </c>
      <c r="M245" t="s">
        <v>1729</v>
      </c>
      <c r="N245" t="s">
        <v>316</v>
      </c>
    </row>
    <row r="246" spans="1:14" x14ac:dyDescent="0.3">
      <c r="A246" t="s">
        <v>258</v>
      </c>
      <c r="B246" t="s">
        <v>258</v>
      </c>
      <c r="C246" t="str">
        <f t="shared" si="5"/>
        <v>District 16 Question Precinct</v>
      </c>
      <c r="D246" t="e">
        <f>VLOOKUP(C246,'VTD Raw Data'!F:G,2,FALSE)</f>
        <v>#N/A</v>
      </c>
      <c r="G246" s="4" t="s">
        <v>1852</v>
      </c>
      <c r="H246" s="4" t="s">
        <v>1854</v>
      </c>
      <c r="I246" t="str">
        <f>VLOOKUP(G246,'04 Raw Data'!A:B,2,FALSE)</f>
        <v>Lake Spenard</v>
      </c>
      <c r="L246" t="s">
        <v>1882</v>
      </c>
      <c r="M246" t="s">
        <v>869</v>
      </c>
      <c r="N246" t="s">
        <v>251</v>
      </c>
    </row>
    <row r="247" spans="1:14" x14ac:dyDescent="0.3">
      <c r="A247" t="s">
        <v>259</v>
      </c>
      <c r="B247" t="s">
        <v>259</v>
      </c>
      <c r="C247" t="str">
        <f t="shared" si="5"/>
        <v>Chugach Park No. 3 Precinct</v>
      </c>
      <c r="D247" t="str">
        <f>VLOOKUP(C247,'VTD Raw Data'!F:G,2,FALSE)</f>
        <v>17-200</v>
      </c>
      <c r="G247" s="4" t="s">
        <v>1857</v>
      </c>
      <c r="H247" s="4" t="s">
        <v>1859</v>
      </c>
      <c r="I247" t="str">
        <f>VLOOKUP(G247,'04 Raw Data'!A:B,2,FALSE)</f>
        <v>Lake Hood</v>
      </c>
      <c r="L247" t="s">
        <v>1602</v>
      </c>
      <c r="M247" t="s">
        <v>1604</v>
      </c>
      <c r="N247" t="s">
        <v>317</v>
      </c>
    </row>
    <row r="248" spans="1:14" x14ac:dyDescent="0.3">
      <c r="A248" t="s">
        <v>260</v>
      </c>
      <c r="B248" t="s">
        <v>2938</v>
      </c>
      <c r="C248" t="str">
        <f t="shared" si="5"/>
        <v>Downtown Eagle River No. 1 Precinct</v>
      </c>
      <c r="D248" t="str">
        <f>VLOOKUP(C248,'VTD Raw Data'!F:G,2,FALSE)</f>
        <v>17-205</v>
      </c>
      <c r="G248" s="4" t="s">
        <v>1862</v>
      </c>
      <c r="H248" s="4" t="s">
        <v>1864</v>
      </c>
      <c r="I248" t="str">
        <f>VLOOKUP(G248,'04 Raw Data'!A:B,2,FALSE)</f>
        <v>North Mtn View No. 2</v>
      </c>
      <c r="L248" t="s">
        <v>1957</v>
      </c>
      <c r="M248" t="s">
        <v>1959</v>
      </c>
      <c r="N248" t="s">
        <v>318</v>
      </c>
    </row>
    <row r="249" spans="1:14" x14ac:dyDescent="0.3">
      <c r="A249" t="s">
        <v>261</v>
      </c>
      <c r="B249" t="s">
        <v>2939</v>
      </c>
      <c r="C249" t="str">
        <f t="shared" si="5"/>
        <v>Downtown Eagle River No. 2 Precinct</v>
      </c>
      <c r="D249" t="str">
        <f>VLOOKUP(C249,'VTD Raw Data'!F:G,2,FALSE)</f>
        <v>17-210</v>
      </c>
      <c r="G249" s="4" t="s">
        <v>1867</v>
      </c>
      <c r="H249" s="4" t="s">
        <v>1869</v>
      </c>
      <c r="I249" t="str">
        <f>VLOOKUP(G249,'04 Raw Data'!A:B,2,FALSE)</f>
        <v>South Mtn View No. 1</v>
      </c>
      <c r="L249" t="s">
        <v>1722</v>
      </c>
      <c r="M249" t="s">
        <v>1724</v>
      </c>
      <c r="N249" t="s">
        <v>319</v>
      </c>
    </row>
    <row r="250" spans="1:14" x14ac:dyDescent="0.3">
      <c r="A250" t="s">
        <v>262</v>
      </c>
      <c r="B250" t="s">
        <v>262</v>
      </c>
      <c r="C250" t="str">
        <f t="shared" si="5"/>
        <v>Eagle River No. 1 Precinct</v>
      </c>
      <c r="D250" t="str">
        <f>VLOOKUP(C250,'VTD Raw Data'!F:G,2,FALSE)</f>
        <v>17-215</v>
      </c>
      <c r="G250" s="4" t="s">
        <v>1872</v>
      </c>
      <c r="H250" s="4" t="s">
        <v>1874</v>
      </c>
      <c r="I250" t="str">
        <f>VLOOKUP(G250,'04 Raw Data'!A:B,2,FALSE)</f>
        <v>North Mtn View No. 1</v>
      </c>
      <c r="L250" t="s">
        <v>1597</v>
      </c>
      <c r="M250" t="s">
        <v>1599</v>
      </c>
      <c r="N250" t="s">
        <v>320</v>
      </c>
    </row>
    <row r="251" spans="1:14" x14ac:dyDescent="0.3">
      <c r="A251" t="s">
        <v>263</v>
      </c>
      <c r="B251" t="s">
        <v>263</v>
      </c>
      <c r="C251" t="str">
        <f t="shared" si="5"/>
        <v>Eagle River No. 2 Precinct</v>
      </c>
      <c r="D251" t="str">
        <f>VLOOKUP(C251,'VTD Raw Data'!F:G,2,FALSE)</f>
        <v>17-220</v>
      </c>
      <c r="G251" s="4" t="s">
        <v>1877</v>
      </c>
      <c r="H251" s="4" t="s">
        <v>1879</v>
      </c>
      <c r="I251" t="str">
        <f>VLOOKUP(G251,'04 Raw Data'!A:B,2,FALSE)</f>
        <v>Fort Richardson</v>
      </c>
      <c r="L251" t="s">
        <v>1370</v>
      </c>
      <c r="M251" t="s">
        <v>1372</v>
      </c>
      <c r="N251" t="s">
        <v>324</v>
      </c>
    </row>
    <row r="252" spans="1:14" x14ac:dyDescent="0.3">
      <c r="A252" t="s">
        <v>264</v>
      </c>
      <c r="B252" t="s">
        <v>264</v>
      </c>
      <c r="C252" t="str">
        <f t="shared" si="5"/>
        <v>Meadow Creek No. 1 Precinct</v>
      </c>
      <c r="D252" t="str">
        <f>VLOOKUP(C252,'VTD Raw Data'!F:G,2,FALSE)</f>
        <v>17-225</v>
      </c>
      <c r="G252" s="4" t="s">
        <v>1882</v>
      </c>
      <c r="H252" s="4" t="s">
        <v>869</v>
      </c>
      <c r="I252" t="str">
        <f>VLOOKUP(G252,'04 Raw Data'!A:B,2,FALSE)</f>
        <v>Fairview</v>
      </c>
      <c r="L252" t="s">
        <v>2278</v>
      </c>
      <c r="M252" t="s">
        <v>2280</v>
      </c>
      <c r="N252" t="s">
        <v>325</v>
      </c>
    </row>
    <row r="253" spans="1:14" x14ac:dyDescent="0.3">
      <c r="A253" t="s">
        <v>265</v>
      </c>
      <c r="B253" t="s">
        <v>265</v>
      </c>
      <c r="C253" t="str">
        <f t="shared" si="5"/>
        <v>Meadow Creek No. 2 Precinct</v>
      </c>
      <c r="D253" t="str">
        <f>VLOOKUP(C253,'VTD Raw Data'!F:G,2,FALSE)</f>
        <v>17-230</v>
      </c>
      <c r="G253" s="4" t="s">
        <v>1886</v>
      </c>
      <c r="H253" s="4" t="s">
        <v>1888</v>
      </c>
      <c r="I253" t="str">
        <f>VLOOKUP(G253,'04 Raw Data'!A:B,2,FALSE)</f>
        <v>Elmendorf</v>
      </c>
      <c r="L253" t="s">
        <v>2501</v>
      </c>
      <c r="M253" t="s">
        <v>2503</v>
      </c>
      <c r="N253" t="s">
        <v>326</v>
      </c>
    </row>
    <row r="254" spans="1:14" x14ac:dyDescent="0.3">
      <c r="A254" t="s">
        <v>266</v>
      </c>
      <c r="B254" t="s">
        <v>266</v>
      </c>
      <c r="C254" t="str">
        <f t="shared" si="5"/>
        <v>District 17 Absentee Precinct</v>
      </c>
      <c r="D254" t="e">
        <f>VLOOKUP(C254,'VTD Raw Data'!F:G,2,FALSE)</f>
        <v>#N/A</v>
      </c>
      <c r="G254" s="4" t="s">
        <v>1891</v>
      </c>
      <c r="H254" s="4" t="s">
        <v>1893</v>
      </c>
      <c r="I254" t="str">
        <f>VLOOKUP(G254,'04 Raw Data'!A:B,2,FALSE)</f>
        <v>Oceanview No. 1</v>
      </c>
      <c r="L254" t="s">
        <v>2248</v>
      </c>
      <c r="M254" t="s">
        <v>2250</v>
      </c>
      <c r="N254" t="s">
        <v>327</v>
      </c>
    </row>
    <row r="255" spans="1:14" x14ac:dyDescent="0.3">
      <c r="A255" t="s">
        <v>267</v>
      </c>
      <c r="B255" t="s">
        <v>267</v>
      </c>
      <c r="C255" t="str">
        <f t="shared" si="5"/>
        <v>District 17 Question Precinct</v>
      </c>
      <c r="D255" t="e">
        <f>VLOOKUP(C255,'VTD Raw Data'!F:G,2,FALSE)</f>
        <v>#N/A</v>
      </c>
      <c r="G255" s="4" t="s">
        <v>1897</v>
      </c>
      <c r="H255" s="4" t="s">
        <v>1899</v>
      </c>
      <c r="I255" t="str">
        <f>VLOOKUP(G255,'04 Raw Data'!A:B,2,FALSE)</f>
        <v>Port Heiden</v>
      </c>
      <c r="L255" t="s">
        <v>2243</v>
      </c>
      <c r="M255" t="s">
        <v>2245</v>
      </c>
      <c r="N255" t="s">
        <v>328</v>
      </c>
    </row>
    <row r="256" spans="1:14" x14ac:dyDescent="0.3">
      <c r="A256" t="s">
        <v>268</v>
      </c>
      <c r="B256" t="s">
        <v>268</v>
      </c>
      <c r="C256" t="str">
        <f t="shared" si="5"/>
        <v>R2 HD17-18 Precinct</v>
      </c>
      <c r="D256" t="e">
        <f>VLOOKUP(C256,'VTD Raw Data'!F:G,2,FALSE)</f>
        <v>#N/A</v>
      </c>
      <c r="G256" s="4" t="s">
        <v>1902</v>
      </c>
      <c r="H256" s="4" t="s">
        <v>1904</v>
      </c>
      <c r="I256" t="str">
        <f>VLOOKUP(G256,'04 Raw Data'!A:B,2,FALSE)</f>
        <v>Sand Point</v>
      </c>
      <c r="L256" t="s">
        <v>2496</v>
      </c>
      <c r="M256" t="s">
        <v>2498</v>
      </c>
      <c r="N256" t="s">
        <v>329</v>
      </c>
    </row>
    <row r="257" spans="1:14" x14ac:dyDescent="0.3">
      <c r="A257" t="s">
        <v>269</v>
      </c>
      <c r="B257" t="s">
        <v>269</v>
      </c>
      <c r="C257" t="str">
        <f t="shared" si="5"/>
        <v>Elmendorf Precinct</v>
      </c>
      <c r="D257" t="str">
        <f>VLOOKUP(C257,'VTD Raw Data'!F:G,2,FALSE)</f>
        <v>18-235</v>
      </c>
      <c r="G257" s="4" t="s">
        <v>1907</v>
      </c>
      <c r="H257" s="4" t="s">
        <v>1909</v>
      </c>
      <c r="I257" t="str">
        <f>VLOOKUP(G257,'04 Raw Data'!A:B,2,FALSE)</f>
        <v>King Cove</v>
      </c>
      <c r="L257" t="s">
        <v>1492</v>
      </c>
      <c r="M257" t="s">
        <v>1494</v>
      </c>
      <c r="N257" t="s">
        <v>330</v>
      </c>
    </row>
    <row r="258" spans="1:14" x14ac:dyDescent="0.3">
      <c r="A258" t="s">
        <v>270</v>
      </c>
      <c r="B258" t="s">
        <v>270</v>
      </c>
      <c r="C258" t="str">
        <f t="shared" si="5"/>
        <v>Fire Lake Precinct</v>
      </c>
      <c r="D258" t="str">
        <f>VLOOKUP(C258,'VTD Raw Data'!F:G,2,FALSE)</f>
        <v>18-240</v>
      </c>
      <c r="G258" s="4" t="s">
        <v>1912</v>
      </c>
      <c r="H258" s="4" t="s">
        <v>1914</v>
      </c>
      <c r="I258" t="str">
        <f>VLOOKUP(G258,'04 Raw Data'!A:B,2,FALSE)</f>
        <v>Cold Bay</v>
      </c>
      <c r="L258" t="s">
        <v>2288</v>
      </c>
      <c r="M258" t="s">
        <v>2290</v>
      </c>
      <c r="N258" t="s">
        <v>333</v>
      </c>
    </row>
    <row r="259" spans="1:14" x14ac:dyDescent="0.3">
      <c r="A259" t="s">
        <v>271</v>
      </c>
      <c r="B259" t="s">
        <v>271</v>
      </c>
      <c r="C259" t="str">
        <f t="shared" si="5"/>
        <v>Fort Richardson Precinct</v>
      </c>
      <c r="D259" t="str">
        <f>VLOOKUP(C259,'VTD Raw Data'!F:G,2,FALSE)</f>
        <v>18-245</v>
      </c>
      <c r="G259" s="4" t="s">
        <v>1917</v>
      </c>
      <c r="H259" s="4" t="s">
        <v>1919</v>
      </c>
      <c r="I259" t="str">
        <f>VLOOKUP(G259,'04 Raw Data'!A:B,2,FALSE)</f>
        <v>Akutan</v>
      </c>
      <c r="L259" t="s">
        <v>2334</v>
      </c>
      <c r="M259" t="s">
        <v>2336</v>
      </c>
      <c r="N259" t="s">
        <v>334</v>
      </c>
    </row>
    <row r="260" spans="1:14" x14ac:dyDescent="0.3">
      <c r="A260" t="s">
        <v>272</v>
      </c>
      <c r="B260" t="s">
        <v>272</v>
      </c>
      <c r="C260" t="str">
        <f t="shared" si="5"/>
        <v>Government Hill No. 2 Precinct</v>
      </c>
      <c r="D260" t="str">
        <f>VLOOKUP(C260,'VTD Raw Data'!F:G,2,FALSE)</f>
        <v>18-250</v>
      </c>
      <c r="G260" s="4" t="s">
        <v>1922</v>
      </c>
      <c r="H260" s="4" t="s">
        <v>1924</v>
      </c>
      <c r="I260" t="str">
        <f>VLOOKUP(G260,'04 Raw Data'!A:B,2,FALSE)</f>
        <v>Inlet View No. 2</v>
      </c>
      <c r="L260" t="s">
        <v>2339</v>
      </c>
      <c r="M260" t="s">
        <v>2341</v>
      </c>
      <c r="N260" t="s">
        <v>335</v>
      </c>
    </row>
    <row r="261" spans="1:14" x14ac:dyDescent="0.3">
      <c r="A261" t="s">
        <v>273</v>
      </c>
      <c r="B261" t="s">
        <v>273</v>
      </c>
      <c r="C261" t="str">
        <f t="shared" si="5"/>
        <v>North Muldoon Precinct</v>
      </c>
      <c r="D261" t="str">
        <f>VLOOKUP(C261,'VTD Raw Data'!F:G,2,FALSE)</f>
        <v>18-255</v>
      </c>
      <c r="G261" s="4" t="s">
        <v>1927</v>
      </c>
      <c r="H261" s="4" t="s">
        <v>1929</v>
      </c>
      <c r="I261" t="str">
        <f>VLOOKUP(G261,'04 Raw Data'!A:B,2,FALSE)</f>
        <v>Willowcrest No. 2</v>
      </c>
      <c r="L261" t="s">
        <v>1937</v>
      </c>
      <c r="M261" t="s">
        <v>1939</v>
      </c>
      <c r="N261" t="s">
        <v>336</v>
      </c>
    </row>
    <row r="262" spans="1:14" x14ac:dyDescent="0.3">
      <c r="A262" t="s">
        <v>274</v>
      </c>
      <c r="B262" t="s">
        <v>274</v>
      </c>
      <c r="C262" t="str">
        <f t="shared" si="5"/>
        <v>District 18 Absentee Precinct</v>
      </c>
      <c r="D262" t="e">
        <f>VLOOKUP(C262,'VTD Raw Data'!F:G,2,FALSE)</f>
        <v>#N/A</v>
      </c>
      <c r="G262" s="4" t="s">
        <v>1932</v>
      </c>
      <c r="H262" s="4" t="s">
        <v>1934</v>
      </c>
      <c r="I262" t="str">
        <f>VLOOKUP(G262,'04 Raw Data'!A:B,2,FALSE)</f>
        <v>Spenard No. 2</v>
      </c>
      <c r="L262" t="s">
        <v>1932</v>
      </c>
      <c r="M262" t="s">
        <v>1934</v>
      </c>
      <c r="N262" t="s">
        <v>337</v>
      </c>
    </row>
    <row r="263" spans="1:14" x14ac:dyDescent="0.3">
      <c r="A263" t="s">
        <v>275</v>
      </c>
      <c r="B263" t="s">
        <v>275</v>
      </c>
      <c r="C263" t="str">
        <f t="shared" si="5"/>
        <v>District 18 Question Precinct</v>
      </c>
      <c r="D263" t="e">
        <f>VLOOKUP(C263,'VTD Raw Data'!F:G,2,FALSE)</f>
        <v>#N/A</v>
      </c>
      <c r="G263" s="4" t="s">
        <v>1937</v>
      </c>
      <c r="H263" s="4" t="s">
        <v>1939</v>
      </c>
      <c r="I263" t="str">
        <f>VLOOKUP(G263,'04 Raw Data'!A:B,2,FALSE)</f>
        <v>Spenard No. 1</v>
      </c>
      <c r="L263" t="s">
        <v>1942</v>
      </c>
      <c r="M263" t="s">
        <v>1944</v>
      </c>
      <c r="N263" t="s">
        <v>338</v>
      </c>
    </row>
    <row r="264" spans="1:14" x14ac:dyDescent="0.3">
      <c r="A264" t="s">
        <v>276</v>
      </c>
      <c r="B264" t="s">
        <v>276</v>
      </c>
      <c r="C264" t="str">
        <f t="shared" si="5"/>
        <v>R2 HD 18-22 Precinct</v>
      </c>
      <c r="D264" t="e">
        <f>VLOOKUP(C264,'VTD Raw Data'!F:G,2,FALSE)</f>
        <v>#N/A</v>
      </c>
      <c r="G264" s="4" t="s">
        <v>1942</v>
      </c>
      <c r="H264" s="4" t="s">
        <v>1944</v>
      </c>
      <c r="I264" t="str">
        <f>VLOOKUP(G264,'04 Raw Data'!A:B,2,FALSE)</f>
        <v>Spenard No. 3</v>
      </c>
      <c r="L264" t="s">
        <v>1947</v>
      </c>
      <c r="M264" t="s">
        <v>1949</v>
      </c>
      <c r="N264" t="s">
        <v>339</v>
      </c>
    </row>
    <row r="265" spans="1:14" x14ac:dyDescent="0.3">
      <c r="A265" t="s">
        <v>277</v>
      </c>
      <c r="B265" t="s">
        <v>277</v>
      </c>
      <c r="C265" t="str">
        <f t="shared" si="5"/>
        <v>Cheney Lake Precinct</v>
      </c>
      <c r="D265" t="str">
        <f>VLOOKUP(C265,'VTD Raw Data'!F:G,2,FALSE)</f>
        <v>19-300</v>
      </c>
      <c r="G265" s="4" t="s">
        <v>1947</v>
      </c>
      <c r="H265" s="4" t="s">
        <v>1949</v>
      </c>
      <c r="I265" t="str">
        <f>VLOOKUP(G265,'04 Raw Data'!A:B,2,FALSE)</f>
        <v>Westchester No. 1</v>
      </c>
      <c r="L265" t="s">
        <v>1592</v>
      </c>
      <c r="M265" t="s">
        <v>1594</v>
      </c>
      <c r="N265" t="s">
        <v>340</v>
      </c>
    </row>
    <row r="266" spans="1:14" x14ac:dyDescent="0.3">
      <c r="A266" t="s">
        <v>278</v>
      </c>
      <c r="B266" t="s">
        <v>278</v>
      </c>
      <c r="C266" t="str">
        <f t="shared" si="5"/>
        <v>Creekside Park Precinct</v>
      </c>
      <c r="D266" t="str">
        <f>VLOOKUP(C266,'VTD Raw Data'!F:G,2,FALSE)</f>
        <v>19-305</v>
      </c>
      <c r="G266" s="4" t="s">
        <v>1952</v>
      </c>
      <c r="H266" s="4" t="s">
        <v>1954</v>
      </c>
      <c r="I266" t="str">
        <f>VLOOKUP(G266,'04 Raw Data'!A:B,2,FALSE)</f>
        <v>Westchester No. 2</v>
      </c>
      <c r="L266" t="s">
        <v>1927</v>
      </c>
      <c r="M266" t="s">
        <v>1929</v>
      </c>
      <c r="N266" t="s">
        <v>341</v>
      </c>
    </row>
    <row r="267" spans="1:14" x14ac:dyDescent="0.3">
      <c r="A267" t="s">
        <v>279</v>
      </c>
      <c r="B267" t="s">
        <v>279</v>
      </c>
      <c r="C267" t="str">
        <f t="shared" si="5"/>
        <v>Muldoon No. 1 Precinct</v>
      </c>
      <c r="D267" t="str">
        <f>VLOOKUP(C267,'VTD Raw Data'!F:G,2,FALSE)</f>
        <v>19-310</v>
      </c>
      <c r="G267" s="4" t="s">
        <v>1957</v>
      </c>
      <c r="H267" s="4" t="s">
        <v>1959</v>
      </c>
      <c r="I267" t="str">
        <f>VLOOKUP(G267,'04 Raw Data'!A:B,2,FALSE)</f>
        <v>Government Hill No. 1</v>
      </c>
      <c r="L267" t="s">
        <v>2344</v>
      </c>
      <c r="M267" t="s">
        <v>2346</v>
      </c>
      <c r="N267" t="s">
        <v>345</v>
      </c>
    </row>
    <row r="268" spans="1:14" x14ac:dyDescent="0.3">
      <c r="A268" t="s">
        <v>280</v>
      </c>
      <c r="B268" t="s">
        <v>280</v>
      </c>
      <c r="C268" t="str">
        <f t="shared" si="5"/>
        <v>Muldoon No. 2 Precinct</v>
      </c>
      <c r="D268" t="str">
        <f>VLOOKUP(C268,'VTD Raw Data'!F:G,2,FALSE)</f>
        <v>19-315</v>
      </c>
      <c r="G268" s="4" t="s">
        <v>1962</v>
      </c>
      <c r="H268" s="4" t="s">
        <v>1964</v>
      </c>
      <c r="I268" t="str">
        <f>VLOOKUP(G268,'04 Raw Data'!A:B,2,FALSE)</f>
        <v>Eagle River No. 2</v>
      </c>
      <c r="L268" t="s">
        <v>1922</v>
      </c>
      <c r="M268" t="s">
        <v>1924</v>
      </c>
      <c r="N268" t="s">
        <v>346</v>
      </c>
    </row>
    <row r="269" spans="1:14" x14ac:dyDescent="0.3">
      <c r="A269" t="s">
        <v>281</v>
      </c>
      <c r="B269" t="s">
        <v>281</v>
      </c>
      <c r="C269" t="str">
        <f t="shared" si="5"/>
        <v>Muldoon No. 3 Precinct</v>
      </c>
      <c r="D269" t="str">
        <f>VLOOKUP(C269,'VTD Raw Data'!F:G,2,FALSE)</f>
        <v>19-320</v>
      </c>
      <c r="G269" s="4" t="s">
        <v>1967</v>
      </c>
      <c r="H269" s="4" t="s">
        <v>1969</v>
      </c>
      <c r="I269" t="str">
        <f>VLOOKUP(G269,'04 Raw Data'!A:B,2,FALSE)</f>
        <v>Dimond No. 1</v>
      </c>
      <c r="L269" t="s">
        <v>1857</v>
      </c>
      <c r="M269" t="s">
        <v>1859</v>
      </c>
      <c r="N269" t="s">
        <v>347</v>
      </c>
    </row>
    <row r="270" spans="1:14" x14ac:dyDescent="0.3">
      <c r="A270" t="s">
        <v>282</v>
      </c>
      <c r="B270" t="s">
        <v>282</v>
      </c>
      <c r="C270" t="str">
        <f t="shared" si="5"/>
        <v>Muldoon No. 4 Precinct</v>
      </c>
      <c r="D270" t="str">
        <f>VLOOKUP(C270,'VTD Raw Data'!F:G,2,FALSE)</f>
        <v>19-325</v>
      </c>
      <c r="G270" s="4" t="s">
        <v>1972</v>
      </c>
      <c r="H270" s="4" t="s">
        <v>1974</v>
      </c>
      <c r="I270" t="str">
        <f>VLOOKUP(G270,'04 Raw Data'!A:B,2,FALSE)</f>
        <v>Downtown Anchorage No. 3</v>
      </c>
      <c r="L270" t="s">
        <v>1852</v>
      </c>
      <c r="M270" t="s">
        <v>1854</v>
      </c>
      <c r="N270" t="s">
        <v>348</v>
      </c>
    </row>
    <row r="271" spans="1:14" x14ac:dyDescent="0.3">
      <c r="A271" t="s">
        <v>283</v>
      </c>
      <c r="B271" t="s">
        <v>283</v>
      </c>
      <c r="C271" t="str">
        <f t="shared" si="5"/>
        <v>Nunaka Valley Precinct</v>
      </c>
      <c r="D271" t="str">
        <f>VLOOKUP(C271,'VTD Raw Data'!F:G,2,FALSE)</f>
        <v>19-330</v>
      </c>
      <c r="G271" s="4" t="s">
        <v>1977</v>
      </c>
      <c r="H271" s="4" t="s">
        <v>1979</v>
      </c>
      <c r="I271" t="str">
        <f>VLOOKUP(G271,'04 Raw Data'!A:B,2,FALSE)</f>
        <v>Downtown Anchorage No. 2</v>
      </c>
      <c r="L271" t="s">
        <v>1807</v>
      </c>
      <c r="M271" t="s">
        <v>1809</v>
      </c>
      <c r="N271" t="s">
        <v>349</v>
      </c>
    </row>
    <row r="272" spans="1:14" x14ac:dyDescent="0.3">
      <c r="A272" t="s">
        <v>284</v>
      </c>
      <c r="B272" t="s">
        <v>284</v>
      </c>
      <c r="C272" t="str">
        <f t="shared" si="5"/>
        <v>District 19 Absentee Precinct</v>
      </c>
      <c r="D272" t="e">
        <f>VLOOKUP(C272,'VTD Raw Data'!F:G,2,FALSE)</f>
        <v>#N/A</v>
      </c>
      <c r="G272" s="4" t="s">
        <v>1982</v>
      </c>
      <c r="H272" s="4" t="s">
        <v>1984</v>
      </c>
      <c r="I272" t="str">
        <f>VLOOKUP(G272,'04 Raw Data'!A:B,2,FALSE)</f>
        <v>Dntn Eagle River No. 1</v>
      </c>
      <c r="L272" t="s">
        <v>2268</v>
      </c>
      <c r="M272" t="s">
        <v>2270</v>
      </c>
      <c r="N272" t="s">
        <v>350</v>
      </c>
    </row>
    <row r="273" spans="1:14" x14ac:dyDescent="0.3">
      <c r="A273" t="s">
        <v>285</v>
      </c>
      <c r="B273" t="s">
        <v>285</v>
      </c>
      <c r="C273" t="str">
        <f t="shared" si="5"/>
        <v>District 19 Question Precinct</v>
      </c>
      <c r="D273" t="e">
        <f>VLOOKUP(C273,'VTD Raw Data'!F:G,2,FALSE)</f>
        <v>#N/A</v>
      </c>
      <c r="G273" s="4" t="s">
        <v>1987</v>
      </c>
      <c r="H273" s="4" t="s">
        <v>1989</v>
      </c>
      <c r="I273" t="str">
        <f>VLOOKUP(G273,'04 Raw Data'!A:B,2,FALSE)</f>
        <v>Peters Creek No. 1</v>
      </c>
      <c r="L273" t="s">
        <v>2263</v>
      </c>
      <c r="M273" t="s">
        <v>2265</v>
      </c>
      <c r="N273" t="s">
        <v>351</v>
      </c>
    </row>
    <row r="274" spans="1:14" x14ac:dyDescent="0.3">
      <c r="A274" t="s">
        <v>286</v>
      </c>
      <c r="B274" t="s">
        <v>286</v>
      </c>
      <c r="C274" t="str">
        <f t="shared" si="5"/>
        <v>R2 HD18-22 Precinct</v>
      </c>
      <c r="D274" t="e">
        <f>VLOOKUP(C274,'VTD Raw Data'!F:G,2,FALSE)</f>
        <v>#N/A</v>
      </c>
      <c r="G274" s="4" t="s">
        <v>1992</v>
      </c>
      <c r="H274" s="4" t="s">
        <v>1994</v>
      </c>
      <c r="I274" t="str">
        <f>VLOOKUP(G274,'04 Raw Data'!A:B,2,FALSE)</f>
        <v>Government Hill No. 2</v>
      </c>
      <c r="L274" t="s">
        <v>1997</v>
      </c>
      <c r="M274" t="s">
        <v>1999</v>
      </c>
      <c r="N274" t="s">
        <v>352</v>
      </c>
    </row>
    <row r="275" spans="1:14" x14ac:dyDescent="0.3">
      <c r="A275" t="s">
        <v>287</v>
      </c>
      <c r="B275" t="s">
        <v>287</v>
      </c>
      <c r="C275" t="str">
        <f t="shared" si="5"/>
        <v>Northeast Anchorage Precinct</v>
      </c>
      <c r="D275" t="str">
        <f>VLOOKUP(C275,'VTD Raw Data'!F:G,2,FALSE)</f>
        <v>20-335</v>
      </c>
      <c r="G275" s="4" t="s">
        <v>1997</v>
      </c>
      <c r="H275" s="4" t="s">
        <v>1999</v>
      </c>
      <c r="I275" t="str">
        <f>VLOOKUP(G275,'04 Raw Data'!A:B,2,FALSE)</f>
        <v>Turnagain No. 4</v>
      </c>
      <c r="L275" t="s">
        <v>1952</v>
      </c>
      <c r="M275" t="s">
        <v>1954</v>
      </c>
      <c r="N275" t="s">
        <v>353</v>
      </c>
    </row>
    <row r="276" spans="1:14" x14ac:dyDescent="0.3">
      <c r="A276" t="s">
        <v>288</v>
      </c>
      <c r="B276" t="s">
        <v>2940</v>
      </c>
      <c r="C276" t="str">
        <f t="shared" si="5"/>
        <v>North Mountain View No. 1 Precinct</v>
      </c>
      <c r="D276" t="str">
        <f>VLOOKUP(C276,'VTD Raw Data'!F:G,2,FALSE)</f>
        <v>20-340</v>
      </c>
      <c r="G276" s="4" t="s">
        <v>2002</v>
      </c>
      <c r="H276" s="4" t="s">
        <v>2004</v>
      </c>
      <c r="I276" t="str">
        <f>VLOOKUP(G276,'04 Raw Data'!A:B,2,FALSE)</f>
        <v>Kincaid</v>
      </c>
      <c r="L276" t="s">
        <v>1967</v>
      </c>
      <c r="M276" t="s">
        <v>1969</v>
      </c>
      <c r="N276" t="s">
        <v>356</v>
      </c>
    </row>
    <row r="277" spans="1:14" x14ac:dyDescent="0.3">
      <c r="A277" t="s">
        <v>289</v>
      </c>
      <c r="B277" t="s">
        <v>2941</v>
      </c>
      <c r="C277" t="str">
        <f t="shared" si="5"/>
        <v>North Mountain View No. 2 Precinct</v>
      </c>
      <c r="D277" t="str">
        <f>VLOOKUP(C277,'VTD Raw Data'!F:G,2,FALSE)</f>
        <v>20-345</v>
      </c>
      <c r="G277" s="4" t="s">
        <v>2007</v>
      </c>
      <c r="H277" s="4" t="s">
        <v>2009</v>
      </c>
      <c r="I277" t="str">
        <f>VLOOKUP(G277,'04 Raw Data'!A:B,2,FALSE)</f>
        <v>Klatt No. 1</v>
      </c>
      <c r="L277" t="s">
        <v>2258</v>
      </c>
      <c r="M277" t="s">
        <v>2260</v>
      </c>
      <c r="N277" t="s">
        <v>357</v>
      </c>
    </row>
    <row r="278" spans="1:14" x14ac:dyDescent="0.3">
      <c r="A278" t="s">
        <v>290</v>
      </c>
      <c r="B278" t="s">
        <v>2942</v>
      </c>
      <c r="C278" t="str">
        <f t="shared" si="5"/>
        <v>South Mountain View No. 1 Precinct</v>
      </c>
      <c r="D278" t="str">
        <f>VLOOKUP(C278,'VTD Raw Data'!F:G,2,FALSE)</f>
        <v>20-350</v>
      </c>
      <c r="G278" s="4" t="s">
        <v>2012</v>
      </c>
      <c r="H278" s="4" t="s">
        <v>2014</v>
      </c>
      <c r="I278" t="str">
        <f>VLOOKUP(G278,'04 Raw Data'!A:B,2,FALSE)</f>
        <v>Campbell Creek No. 2</v>
      </c>
      <c r="L278" t="s">
        <v>2002</v>
      </c>
      <c r="M278" t="s">
        <v>2004</v>
      </c>
      <c r="N278" t="s">
        <v>358</v>
      </c>
    </row>
    <row r="279" spans="1:14" x14ac:dyDescent="0.3">
      <c r="A279" t="s">
        <v>291</v>
      </c>
      <c r="B279" t="s">
        <v>291</v>
      </c>
      <c r="C279" t="str">
        <f t="shared" si="5"/>
        <v>Wonder Park Precinct</v>
      </c>
      <c r="D279" t="str">
        <f>VLOOKUP(C279,'VTD Raw Data'!F:G,2,FALSE)</f>
        <v>20-355</v>
      </c>
      <c r="G279" s="4" t="s">
        <v>2017</v>
      </c>
      <c r="H279" s="4" t="s">
        <v>2019</v>
      </c>
      <c r="I279" t="str">
        <f>VLOOKUP(G279,'04 Raw Data'!A:B,2,FALSE)</f>
        <v>North Muldoon</v>
      </c>
      <c r="L279" t="s">
        <v>2283</v>
      </c>
      <c r="M279" t="s">
        <v>2285</v>
      </c>
      <c r="N279" t="s">
        <v>359</v>
      </c>
    </row>
    <row r="280" spans="1:14" x14ac:dyDescent="0.3">
      <c r="A280" t="s">
        <v>292</v>
      </c>
      <c r="B280" t="s">
        <v>292</v>
      </c>
      <c r="C280" t="str">
        <f t="shared" si="5"/>
        <v>District 20 Absentee Precinct</v>
      </c>
      <c r="D280" t="e">
        <f>VLOOKUP(C280,'VTD Raw Data'!F:G,2,FALSE)</f>
        <v>#N/A</v>
      </c>
      <c r="G280" s="4" t="s">
        <v>2022</v>
      </c>
      <c r="H280" s="4" t="s">
        <v>2024</v>
      </c>
      <c r="I280" t="str">
        <f>VLOOKUP(G280,'04 Raw Data'!A:B,2,FALSE)</f>
        <v>Eklutna</v>
      </c>
      <c r="L280" t="s">
        <v>1802</v>
      </c>
      <c r="M280" t="s">
        <v>1804</v>
      </c>
      <c r="N280" t="s">
        <v>360</v>
      </c>
    </row>
    <row r="281" spans="1:14" x14ac:dyDescent="0.3">
      <c r="A281" t="s">
        <v>293</v>
      </c>
      <c r="B281" t="s">
        <v>293</v>
      </c>
      <c r="C281" t="str">
        <f t="shared" si="5"/>
        <v>District 20 Question Precinct</v>
      </c>
      <c r="D281" t="e">
        <f>VLOOKUP(C281,'VTD Raw Data'!F:G,2,FALSE)</f>
        <v>#N/A</v>
      </c>
      <c r="G281" s="4" t="s">
        <v>2027</v>
      </c>
      <c r="H281" s="4" t="s">
        <v>2029</v>
      </c>
      <c r="I281" t="str">
        <f>VLOOKUP(G281,'04 Raw Data'!A:B,2,FALSE)</f>
        <v>Fire Lake</v>
      </c>
      <c r="L281" t="s">
        <v>2228</v>
      </c>
      <c r="M281" t="s">
        <v>2230</v>
      </c>
      <c r="N281" t="s">
        <v>361</v>
      </c>
    </row>
    <row r="282" spans="1:14" x14ac:dyDescent="0.3">
      <c r="A282" t="s">
        <v>294</v>
      </c>
      <c r="B282" t="s">
        <v>294</v>
      </c>
      <c r="C282" t="str">
        <f t="shared" si="5"/>
        <v>Baxter Precinct</v>
      </c>
      <c r="D282" t="str">
        <f>VLOOKUP(C282,'VTD Raw Data'!F:G,2,FALSE)</f>
        <v>21-400</v>
      </c>
      <c r="G282" s="4" t="s">
        <v>2032</v>
      </c>
      <c r="H282" s="4" t="s">
        <v>2034</v>
      </c>
      <c r="I282" t="str">
        <f>VLOOKUP(G282,'04 Raw Data'!A:B,2,FALSE)</f>
        <v>Cheney Lake</v>
      </c>
      <c r="L282" t="s">
        <v>2042</v>
      </c>
      <c r="M282" t="s">
        <v>2044</v>
      </c>
      <c r="N282" t="s">
        <v>364</v>
      </c>
    </row>
    <row r="283" spans="1:14" x14ac:dyDescent="0.3">
      <c r="A283" t="s">
        <v>295</v>
      </c>
      <c r="B283" t="s">
        <v>295</v>
      </c>
      <c r="C283" t="str">
        <f t="shared" si="5"/>
        <v>Chester Valley Precinct</v>
      </c>
      <c r="D283" t="str">
        <f>VLOOKUP(C283,'VTD Raw Data'!F:G,2,FALSE)</f>
        <v>21-405</v>
      </c>
      <c r="G283" s="4" t="s">
        <v>2037</v>
      </c>
      <c r="H283" s="4" t="s">
        <v>2039</v>
      </c>
      <c r="I283" t="str">
        <f>VLOOKUP(G283,'04 Raw Data'!A:B,2,FALSE)</f>
        <v>Muldoon No. 3</v>
      </c>
      <c r="L283" t="s">
        <v>1717</v>
      </c>
      <c r="M283" t="s">
        <v>1719</v>
      </c>
      <c r="N283" t="s">
        <v>365</v>
      </c>
    </row>
    <row r="284" spans="1:14" x14ac:dyDescent="0.3">
      <c r="A284" t="s">
        <v>296</v>
      </c>
      <c r="B284" t="s">
        <v>2943</v>
      </c>
      <c r="C284" t="str">
        <f t="shared" si="5"/>
        <v>Chugach Foothills No. 1 Precinct</v>
      </c>
      <c r="D284" t="str">
        <f>VLOOKUP(C284,'VTD Raw Data'!F:G,2,FALSE)</f>
        <v>21-410</v>
      </c>
      <c r="G284" s="4" t="s">
        <v>2042</v>
      </c>
      <c r="H284" s="4" t="s">
        <v>2044</v>
      </c>
      <c r="I284" t="str">
        <f>VLOOKUP(G284,'04 Raw Data'!A:B,2,FALSE)</f>
        <v>Bayshore</v>
      </c>
      <c r="L284" t="s">
        <v>1832</v>
      </c>
      <c r="M284" t="s">
        <v>1834</v>
      </c>
      <c r="N284" t="s">
        <v>366</v>
      </c>
    </row>
    <row r="285" spans="1:14" x14ac:dyDescent="0.3">
      <c r="A285" t="s">
        <v>297</v>
      </c>
      <c r="B285" t="s">
        <v>2944</v>
      </c>
      <c r="C285" t="str">
        <f t="shared" si="5"/>
        <v>Chugach Hills No. 2 Precinct</v>
      </c>
      <c r="D285" t="str">
        <f>VLOOKUP(C285,'VTD Raw Data'!F:G,2,FALSE)</f>
        <v>21-415</v>
      </c>
      <c r="G285" s="4" t="s">
        <v>2047</v>
      </c>
      <c r="H285" s="4" t="s">
        <v>2049</v>
      </c>
      <c r="I285" t="str">
        <f>VLOOKUP(G285,'04 Raw Data'!A:B,2,FALSE)</f>
        <v>Downtown Anchorage No. 1</v>
      </c>
      <c r="L285" t="s">
        <v>2007</v>
      </c>
      <c r="M285" t="s">
        <v>2009</v>
      </c>
      <c r="N285" t="s">
        <v>367</v>
      </c>
    </row>
    <row r="286" spans="1:14" x14ac:dyDescent="0.3">
      <c r="A286" t="s">
        <v>298</v>
      </c>
      <c r="B286" t="s">
        <v>298</v>
      </c>
      <c r="C286" t="str">
        <f t="shared" si="5"/>
        <v>Reflection Lake Precinct</v>
      </c>
      <c r="D286" t="str">
        <f>VLOOKUP(C286,'VTD Raw Data'!F:G,2,FALSE)</f>
        <v>21-420</v>
      </c>
      <c r="G286" s="4" t="s">
        <v>2053</v>
      </c>
      <c r="H286" s="4" t="s">
        <v>2055</v>
      </c>
      <c r="I286" t="str">
        <f>VLOOKUP(G286,'04 Raw Data'!A:B,2,FALSE)</f>
        <v>Kenai No. 1</v>
      </c>
      <c r="L286" t="s">
        <v>1891</v>
      </c>
      <c r="M286" t="s">
        <v>1893</v>
      </c>
      <c r="N286" t="s">
        <v>368</v>
      </c>
    </row>
    <row r="287" spans="1:14" x14ac:dyDescent="0.3">
      <c r="A287" t="s">
        <v>299</v>
      </c>
      <c r="B287" t="s">
        <v>299</v>
      </c>
      <c r="C287" t="str">
        <f t="shared" si="5"/>
        <v>Scenic Park Precinct</v>
      </c>
      <c r="D287" t="str">
        <f>VLOOKUP(C287,'VTD Raw Data'!F:G,2,FALSE)</f>
        <v>21-425</v>
      </c>
      <c r="G287" s="4" t="s">
        <v>2058</v>
      </c>
      <c r="H287" s="4" t="s">
        <v>2060</v>
      </c>
      <c r="I287" t="str">
        <f>VLOOKUP(G287,'04 Raw Data'!A:B,2,FALSE)</f>
        <v>Kenai No. 3</v>
      </c>
      <c r="L287" t="s">
        <v>2148</v>
      </c>
      <c r="M287" t="s">
        <v>2150</v>
      </c>
      <c r="N287" t="s">
        <v>369</v>
      </c>
    </row>
    <row r="288" spans="1:14" x14ac:dyDescent="0.3">
      <c r="A288" t="s">
        <v>300</v>
      </c>
      <c r="B288" t="s">
        <v>300</v>
      </c>
      <c r="C288" t="str">
        <f t="shared" si="5"/>
        <v>District 21 Absentee Precinct</v>
      </c>
      <c r="D288" t="e">
        <f>VLOOKUP(C288,'VTD Raw Data'!F:G,2,FALSE)</f>
        <v>#N/A</v>
      </c>
      <c r="G288" s="4" t="s">
        <v>2063</v>
      </c>
      <c r="H288" s="4" t="s">
        <v>2065</v>
      </c>
      <c r="I288" t="str">
        <f>VLOOKUP(G288,'04 Raw Data'!A:B,2,FALSE)</f>
        <v>K-Beach</v>
      </c>
      <c r="L288" t="s">
        <v>2143</v>
      </c>
      <c r="M288" t="s">
        <v>2145</v>
      </c>
      <c r="N288" t="s">
        <v>373</v>
      </c>
    </row>
    <row r="289" spans="1:14" x14ac:dyDescent="0.3">
      <c r="A289" t="s">
        <v>301</v>
      </c>
      <c r="B289" t="s">
        <v>301</v>
      </c>
      <c r="C289" t="str">
        <f t="shared" si="5"/>
        <v>District 21 Question Precinct</v>
      </c>
      <c r="D289" t="e">
        <f>VLOOKUP(C289,'VTD Raw Data'!F:G,2,FALSE)</f>
        <v>#N/A</v>
      </c>
      <c r="G289" s="4" t="s">
        <v>2068</v>
      </c>
      <c r="H289" s="4" t="s">
        <v>2070</v>
      </c>
      <c r="I289" t="str">
        <f>VLOOKUP(G289,'04 Raw Data'!A:B,2,FALSE)</f>
        <v>Funny River</v>
      </c>
      <c r="L289" t="s">
        <v>2012</v>
      </c>
      <c r="M289" t="s">
        <v>2014</v>
      </c>
      <c r="N289" t="s">
        <v>374</v>
      </c>
    </row>
    <row r="290" spans="1:14" x14ac:dyDescent="0.3">
      <c r="A290" t="s">
        <v>302</v>
      </c>
      <c r="B290" t="s">
        <v>302</v>
      </c>
      <c r="C290" t="str">
        <f t="shared" si="5"/>
        <v>R2 S HD21-22 Precinct</v>
      </c>
      <c r="D290" t="e">
        <f>VLOOKUP(C290,'VTD Raw Data'!F:G,2,FALSE)</f>
        <v>#N/A</v>
      </c>
      <c r="G290" s="4" t="s">
        <v>2073</v>
      </c>
      <c r="H290" s="4" t="s">
        <v>2075</v>
      </c>
      <c r="I290" t="str">
        <f>VLOOKUP(G290,'04 Raw Data'!A:B,2,FALSE)</f>
        <v>Kasilof</v>
      </c>
      <c r="L290" t="s">
        <v>2233</v>
      </c>
      <c r="M290" t="s">
        <v>2235</v>
      </c>
      <c r="N290" t="s">
        <v>375</v>
      </c>
    </row>
    <row r="291" spans="1:14" x14ac:dyDescent="0.3">
      <c r="A291" t="s">
        <v>303</v>
      </c>
      <c r="B291" t="s">
        <v>303</v>
      </c>
      <c r="C291" t="str">
        <f t="shared" si="5"/>
        <v>Airport Heights No. 1 Precinct</v>
      </c>
      <c r="D291" t="str">
        <f>VLOOKUP(C291,'VTD Raw Data'!F:G,2,FALSE)</f>
        <v>22-430</v>
      </c>
      <c r="G291" s="4" t="s">
        <v>2078</v>
      </c>
      <c r="H291" s="4" t="s">
        <v>2080</v>
      </c>
      <c r="I291" t="str">
        <f>VLOOKUP(G291,'04 Raw Data'!A:B,2,FALSE)</f>
        <v>Mackey Lake</v>
      </c>
      <c r="L291" t="s">
        <v>2506</v>
      </c>
      <c r="M291" t="s">
        <v>2508</v>
      </c>
      <c r="N291" t="s">
        <v>376</v>
      </c>
    </row>
    <row r="292" spans="1:14" x14ac:dyDescent="0.3">
      <c r="A292" t="s">
        <v>304</v>
      </c>
      <c r="B292" t="s">
        <v>304</v>
      </c>
      <c r="C292" t="str">
        <f t="shared" si="5"/>
        <v>Airport Heights No. 2 Precinct</v>
      </c>
      <c r="D292" t="str">
        <f>VLOOKUP(C292,'VTD Raw Data'!F:G,2,FALSE)</f>
        <v>22-435</v>
      </c>
      <c r="G292" s="4" t="s">
        <v>2083</v>
      </c>
      <c r="H292" s="4" t="s">
        <v>2085</v>
      </c>
      <c r="I292" t="str">
        <f>VLOOKUP(G292,'04 Raw Data'!A:B,2,FALSE)</f>
        <v>Sterling</v>
      </c>
      <c r="L292" t="s">
        <v>1375</v>
      </c>
      <c r="M292" t="s">
        <v>1377</v>
      </c>
      <c r="N292" t="s">
        <v>377</v>
      </c>
    </row>
    <row r="293" spans="1:14" x14ac:dyDescent="0.3">
      <c r="A293" t="s">
        <v>305</v>
      </c>
      <c r="B293" t="s">
        <v>305</v>
      </c>
      <c r="C293" t="str">
        <f t="shared" si="5"/>
        <v>College Gate Precinct</v>
      </c>
      <c r="D293" t="str">
        <f>VLOOKUP(C293,'VTD Raw Data'!F:G,2,FALSE)</f>
        <v>22-440</v>
      </c>
      <c r="G293" s="4" t="s">
        <v>2088</v>
      </c>
      <c r="H293" s="4" t="s">
        <v>2090</v>
      </c>
      <c r="I293" t="str">
        <f>VLOOKUP(G293,'04 Raw Data'!A:B,2,FALSE)</f>
        <v>Soldotna</v>
      </c>
      <c r="L293" t="s">
        <v>1587</v>
      </c>
      <c r="M293" t="s">
        <v>1589</v>
      </c>
      <c r="N293" t="s">
        <v>378</v>
      </c>
    </row>
    <row r="294" spans="1:14" x14ac:dyDescent="0.3">
      <c r="A294" t="s">
        <v>306</v>
      </c>
      <c r="B294" t="s">
        <v>306</v>
      </c>
      <c r="C294" t="str">
        <f t="shared" si="5"/>
        <v>East Anchorage Precinct</v>
      </c>
      <c r="D294" t="str">
        <f>VLOOKUP(C294,'VTD Raw Data'!F:G,2,FALSE)</f>
        <v>22-445</v>
      </c>
      <c r="G294" s="4" t="s">
        <v>2093</v>
      </c>
      <c r="H294" s="4" t="s">
        <v>2095</v>
      </c>
      <c r="I294" t="str">
        <f>VLOOKUP(G294,'04 Raw Data'!A:B,2,FALSE)</f>
        <v>Bear Creek</v>
      </c>
      <c r="L294" t="s">
        <v>1582</v>
      </c>
      <c r="M294" t="s">
        <v>1584</v>
      </c>
      <c r="N294" t="s">
        <v>379</v>
      </c>
    </row>
    <row r="295" spans="1:14" x14ac:dyDescent="0.3">
      <c r="A295" t="s">
        <v>307</v>
      </c>
      <c r="B295" t="s">
        <v>307</v>
      </c>
      <c r="C295" t="str">
        <f t="shared" si="5"/>
        <v>Russian Jack Precinct</v>
      </c>
      <c r="D295" t="str">
        <f>VLOOKUP(C295,'VTD Raw Data'!F:G,2,FALSE)</f>
        <v>22-450</v>
      </c>
      <c r="G295" s="4" t="s">
        <v>2098</v>
      </c>
      <c r="H295" s="4" t="s">
        <v>2100</v>
      </c>
      <c r="I295" t="str">
        <f>VLOOKUP(G295,'04 Raw Data'!A:B,2,FALSE)</f>
        <v>Kenai No. 2</v>
      </c>
      <c r="L295" t="s">
        <v>1607</v>
      </c>
      <c r="M295" t="s">
        <v>1609</v>
      </c>
      <c r="N295" t="s">
        <v>383</v>
      </c>
    </row>
    <row r="296" spans="1:14" x14ac:dyDescent="0.3">
      <c r="A296" t="s">
        <v>308</v>
      </c>
      <c r="B296" t="s">
        <v>2945</v>
      </c>
      <c r="C296" t="str">
        <f t="shared" si="5"/>
        <v>South Mountain View No. 2 Precinct</v>
      </c>
      <c r="D296" t="str">
        <f>VLOOKUP(C296,'VTD Raw Data'!F:G,2,FALSE)</f>
        <v>22-455</v>
      </c>
      <c r="G296" s="4" t="s">
        <v>2103</v>
      </c>
      <c r="H296" s="4" t="s">
        <v>2105</v>
      </c>
      <c r="I296" t="str">
        <f>VLOOKUP(G296,'04 Raw Data'!A:B,2,FALSE)</f>
        <v>Salamatoff</v>
      </c>
      <c r="L296" t="s">
        <v>1365</v>
      </c>
      <c r="M296" t="s">
        <v>1367</v>
      </c>
      <c r="N296" t="s">
        <v>384</v>
      </c>
    </row>
    <row r="297" spans="1:14" x14ac:dyDescent="0.3">
      <c r="A297" t="s">
        <v>309</v>
      </c>
      <c r="B297" t="s">
        <v>2946</v>
      </c>
      <c r="C297" t="str">
        <f t="shared" si="5"/>
        <v>University No. 1 Precinct</v>
      </c>
      <c r="D297" t="str">
        <f>VLOOKUP(C297,'VTD Raw Data'!F:G,2,FALSE)</f>
        <v>22-460</v>
      </c>
      <c r="G297" s="4" t="s">
        <v>2108</v>
      </c>
      <c r="H297" s="4" t="s">
        <v>2110</v>
      </c>
      <c r="I297" t="str">
        <f>VLOOKUP(G297,'04 Raw Data'!A:B,2,FALSE)</f>
        <v>Nikiski</v>
      </c>
      <c r="L297" t="s">
        <v>1487</v>
      </c>
      <c r="M297" t="s">
        <v>1489</v>
      </c>
      <c r="N297" t="s">
        <v>385</v>
      </c>
    </row>
    <row r="298" spans="1:14" x14ac:dyDescent="0.3">
      <c r="A298" t="s">
        <v>310</v>
      </c>
      <c r="B298" t="s">
        <v>2947</v>
      </c>
      <c r="C298" t="str">
        <f t="shared" si="5"/>
        <v>University No. 2 Precinct</v>
      </c>
      <c r="D298" t="str">
        <f>VLOOKUP(C298,'VTD Raw Data'!F:G,2,FALSE)</f>
        <v>22-465</v>
      </c>
      <c r="G298" s="4" t="s">
        <v>2113</v>
      </c>
      <c r="H298" s="4" t="s">
        <v>2115</v>
      </c>
      <c r="I298" t="str">
        <f>VLOOKUP(G298,'04 Raw Data'!A:B,2,FALSE)</f>
        <v>Cooper Landing</v>
      </c>
      <c r="L298" t="s">
        <v>1482</v>
      </c>
      <c r="M298" t="s">
        <v>1484</v>
      </c>
      <c r="N298" t="s">
        <v>386</v>
      </c>
    </row>
    <row r="299" spans="1:14" x14ac:dyDescent="0.3">
      <c r="A299" t="s">
        <v>311</v>
      </c>
      <c r="B299" t="s">
        <v>311</v>
      </c>
      <c r="C299" t="str">
        <f t="shared" si="5"/>
        <v>District 22 Absentee Precinct</v>
      </c>
      <c r="D299" t="e">
        <f>VLOOKUP(C299,'VTD Raw Data'!F:G,2,FALSE)</f>
        <v>#N/A</v>
      </c>
      <c r="G299" s="4" t="s">
        <v>2118</v>
      </c>
      <c r="H299" s="4" t="s">
        <v>2120</v>
      </c>
      <c r="I299" t="str">
        <f>VLOOKUP(G299,'04 Raw Data'!A:B,2,FALSE)</f>
        <v>Hope</v>
      </c>
      <c r="L299" t="s">
        <v>1617</v>
      </c>
      <c r="M299" t="s">
        <v>1619</v>
      </c>
      <c r="N299" t="s">
        <v>387</v>
      </c>
    </row>
    <row r="300" spans="1:14" x14ac:dyDescent="0.3">
      <c r="A300" t="s">
        <v>312</v>
      </c>
      <c r="B300" t="s">
        <v>312</v>
      </c>
      <c r="C300" t="str">
        <f t="shared" si="5"/>
        <v>District 22 Question Precinct</v>
      </c>
      <c r="D300" t="e">
        <f>VLOOKUP(C300,'VTD Raw Data'!F:G,2,FALSE)</f>
        <v>#N/A</v>
      </c>
      <c r="G300" s="4" t="s">
        <v>2123</v>
      </c>
      <c r="H300" s="4" t="s">
        <v>2125</v>
      </c>
      <c r="I300" t="str">
        <f>VLOOKUP(G300,'04 Raw Data'!A:B,2,FALSE)</f>
        <v>Chugach Foot Hills No. 2</v>
      </c>
      <c r="L300" t="s">
        <v>2273</v>
      </c>
      <c r="M300" t="s">
        <v>2275</v>
      </c>
      <c r="N300" t="s">
        <v>388</v>
      </c>
    </row>
    <row r="301" spans="1:14" x14ac:dyDescent="0.3">
      <c r="A301" t="s">
        <v>313</v>
      </c>
      <c r="B301" t="s">
        <v>2948</v>
      </c>
      <c r="C301" t="str">
        <f t="shared" si="5"/>
        <v>Downtown No. 1 Precinct</v>
      </c>
      <c r="D301" t="str">
        <f>VLOOKUP(C301,'VTD Raw Data'!F:G,2,FALSE)</f>
        <v>23-500</v>
      </c>
      <c r="G301" s="4" t="s">
        <v>2128</v>
      </c>
      <c r="H301" s="4" t="s">
        <v>2130</v>
      </c>
      <c r="I301" t="str">
        <f>VLOOKUP(G301,'04 Raw Data'!A:B,2,FALSE)</f>
        <v>Scenic Park</v>
      </c>
      <c r="L301" t="s">
        <v>2491</v>
      </c>
      <c r="M301" t="s">
        <v>2493</v>
      </c>
      <c r="N301" t="s">
        <v>389</v>
      </c>
    </row>
    <row r="302" spans="1:14" x14ac:dyDescent="0.3">
      <c r="A302" t="s">
        <v>314</v>
      </c>
      <c r="B302" t="s">
        <v>2949</v>
      </c>
      <c r="C302" t="str">
        <f t="shared" si="5"/>
        <v>Downtown No. 2 Precinct</v>
      </c>
      <c r="D302" t="str">
        <f>VLOOKUP(C302,'VTD Raw Data'!F:G,2,FALSE)</f>
        <v>23-505</v>
      </c>
      <c r="G302" s="4" t="s">
        <v>2133</v>
      </c>
      <c r="H302" s="4" t="s">
        <v>2135</v>
      </c>
      <c r="I302" t="str">
        <f>VLOOKUP(G302,'04 Raw Data'!A:B,2,FALSE)</f>
        <v>Baxter</v>
      </c>
      <c r="L302" t="s">
        <v>2349</v>
      </c>
      <c r="M302" t="s">
        <v>2351</v>
      </c>
      <c r="N302" t="s">
        <v>394</v>
      </c>
    </row>
    <row r="303" spans="1:14" x14ac:dyDescent="0.3">
      <c r="A303" t="s">
        <v>315</v>
      </c>
      <c r="B303" t="s">
        <v>2950</v>
      </c>
      <c r="C303" t="str">
        <f t="shared" si="5"/>
        <v>Downtown No. 3 Precinct</v>
      </c>
      <c r="D303" t="str">
        <f>VLOOKUP(C303,'VTD Raw Data'!F:G,2,FALSE)</f>
        <v>23-510</v>
      </c>
      <c r="G303" s="4" t="s">
        <v>2138</v>
      </c>
      <c r="H303" s="4" t="s">
        <v>2140</v>
      </c>
      <c r="I303" t="str">
        <f>VLOOKUP(G303,'04 Raw Data'!A:B,2,FALSE)</f>
        <v>Reflection Lake</v>
      </c>
      <c r="L303" t="s">
        <v>1822</v>
      </c>
      <c r="M303" t="s">
        <v>1824</v>
      </c>
      <c r="N303" t="s">
        <v>395</v>
      </c>
    </row>
    <row r="304" spans="1:14" x14ac:dyDescent="0.3">
      <c r="A304" t="s">
        <v>316</v>
      </c>
      <c r="B304" t="s">
        <v>2951</v>
      </c>
      <c r="C304" t="str">
        <f t="shared" si="5"/>
        <v>Downtown No. 4 Precinct</v>
      </c>
      <c r="D304" t="str">
        <f>VLOOKUP(C304,'VTD Raw Data'!F:G,2,FALSE)</f>
        <v>23-515</v>
      </c>
      <c r="G304" s="4" t="s">
        <v>2143</v>
      </c>
      <c r="H304" s="4" t="s">
        <v>2145</v>
      </c>
      <c r="I304" t="str">
        <f>VLOOKUP(G304,'04 Raw Data'!A:B,2,FALSE)</f>
        <v>Campbell Creek No. 1</v>
      </c>
      <c r="L304" t="s">
        <v>1737</v>
      </c>
      <c r="M304" t="s">
        <v>1739</v>
      </c>
      <c r="N304" t="s">
        <v>396</v>
      </c>
    </row>
    <row r="305" spans="1:14" x14ac:dyDescent="0.3">
      <c r="A305" t="s">
        <v>317</v>
      </c>
      <c r="B305" t="s">
        <v>317</v>
      </c>
      <c r="C305" t="str">
        <f t="shared" si="5"/>
        <v>Fireweed Precinct</v>
      </c>
      <c r="D305" t="str">
        <f>VLOOKUP(C305,'VTD Raw Data'!F:G,2,FALSE)</f>
        <v>23-525</v>
      </c>
      <c r="G305" s="4" t="s">
        <v>2148</v>
      </c>
      <c r="H305" s="4" t="s">
        <v>2150</v>
      </c>
      <c r="I305" t="str">
        <f>VLOOKUP(G305,'04 Raw Data'!A:B,2,FALSE)</f>
        <v>Southport</v>
      </c>
      <c r="L305" t="s">
        <v>1742</v>
      </c>
      <c r="M305" t="s">
        <v>1744</v>
      </c>
      <c r="N305" t="s">
        <v>397</v>
      </c>
    </row>
    <row r="306" spans="1:14" x14ac:dyDescent="0.3">
      <c r="A306" t="s">
        <v>318</v>
      </c>
      <c r="B306" t="s">
        <v>318</v>
      </c>
      <c r="C306" t="str">
        <f t="shared" si="5"/>
        <v>Government Hill No. 1 Precinct</v>
      </c>
      <c r="D306" t="str">
        <f>VLOOKUP(C306,'VTD Raw Data'!F:G,2,FALSE)</f>
        <v>23-530</v>
      </c>
      <c r="G306" s="4" t="s">
        <v>2153</v>
      </c>
      <c r="H306" s="4" t="s">
        <v>2155</v>
      </c>
      <c r="I306" t="str">
        <f>VLOOKUP(G306,'04 Raw Data'!A:B,2,FALSE)</f>
        <v>Seward</v>
      </c>
      <c r="L306" t="s">
        <v>1732</v>
      </c>
      <c r="M306" t="s">
        <v>1734</v>
      </c>
      <c r="N306" t="s">
        <v>398</v>
      </c>
    </row>
    <row r="307" spans="1:14" x14ac:dyDescent="0.3">
      <c r="A307" t="s">
        <v>319</v>
      </c>
      <c r="B307" t="s">
        <v>319</v>
      </c>
      <c r="C307" t="str">
        <f t="shared" si="5"/>
        <v>Merrill Field Precinct</v>
      </c>
      <c r="D307" t="str">
        <f>VLOOKUP(C307,'VTD Raw Data'!F:G,2,FALSE)</f>
        <v>23-535</v>
      </c>
      <c r="G307" s="4" t="s">
        <v>2158</v>
      </c>
      <c r="H307" s="4" t="s">
        <v>2160</v>
      </c>
      <c r="I307" t="str">
        <f>VLOOKUP(G307,'04 Raw Data'!A:B,2,FALSE)</f>
        <v>Moose Pass</v>
      </c>
      <c r="L307" t="s">
        <v>1622</v>
      </c>
      <c r="M307" t="s">
        <v>1624</v>
      </c>
      <c r="N307" t="s">
        <v>399</v>
      </c>
    </row>
    <row r="308" spans="1:14" x14ac:dyDescent="0.3">
      <c r="A308" t="s">
        <v>320</v>
      </c>
      <c r="B308" t="s">
        <v>2952</v>
      </c>
      <c r="C308" t="str">
        <f t="shared" si="5"/>
        <v>Rodgers Park Precinct</v>
      </c>
      <c r="D308" t="str">
        <f>VLOOKUP(C308,'VTD Raw Data'!F:G,2,FALSE)</f>
        <v>23-540</v>
      </c>
      <c r="G308" s="4" t="s">
        <v>2163</v>
      </c>
      <c r="H308" s="4" t="s">
        <v>2165</v>
      </c>
      <c r="I308" t="str">
        <f>VLOOKUP(G308,'04 Raw Data'!A:B,2,FALSE)</f>
        <v>Homer No. 1</v>
      </c>
      <c r="L308" t="s">
        <v>1385</v>
      </c>
      <c r="M308" t="s">
        <v>1387</v>
      </c>
      <c r="N308" t="s">
        <v>400</v>
      </c>
    </row>
    <row r="309" spans="1:14" x14ac:dyDescent="0.3">
      <c r="A309" t="s">
        <v>321</v>
      </c>
      <c r="B309" t="s">
        <v>321</v>
      </c>
      <c r="C309" t="str">
        <f t="shared" ref="C309:C372" si="6">B309&amp;" Precinct"</f>
        <v>District 23 Absentee Precinct</v>
      </c>
      <c r="D309" t="e">
        <f>VLOOKUP(C309,'VTD Raw Data'!F:G,2,FALSE)</f>
        <v>#N/A</v>
      </c>
      <c r="G309" s="4" t="s">
        <v>2168</v>
      </c>
      <c r="H309" s="4" t="s">
        <v>2170</v>
      </c>
      <c r="I309" t="str">
        <f>VLOOKUP(G309,'04 Raw Data'!A:B,2,FALSE)</f>
        <v>Homer No. 2</v>
      </c>
      <c r="L309" t="s">
        <v>1612</v>
      </c>
      <c r="M309" t="s">
        <v>1614</v>
      </c>
      <c r="N309" t="s">
        <v>401</v>
      </c>
    </row>
    <row r="310" spans="1:14" x14ac:dyDescent="0.3">
      <c r="A310" t="s">
        <v>322</v>
      </c>
      <c r="B310" t="s">
        <v>322</v>
      </c>
      <c r="C310" t="str">
        <f t="shared" si="6"/>
        <v>District 23 Question Precinct</v>
      </c>
      <c r="D310" t="e">
        <f>VLOOKUP(C310,'VTD Raw Data'!F:G,2,FALSE)</f>
        <v>#N/A</v>
      </c>
      <c r="G310" s="4" t="s">
        <v>2173</v>
      </c>
      <c r="H310" s="4" t="s">
        <v>2175</v>
      </c>
      <c r="I310" t="str">
        <f>VLOOKUP(G310,'04 Raw Data'!A:B,2,FALSE)</f>
        <v>Kachemak City/Fritz Creek</v>
      </c>
      <c r="L310" t="s">
        <v>1340</v>
      </c>
      <c r="M310" t="s">
        <v>1342</v>
      </c>
      <c r="N310" t="s">
        <v>404</v>
      </c>
    </row>
    <row r="311" spans="1:14" x14ac:dyDescent="0.3">
      <c r="A311" t="s">
        <v>323</v>
      </c>
      <c r="B311" t="s">
        <v>323</v>
      </c>
      <c r="C311" t="str">
        <f t="shared" si="6"/>
        <v>R2 HD23-27 Precinct</v>
      </c>
      <c r="D311" t="e">
        <f>VLOOKUP(C311,'VTD Raw Data'!F:G,2,FALSE)</f>
        <v>#N/A</v>
      </c>
      <c r="G311" s="4" t="s">
        <v>2178</v>
      </c>
      <c r="H311" s="4" t="s">
        <v>2180</v>
      </c>
      <c r="I311" t="str">
        <f>VLOOKUP(G311,'04 Raw Data'!A:B,2,FALSE)</f>
        <v>Diamond Ridge</v>
      </c>
      <c r="L311" t="s">
        <v>1827</v>
      </c>
      <c r="M311" t="s">
        <v>1829</v>
      </c>
      <c r="N311" t="s">
        <v>405</v>
      </c>
    </row>
    <row r="312" spans="1:14" x14ac:dyDescent="0.3">
      <c r="A312" t="s">
        <v>324</v>
      </c>
      <c r="B312" t="s">
        <v>324</v>
      </c>
      <c r="C312" t="str">
        <f t="shared" si="6"/>
        <v>East Dowling Precinct</v>
      </c>
      <c r="D312" t="str">
        <f>VLOOKUP(C312,'VTD Raw Data'!F:G,2,FALSE)</f>
        <v>24-545</v>
      </c>
      <c r="G312" s="4" t="s">
        <v>2183</v>
      </c>
      <c r="H312" s="4" t="s">
        <v>2185</v>
      </c>
      <c r="I312" t="str">
        <f>VLOOKUP(G312,'04 Raw Data'!A:B,2,FALSE)</f>
        <v>Kachemak Bay</v>
      </c>
      <c r="L312" t="s">
        <v>1360</v>
      </c>
      <c r="M312" t="s">
        <v>1362</v>
      </c>
      <c r="N312" t="s">
        <v>406</v>
      </c>
    </row>
    <row r="313" spans="1:14" x14ac:dyDescent="0.3">
      <c r="A313" t="s">
        <v>325</v>
      </c>
      <c r="B313" t="s">
        <v>325</v>
      </c>
      <c r="C313" t="str">
        <f t="shared" si="6"/>
        <v>Far North Bicentennial Precinct</v>
      </c>
      <c r="D313" t="str">
        <f>VLOOKUP(C313,'VTD Raw Data'!F:G,2,FALSE)</f>
        <v>24-550</v>
      </c>
      <c r="G313" s="4" t="s">
        <v>2188</v>
      </c>
      <c r="H313" s="4" t="s">
        <v>2190</v>
      </c>
      <c r="I313" t="str">
        <f>VLOOKUP(G313,'04 Raw Data'!A:B,2,FALSE)</f>
        <v>Seldovia</v>
      </c>
      <c r="L313" t="s">
        <v>1330</v>
      </c>
      <c r="M313" t="s">
        <v>1332</v>
      </c>
      <c r="N313" t="s">
        <v>407</v>
      </c>
    </row>
    <row r="314" spans="1:14" x14ac:dyDescent="0.3">
      <c r="A314" t="s">
        <v>326</v>
      </c>
      <c r="B314" t="s">
        <v>326</v>
      </c>
      <c r="C314" t="str">
        <f t="shared" si="6"/>
        <v>Midtown No. 1 Precinct</v>
      </c>
      <c r="D314" t="str">
        <f>VLOOKUP(C314,'VTD Raw Data'!F:G,2,FALSE)</f>
        <v>24-555</v>
      </c>
      <c r="G314" s="4" t="s">
        <v>2193</v>
      </c>
      <c r="H314" s="4" t="s">
        <v>2195</v>
      </c>
      <c r="I314" t="str">
        <f>VLOOKUP(G314,'04 Raw Data'!A:B,2,FALSE)</f>
        <v>Anchor Point</v>
      </c>
      <c r="L314" t="s">
        <v>1355</v>
      </c>
      <c r="M314" t="s">
        <v>1357</v>
      </c>
      <c r="N314" t="s">
        <v>408</v>
      </c>
    </row>
    <row r="315" spans="1:14" x14ac:dyDescent="0.3">
      <c r="A315" t="s">
        <v>327</v>
      </c>
      <c r="B315" t="s">
        <v>327</v>
      </c>
      <c r="C315" t="str">
        <f t="shared" si="6"/>
        <v>Midtown No. 2 Precinct</v>
      </c>
      <c r="D315" t="str">
        <f>VLOOKUP(C315,'VTD Raw Data'!F:G,2,FALSE)</f>
        <v>24-560</v>
      </c>
      <c r="G315" s="4" t="s">
        <v>2198</v>
      </c>
      <c r="H315" s="4" t="s">
        <v>2200</v>
      </c>
      <c r="I315" t="str">
        <f>VLOOKUP(G315,'04 Raw Data'!A:B,2,FALSE)</f>
        <v>Ninilchik</v>
      </c>
      <c r="L315" t="s">
        <v>1335</v>
      </c>
      <c r="M315" t="s">
        <v>1337</v>
      </c>
      <c r="N315" t="s">
        <v>409</v>
      </c>
    </row>
    <row r="316" spans="1:14" x14ac:dyDescent="0.3">
      <c r="A316" t="s">
        <v>328</v>
      </c>
      <c r="B316" t="s">
        <v>328</v>
      </c>
      <c r="C316" t="str">
        <f t="shared" si="6"/>
        <v>Midtown No. 3 Precinct</v>
      </c>
      <c r="D316" t="str">
        <f>VLOOKUP(C316,'VTD Raw Data'!F:G,2,FALSE)</f>
        <v>24-565</v>
      </c>
      <c r="G316" s="4" t="s">
        <v>2203</v>
      </c>
      <c r="H316" s="4" t="s">
        <v>2205</v>
      </c>
      <c r="I316" t="str">
        <f>VLOOKUP(G316,'04 Raw Data'!A:B,2,FALSE)</f>
        <v>Central</v>
      </c>
      <c r="L316" t="s">
        <v>1345</v>
      </c>
      <c r="M316" t="s">
        <v>1347</v>
      </c>
      <c r="N316" t="s">
        <v>410</v>
      </c>
    </row>
    <row r="317" spans="1:14" x14ac:dyDescent="0.3">
      <c r="A317" t="s">
        <v>329</v>
      </c>
      <c r="B317" t="s">
        <v>329</v>
      </c>
      <c r="C317" t="str">
        <f t="shared" si="6"/>
        <v>Taku Precinct</v>
      </c>
      <c r="D317" t="str">
        <f>VLOOKUP(C317,'VTD Raw Data'!F:G,2,FALSE)</f>
        <v>24-570</v>
      </c>
      <c r="G317" s="4" t="s">
        <v>2208</v>
      </c>
      <c r="H317" s="4" t="s">
        <v>2210</v>
      </c>
      <c r="I317" t="str">
        <f>VLOOKUP(G317,'04 Raw Data'!A:B,2,FALSE)</f>
        <v>Tyonek</v>
      </c>
      <c r="L317" t="s">
        <v>2118</v>
      </c>
      <c r="M317" t="s">
        <v>2120</v>
      </c>
      <c r="N317" t="s">
        <v>411</v>
      </c>
    </row>
    <row r="318" spans="1:14" x14ac:dyDescent="0.3">
      <c r="A318" t="s">
        <v>330</v>
      </c>
      <c r="B318" t="s">
        <v>330</v>
      </c>
      <c r="C318" t="str">
        <f t="shared" si="6"/>
        <v>Tudor Precinct</v>
      </c>
      <c r="D318" t="str">
        <f>VLOOKUP(C318,'VTD Raw Data'!F:G,2,FALSE)</f>
        <v>24-575</v>
      </c>
      <c r="G318" s="4" t="s">
        <v>2213</v>
      </c>
      <c r="H318" s="4" t="s">
        <v>2215</v>
      </c>
      <c r="I318" t="str">
        <f>VLOOKUP(G318,'04 Raw Data'!A:B,2,FALSE)</f>
        <v>Creekside Park</v>
      </c>
      <c r="L318" t="s">
        <v>1350</v>
      </c>
      <c r="M318" t="s">
        <v>1352</v>
      </c>
      <c r="N318" t="s">
        <v>412</v>
      </c>
    </row>
    <row r="319" spans="1:14" x14ac:dyDescent="0.3">
      <c r="A319" t="s">
        <v>331</v>
      </c>
      <c r="B319" t="s">
        <v>331</v>
      </c>
      <c r="C319" t="str">
        <f t="shared" si="6"/>
        <v>District 24 Absentee Precinct</v>
      </c>
      <c r="D319" t="e">
        <f>VLOOKUP(C319,'VTD Raw Data'!F:G,2,FALSE)</f>
        <v>#N/A</v>
      </c>
      <c r="G319" s="4" t="s">
        <v>2218</v>
      </c>
      <c r="H319" s="4" t="s">
        <v>2220</v>
      </c>
      <c r="I319" t="str">
        <f>VLOOKUP(G319,'04 Raw Data'!A:B,2,FALSE)</f>
        <v>Chugach Foot Hills No. 1</v>
      </c>
      <c r="L319" t="s">
        <v>1320</v>
      </c>
      <c r="M319" t="s">
        <v>1322</v>
      </c>
      <c r="N319" t="s">
        <v>413</v>
      </c>
    </row>
    <row r="320" spans="1:14" x14ac:dyDescent="0.3">
      <c r="A320" t="s">
        <v>332</v>
      </c>
      <c r="B320" t="s">
        <v>332</v>
      </c>
      <c r="C320" t="str">
        <f t="shared" si="6"/>
        <v>District 24 Question Precinct</v>
      </c>
      <c r="D320" t="e">
        <f>VLOOKUP(C320,'VTD Raw Data'!F:G,2,FALSE)</f>
        <v>#N/A</v>
      </c>
      <c r="G320" s="4" t="s">
        <v>2223</v>
      </c>
      <c r="H320" s="4" t="s">
        <v>2225</v>
      </c>
      <c r="I320" t="str">
        <f>VLOOKUP(G320,'04 Raw Data'!A:B,2,FALSE)</f>
        <v>Russian Jack</v>
      </c>
      <c r="L320" t="s">
        <v>2486</v>
      </c>
      <c r="M320" t="s">
        <v>2488</v>
      </c>
      <c r="N320" t="s">
        <v>414</v>
      </c>
    </row>
    <row r="321" spans="1:14" x14ac:dyDescent="0.3">
      <c r="A321" t="s">
        <v>333</v>
      </c>
      <c r="B321" t="s">
        <v>333</v>
      </c>
      <c r="C321" t="str">
        <f t="shared" si="6"/>
        <v>Arctic Precinct</v>
      </c>
      <c r="D321" t="str">
        <f>VLOOKUP(C321,'VTD Raw Data'!F:G,2,FALSE)</f>
        <v>25-600</v>
      </c>
      <c r="G321" s="4" t="s">
        <v>2228</v>
      </c>
      <c r="H321" s="4" t="s">
        <v>2230</v>
      </c>
      <c r="I321" t="str">
        <f>VLOOKUP(G321,'04 Raw Data'!A:B,2,FALSE)</f>
        <v>Sand Lake No. 3</v>
      </c>
      <c r="L321" t="s">
        <v>772</v>
      </c>
      <c r="M321" t="s">
        <v>774</v>
      </c>
      <c r="N321" t="s">
        <v>415</v>
      </c>
    </row>
    <row r="322" spans="1:14" x14ac:dyDescent="0.3">
      <c r="A322" t="s">
        <v>334</v>
      </c>
      <c r="B322" t="s">
        <v>334</v>
      </c>
      <c r="C322" t="str">
        <f t="shared" si="6"/>
        <v>Conners Lake Precinct</v>
      </c>
      <c r="D322" t="str">
        <f>VLOOKUP(C322,'VTD Raw Data'!F:G,2,FALSE)</f>
        <v>25-605</v>
      </c>
      <c r="G322" s="4" t="s">
        <v>2233</v>
      </c>
      <c r="H322" s="4" t="s">
        <v>2235</v>
      </c>
      <c r="I322" t="str">
        <f>VLOOKUP(G322,'04 Raw Data'!A:B,2,FALSE)</f>
        <v>Campbell Creek No. 3</v>
      </c>
      <c r="L322" t="s">
        <v>2203</v>
      </c>
      <c r="M322" t="s">
        <v>2205</v>
      </c>
      <c r="N322" t="s">
        <v>96</v>
      </c>
    </row>
    <row r="323" spans="1:14" x14ac:dyDescent="0.3">
      <c r="A323" t="s">
        <v>335</v>
      </c>
      <c r="B323" t="s">
        <v>335</v>
      </c>
      <c r="C323" t="str">
        <f t="shared" si="6"/>
        <v>Northwood Precinct</v>
      </c>
      <c r="D323" t="str">
        <f>VLOOKUP(C323,'VTD Raw Data'!F:G,2,FALSE)</f>
        <v>25-610</v>
      </c>
      <c r="G323" s="4" t="s">
        <v>2238</v>
      </c>
      <c r="H323" s="4" t="s">
        <v>2240</v>
      </c>
      <c r="I323" t="str">
        <f>VLOOKUP(G323,'04 Raw Data'!A:B,2,FALSE)</f>
        <v>East Anchorage</v>
      </c>
      <c r="L323" t="s">
        <v>2053</v>
      </c>
      <c r="M323" t="s">
        <v>2055</v>
      </c>
      <c r="N323" t="s">
        <v>418</v>
      </c>
    </row>
    <row r="324" spans="1:14" x14ac:dyDescent="0.3">
      <c r="A324" t="s">
        <v>336</v>
      </c>
      <c r="B324" t="s">
        <v>336</v>
      </c>
      <c r="C324" t="str">
        <f t="shared" si="6"/>
        <v>Spenard No. 1 Precinct</v>
      </c>
      <c r="D324" t="str">
        <f>VLOOKUP(C324,'VTD Raw Data'!F:G,2,FALSE)</f>
        <v>25-615</v>
      </c>
      <c r="G324" s="4" t="s">
        <v>2243</v>
      </c>
      <c r="H324" s="4" t="s">
        <v>2245</v>
      </c>
      <c r="I324" t="str">
        <f>VLOOKUP(G324,'04 Raw Data'!A:B,2,FALSE)</f>
        <v>Midtown No. 3</v>
      </c>
      <c r="L324" t="s">
        <v>2098</v>
      </c>
      <c r="M324" t="s">
        <v>2100</v>
      </c>
      <c r="N324" t="s">
        <v>419</v>
      </c>
    </row>
    <row r="325" spans="1:14" x14ac:dyDescent="0.3">
      <c r="A325" t="s">
        <v>337</v>
      </c>
      <c r="B325" t="s">
        <v>337</v>
      </c>
      <c r="C325" t="str">
        <f t="shared" si="6"/>
        <v>Spenard No. 2 Precinct</v>
      </c>
      <c r="D325" t="str">
        <f>VLOOKUP(C325,'VTD Raw Data'!F:G,2,FALSE)</f>
        <v>25-620</v>
      </c>
      <c r="G325" s="4" t="s">
        <v>2248</v>
      </c>
      <c r="H325" s="4" t="s">
        <v>2250</v>
      </c>
      <c r="I325" t="str">
        <f>VLOOKUP(G325,'04 Raw Data'!A:B,2,FALSE)</f>
        <v>Midtown No. 2</v>
      </c>
      <c r="L325" t="s">
        <v>2058</v>
      </c>
      <c r="M325" t="s">
        <v>2060</v>
      </c>
      <c r="N325" t="s">
        <v>420</v>
      </c>
    </row>
    <row r="326" spans="1:14" x14ac:dyDescent="0.3">
      <c r="A326" t="s">
        <v>338</v>
      </c>
      <c r="B326" t="s">
        <v>338</v>
      </c>
      <c r="C326" t="str">
        <f t="shared" si="6"/>
        <v>Spenard No. 3 Precinct</v>
      </c>
      <c r="D326" t="str">
        <f>VLOOKUP(C326,'VTD Raw Data'!F:G,2,FALSE)</f>
        <v>25-625</v>
      </c>
      <c r="G326" s="4" t="s">
        <v>2253</v>
      </c>
      <c r="H326" s="4" t="s">
        <v>2255</v>
      </c>
      <c r="I326" t="str">
        <f>VLOOKUP(G326,'04 Raw Data'!A:B,2,FALSE)</f>
        <v>Airport Heights No. 2</v>
      </c>
      <c r="L326" t="s">
        <v>2063</v>
      </c>
      <c r="M326" t="s">
        <v>2065</v>
      </c>
      <c r="N326" t="s">
        <v>421</v>
      </c>
    </row>
    <row r="327" spans="1:14" x14ac:dyDescent="0.3">
      <c r="A327" t="s">
        <v>339</v>
      </c>
      <c r="B327" t="s">
        <v>339</v>
      </c>
      <c r="C327" t="str">
        <f t="shared" si="6"/>
        <v>Westchester No. 1 Precinct</v>
      </c>
      <c r="D327" t="str">
        <f>VLOOKUP(C327,'VTD Raw Data'!F:G,2,FALSE)</f>
        <v>25-630</v>
      </c>
      <c r="G327" s="4" t="s">
        <v>2258</v>
      </c>
      <c r="H327" s="4" t="s">
        <v>2260</v>
      </c>
      <c r="I327" t="str">
        <f>VLOOKUP(G327,'04 Raw Data'!A:B,2,FALSE)</f>
        <v>Jewel Lake No 1</v>
      </c>
      <c r="L327" t="s">
        <v>2088</v>
      </c>
      <c r="M327" t="s">
        <v>2090</v>
      </c>
      <c r="N327" t="s">
        <v>422</v>
      </c>
    </row>
    <row r="328" spans="1:14" x14ac:dyDescent="0.3">
      <c r="A328" t="s">
        <v>340</v>
      </c>
      <c r="B328" t="s">
        <v>340</v>
      </c>
      <c r="C328" t="str">
        <f t="shared" si="6"/>
        <v>Willowcrest No. 1 Precinct</v>
      </c>
      <c r="D328" t="str">
        <f>VLOOKUP(C328,'VTD Raw Data'!F:G,2,FALSE)</f>
        <v>25-635</v>
      </c>
      <c r="G328" s="4" t="s">
        <v>2263</v>
      </c>
      <c r="H328" s="4" t="s">
        <v>2265</v>
      </c>
      <c r="I328" t="str">
        <f>VLOOKUP(G328,'04 Raw Data'!A:B,2,FALSE)</f>
        <v>Turnagain No. 3</v>
      </c>
      <c r="L328" t="s">
        <v>2068</v>
      </c>
      <c r="M328" t="s">
        <v>2070</v>
      </c>
      <c r="N328" t="s">
        <v>427</v>
      </c>
    </row>
    <row r="329" spans="1:14" x14ac:dyDescent="0.3">
      <c r="A329" t="s">
        <v>341</v>
      </c>
      <c r="B329" t="s">
        <v>341</v>
      </c>
      <c r="C329" t="str">
        <f t="shared" si="6"/>
        <v>Willowcrest No. 2 Precinct</v>
      </c>
      <c r="D329" t="str">
        <f>VLOOKUP(C329,'VTD Raw Data'!F:G,2,FALSE)</f>
        <v>25-640</v>
      </c>
      <c r="G329" s="4" t="s">
        <v>2268</v>
      </c>
      <c r="H329" s="4" t="s">
        <v>2270</v>
      </c>
      <c r="I329" t="str">
        <f>VLOOKUP(G329,'04 Raw Data'!A:B,2,FALSE)</f>
        <v>Turnagain No. 2</v>
      </c>
      <c r="L329" t="s">
        <v>2073</v>
      </c>
      <c r="M329" t="s">
        <v>2075</v>
      </c>
      <c r="N329" t="s">
        <v>428</v>
      </c>
    </row>
    <row r="330" spans="1:14" x14ac:dyDescent="0.3">
      <c r="A330" t="s">
        <v>342</v>
      </c>
      <c r="B330" t="s">
        <v>342</v>
      </c>
      <c r="C330" t="str">
        <f t="shared" si="6"/>
        <v>District 25 Absentee Precinct</v>
      </c>
      <c r="D330" t="e">
        <f>VLOOKUP(C330,'VTD Raw Data'!F:G,2,FALSE)</f>
        <v>#N/A</v>
      </c>
      <c r="G330" s="4" t="s">
        <v>2273</v>
      </c>
      <c r="H330" s="4" t="s">
        <v>2275</v>
      </c>
      <c r="I330" t="str">
        <f>VLOOKUP(G330,'04 Raw Data'!A:B,2,FALSE)</f>
        <v>Lore No. 1</v>
      </c>
      <c r="L330" t="s">
        <v>2078</v>
      </c>
      <c r="M330" t="s">
        <v>2080</v>
      </c>
      <c r="N330" t="s">
        <v>429</v>
      </c>
    </row>
    <row r="331" spans="1:14" x14ac:dyDescent="0.3">
      <c r="A331" t="s">
        <v>343</v>
      </c>
      <c r="B331" t="s">
        <v>343</v>
      </c>
      <c r="C331" t="str">
        <f t="shared" si="6"/>
        <v>District 25 Question Precinct</v>
      </c>
      <c r="D331" t="e">
        <f>VLOOKUP(C331,'VTD Raw Data'!F:G,2,FALSE)</f>
        <v>#N/A</v>
      </c>
      <c r="G331" s="4" t="s">
        <v>2278</v>
      </c>
      <c r="H331" s="4" t="s">
        <v>2280</v>
      </c>
      <c r="I331" t="str">
        <f>VLOOKUP(G331,'04 Raw Data'!A:B,2,FALSE)</f>
        <v>Far North Bicentennial</v>
      </c>
      <c r="L331" t="s">
        <v>2108</v>
      </c>
      <c r="M331" t="s">
        <v>2110</v>
      </c>
      <c r="N331" t="s">
        <v>430</v>
      </c>
    </row>
    <row r="332" spans="1:14" x14ac:dyDescent="0.3">
      <c r="A332" t="s">
        <v>344</v>
      </c>
      <c r="B332" t="s">
        <v>344</v>
      </c>
      <c r="C332" t="str">
        <f t="shared" si="6"/>
        <v>R2 HD25-26 Precinct</v>
      </c>
      <c r="D332" t="e">
        <f>VLOOKUP(C332,'VTD Raw Data'!F:G,2,FALSE)</f>
        <v>#N/A</v>
      </c>
      <c r="G332" s="4" t="s">
        <v>2283</v>
      </c>
      <c r="H332" s="4" t="s">
        <v>2285</v>
      </c>
      <c r="I332" t="str">
        <f>VLOOKUP(G332,'04 Raw Data'!A:B,2,FALSE)</f>
        <v>Sand Lake No. 1</v>
      </c>
      <c r="L332" t="s">
        <v>2198</v>
      </c>
      <c r="M332" t="s">
        <v>2200</v>
      </c>
      <c r="N332" t="s">
        <v>431</v>
      </c>
    </row>
    <row r="333" spans="1:14" x14ac:dyDescent="0.3">
      <c r="A333" t="s">
        <v>345</v>
      </c>
      <c r="B333" t="s">
        <v>345</v>
      </c>
      <c r="C333" t="str">
        <f t="shared" si="6"/>
        <v>Inlet View No. 1 Precinct</v>
      </c>
      <c r="D333" t="str">
        <f>VLOOKUP(C333,'VTD Raw Data'!F:G,2,FALSE)</f>
        <v>26-645</v>
      </c>
      <c r="G333" s="4" t="s">
        <v>2288</v>
      </c>
      <c r="H333" s="4" t="s">
        <v>2290</v>
      </c>
      <c r="I333" t="str">
        <f>VLOOKUP(G333,'04 Raw Data'!A:B,2,FALSE)</f>
        <v>Arctic</v>
      </c>
      <c r="L333" t="s">
        <v>2103</v>
      </c>
      <c r="M333" t="s">
        <v>2105</v>
      </c>
      <c r="N333" t="s">
        <v>432</v>
      </c>
    </row>
    <row r="334" spans="1:14" x14ac:dyDescent="0.3">
      <c r="A334" t="s">
        <v>346</v>
      </c>
      <c r="B334" t="s">
        <v>346</v>
      </c>
      <c r="C334" t="str">
        <f t="shared" si="6"/>
        <v>Inlet View No. 2 Precinct</v>
      </c>
      <c r="D334" t="str">
        <f>VLOOKUP(C334,'VTD Raw Data'!F:G,2,FALSE)</f>
        <v>26-650</v>
      </c>
      <c r="G334" s="4" t="s">
        <v>2294</v>
      </c>
      <c r="H334" s="4" t="s">
        <v>2296</v>
      </c>
      <c r="I334" t="str">
        <f>VLOOKUP(G334,'04 Raw Data'!A:B,2,FALSE)</f>
        <v>Takotna</v>
      </c>
      <c r="L334" t="s">
        <v>2083</v>
      </c>
      <c r="M334" t="s">
        <v>2085</v>
      </c>
      <c r="N334" t="s">
        <v>433</v>
      </c>
    </row>
    <row r="335" spans="1:14" x14ac:dyDescent="0.3">
      <c r="A335" t="s">
        <v>347</v>
      </c>
      <c r="B335" t="s">
        <v>347</v>
      </c>
      <c r="C335" t="str">
        <f t="shared" si="6"/>
        <v>Lake Hood Precinct</v>
      </c>
      <c r="D335" t="str">
        <f>VLOOKUP(C335,'VTD Raw Data'!F:G,2,FALSE)</f>
        <v>26-655</v>
      </c>
      <c r="G335" s="4" t="s">
        <v>2299</v>
      </c>
      <c r="H335" s="4" t="s">
        <v>2301</v>
      </c>
      <c r="I335" t="str">
        <f>VLOOKUP(G335,'04 Raw Data'!A:B,2,FALSE)</f>
        <v>Nikolai</v>
      </c>
      <c r="L335" t="s">
        <v>2163</v>
      </c>
      <c r="M335" t="s">
        <v>2165</v>
      </c>
      <c r="N335" t="s">
        <v>437</v>
      </c>
    </row>
    <row r="336" spans="1:14" x14ac:dyDescent="0.3">
      <c r="A336" t="s">
        <v>348</v>
      </c>
      <c r="B336" t="s">
        <v>348</v>
      </c>
      <c r="C336" t="str">
        <f t="shared" si="6"/>
        <v>Lake Spenard Precinct</v>
      </c>
      <c r="D336" t="str">
        <f>VLOOKUP(C336,'VTD Raw Data'!F:G,2,FALSE)</f>
        <v>26-660</v>
      </c>
      <c r="G336" s="4" t="s">
        <v>2304</v>
      </c>
      <c r="H336" s="4" t="s">
        <v>2306</v>
      </c>
      <c r="I336" t="str">
        <f>VLOOKUP(G336,'04 Raw Data'!A:B,2,FALSE)</f>
        <v>Minto</v>
      </c>
      <c r="L336" t="s">
        <v>2168</v>
      </c>
      <c r="M336" t="s">
        <v>2170</v>
      </c>
      <c r="N336" t="s">
        <v>438</v>
      </c>
    </row>
    <row r="337" spans="1:14" x14ac:dyDescent="0.3">
      <c r="A337" t="s">
        <v>349</v>
      </c>
      <c r="B337" t="s">
        <v>349</v>
      </c>
      <c r="C337" t="str">
        <f t="shared" si="6"/>
        <v>Turnagain No. 1 Precinct</v>
      </c>
      <c r="D337" t="str">
        <f>VLOOKUP(C337,'VTD Raw Data'!F:G,2,FALSE)</f>
        <v>26-665</v>
      </c>
      <c r="G337" s="4" t="s">
        <v>2309</v>
      </c>
      <c r="H337" s="4" t="s">
        <v>2311</v>
      </c>
      <c r="I337" t="str">
        <f>VLOOKUP(G337,'04 Raw Data'!A:B,2,FALSE)</f>
        <v>Hughes</v>
      </c>
      <c r="L337" t="s">
        <v>2193</v>
      </c>
      <c r="M337" t="s">
        <v>2195</v>
      </c>
      <c r="N337" t="s">
        <v>439</v>
      </c>
    </row>
    <row r="338" spans="1:14" x14ac:dyDescent="0.3">
      <c r="A338" t="s">
        <v>350</v>
      </c>
      <c r="B338" t="s">
        <v>350</v>
      </c>
      <c r="C338" t="str">
        <f t="shared" si="6"/>
        <v>Turnagain No. 2 Precinct</v>
      </c>
      <c r="D338" t="str">
        <f>VLOOKUP(C338,'VTD Raw Data'!F:G,2,FALSE)</f>
        <v>26-670</v>
      </c>
      <c r="G338" s="4" t="s">
        <v>2314</v>
      </c>
      <c r="H338" s="4" t="s">
        <v>2316</v>
      </c>
      <c r="I338" t="str">
        <f>VLOOKUP(G338,'04 Raw Data'!A:B,2,FALSE)</f>
        <v>Kaltag</v>
      </c>
      <c r="L338" t="s">
        <v>2093</v>
      </c>
      <c r="M338" t="s">
        <v>2095</v>
      </c>
      <c r="N338" t="s">
        <v>440</v>
      </c>
    </row>
    <row r="339" spans="1:14" x14ac:dyDescent="0.3">
      <c r="A339" t="s">
        <v>351</v>
      </c>
      <c r="B339" t="s">
        <v>351</v>
      </c>
      <c r="C339" t="str">
        <f t="shared" si="6"/>
        <v>Turnagain No. 3 Precinct</v>
      </c>
      <c r="D339" t="str">
        <f>VLOOKUP(C339,'VTD Raw Data'!F:G,2,FALSE)</f>
        <v>26-675</v>
      </c>
      <c r="G339" s="4" t="s">
        <v>2319</v>
      </c>
      <c r="H339" s="4" t="s">
        <v>2321</v>
      </c>
      <c r="I339" t="str">
        <f>VLOOKUP(G339,'04 Raw Data'!A:B,2,FALSE)</f>
        <v>Chester Valley</v>
      </c>
      <c r="L339" t="s">
        <v>2113</v>
      </c>
      <c r="M339" t="s">
        <v>2115</v>
      </c>
      <c r="N339" t="s">
        <v>441</v>
      </c>
    </row>
    <row r="340" spans="1:14" x14ac:dyDescent="0.3">
      <c r="A340" t="s">
        <v>352</v>
      </c>
      <c r="B340" t="s">
        <v>352</v>
      </c>
      <c r="C340" t="str">
        <f t="shared" si="6"/>
        <v>Turnagain No. 4 Precinct</v>
      </c>
      <c r="D340" t="str">
        <f>VLOOKUP(C340,'VTD Raw Data'!F:G,2,FALSE)</f>
        <v>26-680</v>
      </c>
      <c r="G340" s="4" t="s">
        <v>2324</v>
      </c>
      <c r="H340" s="4" t="s">
        <v>2326</v>
      </c>
      <c r="I340" t="str">
        <f>VLOOKUP(G340,'04 Raw Data'!A:B,2,FALSE)</f>
        <v>Muldoon No. 4</v>
      </c>
      <c r="L340" t="s">
        <v>2178</v>
      </c>
      <c r="M340" t="s">
        <v>2180</v>
      </c>
      <c r="N340" t="s">
        <v>442</v>
      </c>
    </row>
    <row r="341" spans="1:14" x14ac:dyDescent="0.3">
      <c r="A341" t="s">
        <v>353</v>
      </c>
      <c r="B341" t="s">
        <v>353</v>
      </c>
      <c r="C341" t="str">
        <f t="shared" si="6"/>
        <v>Westchester No. 2 Precinct</v>
      </c>
      <c r="D341" t="str">
        <f>VLOOKUP(C341,'VTD Raw Data'!F:G,2,FALSE)</f>
        <v>26-685</v>
      </c>
      <c r="G341" s="4" t="s">
        <v>2329</v>
      </c>
      <c r="H341" s="4" t="s">
        <v>2331</v>
      </c>
      <c r="I341" t="str">
        <f>VLOOKUP(G341,'04 Raw Data'!A:B,2,FALSE)</f>
        <v>University No 1</v>
      </c>
      <c r="L341" t="s">
        <v>2183</v>
      </c>
      <c r="M341" t="s">
        <v>2185</v>
      </c>
      <c r="N341" t="s">
        <v>443</v>
      </c>
    </row>
    <row r="342" spans="1:14" x14ac:dyDescent="0.3">
      <c r="A342" t="s">
        <v>354</v>
      </c>
      <c r="B342" t="s">
        <v>354</v>
      </c>
      <c r="C342" t="str">
        <f t="shared" si="6"/>
        <v>District 26 Absentee Precinct</v>
      </c>
      <c r="D342" t="e">
        <f>VLOOKUP(C342,'VTD Raw Data'!F:G,2,FALSE)</f>
        <v>#N/A</v>
      </c>
      <c r="G342" s="4" t="s">
        <v>2334</v>
      </c>
      <c r="H342" s="4" t="s">
        <v>2336</v>
      </c>
      <c r="I342" t="str">
        <f>VLOOKUP(G342,'04 Raw Data'!A:B,2,FALSE)</f>
        <v>Conners Lake</v>
      </c>
      <c r="L342" t="s">
        <v>2173</v>
      </c>
      <c r="M342" t="s">
        <v>2175</v>
      </c>
      <c r="N342" t="s">
        <v>444</v>
      </c>
    </row>
    <row r="343" spans="1:14" x14ac:dyDescent="0.3">
      <c r="A343" t="s">
        <v>355</v>
      </c>
      <c r="B343" t="s">
        <v>355</v>
      </c>
      <c r="C343" t="str">
        <f t="shared" si="6"/>
        <v>District 26 Question Precinct</v>
      </c>
      <c r="D343" t="e">
        <f>VLOOKUP(C343,'VTD Raw Data'!F:G,2,FALSE)</f>
        <v>#N/A</v>
      </c>
      <c r="G343" s="4" t="s">
        <v>2339</v>
      </c>
      <c r="H343" s="4" t="s">
        <v>2341</v>
      </c>
      <c r="I343" t="str">
        <f>VLOOKUP(G343,'04 Raw Data'!A:B,2,FALSE)</f>
        <v>Northwood</v>
      </c>
      <c r="L343" t="s">
        <v>2158</v>
      </c>
      <c r="M343" t="s">
        <v>2160</v>
      </c>
      <c r="N343" t="s">
        <v>445</v>
      </c>
    </row>
    <row r="344" spans="1:14" x14ac:dyDescent="0.3">
      <c r="A344" t="s">
        <v>356</v>
      </c>
      <c r="B344" t="s">
        <v>356</v>
      </c>
      <c r="C344" t="str">
        <f t="shared" si="6"/>
        <v>Dimond No. 1 Precinct</v>
      </c>
      <c r="D344" t="str">
        <f>VLOOKUP(C344,'VTD Raw Data'!F:G,2,FALSE)</f>
        <v>27-700</v>
      </c>
      <c r="G344" s="4" t="s">
        <v>2344</v>
      </c>
      <c r="H344" s="4" t="s">
        <v>2346</v>
      </c>
      <c r="I344" t="str">
        <f>VLOOKUP(G344,'04 Raw Data'!A:B,2,FALSE)</f>
        <v>Inlet View No. 1</v>
      </c>
      <c r="L344" t="s">
        <v>2188</v>
      </c>
      <c r="M344" t="s">
        <v>2190</v>
      </c>
      <c r="N344" t="s">
        <v>446</v>
      </c>
    </row>
    <row r="345" spans="1:14" x14ac:dyDescent="0.3">
      <c r="A345" t="s">
        <v>357</v>
      </c>
      <c r="B345" t="s">
        <v>2953</v>
      </c>
      <c r="C345" t="str">
        <f t="shared" si="6"/>
        <v>Jewel Lake No. 1 Precinct</v>
      </c>
      <c r="D345" t="str">
        <f>VLOOKUP(C345,'VTD Raw Data'!F:G,2,FALSE)</f>
        <v>27-705</v>
      </c>
      <c r="G345" s="4" t="s">
        <v>2349</v>
      </c>
      <c r="H345" s="4" t="s">
        <v>2351</v>
      </c>
      <c r="I345" t="str">
        <f>VLOOKUP(G345,'04 Raw Data'!A:B,2,FALSE)</f>
        <v>Huffman No. 1</v>
      </c>
      <c r="L345" t="s">
        <v>2153</v>
      </c>
      <c r="M345" t="s">
        <v>2155</v>
      </c>
      <c r="N345" t="s">
        <v>447</v>
      </c>
    </row>
    <row r="346" spans="1:14" x14ac:dyDescent="0.3">
      <c r="A346" t="s">
        <v>358</v>
      </c>
      <c r="B346" t="s">
        <v>358</v>
      </c>
      <c r="C346" t="str">
        <f t="shared" si="6"/>
        <v>Kincaid Precinct</v>
      </c>
      <c r="D346" t="str">
        <f>VLOOKUP(C346,'VTD Raw Data'!F:G,2,FALSE)</f>
        <v>27-710</v>
      </c>
      <c r="G346" s="4" t="s">
        <v>1897</v>
      </c>
      <c r="H346" s="4" t="s">
        <v>2356</v>
      </c>
      <c r="I346" t="str">
        <f>VLOOKUP(G346,'04 Raw Data'!A:B,2,FALSE)</f>
        <v>Port Heiden</v>
      </c>
      <c r="L346" t="s">
        <v>2611</v>
      </c>
      <c r="M346" t="s">
        <v>2613</v>
      </c>
      <c r="N346" t="s">
        <v>452</v>
      </c>
    </row>
    <row r="347" spans="1:14" x14ac:dyDescent="0.3">
      <c r="A347" t="s">
        <v>359</v>
      </c>
      <c r="B347" t="s">
        <v>359</v>
      </c>
      <c r="C347" t="str">
        <f t="shared" si="6"/>
        <v>Sand Lake No. 1 Precinct</v>
      </c>
      <c r="D347" t="str">
        <f>VLOOKUP(C347,'VTD Raw Data'!F:G,2,FALSE)</f>
        <v>27-715</v>
      </c>
      <c r="G347" s="4" t="s">
        <v>2359</v>
      </c>
      <c r="H347" s="4" t="s">
        <v>2361</v>
      </c>
      <c r="I347" t="str">
        <f>VLOOKUP(G347,'04 Raw Data'!A:B,2,FALSE)</f>
        <v>Pedro Bay</v>
      </c>
      <c r="L347" t="s">
        <v>2626</v>
      </c>
      <c r="M347" t="s">
        <v>2628</v>
      </c>
      <c r="N347" t="s">
        <v>453</v>
      </c>
    </row>
    <row r="348" spans="1:14" x14ac:dyDescent="0.3">
      <c r="A348" t="s">
        <v>360</v>
      </c>
      <c r="B348" t="s">
        <v>360</v>
      </c>
      <c r="C348" t="str">
        <f t="shared" si="6"/>
        <v>Sand Lake No. 2 Precinct</v>
      </c>
      <c r="D348" t="str">
        <f>VLOOKUP(C348,'VTD Raw Data'!F:G,2,FALSE)</f>
        <v>27-720</v>
      </c>
      <c r="G348" s="4" t="s">
        <v>2364</v>
      </c>
      <c r="H348" s="4" t="s">
        <v>2366</v>
      </c>
      <c r="I348" t="str">
        <f>VLOOKUP(G348,'04 Raw Data'!A:B,2,FALSE)</f>
        <v>Koyukuk</v>
      </c>
      <c r="L348" t="s">
        <v>2616</v>
      </c>
      <c r="M348" t="s">
        <v>2618</v>
      </c>
      <c r="N348" t="s">
        <v>454</v>
      </c>
    </row>
    <row r="349" spans="1:14" x14ac:dyDescent="0.3">
      <c r="A349" t="s">
        <v>361</v>
      </c>
      <c r="B349" t="s">
        <v>361</v>
      </c>
      <c r="C349" t="str">
        <f t="shared" si="6"/>
        <v>Sand Lake No. 3 Precinct</v>
      </c>
      <c r="D349" t="str">
        <f>VLOOKUP(C349,'VTD Raw Data'!F:G,2,FALSE)</f>
        <v>27-725</v>
      </c>
      <c r="G349" s="4" t="s">
        <v>2369</v>
      </c>
      <c r="H349" s="4" t="s">
        <v>2371</v>
      </c>
      <c r="I349" t="str">
        <f>VLOOKUP(G349,'04 Raw Data'!A:B,2,FALSE)</f>
        <v>Nulato</v>
      </c>
      <c r="L349" t="s">
        <v>2596</v>
      </c>
      <c r="M349" t="s">
        <v>2598</v>
      </c>
      <c r="N349" t="s">
        <v>455</v>
      </c>
    </row>
    <row r="350" spans="1:14" x14ac:dyDescent="0.3">
      <c r="A350" t="s">
        <v>362</v>
      </c>
      <c r="B350" t="s">
        <v>362</v>
      </c>
      <c r="C350" t="str">
        <f t="shared" si="6"/>
        <v>District 27 Absentee Precinct</v>
      </c>
      <c r="D350" t="e">
        <f>VLOOKUP(C350,'VTD Raw Data'!F:G,2,FALSE)</f>
        <v>#N/A</v>
      </c>
      <c r="G350" s="4" t="s">
        <v>2374</v>
      </c>
      <c r="H350" s="4" t="s">
        <v>2376</v>
      </c>
      <c r="I350" t="str">
        <f>VLOOKUP(G350,'04 Raw Data'!A:B,2,FALSE)</f>
        <v>Galena</v>
      </c>
      <c r="L350" t="s">
        <v>2601</v>
      </c>
      <c r="M350" t="s">
        <v>2603</v>
      </c>
      <c r="N350" t="s">
        <v>456</v>
      </c>
    </row>
    <row r="351" spans="1:14" x14ac:dyDescent="0.3">
      <c r="A351" t="s">
        <v>363</v>
      </c>
      <c r="B351" t="s">
        <v>363</v>
      </c>
      <c r="C351" t="str">
        <f t="shared" si="6"/>
        <v>District 27 Question Precinct</v>
      </c>
      <c r="D351" t="e">
        <f>VLOOKUP(C351,'VTD Raw Data'!F:G,2,FALSE)</f>
        <v>#N/A</v>
      </c>
      <c r="G351" s="4" t="s">
        <v>2379</v>
      </c>
      <c r="H351" s="4" t="s">
        <v>2381</v>
      </c>
      <c r="I351" t="str">
        <f>VLOOKUP(G351,'04 Raw Data'!A:B,2,FALSE)</f>
        <v>Ruby</v>
      </c>
      <c r="L351" t="s">
        <v>2606</v>
      </c>
      <c r="M351" t="s">
        <v>2608</v>
      </c>
      <c r="N351" t="s">
        <v>457</v>
      </c>
    </row>
    <row r="352" spans="1:14" x14ac:dyDescent="0.3">
      <c r="A352" t="s">
        <v>364</v>
      </c>
      <c r="B352" t="s">
        <v>2954</v>
      </c>
      <c r="C352" t="str">
        <f t="shared" si="6"/>
        <v>Bay shore Precinct</v>
      </c>
      <c r="D352" t="str">
        <f>VLOOKUP(C352,'VTD Raw Data'!F:G,2,FALSE)</f>
        <v>28-730</v>
      </c>
      <c r="G352" s="4" t="s">
        <v>981</v>
      </c>
      <c r="H352" s="4" t="s">
        <v>2385</v>
      </c>
      <c r="I352" t="str">
        <f>VLOOKUP(G352,'04 Raw Data'!A:B,2,FALSE)</f>
        <v>Eagle</v>
      </c>
      <c r="L352" t="s">
        <v>2591</v>
      </c>
      <c r="M352" t="s">
        <v>2593</v>
      </c>
      <c r="N352" t="s">
        <v>458</v>
      </c>
    </row>
    <row r="353" spans="1:14" x14ac:dyDescent="0.3">
      <c r="A353" t="s">
        <v>365</v>
      </c>
      <c r="B353" t="s">
        <v>365</v>
      </c>
      <c r="C353" t="str">
        <f t="shared" si="6"/>
        <v>Campbell Lake Precinct</v>
      </c>
      <c r="D353" t="str">
        <f>VLOOKUP(C353,'VTD Raw Data'!F:G,2,FALSE)</f>
        <v>28-735</v>
      </c>
      <c r="G353" s="4" t="s">
        <v>2388</v>
      </c>
      <c r="H353" s="4" t="s">
        <v>2390</v>
      </c>
      <c r="I353" t="str">
        <f>VLOOKUP(G353,'04 Raw Data'!A:B,2,FALSE)</f>
        <v>Circle</v>
      </c>
      <c r="L353" t="s">
        <v>2631</v>
      </c>
      <c r="M353" t="s">
        <v>2633</v>
      </c>
      <c r="N353" t="s">
        <v>459</v>
      </c>
    </row>
    <row r="354" spans="1:14" x14ac:dyDescent="0.3">
      <c r="A354" t="s">
        <v>366</v>
      </c>
      <c r="B354" t="s">
        <v>366</v>
      </c>
      <c r="C354" t="str">
        <f t="shared" si="6"/>
        <v>Jewel Lake No. 2 Precinct</v>
      </c>
      <c r="D354" t="str">
        <f>VLOOKUP(C354,'VTD Raw Data'!F:G,2,FALSE)</f>
        <v>28-740</v>
      </c>
      <c r="G354" s="4" t="s">
        <v>2393</v>
      </c>
      <c r="H354" s="4" t="s">
        <v>2395</v>
      </c>
      <c r="I354" t="str">
        <f>VLOOKUP(G354,'04 Raw Data'!A:B,2,FALSE)</f>
        <v>Stevens Village</v>
      </c>
      <c r="L354" t="s">
        <v>2621</v>
      </c>
      <c r="M354" t="s">
        <v>2623</v>
      </c>
      <c r="N354" t="s">
        <v>460</v>
      </c>
    </row>
    <row r="355" spans="1:14" x14ac:dyDescent="0.3">
      <c r="A355" t="s">
        <v>367</v>
      </c>
      <c r="B355" t="s">
        <v>367</v>
      </c>
      <c r="C355" t="str">
        <f t="shared" si="6"/>
        <v>Klatt No. 1 Precinct</v>
      </c>
      <c r="D355" t="str">
        <f>VLOOKUP(C355,'VTD Raw Data'!F:G,2,FALSE)</f>
        <v>28-745</v>
      </c>
      <c r="G355" s="4" t="s">
        <v>2398</v>
      </c>
      <c r="H355" s="4" t="s">
        <v>2400</v>
      </c>
      <c r="I355" t="str">
        <f>VLOOKUP(G355,'04 Raw Data'!A:B,2,FALSE)</f>
        <v>Beaver</v>
      </c>
      <c r="L355" t="s">
        <v>2516</v>
      </c>
      <c r="M355" t="s">
        <v>2518</v>
      </c>
      <c r="N355" t="s">
        <v>461</v>
      </c>
    </row>
    <row r="356" spans="1:14" x14ac:dyDescent="0.3">
      <c r="A356" t="s">
        <v>368</v>
      </c>
      <c r="B356" t="s">
        <v>368</v>
      </c>
      <c r="C356" t="str">
        <f t="shared" si="6"/>
        <v>Oceanview No. 1 Precinct</v>
      </c>
      <c r="D356" t="str">
        <f>VLOOKUP(C356,'VTD Raw Data'!F:G,2,FALSE)</f>
        <v>28-750</v>
      </c>
      <c r="G356" s="4" t="s">
        <v>986</v>
      </c>
      <c r="H356" s="4" t="s">
        <v>2404</v>
      </c>
      <c r="I356" t="str">
        <f>VLOOKUP(G356,'04 Raw Data'!A:B,2,FALSE)</f>
        <v>Central</v>
      </c>
      <c r="L356" t="s">
        <v>2511</v>
      </c>
      <c r="M356" t="s">
        <v>2513</v>
      </c>
      <c r="N356" t="s">
        <v>462</v>
      </c>
    </row>
    <row r="357" spans="1:14" x14ac:dyDescent="0.3">
      <c r="A357" t="s">
        <v>369</v>
      </c>
      <c r="B357" t="s">
        <v>369</v>
      </c>
      <c r="C357" t="str">
        <f t="shared" si="6"/>
        <v>Southport Precinct</v>
      </c>
      <c r="D357" t="str">
        <f>VLOOKUP(C357,'VTD Raw Data'!F:G,2,FALSE)</f>
        <v>28-755</v>
      </c>
      <c r="G357" s="4" t="s">
        <v>2407</v>
      </c>
      <c r="H357" s="4" t="s">
        <v>2409</v>
      </c>
      <c r="I357" t="str">
        <f>VLOOKUP(G357,'04 Raw Data'!A:B,2,FALSE)</f>
        <v>Venetie</v>
      </c>
      <c r="L357" t="s">
        <v>2526</v>
      </c>
      <c r="M357" t="s">
        <v>2528</v>
      </c>
      <c r="N357" t="s">
        <v>463</v>
      </c>
    </row>
    <row r="358" spans="1:14" x14ac:dyDescent="0.3">
      <c r="A358" t="s">
        <v>370</v>
      </c>
      <c r="B358" t="s">
        <v>370</v>
      </c>
      <c r="C358" t="str">
        <f t="shared" si="6"/>
        <v>District 28 Absentee Precinct</v>
      </c>
      <c r="D358" t="e">
        <f>VLOOKUP(C358,'VTD Raw Data'!F:G,2,FALSE)</f>
        <v>#N/A</v>
      </c>
      <c r="G358" s="4" t="s">
        <v>2412</v>
      </c>
      <c r="H358" s="4" t="s">
        <v>2414</v>
      </c>
      <c r="I358" t="str">
        <f>VLOOKUP(G358,'04 Raw Data'!A:B,2,FALSE)</f>
        <v>Arctic Village</v>
      </c>
      <c r="L358" t="s">
        <v>2521</v>
      </c>
      <c r="M358" t="s">
        <v>2523</v>
      </c>
      <c r="N358" t="s">
        <v>464</v>
      </c>
    </row>
    <row r="359" spans="1:14" x14ac:dyDescent="0.3">
      <c r="A359" t="s">
        <v>371</v>
      </c>
      <c r="B359" t="s">
        <v>371</v>
      </c>
      <c r="C359" t="str">
        <f t="shared" si="6"/>
        <v>District 28 Question Precinct</v>
      </c>
      <c r="D359" t="e">
        <f>VLOOKUP(C359,'VTD Raw Data'!F:G,2,FALSE)</f>
        <v>#N/A</v>
      </c>
      <c r="G359" s="4" t="s">
        <v>2417</v>
      </c>
      <c r="H359" s="4" t="s">
        <v>2419</v>
      </c>
      <c r="I359" t="str">
        <f>VLOOKUP(G359,'04 Raw Data'!A:B,2,FALSE)</f>
        <v>Fort Yukon</v>
      </c>
      <c r="L359" t="s">
        <v>2359</v>
      </c>
      <c r="M359" t="s">
        <v>2361</v>
      </c>
      <c r="N359" t="s">
        <v>465</v>
      </c>
    </row>
    <row r="360" spans="1:14" x14ac:dyDescent="0.3">
      <c r="A360" t="s">
        <v>372</v>
      </c>
      <c r="B360" t="s">
        <v>372</v>
      </c>
      <c r="C360" t="str">
        <f t="shared" si="6"/>
        <v>R2 HD28-32 Precinct</v>
      </c>
      <c r="D360" t="e">
        <f>VLOOKUP(C360,'VTD Raw Data'!F:G,2,FALSE)</f>
        <v>#N/A</v>
      </c>
      <c r="G360" s="4" t="s">
        <v>2422</v>
      </c>
      <c r="H360" s="4" t="s">
        <v>2424</v>
      </c>
      <c r="I360" t="str">
        <f>VLOOKUP(G360,'04 Raw Data'!A:B,2,FALSE)</f>
        <v>Holy Cross</v>
      </c>
      <c r="L360" t="s">
        <v>1917</v>
      </c>
      <c r="M360" t="s">
        <v>1919</v>
      </c>
      <c r="N360" t="s">
        <v>468</v>
      </c>
    </row>
    <row r="361" spans="1:14" x14ac:dyDescent="0.3">
      <c r="A361" t="s">
        <v>373</v>
      </c>
      <c r="B361" t="s">
        <v>373</v>
      </c>
      <c r="C361" t="str">
        <f t="shared" si="6"/>
        <v>Campbell Creek No. 1 Precinct</v>
      </c>
      <c r="D361" t="str">
        <f>VLOOKUP(C361,'VTD Raw Data'!F:G,2,FALSE)</f>
        <v>29-800</v>
      </c>
      <c r="G361" s="4" t="s">
        <v>2427</v>
      </c>
      <c r="H361" s="4" t="s">
        <v>2429</v>
      </c>
      <c r="I361" t="str">
        <f>VLOOKUP(G361,'04 Raw Data'!A:B,2,FALSE)</f>
        <v>Shageluk</v>
      </c>
      <c r="L361" t="s">
        <v>1036</v>
      </c>
      <c r="M361" t="s">
        <v>1038</v>
      </c>
      <c r="N361" t="s">
        <v>469</v>
      </c>
    </row>
    <row r="362" spans="1:14" x14ac:dyDescent="0.3">
      <c r="A362" t="s">
        <v>374</v>
      </c>
      <c r="B362" t="s">
        <v>374</v>
      </c>
      <c r="C362" t="str">
        <f t="shared" si="6"/>
        <v>Campbell Creek No. 2 Precinct</v>
      </c>
      <c r="D362" t="str">
        <f>VLOOKUP(C362,'VTD Raw Data'!F:G,2,FALSE)</f>
        <v>29-805</v>
      </c>
      <c r="G362" s="4" t="s">
        <v>2432</v>
      </c>
      <c r="H362" s="4" t="s">
        <v>2434</v>
      </c>
      <c r="I362" t="str">
        <f>VLOOKUP(G362,'04 Raw Data'!A:B,2,FALSE)</f>
        <v>Anvik</v>
      </c>
      <c r="L362" t="s">
        <v>2798</v>
      </c>
      <c r="M362" t="s">
        <v>2800</v>
      </c>
      <c r="N362" t="s">
        <v>470</v>
      </c>
    </row>
    <row r="363" spans="1:14" x14ac:dyDescent="0.3">
      <c r="A363" t="s">
        <v>375</v>
      </c>
      <c r="B363" t="s">
        <v>375</v>
      </c>
      <c r="C363" t="str">
        <f t="shared" si="6"/>
        <v>Campbell Creek No. 3 Precinct</v>
      </c>
      <c r="D363" t="str">
        <f>VLOOKUP(C363,'VTD Raw Data'!F:G,2,FALSE)</f>
        <v>29-810</v>
      </c>
      <c r="G363" s="4" t="s">
        <v>2437</v>
      </c>
      <c r="H363" s="4" t="s">
        <v>2439</v>
      </c>
      <c r="I363" t="str">
        <f>VLOOKUP(G363,'04 Raw Data'!A:B,2,FALSE)</f>
        <v>Grayling</v>
      </c>
      <c r="L363" t="s">
        <v>2793</v>
      </c>
      <c r="M363" t="s">
        <v>2795</v>
      </c>
      <c r="N363" t="s">
        <v>471</v>
      </c>
    </row>
    <row r="364" spans="1:14" x14ac:dyDescent="0.3">
      <c r="A364" t="s">
        <v>376</v>
      </c>
      <c r="B364" t="s">
        <v>376</v>
      </c>
      <c r="C364" t="str">
        <f t="shared" si="6"/>
        <v>Dimond No. 2 Precinct</v>
      </c>
      <c r="D364" t="str">
        <f>VLOOKUP(C364,'VTD Raw Data'!F:G,2,FALSE)</f>
        <v>29-815</v>
      </c>
      <c r="G364" s="4" t="s">
        <v>2442</v>
      </c>
      <c r="H364" s="4" t="s">
        <v>2444</v>
      </c>
      <c r="I364" t="str">
        <f>VLOOKUP(G364,'04 Raw Data'!A:B,2,FALSE)</f>
        <v>Huslia</v>
      </c>
      <c r="L364" t="s">
        <v>2536</v>
      </c>
      <c r="M364" t="s">
        <v>2538</v>
      </c>
      <c r="N364" t="s">
        <v>472</v>
      </c>
    </row>
    <row r="365" spans="1:14" x14ac:dyDescent="0.3">
      <c r="A365" t="s">
        <v>377</v>
      </c>
      <c r="B365" t="s">
        <v>377</v>
      </c>
      <c r="C365" t="str">
        <f t="shared" si="6"/>
        <v>Dimond No. 3 Precinct</v>
      </c>
      <c r="D365" t="str">
        <f>VLOOKUP(C365,'VTD Raw Data'!F:G,2,FALSE)</f>
        <v>29-820</v>
      </c>
      <c r="G365" s="4" t="s">
        <v>2447</v>
      </c>
      <c r="H365" s="4" t="s">
        <v>2449</v>
      </c>
      <c r="I365" t="str">
        <f>VLOOKUP(G365,'04 Raw Data'!A:B,2,FALSE)</f>
        <v>Clear</v>
      </c>
      <c r="L365" t="s">
        <v>1011</v>
      </c>
      <c r="M365" t="s">
        <v>1013</v>
      </c>
      <c r="N365" t="s">
        <v>473</v>
      </c>
    </row>
    <row r="366" spans="1:14" x14ac:dyDescent="0.3">
      <c r="A366" t="s">
        <v>378</v>
      </c>
      <c r="B366" t="s">
        <v>378</v>
      </c>
      <c r="C366" t="str">
        <f t="shared" si="6"/>
        <v>Independence Park No. 1 Precinct</v>
      </c>
      <c r="D366" t="str">
        <f>VLOOKUP(C366,'VTD Raw Data'!F:G,2,FALSE)</f>
        <v>29-825</v>
      </c>
      <c r="G366" s="4" t="s">
        <v>2452</v>
      </c>
      <c r="H366" s="4" t="s">
        <v>2454</v>
      </c>
      <c r="I366" t="str">
        <f>VLOOKUP(G366,'04 Raw Data'!A:B,2,FALSE)</f>
        <v>Allakaket</v>
      </c>
      <c r="L366" t="s">
        <v>1912</v>
      </c>
      <c r="M366" t="s">
        <v>1914</v>
      </c>
      <c r="N366" t="s">
        <v>474</v>
      </c>
    </row>
    <row r="367" spans="1:14" x14ac:dyDescent="0.3">
      <c r="A367" t="s">
        <v>379</v>
      </c>
      <c r="B367" t="s">
        <v>379</v>
      </c>
      <c r="C367" t="str">
        <f t="shared" si="6"/>
        <v>Independence Park No. 2 Precinct</v>
      </c>
      <c r="D367" t="str">
        <f>VLOOKUP(C367,'VTD Raw Data'!F:G,2,FALSE)</f>
        <v>29-830</v>
      </c>
      <c r="G367" s="4" t="s">
        <v>2457</v>
      </c>
      <c r="H367" s="4" t="s">
        <v>2459</v>
      </c>
      <c r="I367" t="str">
        <f>VLOOKUP(G367,'04 Raw Data'!A:B,2,FALSE)</f>
        <v>Muldoon No. 2</v>
      </c>
      <c r="L367" t="s">
        <v>1021</v>
      </c>
      <c r="M367" t="s">
        <v>1023</v>
      </c>
      <c r="N367" t="s">
        <v>475</v>
      </c>
    </row>
    <row r="368" spans="1:14" x14ac:dyDescent="0.3">
      <c r="A368" t="s">
        <v>380</v>
      </c>
      <c r="B368" t="s">
        <v>380</v>
      </c>
      <c r="C368" t="str">
        <f t="shared" si="6"/>
        <v>District 29 Absentee Precinct</v>
      </c>
      <c r="D368" t="e">
        <f>VLOOKUP(C368,'VTD Raw Data'!F:G,2,FALSE)</f>
        <v>#N/A</v>
      </c>
      <c r="G368" s="4" t="s">
        <v>2461</v>
      </c>
      <c r="H368" s="4" t="s">
        <v>2463</v>
      </c>
      <c r="I368" t="str">
        <f>VLOOKUP(G368,'04 Raw Data'!A:B,2,FALSE)</f>
        <v>Muldoon No. 1</v>
      </c>
      <c r="L368" t="s">
        <v>2531</v>
      </c>
      <c r="M368" t="s">
        <v>2533</v>
      </c>
      <c r="N368" t="s">
        <v>476</v>
      </c>
    </row>
    <row r="369" spans="1:14" x14ac:dyDescent="0.3">
      <c r="A369" t="s">
        <v>381</v>
      </c>
      <c r="B369" t="s">
        <v>381</v>
      </c>
      <c r="C369" t="str">
        <f t="shared" si="6"/>
        <v>District 29 Question Precinct</v>
      </c>
      <c r="D369" t="e">
        <f>VLOOKUP(C369,'VTD Raw Data'!F:G,2,FALSE)</f>
        <v>#N/A</v>
      </c>
      <c r="G369" s="4" t="s">
        <v>2466</v>
      </c>
      <c r="H369" s="4" t="s">
        <v>2468</v>
      </c>
      <c r="I369" t="str">
        <f>VLOOKUP(G369,'04 Raw Data'!A:B,2,FALSE)</f>
        <v>Meadow Creek No. 2</v>
      </c>
      <c r="L369" t="s">
        <v>1006</v>
      </c>
      <c r="M369" t="s">
        <v>1008</v>
      </c>
      <c r="N369" t="s">
        <v>477</v>
      </c>
    </row>
    <row r="370" spans="1:14" x14ac:dyDescent="0.3">
      <c r="A370" t="s">
        <v>382</v>
      </c>
      <c r="B370" t="s">
        <v>382</v>
      </c>
      <c r="C370" t="str">
        <f t="shared" si="6"/>
        <v>R2 HD29-30 Precinct</v>
      </c>
      <c r="D370" t="e">
        <f>VLOOKUP(C370,'VTD Raw Data'!F:G,2,FALSE)</f>
        <v>#N/A</v>
      </c>
      <c r="G370" s="4" t="s">
        <v>2471</v>
      </c>
      <c r="H370" s="4" t="s">
        <v>2473</v>
      </c>
      <c r="I370" t="str">
        <f>VLOOKUP(G370,'04 Raw Data'!A:B,2,FALSE)</f>
        <v>Meadow Creek No. 1</v>
      </c>
      <c r="L370" t="s">
        <v>1907</v>
      </c>
      <c r="M370" t="s">
        <v>1909</v>
      </c>
      <c r="N370" t="s">
        <v>478</v>
      </c>
    </row>
    <row r="371" spans="1:14" x14ac:dyDescent="0.3">
      <c r="A371" t="s">
        <v>383</v>
      </c>
      <c r="B371" t="s">
        <v>383</v>
      </c>
      <c r="C371" t="str">
        <f t="shared" si="6"/>
        <v>Abbott Loop No. 1 Precinct</v>
      </c>
      <c r="D371" t="str">
        <f>VLOOKUP(C371,'VTD Raw Data'!F:G,2,FALSE)</f>
        <v>30-835</v>
      </c>
      <c r="G371" s="4" t="s">
        <v>2476</v>
      </c>
      <c r="H371" s="4" t="s">
        <v>2478</v>
      </c>
      <c r="I371" t="str">
        <f>VLOOKUP(G371,'04 Raw Data'!A:B,2,FALSE)</f>
        <v>University No 2</v>
      </c>
      <c r="L371" t="s">
        <v>649</v>
      </c>
      <c r="M371" t="s">
        <v>651</v>
      </c>
      <c r="N371" t="s">
        <v>479</v>
      </c>
    </row>
    <row r="372" spans="1:14" x14ac:dyDescent="0.3">
      <c r="A372" t="s">
        <v>384</v>
      </c>
      <c r="B372" t="s">
        <v>384</v>
      </c>
      <c r="C372" t="str">
        <f t="shared" si="6"/>
        <v>Abbott Loop No. 2 Precinct</v>
      </c>
      <c r="D372" t="str">
        <f>VLOOKUP(C372,'VTD Raw Data'!F:G,2,FALSE)</f>
        <v>30-840</v>
      </c>
      <c r="G372" s="4" t="s">
        <v>2481</v>
      </c>
      <c r="H372" s="4" t="s">
        <v>2483</v>
      </c>
      <c r="I372" t="str">
        <f>VLOOKUP(G372,'04 Raw Data'!A:B,2,FALSE)</f>
        <v>College Gate</v>
      </c>
      <c r="L372" t="s">
        <v>1031</v>
      </c>
      <c r="M372" t="s">
        <v>1033</v>
      </c>
      <c r="N372" t="s">
        <v>480</v>
      </c>
    </row>
    <row r="373" spans="1:14" x14ac:dyDescent="0.3">
      <c r="A373" t="s">
        <v>385</v>
      </c>
      <c r="B373" t="s">
        <v>385</v>
      </c>
      <c r="C373" t="str">
        <f t="shared" ref="C373:C431" si="7">B373&amp;" Precinct"</f>
        <v>Abbott Loop No. 3 Precinct</v>
      </c>
      <c r="D373" t="str">
        <f>VLOOKUP(C373,'VTD Raw Data'!F:G,2,FALSE)</f>
        <v>30-845</v>
      </c>
      <c r="G373" s="4" t="s">
        <v>2486</v>
      </c>
      <c r="H373" s="4" t="s">
        <v>2488</v>
      </c>
      <c r="I373" t="str">
        <f>VLOOKUP(G373,'04 Raw Data'!A:B,2,FALSE)</f>
        <v>Stuckagain Heights</v>
      </c>
      <c r="L373" t="s">
        <v>1016</v>
      </c>
      <c r="M373" t="s">
        <v>1018</v>
      </c>
      <c r="N373" t="s">
        <v>481</v>
      </c>
    </row>
    <row r="374" spans="1:14" x14ac:dyDescent="0.3">
      <c r="A374" t="s">
        <v>386</v>
      </c>
      <c r="B374" t="s">
        <v>386</v>
      </c>
      <c r="C374" t="str">
        <f t="shared" si="7"/>
        <v>Abbott Loop No. 4 Precinct</v>
      </c>
      <c r="D374" t="str">
        <f>VLOOKUP(C374,'VTD Raw Data'!F:G,2,FALSE)</f>
        <v>30-850</v>
      </c>
      <c r="G374" s="4" t="s">
        <v>2491</v>
      </c>
      <c r="H374" s="4" t="s">
        <v>2493</v>
      </c>
      <c r="I374" t="str">
        <f>VLOOKUP(G374,'04 Raw Data'!A:B,2,FALSE)</f>
        <v>Lore No. 2</v>
      </c>
      <c r="L374" t="s">
        <v>654</v>
      </c>
      <c r="M374" t="s">
        <v>656</v>
      </c>
      <c r="N374" t="s">
        <v>482</v>
      </c>
    </row>
    <row r="375" spans="1:14" x14ac:dyDescent="0.3">
      <c r="A375" t="s">
        <v>387</v>
      </c>
      <c r="B375" t="s">
        <v>387</v>
      </c>
      <c r="C375" t="str">
        <f t="shared" si="7"/>
        <v>Laurel/Dowling Precinct</v>
      </c>
      <c r="D375" t="str">
        <f>VLOOKUP(C375,'VTD Raw Data'!F:G,2,FALSE)</f>
        <v>30-855</v>
      </c>
      <c r="G375" s="4" t="s">
        <v>2496</v>
      </c>
      <c r="H375" s="4" t="s">
        <v>2498</v>
      </c>
      <c r="I375" t="str">
        <f>VLOOKUP(G375,'04 Raw Data'!A:B,2,FALSE)</f>
        <v>Taku</v>
      </c>
      <c r="L375" t="s">
        <v>1026</v>
      </c>
      <c r="M375" t="s">
        <v>1028</v>
      </c>
      <c r="N375" t="s">
        <v>483</v>
      </c>
    </row>
    <row r="376" spans="1:14" x14ac:dyDescent="0.3">
      <c r="A376" t="s">
        <v>388</v>
      </c>
      <c r="B376" t="s">
        <v>388</v>
      </c>
      <c r="C376" t="str">
        <f t="shared" si="7"/>
        <v>Lore No. 1 Precinct</v>
      </c>
      <c r="D376" t="str">
        <f>VLOOKUP(C376,'VTD Raw Data'!F:G,2,FALSE)</f>
        <v>30-860</v>
      </c>
      <c r="G376" s="4" t="s">
        <v>2501</v>
      </c>
      <c r="H376" s="4" t="s">
        <v>2503</v>
      </c>
      <c r="I376" t="str">
        <f>VLOOKUP(G376,'04 Raw Data'!A:B,2,FALSE)</f>
        <v>Midtown No. 1</v>
      </c>
      <c r="L376" t="s">
        <v>1897</v>
      </c>
      <c r="M376" t="s">
        <v>1899</v>
      </c>
      <c r="N376" t="s">
        <v>484</v>
      </c>
    </row>
    <row r="377" spans="1:14" x14ac:dyDescent="0.3">
      <c r="A377" t="s">
        <v>389</v>
      </c>
      <c r="B377" t="s">
        <v>389</v>
      </c>
      <c r="C377" t="str">
        <f t="shared" si="7"/>
        <v>Lore No. 2 Precinct</v>
      </c>
      <c r="D377" t="str">
        <f>VLOOKUP(C377,'VTD Raw Data'!F:G,2,FALSE)</f>
        <v>30-865</v>
      </c>
      <c r="G377" s="4" t="s">
        <v>2506</v>
      </c>
      <c r="H377" s="4" t="s">
        <v>2508</v>
      </c>
      <c r="I377" t="str">
        <f>VLOOKUP(G377,'04 Raw Data'!A:B,2,FALSE)</f>
        <v>Dimond No. 2</v>
      </c>
      <c r="L377" t="s">
        <v>1897</v>
      </c>
      <c r="M377" t="s">
        <v>2356</v>
      </c>
      <c r="N377" t="s">
        <v>484</v>
      </c>
    </row>
    <row r="378" spans="1:14" x14ac:dyDescent="0.3">
      <c r="A378" t="s">
        <v>390</v>
      </c>
      <c r="B378" t="s">
        <v>390</v>
      </c>
      <c r="C378" t="str">
        <f t="shared" si="7"/>
        <v>District 30 Absentee Precinct</v>
      </c>
      <c r="D378" t="e">
        <f>VLOOKUP(C378,'VTD Raw Data'!F:G,2,FALSE)</f>
        <v>#N/A</v>
      </c>
      <c r="G378" s="4" t="s">
        <v>2511</v>
      </c>
      <c r="H378" s="4" t="s">
        <v>2513</v>
      </c>
      <c r="I378" t="str">
        <f>VLOOKUP(G378,'04 Raw Data'!A:B,2,FALSE)</f>
        <v>Kokhanok/Igiugig</v>
      </c>
      <c r="L378" t="s">
        <v>1902</v>
      </c>
      <c r="M378" t="s">
        <v>1904</v>
      </c>
      <c r="N378" t="s">
        <v>485</v>
      </c>
    </row>
    <row r="379" spans="1:14" x14ac:dyDescent="0.3">
      <c r="A379" t="s">
        <v>391</v>
      </c>
      <c r="B379" t="s">
        <v>391</v>
      </c>
      <c r="C379" t="str">
        <f t="shared" si="7"/>
        <v>District 30 Question Precinct</v>
      </c>
      <c r="D379" t="e">
        <f>VLOOKUP(C379,'VTD Raw Data'!F:G,2,FALSE)</f>
        <v>#N/A</v>
      </c>
      <c r="G379" s="4" t="s">
        <v>2516</v>
      </c>
      <c r="H379" s="4" t="s">
        <v>2518</v>
      </c>
      <c r="I379" t="str">
        <f>VLOOKUP(G379,'04 Raw Data'!A:B,2,FALSE)</f>
        <v>Iliamna/Newhalen</v>
      </c>
      <c r="L379" t="s">
        <v>644</v>
      </c>
      <c r="M379" t="s">
        <v>646</v>
      </c>
      <c r="N379" t="s">
        <v>486</v>
      </c>
    </row>
    <row r="380" spans="1:14" x14ac:dyDescent="0.3">
      <c r="A380" t="s">
        <v>392</v>
      </c>
      <c r="B380" t="s">
        <v>392</v>
      </c>
      <c r="C380" t="str">
        <f t="shared" si="7"/>
        <v>R2 HD 28-32 Precinct</v>
      </c>
      <c r="D380" t="e">
        <f>VLOOKUP(C380,'VTD Raw Data'!F:G,2,FALSE)</f>
        <v>#N/A</v>
      </c>
      <c r="G380" s="4" t="s">
        <v>2521</v>
      </c>
      <c r="H380" s="4" t="s">
        <v>2523</v>
      </c>
      <c r="I380" t="str">
        <f>VLOOKUP(G380,'04 Raw Data'!A:B,2,FALSE)</f>
        <v>Nondalton</v>
      </c>
      <c r="L380" t="s">
        <v>2788</v>
      </c>
      <c r="M380" t="s">
        <v>2790</v>
      </c>
      <c r="N380" t="s">
        <v>487</v>
      </c>
    </row>
    <row r="381" spans="1:14" x14ac:dyDescent="0.3">
      <c r="A381" t="s">
        <v>393</v>
      </c>
      <c r="B381" t="s">
        <v>393</v>
      </c>
      <c r="C381" t="str">
        <f t="shared" si="7"/>
        <v>R2 HD 29-30 Precinct</v>
      </c>
      <c r="D381" t="e">
        <f>VLOOKUP(C381,'VTD Raw Data'!F:G,2,FALSE)</f>
        <v>#N/A</v>
      </c>
      <c r="G381" s="4" t="s">
        <v>2526</v>
      </c>
      <c r="H381" s="4" t="s">
        <v>2528</v>
      </c>
      <c r="I381" t="str">
        <f>VLOOKUP(G381,'04 Raw Data'!A:B,2,FALSE)</f>
        <v>Levelock</v>
      </c>
      <c r="L381" t="s">
        <v>2783</v>
      </c>
      <c r="M381" t="s">
        <v>2785</v>
      </c>
      <c r="N381" t="s">
        <v>488</v>
      </c>
    </row>
    <row r="382" spans="1:14" x14ac:dyDescent="0.3">
      <c r="A382" t="s">
        <v>394</v>
      </c>
      <c r="B382" t="s">
        <v>394</v>
      </c>
      <c r="C382" t="str">
        <f t="shared" si="7"/>
        <v>Huffman No. 1 Precinct</v>
      </c>
      <c r="D382" t="str">
        <f>VLOOKUP(C382,'VTD Raw Data'!F:G,2,FALSE)</f>
        <v>31-900</v>
      </c>
      <c r="G382" s="4" t="s">
        <v>2531</v>
      </c>
      <c r="H382" s="4" t="s">
        <v>2533</v>
      </c>
      <c r="I382" t="str">
        <f>VLOOKUP(G382,'04 Raw Data'!A:B,2,FALSE)</f>
        <v>Egegik/Pilot Poin</v>
      </c>
      <c r="L382" t="s">
        <v>1041</v>
      </c>
      <c r="M382" t="s">
        <v>1043</v>
      </c>
      <c r="N382" t="s">
        <v>489</v>
      </c>
    </row>
    <row r="383" spans="1:14" x14ac:dyDescent="0.3">
      <c r="A383" t="s">
        <v>395</v>
      </c>
      <c r="B383" t="s">
        <v>395</v>
      </c>
      <c r="C383" t="str">
        <f t="shared" si="7"/>
        <v>Huffman No. 2 Precinct</v>
      </c>
      <c r="D383" t="str">
        <f>VLOOKUP(C383,'VTD Raw Data'!F:G,2,FALSE)</f>
        <v>31-905</v>
      </c>
      <c r="G383" s="4" t="s">
        <v>2536</v>
      </c>
      <c r="H383" s="4" t="s">
        <v>2538</v>
      </c>
      <c r="I383" t="str">
        <f>VLOOKUP(G383,'04 Raw Data'!A:B,2,FALSE)</f>
        <v>Chigniks</v>
      </c>
      <c r="L383" t="s">
        <v>1662</v>
      </c>
      <c r="M383" t="s">
        <v>1664</v>
      </c>
      <c r="N383" t="s">
        <v>494</v>
      </c>
    </row>
    <row r="384" spans="1:14" x14ac:dyDescent="0.3">
      <c r="A384" t="s">
        <v>396</v>
      </c>
      <c r="B384" t="s">
        <v>396</v>
      </c>
      <c r="C384" t="str">
        <f t="shared" si="7"/>
        <v>Huffman No. 3 Precinct</v>
      </c>
      <c r="D384" t="str">
        <f>VLOOKUP(C384,'VTD Raw Data'!F:G,2,FALSE)</f>
        <v>31-910</v>
      </c>
      <c r="G384" s="4" t="s">
        <v>2541</v>
      </c>
      <c r="H384" s="4" t="s">
        <v>2543</v>
      </c>
      <c r="I384" t="str">
        <f>VLOOKUP(G384,'04 Raw Data'!A:B,2,FALSE)</f>
        <v>Bettles</v>
      </c>
      <c r="L384" t="s">
        <v>1682</v>
      </c>
      <c r="M384" t="s">
        <v>1684</v>
      </c>
      <c r="N384" t="s">
        <v>495</v>
      </c>
    </row>
    <row r="385" spans="1:14" x14ac:dyDescent="0.3">
      <c r="A385" t="s">
        <v>397</v>
      </c>
      <c r="B385" t="s">
        <v>397</v>
      </c>
      <c r="C385" t="str">
        <f t="shared" si="7"/>
        <v>Huffman No. 4 Precinct</v>
      </c>
      <c r="D385" t="str">
        <f>VLOOKUP(C385,'VTD Raw Data'!F:G,2,FALSE)</f>
        <v>31-915</v>
      </c>
      <c r="G385" s="4" t="s">
        <v>2546</v>
      </c>
      <c r="H385" s="4" t="s">
        <v>2548</v>
      </c>
      <c r="I385" t="str">
        <f>VLOOKUP(G385,'04 Raw Data'!A:B,2,FALSE)</f>
        <v>Nenana</v>
      </c>
      <c r="L385" t="s">
        <v>1557</v>
      </c>
      <c r="M385" t="s">
        <v>1559</v>
      </c>
      <c r="N385" t="s">
        <v>496</v>
      </c>
    </row>
    <row r="386" spans="1:14" x14ac:dyDescent="0.3">
      <c r="A386" t="s">
        <v>398</v>
      </c>
      <c r="B386" t="s">
        <v>398</v>
      </c>
      <c r="C386" t="str">
        <f t="shared" si="7"/>
        <v>Huffman No. 5 Precinct</v>
      </c>
      <c r="D386" t="str">
        <f>VLOOKUP(C386,'VTD Raw Data'!F:G,2,FALSE)</f>
        <v>31-920</v>
      </c>
      <c r="G386" s="4" t="s">
        <v>2551</v>
      </c>
      <c r="H386" s="4" t="s">
        <v>2553</v>
      </c>
      <c r="I386" t="str">
        <f>VLOOKUP(G386,'04 Raw Data'!A:B,2,FALSE)</f>
        <v>Manley Hot Springs</v>
      </c>
      <c r="L386" t="s">
        <v>1537</v>
      </c>
      <c r="M386" t="s">
        <v>1539</v>
      </c>
      <c r="N386" t="s">
        <v>497</v>
      </c>
    </row>
    <row r="387" spans="1:14" x14ac:dyDescent="0.3">
      <c r="A387" t="s">
        <v>399</v>
      </c>
      <c r="B387" t="s">
        <v>399</v>
      </c>
      <c r="C387" t="str">
        <f t="shared" si="7"/>
        <v>Huffman No. 6 Precinct</v>
      </c>
      <c r="D387" t="str">
        <f>VLOOKUP(C387,'VTD Raw Data'!F:G,2,FALSE)</f>
        <v>31-925</v>
      </c>
      <c r="G387" s="4" t="s">
        <v>2556</v>
      </c>
      <c r="H387" s="4" t="s">
        <v>2558</v>
      </c>
      <c r="I387" t="str">
        <f>VLOOKUP(G387,'04 Raw Data'!A:B,2,FALSE)</f>
        <v>Tanana</v>
      </c>
      <c r="L387" t="s">
        <v>1472</v>
      </c>
      <c r="M387" t="s">
        <v>1474</v>
      </c>
      <c r="N387" t="s">
        <v>498</v>
      </c>
    </row>
    <row r="388" spans="1:14" x14ac:dyDescent="0.3">
      <c r="A388" t="s">
        <v>400</v>
      </c>
      <c r="B388" t="s">
        <v>2955</v>
      </c>
      <c r="C388" t="str">
        <f t="shared" si="7"/>
        <v>Huffman No. 7 Precinct</v>
      </c>
      <c r="D388" t="str">
        <f>VLOOKUP(C388,'VTD Raw Data'!F:G,2,FALSE)</f>
        <v>31-930</v>
      </c>
      <c r="G388" s="4" t="s">
        <v>1677</v>
      </c>
      <c r="H388" s="4" t="s">
        <v>2562</v>
      </c>
      <c r="I388" t="str">
        <f>VLOOKUP(G388,'04 Raw Data'!A:B,2,FALSE)</f>
        <v>McGrath</v>
      </c>
      <c r="L388" t="s">
        <v>1542</v>
      </c>
      <c r="M388" t="s">
        <v>1544</v>
      </c>
      <c r="N388" t="s">
        <v>499</v>
      </c>
    </row>
    <row r="389" spans="1:14" x14ac:dyDescent="0.3">
      <c r="A389" t="s">
        <v>401</v>
      </c>
      <c r="B389" t="s">
        <v>401</v>
      </c>
      <c r="C389" t="str">
        <f t="shared" si="7"/>
        <v>Huffman No. 8 Precinct</v>
      </c>
      <c r="D389" t="str">
        <f>VLOOKUP(C389,'VTD Raw Data'!F:G,2,FALSE)</f>
        <v>31-935</v>
      </c>
      <c r="G389" s="4" t="s">
        <v>2566</v>
      </c>
      <c r="H389" s="4" t="s">
        <v>2568</v>
      </c>
      <c r="I389" t="str">
        <f>VLOOKUP(G389,'04 Raw Data'!A:B,2,FALSE)</f>
        <v>Healy</v>
      </c>
      <c r="L389" t="s">
        <v>1637</v>
      </c>
      <c r="M389" t="s">
        <v>1639</v>
      </c>
      <c r="N389" t="s">
        <v>500</v>
      </c>
    </row>
    <row r="390" spans="1:14" x14ac:dyDescent="0.3">
      <c r="A390" t="s">
        <v>402</v>
      </c>
      <c r="B390" t="s">
        <v>402</v>
      </c>
      <c r="C390" t="str">
        <f t="shared" si="7"/>
        <v>District 31 Absentee Precinct</v>
      </c>
      <c r="D390" t="e">
        <f>VLOOKUP(C390,'VTD Raw Data'!F:G,2,FALSE)</f>
        <v>#N/A</v>
      </c>
      <c r="G390" s="4" t="s">
        <v>2571</v>
      </c>
      <c r="H390" s="4" t="s">
        <v>2573</v>
      </c>
      <c r="I390" t="str">
        <f>VLOOKUP(G390,'04 Raw Data'!A:B,2,FALSE)</f>
        <v>Denali Park</v>
      </c>
      <c r="L390" t="s">
        <v>1452</v>
      </c>
      <c r="M390" t="s">
        <v>1454</v>
      </c>
      <c r="N390" t="s">
        <v>501</v>
      </c>
    </row>
    <row r="391" spans="1:14" x14ac:dyDescent="0.3">
      <c r="A391" t="s">
        <v>403</v>
      </c>
      <c r="B391" t="s">
        <v>403</v>
      </c>
      <c r="C391" t="str">
        <f t="shared" si="7"/>
        <v>District 31 Question Precinct</v>
      </c>
      <c r="D391" t="e">
        <f>VLOOKUP(C391,'VTD Raw Data'!F:G,2,FALSE)</f>
        <v>#N/A</v>
      </c>
      <c r="G391" s="4" t="s">
        <v>2576</v>
      </c>
      <c r="H391" s="4" t="s">
        <v>2578</v>
      </c>
      <c r="I391" t="str">
        <f>VLOOKUP(G391,'04 Raw Data'!A:B,2,FALSE)</f>
        <v>Cantwell</v>
      </c>
      <c r="L391" t="s">
        <v>1442</v>
      </c>
      <c r="M391" t="s">
        <v>1444</v>
      </c>
      <c r="N391" t="s">
        <v>502</v>
      </c>
    </row>
    <row r="392" spans="1:14" x14ac:dyDescent="0.3">
      <c r="A392" t="s">
        <v>404</v>
      </c>
      <c r="B392" t="s">
        <v>404</v>
      </c>
      <c r="C392" t="str">
        <f t="shared" si="7"/>
        <v>Bear Valley Precinct</v>
      </c>
      <c r="D392" t="str">
        <f>VLOOKUP(C392,'VTD Raw Data'!F:G,2,FALSE)</f>
        <v>32-940</v>
      </c>
      <c r="G392" s="4" t="s">
        <v>2581</v>
      </c>
      <c r="H392" s="4" t="s">
        <v>2583</v>
      </c>
      <c r="I392" t="str">
        <f>VLOOKUP(G392,'04 Raw Data'!A:B,2,FALSE)</f>
        <v>Anderson</v>
      </c>
      <c r="L392" t="s">
        <v>1432</v>
      </c>
      <c r="M392" t="s">
        <v>1434</v>
      </c>
      <c r="N392" t="s">
        <v>503</v>
      </c>
    </row>
    <row r="393" spans="1:14" x14ac:dyDescent="0.3">
      <c r="A393" t="s">
        <v>405</v>
      </c>
      <c r="B393" t="s">
        <v>405</v>
      </c>
      <c r="C393" t="str">
        <f t="shared" si="7"/>
        <v>Centennial Park Precinct</v>
      </c>
      <c r="D393" t="str">
        <f>VLOOKUP(C393,'VTD Raw Data'!F:G,2,FALSE)</f>
        <v>32-945</v>
      </c>
      <c r="G393" s="4" t="s">
        <v>2447</v>
      </c>
      <c r="H393" s="4" t="s">
        <v>2587</v>
      </c>
      <c r="I393" t="str">
        <f>VLOOKUP(G393,'04 Raw Data'!A:B,2,FALSE)</f>
        <v>Clear</v>
      </c>
      <c r="L393" t="s">
        <v>1657</v>
      </c>
      <c r="M393" t="s">
        <v>1659</v>
      </c>
      <c r="N393" t="s">
        <v>504</v>
      </c>
    </row>
    <row r="394" spans="1:14" x14ac:dyDescent="0.3">
      <c r="A394" t="s">
        <v>406</v>
      </c>
      <c r="B394" t="s">
        <v>406</v>
      </c>
      <c r="C394" t="str">
        <f t="shared" si="7"/>
        <v>Chugach Park No. 1 Precinct</v>
      </c>
      <c r="D394" t="str">
        <f>VLOOKUP(C394,'VTD Raw Data'!F:G,2,FALSE)</f>
        <v>32-950</v>
      </c>
      <c r="G394" s="4" t="s">
        <v>2591</v>
      </c>
      <c r="H394" s="4" t="s">
        <v>2593</v>
      </c>
      <c r="I394" t="str">
        <f>VLOOKUP(G394,'04 Raw Data'!A:B,2,FALSE)</f>
        <v>Old Harbor</v>
      </c>
      <c r="L394" t="s">
        <v>1457</v>
      </c>
      <c r="M394" t="s">
        <v>1459</v>
      </c>
      <c r="N394" t="s">
        <v>505</v>
      </c>
    </row>
    <row r="395" spans="1:14" x14ac:dyDescent="0.3">
      <c r="A395" t="s">
        <v>407</v>
      </c>
      <c r="B395" t="s">
        <v>407</v>
      </c>
      <c r="C395" t="str">
        <f t="shared" si="7"/>
        <v>Chugach Park No. 2 Precinct</v>
      </c>
      <c r="D395" t="str">
        <f>VLOOKUP(C395,'VTD Raw Data'!F:G,2,FALSE)</f>
        <v>32-955</v>
      </c>
      <c r="G395" s="4" t="s">
        <v>2596</v>
      </c>
      <c r="H395" s="4" t="s">
        <v>2598</v>
      </c>
      <c r="I395" t="str">
        <f>VLOOKUP(G395,'04 Raw Data'!A:B,2,FALSE)</f>
        <v>Kodiak No. 1</v>
      </c>
      <c r="L395" t="s">
        <v>1437</v>
      </c>
      <c r="M395" t="s">
        <v>1439</v>
      </c>
      <c r="N395" t="s">
        <v>506</v>
      </c>
    </row>
    <row r="396" spans="1:14" x14ac:dyDescent="0.3">
      <c r="A396" t="s">
        <v>408</v>
      </c>
      <c r="B396" t="s">
        <v>408</v>
      </c>
      <c r="C396" t="str">
        <f t="shared" si="7"/>
        <v>Girdwood Precinct</v>
      </c>
      <c r="D396" t="str">
        <f>VLOOKUP(C396,'VTD Raw Data'!F:G,2,FALSE)</f>
        <v>32-960</v>
      </c>
      <c r="G396" s="4" t="s">
        <v>2601</v>
      </c>
      <c r="H396" s="4" t="s">
        <v>2603</v>
      </c>
      <c r="I396" t="str">
        <f>VLOOKUP(G396,'04 Raw Data'!A:B,2,FALSE)</f>
        <v>Kodiak No. 2</v>
      </c>
      <c r="L396" t="s">
        <v>1552</v>
      </c>
      <c r="M396" t="s">
        <v>1554</v>
      </c>
      <c r="N396" t="s">
        <v>507</v>
      </c>
    </row>
    <row r="397" spans="1:14" x14ac:dyDescent="0.3">
      <c r="A397" t="s">
        <v>409</v>
      </c>
      <c r="B397" t="s">
        <v>409</v>
      </c>
      <c r="C397" t="str">
        <f t="shared" si="7"/>
        <v>Golden View Precinct</v>
      </c>
      <c r="D397" t="str">
        <f>VLOOKUP(C397,'VTD Raw Data'!F:G,2,FALSE)</f>
        <v>32-965</v>
      </c>
      <c r="G397" s="4" t="s">
        <v>2606</v>
      </c>
      <c r="H397" s="4" t="s">
        <v>2608</v>
      </c>
      <c r="I397" t="str">
        <f>VLOOKUP(G397,'04 Raw Data'!A:B,2,FALSE)</f>
        <v>Mission Road</v>
      </c>
      <c r="L397" t="s">
        <v>1462</v>
      </c>
      <c r="M397" t="s">
        <v>1464</v>
      </c>
      <c r="N397" t="s">
        <v>508</v>
      </c>
    </row>
    <row r="398" spans="1:14" x14ac:dyDescent="0.3">
      <c r="A398" t="s">
        <v>410</v>
      </c>
      <c r="B398" t="s">
        <v>410</v>
      </c>
      <c r="C398" t="str">
        <f t="shared" si="7"/>
        <v>Hiland Precinct</v>
      </c>
      <c r="D398" t="str">
        <f>VLOOKUP(C398,'VTD Raw Data'!F:G,2,FALSE)</f>
        <v>32-970</v>
      </c>
      <c r="G398" s="4" t="s">
        <v>2611</v>
      </c>
      <c r="H398" s="4" t="s">
        <v>2613</v>
      </c>
      <c r="I398" t="str">
        <f>VLOOKUP(G398,'04 Raw Data'!A:B,2,FALSE)</f>
        <v>Chiniak</v>
      </c>
      <c r="L398" t="s">
        <v>1652</v>
      </c>
      <c r="M398" t="s">
        <v>1654</v>
      </c>
      <c r="N398" t="s">
        <v>509</v>
      </c>
    </row>
    <row r="399" spans="1:14" x14ac:dyDescent="0.3">
      <c r="A399" t="s">
        <v>411</v>
      </c>
      <c r="B399" t="s">
        <v>411</v>
      </c>
      <c r="C399" t="str">
        <f t="shared" si="7"/>
        <v>Hope Precinct</v>
      </c>
      <c r="D399" t="str">
        <f>VLOOKUP(C399,'VTD Raw Data'!F:G,2,FALSE)</f>
        <v>32-975</v>
      </c>
      <c r="G399" s="4" t="s">
        <v>2616</v>
      </c>
      <c r="H399" s="4" t="s">
        <v>2618</v>
      </c>
      <c r="I399" t="str">
        <f>VLOOKUP(G399,'04 Raw Data'!A:B,2,FALSE)</f>
        <v>Kodiak Island South</v>
      </c>
      <c r="L399" t="s">
        <v>1647</v>
      </c>
      <c r="M399" t="s">
        <v>1649</v>
      </c>
      <c r="N399" t="s">
        <v>510</v>
      </c>
    </row>
    <row r="400" spans="1:14" x14ac:dyDescent="0.3">
      <c r="A400" t="s">
        <v>412</v>
      </c>
      <c r="B400" t="s">
        <v>412</v>
      </c>
      <c r="C400" t="str">
        <f t="shared" si="7"/>
        <v>Indian Precinct</v>
      </c>
      <c r="D400" t="str">
        <f>VLOOKUP(C400,'VTD Raw Data'!F:G,2,FALSE)</f>
        <v>32-980</v>
      </c>
      <c r="G400" s="4" t="s">
        <v>2621</v>
      </c>
      <c r="H400" s="4" t="s">
        <v>2623</v>
      </c>
      <c r="I400" t="str">
        <f>VLOOKUP(G400,'04 Raw Data'!A:B,2,FALSE)</f>
        <v>Port Lions</v>
      </c>
      <c r="L400" t="s">
        <v>1562</v>
      </c>
      <c r="M400" t="s">
        <v>1564</v>
      </c>
      <c r="N400" t="s">
        <v>511</v>
      </c>
    </row>
    <row r="401" spans="1:14" x14ac:dyDescent="0.3">
      <c r="A401" t="s">
        <v>413</v>
      </c>
      <c r="B401" t="s">
        <v>413</v>
      </c>
      <c r="C401" t="str">
        <f t="shared" si="7"/>
        <v>Rabbit Creek Precinct</v>
      </c>
      <c r="D401" t="str">
        <f>VLOOKUP(C401,'VTD Raw Data'!F:G,2,FALSE)</f>
        <v>32-985</v>
      </c>
      <c r="G401" s="4" t="s">
        <v>2626</v>
      </c>
      <c r="H401" s="4" t="s">
        <v>2628</v>
      </c>
      <c r="I401" t="str">
        <f>VLOOKUP(G401,'04 Raw Data'!A:B,2,FALSE)</f>
        <v>Flats</v>
      </c>
      <c r="L401" t="s">
        <v>1477</v>
      </c>
      <c r="M401" t="s">
        <v>1479</v>
      </c>
      <c r="N401" t="s">
        <v>512</v>
      </c>
    </row>
    <row r="402" spans="1:14" x14ac:dyDescent="0.3">
      <c r="A402" t="s">
        <v>414</v>
      </c>
      <c r="B402" t="s">
        <v>414</v>
      </c>
      <c r="C402" t="str">
        <f t="shared" si="7"/>
        <v>Stuckagain Heights Precinct</v>
      </c>
      <c r="D402" t="str">
        <f>VLOOKUP(C402,'VTD Raw Data'!F:G,2,FALSE)</f>
        <v>32-990</v>
      </c>
      <c r="G402" s="4" t="s">
        <v>2631</v>
      </c>
      <c r="H402" s="4" t="s">
        <v>2633</v>
      </c>
      <c r="I402" t="str">
        <f>VLOOKUP(G402,'04 Raw Data'!A:B,2,FALSE)</f>
        <v>Ouzinkie</v>
      </c>
      <c r="L402" t="s">
        <v>1642</v>
      </c>
      <c r="M402" t="s">
        <v>1644</v>
      </c>
      <c r="N402" t="s">
        <v>513</v>
      </c>
    </row>
    <row r="403" spans="1:14" x14ac:dyDescent="0.3">
      <c r="A403" t="s">
        <v>415</v>
      </c>
      <c r="B403" t="s">
        <v>415</v>
      </c>
      <c r="C403" t="str">
        <f t="shared" si="7"/>
        <v>Whittier Precinct</v>
      </c>
      <c r="D403" t="str">
        <f>VLOOKUP(C403,'VTD Raw Data'!F:G,2,FALSE)</f>
        <v>32-995</v>
      </c>
      <c r="G403" s="4" t="s">
        <v>2637</v>
      </c>
      <c r="H403" s="4" t="s">
        <v>2639</v>
      </c>
      <c r="I403" t="str">
        <f>VLOOKUP(G403,'04 Raw Data'!A:B,2,FALSE)</f>
        <v>Pitkas Point</v>
      </c>
      <c r="L403" t="s">
        <v>1577</v>
      </c>
      <c r="M403" t="s">
        <v>1579</v>
      </c>
      <c r="N403" t="s">
        <v>514</v>
      </c>
    </row>
    <row r="404" spans="1:14" x14ac:dyDescent="0.3">
      <c r="A404" t="s">
        <v>416</v>
      </c>
      <c r="B404" t="s">
        <v>416</v>
      </c>
      <c r="C404" t="str">
        <f t="shared" si="7"/>
        <v>District 32 Absentee Precinct</v>
      </c>
      <c r="D404" t="e">
        <f>VLOOKUP(C404,'VTD Raw Data'!F:G,2,FALSE)</f>
        <v>#N/A</v>
      </c>
      <c r="G404" s="4" t="s">
        <v>2642</v>
      </c>
      <c r="H404" s="4" t="s">
        <v>2644</v>
      </c>
      <c r="I404" t="str">
        <f>VLOOKUP(G404,'04 Raw Data'!A:B,2,FALSE)</f>
        <v>Kotlik</v>
      </c>
      <c r="L404" t="s">
        <v>1547</v>
      </c>
      <c r="M404" t="s">
        <v>1549</v>
      </c>
      <c r="N404" t="s">
        <v>515</v>
      </c>
    </row>
    <row r="405" spans="1:14" x14ac:dyDescent="0.3">
      <c r="A405" t="s">
        <v>417</v>
      </c>
      <c r="B405" t="s">
        <v>417</v>
      </c>
      <c r="C405" t="str">
        <f t="shared" si="7"/>
        <v>District 32 Question Precinct</v>
      </c>
      <c r="D405" t="e">
        <f>VLOOKUP(C405,'VTD Raw Data'!F:G,2,FALSE)</f>
        <v>#N/A</v>
      </c>
      <c r="G405" s="4" t="s">
        <v>2647</v>
      </c>
      <c r="H405" s="4" t="s">
        <v>2649</v>
      </c>
      <c r="I405" t="str">
        <f>VLOOKUP(G405,'04 Raw Data'!A:B,2,FALSE)</f>
        <v>Hooper Bay</v>
      </c>
      <c r="L405" t="s">
        <v>1447</v>
      </c>
      <c r="M405" t="s">
        <v>1449</v>
      </c>
      <c r="N405" t="s">
        <v>516</v>
      </c>
    </row>
    <row r="406" spans="1:14" x14ac:dyDescent="0.3">
      <c r="A406" t="s">
        <v>418</v>
      </c>
      <c r="B406" t="s">
        <v>418</v>
      </c>
      <c r="C406" t="str">
        <f t="shared" si="7"/>
        <v>Kenai No. 1 Precinct</v>
      </c>
      <c r="D406" t="str">
        <f>VLOOKUP(C406,'VTD Raw Data'!F:G,2,FALSE)</f>
        <v>33-710</v>
      </c>
      <c r="G406" s="4" t="s">
        <v>2652</v>
      </c>
      <c r="H406" s="4" t="s">
        <v>2654</v>
      </c>
      <c r="I406" t="str">
        <f>VLOOKUP(G406,'04 Raw Data'!A:B,2,FALSE)</f>
        <v>Chevak</v>
      </c>
      <c r="L406" t="s">
        <v>1567</v>
      </c>
      <c r="M406" t="s">
        <v>1569</v>
      </c>
      <c r="N406" t="s">
        <v>517</v>
      </c>
    </row>
    <row r="407" spans="1:14" x14ac:dyDescent="0.3">
      <c r="A407" t="s">
        <v>419</v>
      </c>
      <c r="B407" t="s">
        <v>419</v>
      </c>
      <c r="C407" t="str">
        <f t="shared" si="7"/>
        <v>Kenai No. 2 Precinct</v>
      </c>
      <c r="D407" t="str">
        <f>VLOOKUP(C407,'VTD Raw Data'!F:G,2,FALSE)</f>
        <v>33-720</v>
      </c>
      <c r="G407" s="4" t="s">
        <v>2657</v>
      </c>
      <c r="H407" s="4" t="s">
        <v>2659</v>
      </c>
      <c r="I407" t="str">
        <f>VLOOKUP(G407,'04 Raw Data'!A:B,2,FALSE)</f>
        <v>Scammon Bay</v>
      </c>
      <c r="L407" t="s">
        <v>1667</v>
      </c>
      <c r="M407" t="s">
        <v>1669</v>
      </c>
      <c r="N407" t="s">
        <v>518</v>
      </c>
    </row>
    <row r="408" spans="1:14" x14ac:dyDescent="0.3">
      <c r="A408" t="s">
        <v>420</v>
      </c>
      <c r="B408" t="s">
        <v>420</v>
      </c>
      <c r="C408" t="str">
        <f t="shared" si="7"/>
        <v>Kenai No. 3 Precinct</v>
      </c>
      <c r="D408" t="str">
        <f>VLOOKUP(C408,'VTD Raw Data'!F:G,2,FALSE)</f>
        <v>33-730</v>
      </c>
      <c r="G408" s="4" t="s">
        <v>2662</v>
      </c>
      <c r="H408" s="4" t="s">
        <v>2664</v>
      </c>
      <c r="I408" t="str">
        <f>VLOOKUP(G408,'04 Raw Data'!A:B,2,FALSE)</f>
        <v>Nunam Iqua</v>
      </c>
      <c r="L408" t="s">
        <v>1467</v>
      </c>
      <c r="M408" t="s">
        <v>1469</v>
      </c>
      <c r="N408" t="s">
        <v>519</v>
      </c>
    </row>
    <row r="409" spans="1:14" x14ac:dyDescent="0.3">
      <c r="A409" t="s">
        <v>421</v>
      </c>
      <c r="B409" t="s">
        <v>421</v>
      </c>
      <c r="C409" t="str">
        <f t="shared" si="7"/>
        <v>K-Beach Precinct</v>
      </c>
      <c r="D409" t="str">
        <f>VLOOKUP(C409,'VTD Raw Data'!F:G,2,FALSE)</f>
        <v>33-740</v>
      </c>
      <c r="G409" s="4" t="s">
        <v>2667</v>
      </c>
      <c r="H409" s="4" t="s">
        <v>2669</v>
      </c>
      <c r="I409" t="str">
        <f>VLOOKUP(G409,'04 Raw Data'!A:B,2,FALSE)</f>
        <v>Alakanuk</v>
      </c>
      <c r="L409" t="s">
        <v>1572</v>
      </c>
      <c r="M409" t="s">
        <v>1574</v>
      </c>
      <c r="N409" t="s">
        <v>520</v>
      </c>
    </row>
    <row r="410" spans="1:14" x14ac:dyDescent="0.3">
      <c r="A410" t="s">
        <v>422</v>
      </c>
      <c r="B410" t="s">
        <v>422</v>
      </c>
      <c r="C410" t="str">
        <f t="shared" si="7"/>
        <v>Soldotna Precinct</v>
      </c>
      <c r="D410" t="str">
        <f>VLOOKUP(C410,'VTD Raw Data'!F:G,2,FALSE)</f>
        <v>33-750</v>
      </c>
      <c r="G410" s="4" t="s">
        <v>2672</v>
      </c>
      <c r="H410" s="4" t="s">
        <v>2674</v>
      </c>
      <c r="I410" t="str">
        <f>VLOOKUP(G410,'04 Raw Data'!A:B,2,FALSE)</f>
        <v>Emmonak</v>
      </c>
      <c r="L410" t="s">
        <v>2667</v>
      </c>
      <c r="M410" t="s">
        <v>2669</v>
      </c>
      <c r="N410" t="s">
        <v>523</v>
      </c>
    </row>
    <row r="411" spans="1:14" x14ac:dyDescent="0.3">
      <c r="A411" t="s">
        <v>423</v>
      </c>
      <c r="B411" t="s">
        <v>423</v>
      </c>
      <c r="C411" t="str">
        <f t="shared" si="7"/>
        <v>District 33 Absentee Precinct</v>
      </c>
      <c r="D411" t="e">
        <f>VLOOKUP(C411,'VTD Raw Data'!F:G,2,FALSE)</f>
        <v>#N/A</v>
      </c>
      <c r="G411" s="4" t="s">
        <v>2677</v>
      </c>
      <c r="H411" s="4" t="s">
        <v>2679</v>
      </c>
      <c r="I411" t="str">
        <f>VLOOKUP(G411,'04 Raw Data'!A:B,2,FALSE)</f>
        <v>Pilot Station</v>
      </c>
      <c r="L411" t="s">
        <v>1787</v>
      </c>
      <c r="M411" t="s">
        <v>1789</v>
      </c>
      <c r="N411" t="s">
        <v>524</v>
      </c>
    </row>
    <row r="412" spans="1:14" x14ac:dyDescent="0.3">
      <c r="A412" t="s">
        <v>424</v>
      </c>
      <c r="B412" t="s">
        <v>424</v>
      </c>
      <c r="C412" t="str">
        <f t="shared" si="7"/>
        <v>District 33 Question Precinct</v>
      </c>
      <c r="D412" t="e">
        <f>VLOOKUP(C412,'VTD Raw Data'!F:G,2,FALSE)</f>
        <v>#N/A</v>
      </c>
      <c r="G412" s="4" t="s">
        <v>2682</v>
      </c>
      <c r="H412" s="4" t="s">
        <v>2684</v>
      </c>
      <c r="I412" t="str">
        <f>VLOOKUP(G412,'04 Raw Data'!A:B,2,FALSE)</f>
        <v>Mountain Village</v>
      </c>
      <c r="L412" t="s">
        <v>2652</v>
      </c>
      <c r="M412" t="s">
        <v>2654</v>
      </c>
      <c r="N412" t="s">
        <v>525</v>
      </c>
    </row>
    <row r="413" spans="1:14" x14ac:dyDescent="0.3">
      <c r="A413" t="s">
        <v>425</v>
      </c>
      <c r="B413" t="s">
        <v>425</v>
      </c>
      <c r="C413" t="str">
        <f t="shared" si="7"/>
        <v>R1 HD33-36 Precinct</v>
      </c>
      <c r="D413" t="e">
        <f>VLOOKUP(C413,'VTD Raw Data'!F:G,2,FALSE)</f>
        <v>#N/A</v>
      </c>
      <c r="G413" s="4" t="s">
        <v>1687</v>
      </c>
      <c r="H413" s="4" t="s">
        <v>2688</v>
      </c>
      <c r="I413" t="str">
        <f>VLOOKUP(G413,'04 Raw Data'!A:B,2,FALSE)</f>
        <v>Aniak</v>
      </c>
      <c r="L413" t="s">
        <v>1847</v>
      </c>
      <c r="M413" t="s">
        <v>1849</v>
      </c>
      <c r="N413" t="s">
        <v>526</v>
      </c>
    </row>
    <row r="414" spans="1:14" x14ac:dyDescent="0.3">
      <c r="A414" t="s">
        <v>426</v>
      </c>
      <c r="B414" t="s">
        <v>426</v>
      </c>
      <c r="C414" t="str">
        <f t="shared" si="7"/>
        <v>R1 HD33-34 Precinct</v>
      </c>
      <c r="D414" t="e">
        <f>VLOOKUP(C414,'VTD Raw Data'!F:G,2,FALSE)</f>
        <v>#N/A</v>
      </c>
      <c r="G414" s="4" t="s">
        <v>2691</v>
      </c>
      <c r="H414" s="4" t="s">
        <v>2693</v>
      </c>
      <c r="I414" t="str">
        <f>VLOOKUP(G414,'04 Raw Data'!A:B,2,FALSE)</f>
        <v>Russian Mission</v>
      </c>
      <c r="L414" t="s">
        <v>1772</v>
      </c>
      <c r="M414" t="s">
        <v>1774</v>
      </c>
      <c r="N414" t="s">
        <v>527</v>
      </c>
    </row>
    <row r="415" spans="1:14" x14ac:dyDescent="0.3">
      <c r="A415" t="s">
        <v>427</v>
      </c>
      <c r="B415" t="s">
        <v>427</v>
      </c>
      <c r="C415" t="str">
        <f t="shared" si="7"/>
        <v>Funny River Precinct</v>
      </c>
      <c r="D415" t="str">
        <f>VLOOKUP(C415,'VTD Raw Data'!F:G,2,FALSE)</f>
        <v>34-810</v>
      </c>
      <c r="G415" s="4" t="s">
        <v>2696</v>
      </c>
      <c r="H415" s="4" t="s">
        <v>2698</v>
      </c>
      <c r="I415" t="str">
        <f>VLOOKUP(G415,'04 Raw Data'!A:B,2,FALSE)</f>
        <v>Marshall</v>
      </c>
      <c r="L415" t="s">
        <v>2672</v>
      </c>
      <c r="M415" t="s">
        <v>2674</v>
      </c>
      <c r="N415" t="s">
        <v>528</v>
      </c>
    </row>
    <row r="416" spans="1:14" x14ac:dyDescent="0.3">
      <c r="A416" t="s">
        <v>428</v>
      </c>
      <c r="B416" t="s">
        <v>428</v>
      </c>
      <c r="C416" t="str">
        <f t="shared" si="7"/>
        <v>Kasilof Precinct</v>
      </c>
      <c r="D416" t="str">
        <f>VLOOKUP(C416,'VTD Raw Data'!F:G,2,FALSE)</f>
        <v>34-820</v>
      </c>
      <c r="G416" s="4" t="s">
        <v>2701</v>
      </c>
      <c r="H416" s="4" t="s">
        <v>2703</v>
      </c>
      <c r="I416" t="str">
        <f>VLOOKUP(G416,'04 Raw Data'!A:B,2,FALSE)</f>
        <v>St. Mary's</v>
      </c>
      <c r="L416" t="s">
        <v>1702</v>
      </c>
      <c r="M416" t="s">
        <v>1704</v>
      </c>
      <c r="N416" t="s">
        <v>529</v>
      </c>
    </row>
    <row r="417" spans="1:14" x14ac:dyDescent="0.3">
      <c r="A417" t="s">
        <v>429</v>
      </c>
      <c r="B417" t="s">
        <v>429</v>
      </c>
      <c r="C417" t="str">
        <f t="shared" si="7"/>
        <v>Mackey Lake Precinct</v>
      </c>
      <c r="D417" t="str">
        <f>VLOOKUP(C417,'VTD Raw Data'!F:G,2,FALSE)</f>
        <v>34-830</v>
      </c>
      <c r="G417" s="4" t="s">
        <v>2707</v>
      </c>
      <c r="H417" s="4" t="s">
        <v>2709</v>
      </c>
      <c r="I417" t="str">
        <f>VLOOKUP(G417,'04 Raw Data'!A:B,2,FALSE)</f>
        <v>Angoon</v>
      </c>
      <c r="L417" t="s">
        <v>1767</v>
      </c>
      <c r="M417" t="s">
        <v>1769</v>
      </c>
      <c r="N417" t="s">
        <v>530</v>
      </c>
    </row>
    <row r="418" spans="1:14" x14ac:dyDescent="0.3">
      <c r="A418" t="s">
        <v>430</v>
      </c>
      <c r="B418" t="s">
        <v>430</v>
      </c>
      <c r="C418" t="str">
        <f t="shared" si="7"/>
        <v>Nikiski Precinct</v>
      </c>
      <c r="D418" t="str">
        <f>VLOOKUP(C418,'VTD Raw Data'!F:G,2,FALSE)</f>
        <v>34-840</v>
      </c>
      <c r="G418" s="4" t="s">
        <v>2712</v>
      </c>
      <c r="H418" s="4" t="s">
        <v>2714</v>
      </c>
      <c r="I418" t="str">
        <f>VLOOKUP(G418,'04 Raw Data'!A:B,2,FALSE)</f>
        <v>Petersburg/Kupreanof</v>
      </c>
      <c r="L418" t="s">
        <v>2647</v>
      </c>
      <c r="M418" t="s">
        <v>2649</v>
      </c>
      <c r="N418" t="s">
        <v>531</v>
      </c>
    </row>
    <row r="419" spans="1:14" x14ac:dyDescent="0.3">
      <c r="A419" t="s">
        <v>431</v>
      </c>
      <c r="B419" t="s">
        <v>431</v>
      </c>
      <c r="C419" t="str">
        <f t="shared" si="7"/>
        <v>Ninilchik Precinct</v>
      </c>
      <c r="D419" t="str">
        <f>VLOOKUP(C419,'VTD Raw Data'!F:G,2,FALSE)</f>
        <v>34-850</v>
      </c>
      <c r="G419" s="4" t="s">
        <v>2717</v>
      </c>
      <c r="H419" s="4" t="s">
        <v>2719</v>
      </c>
      <c r="I419" t="str">
        <f>VLOOKUP(G419,'04 Raw Data'!A:B,2,FALSE)</f>
        <v>Port Alexander</v>
      </c>
      <c r="L419" t="s">
        <v>2642</v>
      </c>
      <c r="M419" t="s">
        <v>2644</v>
      </c>
      <c r="N419" t="s">
        <v>532</v>
      </c>
    </row>
    <row r="420" spans="1:14" x14ac:dyDescent="0.3">
      <c r="A420" t="s">
        <v>432</v>
      </c>
      <c r="B420" t="s">
        <v>432</v>
      </c>
      <c r="C420" t="str">
        <f t="shared" si="7"/>
        <v>Salamatoff Precinct</v>
      </c>
      <c r="D420" t="str">
        <f>VLOOKUP(C420,'VTD Raw Data'!F:G,2,FALSE)</f>
        <v>34-870</v>
      </c>
      <c r="G420" s="4" t="s">
        <v>2722</v>
      </c>
      <c r="H420" s="4" t="s">
        <v>2724</v>
      </c>
      <c r="I420" t="str">
        <f>VLOOKUP(G420,'04 Raw Data'!A:B,2,FALSE)</f>
        <v>Kake</v>
      </c>
      <c r="L420" t="s">
        <v>1762</v>
      </c>
      <c r="M420" t="s">
        <v>1764</v>
      </c>
      <c r="N420" t="s">
        <v>533</v>
      </c>
    </row>
    <row r="421" spans="1:14" x14ac:dyDescent="0.3">
      <c r="A421" t="s">
        <v>433</v>
      </c>
      <c r="B421" t="s">
        <v>433</v>
      </c>
      <c r="C421" t="str">
        <f t="shared" si="7"/>
        <v>Sterling Precinct</v>
      </c>
      <c r="D421" t="str">
        <f>VLOOKUP(C421,'VTD Raw Data'!F:G,2,FALSE)</f>
        <v>34-880</v>
      </c>
      <c r="G421" s="4" t="s">
        <v>2728</v>
      </c>
      <c r="H421" s="4" t="s">
        <v>2730</v>
      </c>
      <c r="I421" t="str">
        <f>VLOOKUP(G421,'04 Raw Data'!A:B,2,FALSE)</f>
        <v>Thorne Bay</v>
      </c>
      <c r="L421" t="s">
        <v>2682</v>
      </c>
      <c r="M421" t="s">
        <v>2684</v>
      </c>
      <c r="N421" t="s">
        <v>534</v>
      </c>
    </row>
    <row r="422" spans="1:14" x14ac:dyDescent="0.3">
      <c r="A422" t="s">
        <v>434</v>
      </c>
      <c r="B422" t="s">
        <v>434</v>
      </c>
      <c r="C422" t="str">
        <f t="shared" si="7"/>
        <v>District 34 Absentee Precinct</v>
      </c>
      <c r="D422" t="e">
        <f>VLOOKUP(C422,'VTD Raw Data'!F:G,2,FALSE)</f>
        <v>#N/A</v>
      </c>
      <c r="G422" s="4" t="s">
        <v>2733</v>
      </c>
      <c r="H422" s="4" t="s">
        <v>2735</v>
      </c>
      <c r="I422" t="str">
        <f>VLOOKUP(G422,'04 Raw Data'!A:B,2,FALSE)</f>
        <v>Metlakatla</v>
      </c>
      <c r="L422" t="s">
        <v>638</v>
      </c>
      <c r="M422" t="s">
        <v>640</v>
      </c>
      <c r="N422" t="s">
        <v>535</v>
      </c>
    </row>
    <row r="423" spans="1:14" x14ac:dyDescent="0.3">
      <c r="A423" t="s">
        <v>435</v>
      </c>
      <c r="B423" t="s">
        <v>435</v>
      </c>
      <c r="C423" t="str">
        <f t="shared" si="7"/>
        <v>District 34 Question Precinct</v>
      </c>
      <c r="D423" t="e">
        <f>VLOOKUP(C423,'VTD Raw Data'!F:G,2,FALSE)</f>
        <v>#N/A</v>
      </c>
      <c r="G423" s="4" t="s">
        <v>2707</v>
      </c>
      <c r="H423" s="4" t="s">
        <v>2709</v>
      </c>
      <c r="I423" t="str">
        <f>VLOOKUP(G423,'04 Raw Data'!A:B,2,FALSE)</f>
        <v>Angoon</v>
      </c>
      <c r="L423" t="s">
        <v>633</v>
      </c>
      <c r="M423" t="s">
        <v>635</v>
      </c>
      <c r="N423" t="s">
        <v>536</v>
      </c>
    </row>
    <row r="424" spans="1:14" x14ac:dyDescent="0.3">
      <c r="A424" t="s">
        <v>436</v>
      </c>
      <c r="B424" t="s">
        <v>436</v>
      </c>
      <c r="C424" t="str">
        <f t="shared" si="7"/>
        <v>R1 Early Vote Precinct</v>
      </c>
      <c r="D424" t="e">
        <f>VLOOKUP(C424,'VTD Raw Data'!F:G,2,FALSE)</f>
        <v>#N/A</v>
      </c>
      <c r="G424" s="4" t="s">
        <v>2741</v>
      </c>
      <c r="H424" s="4" t="s">
        <v>2743</v>
      </c>
      <c r="I424" t="str">
        <f>VLOOKUP(G424,'04 Raw Data'!A:B,2,FALSE)</f>
        <v>Ketchikan No. 3</v>
      </c>
      <c r="L424" t="s">
        <v>2662</v>
      </c>
      <c r="M424" t="s">
        <v>2664</v>
      </c>
      <c r="N424" t="s">
        <v>537</v>
      </c>
    </row>
    <row r="425" spans="1:14" x14ac:dyDescent="0.3">
      <c r="A425" t="s">
        <v>437</v>
      </c>
      <c r="B425" t="s">
        <v>437</v>
      </c>
      <c r="C425" t="str">
        <f t="shared" si="7"/>
        <v>Homer No. 1 Precinct</v>
      </c>
      <c r="D425" t="str">
        <f>VLOOKUP(C425,'VTD Raw Data'!F:G,2,FALSE)</f>
        <v>35-010</v>
      </c>
      <c r="G425" s="4" t="s">
        <v>2746</v>
      </c>
      <c r="H425" s="4" t="s">
        <v>2748</v>
      </c>
      <c r="I425" t="str">
        <f>VLOOKUP(G425,'04 Raw Data'!A:B,2,FALSE)</f>
        <v>Ketchikan No. 2</v>
      </c>
      <c r="L425" t="s">
        <v>2677</v>
      </c>
      <c r="M425" t="s">
        <v>2679</v>
      </c>
      <c r="N425" t="s">
        <v>538</v>
      </c>
    </row>
    <row r="426" spans="1:14" x14ac:dyDescent="0.3">
      <c r="A426" t="s">
        <v>438</v>
      </c>
      <c r="B426" t="s">
        <v>438</v>
      </c>
      <c r="C426" t="str">
        <f t="shared" si="7"/>
        <v>Homer No. 2 Precinct</v>
      </c>
      <c r="D426" t="str">
        <f>VLOOKUP(C426,'VTD Raw Data'!F:G,2,FALSE)</f>
        <v>35-020</v>
      </c>
      <c r="G426" s="4" t="s">
        <v>2751</v>
      </c>
      <c r="H426" s="4" t="s">
        <v>2753</v>
      </c>
      <c r="I426" t="str">
        <f>VLOOKUP(G426,'04 Raw Data'!A:B,2,FALSE)</f>
        <v>Saxman</v>
      </c>
      <c r="L426" t="s">
        <v>2637</v>
      </c>
      <c r="M426" t="s">
        <v>2639</v>
      </c>
      <c r="N426" t="s">
        <v>539</v>
      </c>
    </row>
    <row r="427" spans="1:14" x14ac:dyDescent="0.3">
      <c r="A427" t="s">
        <v>439</v>
      </c>
      <c r="B427" t="s">
        <v>439</v>
      </c>
      <c r="C427" t="str">
        <f t="shared" si="7"/>
        <v>Anchor Point Precinct</v>
      </c>
      <c r="D427" t="str">
        <f>VLOOKUP(C427,'VTD Raw Data'!F:G,2,FALSE)</f>
        <v>35-030</v>
      </c>
      <c r="G427" s="4" t="s">
        <v>2756</v>
      </c>
      <c r="H427" s="4" t="s">
        <v>2758</v>
      </c>
      <c r="I427" t="str">
        <f>VLOOKUP(G427,'04 Raw Data'!A:B,2,FALSE)</f>
        <v>Ketchikan No. 1</v>
      </c>
      <c r="L427" t="s">
        <v>1757</v>
      </c>
      <c r="M427" t="s">
        <v>1759</v>
      </c>
      <c r="N427" t="s">
        <v>540</v>
      </c>
    </row>
    <row r="428" spans="1:14" x14ac:dyDescent="0.3">
      <c r="A428" t="s">
        <v>440</v>
      </c>
      <c r="B428" t="s">
        <v>440</v>
      </c>
      <c r="C428" t="str">
        <f t="shared" si="7"/>
        <v>Bear Creek Precinct</v>
      </c>
      <c r="D428" t="str">
        <f>VLOOKUP(C428,'VTD Raw Data'!F:G,2,FALSE)</f>
        <v>35-040</v>
      </c>
      <c r="G428" s="4" t="s">
        <v>2761</v>
      </c>
      <c r="H428" s="4" t="s">
        <v>2763</v>
      </c>
      <c r="I428" t="str">
        <f>VLOOKUP(G428,'04 Raw Data'!A:B,2,FALSE)</f>
        <v>North Tongass No. 1</v>
      </c>
      <c r="L428" t="s">
        <v>2657</v>
      </c>
      <c r="M428" t="s">
        <v>2659</v>
      </c>
      <c r="N428" t="s">
        <v>541</v>
      </c>
    </row>
    <row r="429" spans="1:14" x14ac:dyDescent="0.3">
      <c r="A429" t="s">
        <v>441</v>
      </c>
      <c r="B429" t="s">
        <v>441</v>
      </c>
      <c r="C429" t="str">
        <f t="shared" si="7"/>
        <v>Cooper Landing Precinct</v>
      </c>
      <c r="D429" t="str">
        <f>VLOOKUP(C429,'VTD Raw Data'!F:G,2,FALSE)</f>
        <v>35-050</v>
      </c>
      <c r="G429" s="4" t="s">
        <v>2766</v>
      </c>
      <c r="H429" s="4" t="s">
        <v>2768</v>
      </c>
      <c r="I429" t="str">
        <f>VLOOKUP(G429,'04 Raw Data'!A:B,2,FALSE)</f>
        <v>South Tongass</v>
      </c>
      <c r="L429" t="s">
        <v>1777</v>
      </c>
      <c r="M429" t="s">
        <v>1779</v>
      </c>
      <c r="N429" t="s">
        <v>542</v>
      </c>
    </row>
    <row r="430" spans="1:14" x14ac:dyDescent="0.3">
      <c r="A430" t="s">
        <v>442</v>
      </c>
      <c r="B430" t="s">
        <v>442</v>
      </c>
      <c r="C430" t="str">
        <f t="shared" si="7"/>
        <v>Diamond Ridge Precinct</v>
      </c>
      <c r="D430" t="str">
        <f>VLOOKUP(C430,'VTD Raw Data'!F:G,2,FALSE)</f>
        <v>35-060</v>
      </c>
      <c r="G430" s="4" t="s">
        <v>2771</v>
      </c>
      <c r="H430" s="4" t="s">
        <v>2773</v>
      </c>
      <c r="I430" t="str">
        <f>VLOOKUP(G430,'04 Raw Data'!A:B,2,FALSE)</f>
        <v>North Tongass No. 2</v>
      </c>
      <c r="L430" t="s">
        <v>2701</v>
      </c>
      <c r="M430" t="s">
        <v>2703</v>
      </c>
      <c r="N430" t="s">
        <v>543</v>
      </c>
    </row>
    <row r="431" spans="1:14" x14ac:dyDescent="0.3">
      <c r="A431" t="s">
        <v>443</v>
      </c>
      <c r="B431" t="s">
        <v>443</v>
      </c>
      <c r="C431" t="str">
        <f t="shared" si="7"/>
        <v>Kachemak Bay Precinct</v>
      </c>
      <c r="D431" t="str">
        <f>VLOOKUP(C431,'VTD Raw Data'!F:G,2,FALSE)</f>
        <v>35-070</v>
      </c>
      <c r="G431" s="4" t="s">
        <v>2777</v>
      </c>
      <c r="H431" s="4" t="s">
        <v>2779</v>
      </c>
      <c r="I431" t="str">
        <f>VLOOKUP(G431,'04 Raw Data'!A:B,2,FALSE)</f>
        <v>Skagway</v>
      </c>
      <c r="L431" t="s">
        <v>705</v>
      </c>
      <c r="M431" t="s">
        <v>707</v>
      </c>
      <c r="N431" t="s">
        <v>544</v>
      </c>
    </row>
    <row r="432" spans="1:14" x14ac:dyDescent="0.3">
      <c r="A432" t="s">
        <v>444</v>
      </c>
      <c r="B432" s="4" t="s">
        <v>2175</v>
      </c>
      <c r="C432" s="4" t="s">
        <v>2175</v>
      </c>
      <c r="D432" t="str">
        <f>VLOOKUP(C432,'VTD Raw Data'!F:G,2,FALSE)</f>
        <v>35-080</v>
      </c>
      <c r="G432" s="4" t="s">
        <v>2783</v>
      </c>
      <c r="H432" s="4" t="s">
        <v>2785</v>
      </c>
      <c r="I432" t="str">
        <f>VLOOKUP(G432,'04 Raw Data'!A:B,2,FALSE)</f>
        <v>St. Paul Island</v>
      </c>
      <c r="L432" t="s">
        <v>618</v>
      </c>
      <c r="M432" t="s">
        <v>621</v>
      </c>
      <c r="N432" t="s">
        <v>545</v>
      </c>
    </row>
    <row r="433" spans="1:14" x14ac:dyDescent="0.3">
      <c r="A433" t="s">
        <v>445</v>
      </c>
      <c r="B433" t="s">
        <v>445</v>
      </c>
      <c r="C433" t="str">
        <f t="shared" ref="C433:C464" si="8">B433&amp;" Precinct"</f>
        <v>Moose Pass Precinct</v>
      </c>
      <c r="D433" t="str">
        <f>VLOOKUP(C433,'VTD Raw Data'!F:G,2,FALSE)</f>
        <v>35-090</v>
      </c>
      <c r="G433" s="4" t="s">
        <v>2788</v>
      </c>
      <c r="H433" s="4" t="s">
        <v>2790</v>
      </c>
      <c r="I433" t="str">
        <f>VLOOKUP(G433,'04 Raw Data'!A:B,2,FALSE)</f>
        <v>St. George Island</v>
      </c>
      <c r="L433" t="s">
        <v>1797</v>
      </c>
      <c r="M433" t="s">
        <v>1799</v>
      </c>
      <c r="N433" t="s">
        <v>546</v>
      </c>
    </row>
    <row r="434" spans="1:14" x14ac:dyDescent="0.3">
      <c r="A434" t="s">
        <v>446</v>
      </c>
      <c r="B434" t="s">
        <v>446</v>
      </c>
      <c r="C434" t="str">
        <f t="shared" si="8"/>
        <v>Seldovia Precinct</v>
      </c>
      <c r="D434" t="str">
        <f>VLOOKUP(C434,'VTD Raw Data'!F:G,2,FALSE)</f>
        <v>35-095</v>
      </c>
      <c r="G434" s="4" t="s">
        <v>2793</v>
      </c>
      <c r="H434" s="4" t="s">
        <v>2795</v>
      </c>
      <c r="I434" t="str">
        <f>VLOOKUP(G434,'04 Raw Data'!A:B,2,FALSE)</f>
        <v>Aleutians #2</v>
      </c>
      <c r="L434" t="s">
        <v>628</v>
      </c>
      <c r="M434" t="s">
        <v>630</v>
      </c>
      <c r="N434" t="s">
        <v>547</v>
      </c>
    </row>
    <row r="435" spans="1:14" x14ac:dyDescent="0.3">
      <c r="A435" t="s">
        <v>447</v>
      </c>
      <c r="B435" t="s">
        <v>447</v>
      </c>
      <c r="C435" t="str">
        <f t="shared" si="8"/>
        <v>Seward Precinct</v>
      </c>
      <c r="D435" t="str">
        <f>VLOOKUP(C435,'VTD Raw Data'!F:G,2,FALSE)</f>
        <v>35-098</v>
      </c>
      <c r="G435" s="4" t="s">
        <v>2798</v>
      </c>
      <c r="H435" s="4" t="s">
        <v>2800</v>
      </c>
      <c r="I435" t="str">
        <f>VLOOKUP(G435,'04 Raw Data'!A:B,2,FALSE)</f>
        <v>Aleutians #1</v>
      </c>
      <c r="L435" t="s">
        <v>1782</v>
      </c>
      <c r="M435" t="s">
        <v>1784</v>
      </c>
      <c r="N435" t="s">
        <v>548</v>
      </c>
    </row>
    <row r="436" spans="1:14" x14ac:dyDescent="0.3">
      <c r="A436" t="s">
        <v>448</v>
      </c>
      <c r="B436" t="s">
        <v>448</v>
      </c>
      <c r="C436" t="str">
        <f t="shared" si="8"/>
        <v>District 35 Absentee Precinct</v>
      </c>
      <c r="D436" t="e">
        <f>VLOOKUP(C436,'VTD Raw Data'!F:G,2,FALSE)</f>
        <v>#N/A</v>
      </c>
      <c r="G436" s="4" t="s">
        <v>2804</v>
      </c>
      <c r="H436" s="4" t="s">
        <v>2806</v>
      </c>
      <c r="I436" t="str">
        <f>VLOOKUP(G436,'04 Raw Data'!A:B,2,FALSE)</f>
        <v>Coffman Cove</v>
      </c>
      <c r="L436" t="s">
        <v>1697</v>
      </c>
      <c r="M436" t="s">
        <v>1699</v>
      </c>
      <c r="N436" t="s">
        <v>549</v>
      </c>
    </row>
    <row r="437" spans="1:14" x14ac:dyDescent="0.3">
      <c r="A437" t="s">
        <v>449</v>
      </c>
      <c r="B437" t="s">
        <v>449</v>
      </c>
      <c r="C437" t="str">
        <f t="shared" si="8"/>
        <v>District 35 Question Precinct</v>
      </c>
      <c r="D437" t="e">
        <f>VLOOKUP(C437,'VTD Raw Data'!F:G,2,FALSE)</f>
        <v>#N/A</v>
      </c>
      <c r="G437" s="4" t="s">
        <v>2809</v>
      </c>
      <c r="H437" s="4" t="s">
        <v>2811</v>
      </c>
      <c r="I437" t="str">
        <f>VLOOKUP(G437,'04 Raw Data'!A:B,2,FALSE)</f>
        <v>Hydaburg</v>
      </c>
      <c r="L437" t="s">
        <v>1289</v>
      </c>
      <c r="M437" t="s">
        <v>1291</v>
      </c>
      <c r="N437" t="s">
        <v>553</v>
      </c>
    </row>
    <row r="438" spans="1:14" x14ac:dyDescent="0.3">
      <c r="A438" t="s">
        <v>450</v>
      </c>
      <c r="B438" t="s">
        <v>450</v>
      </c>
      <c r="C438" t="str">
        <f t="shared" si="8"/>
        <v>R1 HD 33-36 Precinct</v>
      </c>
      <c r="D438" t="e">
        <f>VLOOKUP(C438,'VTD Raw Data'!F:G,2,FALSE)</f>
        <v>#N/A</v>
      </c>
      <c r="G438" s="4" t="s">
        <v>2707</v>
      </c>
      <c r="H438" s="4" t="s">
        <v>2709</v>
      </c>
      <c r="I438" t="str">
        <f>VLOOKUP(G438,'04 Raw Data'!A:B,2,FALSE)</f>
        <v>Angoon</v>
      </c>
      <c r="L438" t="s">
        <v>700</v>
      </c>
      <c r="M438" t="s">
        <v>702</v>
      </c>
      <c r="N438" t="s">
        <v>554</v>
      </c>
    </row>
    <row r="439" spans="1:14" x14ac:dyDescent="0.3">
      <c r="A439" t="s">
        <v>451</v>
      </c>
      <c r="B439" t="s">
        <v>451</v>
      </c>
      <c r="C439" t="str">
        <f t="shared" si="8"/>
        <v>R1 HD35-36 Precinct</v>
      </c>
      <c r="D439" t="e">
        <f>VLOOKUP(C439,'VTD Raw Data'!F:G,2,FALSE)</f>
        <v>#N/A</v>
      </c>
      <c r="G439" s="4" t="s">
        <v>2733</v>
      </c>
      <c r="H439" s="4" t="s">
        <v>2818</v>
      </c>
      <c r="I439" t="str">
        <f>VLOOKUP(G439,'04 Raw Data'!A:B,2,FALSE)</f>
        <v>Metlakatla</v>
      </c>
      <c r="L439" t="s">
        <v>685</v>
      </c>
      <c r="M439" t="s">
        <v>687</v>
      </c>
      <c r="N439" t="s">
        <v>555</v>
      </c>
    </row>
    <row r="440" spans="1:14" x14ac:dyDescent="0.3">
      <c r="A440" t="s">
        <v>452</v>
      </c>
      <c r="B440" t="s">
        <v>452</v>
      </c>
      <c r="C440" t="str">
        <f t="shared" si="8"/>
        <v>Chiniak Precinct</v>
      </c>
      <c r="D440" t="str">
        <f>VLOOKUP(C440,'VTD Raw Data'!F:G,2,FALSE)</f>
        <v>36-605</v>
      </c>
      <c r="G440" s="4" t="s">
        <v>2728</v>
      </c>
      <c r="H440" s="4" t="s">
        <v>2822</v>
      </c>
      <c r="I440" t="str">
        <f>VLOOKUP(G440,'04 Raw Data'!A:B,2,FALSE)</f>
        <v>Thorne Bay</v>
      </c>
      <c r="L440" t="s">
        <v>670</v>
      </c>
      <c r="M440" t="s">
        <v>672</v>
      </c>
      <c r="N440" t="s">
        <v>556</v>
      </c>
    </row>
    <row r="441" spans="1:14" x14ac:dyDescent="0.3">
      <c r="A441" t="s">
        <v>453</v>
      </c>
      <c r="B441" t="s">
        <v>453</v>
      </c>
      <c r="C441" t="str">
        <f t="shared" si="8"/>
        <v>Flats Precinct</v>
      </c>
      <c r="D441" t="str">
        <f>VLOOKUP(C441,'VTD Raw Data'!F:G,2,FALSE)</f>
        <v>36-608</v>
      </c>
      <c r="G441" s="4" t="s">
        <v>2825</v>
      </c>
      <c r="H441" s="4" t="s">
        <v>2827</v>
      </c>
      <c r="I441" t="str">
        <f>VLOOKUP(G441,'04 Raw Data'!A:B,2,FALSE)</f>
        <v>Kasaan</v>
      </c>
      <c r="L441" t="s">
        <v>675</v>
      </c>
      <c r="M441" t="s">
        <v>677</v>
      </c>
      <c r="N441" t="s">
        <v>557</v>
      </c>
    </row>
    <row r="442" spans="1:14" x14ac:dyDescent="0.3">
      <c r="A442" t="s">
        <v>454</v>
      </c>
      <c r="B442" t="s">
        <v>454</v>
      </c>
      <c r="C442" t="str">
        <f t="shared" si="8"/>
        <v>Kodiak Island South Precinct</v>
      </c>
      <c r="D442" t="str">
        <f>VLOOKUP(C442,'VTD Raw Data'!F:G,2,FALSE)</f>
        <v>36-615</v>
      </c>
      <c r="G442" s="4" t="s">
        <v>2830</v>
      </c>
      <c r="H442" s="4" t="s">
        <v>2832</v>
      </c>
      <c r="I442" t="str">
        <f>VLOOKUP(G442,'04 Raw Data'!A:B,2,FALSE)</f>
        <v>Craig</v>
      </c>
      <c r="L442" t="s">
        <v>1309</v>
      </c>
      <c r="M442" t="s">
        <v>1311</v>
      </c>
      <c r="N442" t="s">
        <v>558</v>
      </c>
    </row>
    <row r="443" spans="1:14" x14ac:dyDescent="0.3">
      <c r="A443" t="s">
        <v>455</v>
      </c>
      <c r="B443" t="s">
        <v>455</v>
      </c>
      <c r="C443" t="str">
        <f t="shared" si="8"/>
        <v>Kodiak No. 1 Precinct</v>
      </c>
      <c r="D443" t="str">
        <f>VLOOKUP(C443,'VTD Raw Data'!F:G,2,FALSE)</f>
        <v>36-618</v>
      </c>
      <c r="G443" s="4" t="s">
        <v>2835</v>
      </c>
      <c r="H443" s="4" t="s">
        <v>2837</v>
      </c>
      <c r="I443" t="str">
        <f>VLOOKUP(G443,'04 Raw Data'!A:B,2,FALSE)</f>
        <v>Klawock</v>
      </c>
      <c r="L443" t="s">
        <v>1304</v>
      </c>
      <c r="M443" t="s">
        <v>1306</v>
      </c>
      <c r="N443" t="s">
        <v>559</v>
      </c>
    </row>
    <row r="444" spans="1:14" x14ac:dyDescent="0.3">
      <c r="A444" t="s">
        <v>456</v>
      </c>
      <c r="B444" t="s">
        <v>456</v>
      </c>
      <c r="C444" t="str">
        <f t="shared" si="8"/>
        <v>Kodiak No. 2 Precinct</v>
      </c>
      <c r="D444" t="str">
        <f>VLOOKUP(C444,'VTD Raw Data'!F:G,2,FALSE)</f>
        <v>36-620</v>
      </c>
      <c r="G444" s="4" t="s">
        <v>2841</v>
      </c>
      <c r="H444" s="4" t="s">
        <v>2843</v>
      </c>
      <c r="I444" t="str">
        <f>VLOOKUP(G444,'04 Raw Data'!A:B,2,FALSE)</f>
        <v>Sitka No. 1</v>
      </c>
      <c r="L444" t="s">
        <v>690</v>
      </c>
      <c r="M444" t="s">
        <v>692</v>
      </c>
      <c r="N444" t="s">
        <v>560</v>
      </c>
    </row>
    <row r="445" spans="1:14" x14ac:dyDescent="0.3">
      <c r="A445" t="s">
        <v>457</v>
      </c>
      <c r="B445" t="s">
        <v>457</v>
      </c>
      <c r="C445" t="str">
        <f t="shared" si="8"/>
        <v>Mission Road Precinct</v>
      </c>
      <c r="D445" t="str">
        <f>VLOOKUP(C445,'VTD Raw Data'!F:G,2,FALSE)</f>
        <v>36-622</v>
      </c>
      <c r="G445" s="4" t="s">
        <v>2846</v>
      </c>
      <c r="H445" s="4" t="s">
        <v>2848</v>
      </c>
      <c r="I445" t="str">
        <f>VLOOKUP(G445,'04 Raw Data'!A:B,2,FALSE)</f>
        <v>Sawmill Creek</v>
      </c>
      <c r="L445" t="s">
        <v>1314</v>
      </c>
      <c r="M445" t="s">
        <v>1316</v>
      </c>
      <c r="N445" t="s">
        <v>561</v>
      </c>
    </row>
    <row r="446" spans="1:14" x14ac:dyDescent="0.3">
      <c r="A446" t="s">
        <v>458</v>
      </c>
      <c r="B446" t="s">
        <v>458</v>
      </c>
      <c r="C446" t="str">
        <f t="shared" si="8"/>
        <v>Old Harbor Precinct</v>
      </c>
      <c r="D446" t="str">
        <f>VLOOKUP(C446,'VTD Raw Data'!F:G,2,FALSE)</f>
        <v>36-625</v>
      </c>
      <c r="G446" s="4" t="s">
        <v>2851</v>
      </c>
      <c r="H446" s="4" t="s">
        <v>2853</v>
      </c>
      <c r="I446" t="str">
        <f>VLOOKUP(G446,'04 Raw Data'!A:B,2,FALSE)</f>
        <v>Sitka No. 2</v>
      </c>
      <c r="L446" t="s">
        <v>1264</v>
      </c>
      <c r="M446" t="s">
        <v>1266</v>
      </c>
      <c r="N446" t="s">
        <v>562</v>
      </c>
    </row>
    <row r="447" spans="1:14" x14ac:dyDescent="0.3">
      <c r="A447" t="s">
        <v>459</v>
      </c>
      <c r="B447" t="s">
        <v>459</v>
      </c>
      <c r="C447" t="str">
        <f t="shared" si="8"/>
        <v>Ouzinkie Precinct</v>
      </c>
      <c r="D447" t="str">
        <f>VLOOKUP(C447,'VTD Raw Data'!F:G,2,FALSE)</f>
        <v>36-635</v>
      </c>
      <c r="G447" s="4" t="s">
        <v>2856</v>
      </c>
      <c r="H447" s="4" t="s">
        <v>2858</v>
      </c>
      <c r="I447" t="str">
        <f>VLOOKUP(G447,'04 Raw Data'!A:B,2,FALSE)</f>
        <v>Halibut Point</v>
      </c>
      <c r="L447" t="s">
        <v>1279</v>
      </c>
      <c r="M447" t="s">
        <v>1281</v>
      </c>
      <c r="N447" t="s">
        <v>563</v>
      </c>
    </row>
    <row r="448" spans="1:14" x14ac:dyDescent="0.3">
      <c r="A448" t="s">
        <v>460</v>
      </c>
      <c r="B448" t="s">
        <v>460</v>
      </c>
      <c r="C448" t="str">
        <f t="shared" si="8"/>
        <v>Port Lions Precinct</v>
      </c>
      <c r="D448" t="str">
        <f>VLOOKUP(C448,'VTD Raw Data'!F:G,2,FALSE)</f>
        <v>36-645</v>
      </c>
      <c r="G448" s="4" t="s">
        <v>2835</v>
      </c>
      <c r="H448" s="4" t="s">
        <v>2863</v>
      </c>
      <c r="I448" t="str">
        <f>VLOOKUP(G448,'04 Raw Data'!A:B,2,FALSE)</f>
        <v>Klawock</v>
      </c>
      <c r="L448" t="s">
        <v>1269</v>
      </c>
      <c r="M448" t="s">
        <v>1271</v>
      </c>
      <c r="N448" t="s">
        <v>564</v>
      </c>
    </row>
    <row r="449" spans="1:14" x14ac:dyDescent="0.3">
      <c r="A449" t="s">
        <v>461</v>
      </c>
      <c r="B449" t="s">
        <v>461</v>
      </c>
      <c r="C449" t="str">
        <f t="shared" si="8"/>
        <v>Iliamna/Newhalen Precinct</v>
      </c>
      <c r="D449" t="str">
        <f>VLOOKUP(C449,'VTD Raw Data'!F:G,2,FALSE)</f>
        <v>36-655</v>
      </c>
      <c r="G449" s="4" t="s">
        <v>2707</v>
      </c>
      <c r="H449" s="4" t="s">
        <v>2709</v>
      </c>
      <c r="I449" t="str">
        <f>VLOOKUP(G449,'04 Raw Data'!A:B,2,FALSE)</f>
        <v>Angoon</v>
      </c>
      <c r="L449" t="s">
        <v>1284</v>
      </c>
      <c r="M449" t="s">
        <v>1286</v>
      </c>
      <c r="N449" t="s">
        <v>565</v>
      </c>
    </row>
    <row r="450" spans="1:14" x14ac:dyDescent="0.3">
      <c r="A450" t="s">
        <v>462</v>
      </c>
      <c r="B450" t="s">
        <v>462</v>
      </c>
      <c r="C450" t="str">
        <f t="shared" si="8"/>
        <v>Kokhanok/Igiugig Precinct</v>
      </c>
      <c r="D450" t="str">
        <f>VLOOKUP(C450,'VTD Raw Data'!F:G,2,FALSE)</f>
        <v>36-665</v>
      </c>
      <c r="G450" s="4" t="s">
        <v>2728</v>
      </c>
      <c r="H450" s="4" t="s">
        <v>2870</v>
      </c>
      <c r="I450" t="str">
        <f>VLOOKUP(G450,'04 Raw Data'!A:B,2,FALSE)</f>
        <v>Thorne Bay</v>
      </c>
      <c r="L450" t="s">
        <v>1294</v>
      </c>
      <c r="M450" t="s">
        <v>1296</v>
      </c>
      <c r="N450" t="s">
        <v>566</v>
      </c>
    </row>
    <row r="451" spans="1:14" x14ac:dyDescent="0.3">
      <c r="A451" t="s">
        <v>463</v>
      </c>
      <c r="B451" t="s">
        <v>463</v>
      </c>
      <c r="C451" t="str">
        <f t="shared" si="8"/>
        <v>Levelock Precinct</v>
      </c>
      <c r="D451" t="str">
        <f>VLOOKUP(C451,'VTD Raw Data'!F:G,2,FALSE)</f>
        <v>36-676</v>
      </c>
      <c r="G451" s="4" t="s">
        <v>2873</v>
      </c>
      <c r="H451" s="4" t="s">
        <v>2875</v>
      </c>
      <c r="I451" t="str">
        <f>VLOOKUP(G451,'04 Raw Data'!A:B,2,FALSE)</f>
        <v>Wrangell</v>
      </c>
      <c r="L451" t="s">
        <v>695</v>
      </c>
      <c r="M451" t="s">
        <v>697</v>
      </c>
      <c r="N451" t="s">
        <v>567</v>
      </c>
    </row>
    <row r="452" spans="1:14" x14ac:dyDescent="0.3">
      <c r="A452" t="s">
        <v>464</v>
      </c>
      <c r="B452" t="s">
        <v>464</v>
      </c>
      <c r="C452" t="str">
        <f t="shared" si="8"/>
        <v>Nondalton Precinct</v>
      </c>
      <c r="D452" t="str">
        <f>VLOOKUP(C452,'VTD Raw Data'!F:G,2,FALSE)</f>
        <v>36-685</v>
      </c>
      <c r="G452" s="4" t="s">
        <v>2879</v>
      </c>
      <c r="H452" s="4" t="s">
        <v>2881</v>
      </c>
      <c r="I452" t="str">
        <f>VLOOKUP(G452,'04 Raw Data'!A:B,2,FALSE)</f>
        <v>Klukwan</v>
      </c>
      <c r="L452" t="s">
        <v>660</v>
      </c>
      <c r="M452" t="s">
        <v>662</v>
      </c>
      <c r="N452" t="s">
        <v>568</v>
      </c>
    </row>
    <row r="453" spans="1:14" x14ac:dyDescent="0.3">
      <c r="A453" t="s">
        <v>465</v>
      </c>
      <c r="B453" t="s">
        <v>465</v>
      </c>
      <c r="C453" t="str">
        <f t="shared" si="8"/>
        <v>Pedro Bay Precinct</v>
      </c>
      <c r="D453" t="str">
        <f>VLOOKUP(C453,'VTD Raw Data'!F:G,2,FALSE)</f>
        <v>36-696</v>
      </c>
      <c r="G453" s="4" t="s">
        <v>2884</v>
      </c>
      <c r="H453" s="4" t="s">
        <v>2886</v>
      </c>
      <c r="I453" t="str">
        <f>VLOOKUP(G453,'04 Raw Data'!A:B,2,FALSE)</f>
        <v>Tenakee</v>
      </c>
      <c r="L453" t="s">
        <v>665</v>
      </c>
      <c r="M453" t="s">
        <v>667</v>
      </c>
      <c r="N453" t="s">
        <v>569</v>
      </c>
    </row>
    <row r="454" spans="1:14" x14ac:dyDescent="0.3">
      <c r="A454" t="s">
        <v>466</v>
      </c>
      <c r="B454" t="s">
        <v>466</v>
      </c>
      <c r="C454" t="str">
        <f t="shared" si="8"/>
        <v>District 36 Absentee Precinct</v>
      </c>
      <c r="D454" t="e">
        <f>VLOOKUP(C454,'VTD Raw Data'!F:G,2,FALSE)</f>
        <v>#N/A</v>
      </c>
      <c r="G454" s="4" t="s">
        <v>2889</v>
      </c>
      <c r="H454" s="4" t="s">
        <v>2891</v>
      </c>
      <c r="I454" t="str">
        <f>VLOOKUP(G454,'04 Raw Data'!A:B,2,FALSE)</f>
        <v>Pelican/Elfin</v>
      </c>
      <c r="L454" t="s">
        <v>1299</v>
      </c>
      <c r="M454" t="s">
        <v>1301</v>
      </c>
      <c r="N454" t="s">
        <v>571</v>
      </c>
    </row>
    <row r="455" spans="1:14" x14ac:dyDescent="0.3">
      <c r="A455" t="s">
        <v>467</v>
      </c>
      <c r="B455" t="s">
        <v>467</v>
      </c>
      <c r="C455" t="str">
        <f t="shared" si="8"/>
        <v>District 36 Question Precinct</v>
      </c>
      <c r="D455" t="e">
        <f>VLOOKUP(C455,'VTD Raw Data'!F:G,2,FALSE)</f>
        <v>#N/A</v>
      </c>
      <c r="G455" s="4" t="s">
        <v>2894</v>
      </c>
      <c r="H455" s="4" t="s">
        <v>2896</v>
      </c>
      <c r="I455" t="str">
        <f>VLOOKUP(G455,'04 Raw Data'!A:B,2,FALSE)</f>
        <v>Gustavus</v>
      </c>
      <c r="L455" t="s">
        <v>1792</v>
      </c>
      <c r="M455" t="s">
        <v>1794</v>
      </c>
      <c r="N455" t="s">
        <v>572</v>
      </c>
    </row>
    <row r="456" spans="1:14" x14ac:dyDescent="0.3">
      <c r="A456" t="s">
        <v>468</v>
      </c>
      <c r="B456" t="s">
        <v>468</v>
      </c>
      <c r="C456" t="str">
        <f t="shared" si="8"/>
        <v>Akutan Precinct</v>
      </c>
      <c r="D456" t="str">
        <f>VLOOKUP(C456,'VTD Raw Data'!F:G,2,FALSE)</f>
        <v>37-700</v>
      </c>
      <c r="G456" s="4" t="s">
        <v>2707</v>
      </c>
      <c r="H456" s="4" t="s">
        <v>2709</v>
      </c>
      <c r="I456" t="str">
        <f>VLOOKUP(G456,'04 Raw Data'!A:B,2,FALSE)</f>
        <v>Angoon</v>
      </c>
      <c r="L456" t="s">
        <v>1274</v>
      </c>
      <c r="M456" t="s">
        <v>1276</v>
      </c>
      <c r="N456" t="s">
        <v>573</v>
      </c>
    </row>
    <row r="457" spans="1:14" x14ac:dyDescent="0.3">
      <c r="A457" t="s">
        <v>469</v>
      </c>
      <c r="B457" t="s">
        <v>469</v>
      </c>
      <c r="C457" t="str">
        <f t="shared" si="8"/>
        <v>Aleknagik Precinct</v>
      </c>
      <c r="D457" t="str">
        <f>VLOOKUP(C457,'VTD Raw Data'!F:G,2,FALSE)</f>
        <v>37-702</v>
      </c>
      <c r="G457" s="4" t="s">
        <v>2902</v>
      </c>
      <c r="H457" s="4" t="s">
        <v>2904</v>
      </c>
      <c r="I457" t="str">
        <f>VLOOKUP(G457,'04 Raw Data'!A:B,2,FALSE)</f>
        <v>Hoonah</v>
      </c>
      <c r="L457" t="s">
        <v>680</v>
      </c>
      <c r="M457" t="s">
        <v>682</v>
      </c>
      <c r="N457" t="s">
        <v>574</v>
      </c>
    </row>
    <row r="458" spans="1:14" x14ac:dyDescent="0.3">
      <c r="A458" t="s">
        <v>470</v>
      </c>
      <c r="B458" t="s">
        <v>2927</v>
      </c>
      <c r="C458" t="str">
        <f t="shared" si="8"/>
        <v>Aleutians No. 1 Precinct</v>
      </c>
      <c r="D458" t="str">
        <f>VLOOKUP(C458,'VTD Raw Data'!F:G,2,FALSE)</f>
        <v>37-704</v>
      </c>
    </row>
    <row r="459" spans="1:14" x14ac:dyDescent="0.3">
      <c r="A459" t="s">
        <v>471</v>
      </c>
      <c r="B459" t="s">
        <v>2928</v>
      </c>
      <c r="C459" t="str">
        <f t="shared" si="8"/>
        <v>Aleutians No. 2 Precinct</v>
      </c>
      <c r="D459" t="str">
        <f>VLOOKUP(C459,'VTD Raw Data'!F:G,2,FALSE)</f>
        <v>37-706</v>
      </c>
    </row>
    <row r="460" spans="1:14" x14ac:dyDescent="0.3">
      <c r="A460" t="s">
        <v>472</v>
      </c>
      <c r="B460" t="s">
        <v>2956</v>
      </c>
      <c r="C460" t="str">
        <f t="shared" si="8"/>
        <v>Chignik Precinct</v>
      </c>
      <c r="D460" t="str">
        <f>VLOOKUP(C460,'VTD Raw Data'!F:G,2,FALSE)</f>
        <v>37-708</v>
      </c>
    </row>
    <row r="461" spans="1:14" x14ac:dyDescent="0.3">
      <c r="A461" t="s">
        <v>473</v>
      </c>
      <c r="B461" t="s">
        <v>473</v>
      </c>
      <c r="C461" t="str">
        <f t="shared" si="8"/>
        <v>Clarks Point Precinct</v>
      </c>
      <c r="D461" t="str">
        <f>VLOOKUP(C461,'VTD Raw Data'!F:G,2,FALSE)</f>
        <v>37-710</v>
      </c>
    </row>
    <row r="462" spans="1:14" x14ac:dyDescent="0.3">
      <c r="A462" t="s">
        <v>474</v>
      </c>
      <c r="B462" t="s">
        <v>474</v>
      </c>
      <c r="C462" t="str">
        <f t="shared" si="8"/>
        <v>Cold Bay Precinct</v>
      </c>
      <c r="D462" t="str">
        <f>VLOOKUP(C462,'VTD Raw Data'!F:G,2,FALSE)</f>
        <v>37-712</v>
      </c>
    </row>
    <row r="463" spans="1:14" x14ac:dyDescent="0.3">
      <c r="A463" t="s">
        <v>475</v>
      </c>
      <c r="B463" t="s">
        <v>475</v>
      </c>
      <c r="C463" t="str">
        <f t="shared" si="8"/>
        <v>Dillingham Precinct</v>
      </c>
      <c r="D463" t="str">
        <f>VLOOKUP(C463,'VTD Raw Data'!F:G,2,FALSE)</f>
        <v>37-714</v>
      </c>
    </row>
    <row r="464" spans="1:14" x14ac:dyDescent="0.3">
      <c r="A464" t="s">
        <v>476</v>
      </c>
      <c r="B464" t="s">
        <v>2957</v>
      </c>
      <c r="C464" t="str">
        <f t="shared" si="8"/>
        <v>Egegik- Pilot Point Precinct</v>
      </c>
      <c r="D464" t="str">
        <f>VLOOKUP(C464,'VTD Raw Data'!F:G,2,FALSE)</f>
        <v>37-716</v>
      </c>
    </row>
    <row r="465" spans="1:4" x14ac:dyDescent="0.3">
      <c r="A465" t="s">
        <v>477</v>
      </c>
      <c r="B465" t="s">
        <v>477</v>
      </c>
      <c r="C465" t="str">
        <f t="shared" ref="C465:C495" si="9">B465&amp;" Precinct"</f>
        <v>Ekwok Precinct</v>
      </c>
      <c r="D465" t="str">
        <f>VLOOKUP(C465,'VTD Raw Data'!F:G,2,FALSE)</f>
        <v>37-718</v>
      </c>
    </row>
    <row r="466" spans="1:4" x14ac:dyDescent="0.3">
      <c r="A466" t="s">
        <v>478</v>
      </c>
      <c r="B466" t="s">
        <v>478</v>
      </c>
      <c r="C466" t="str">
        <f t="shared" si="9"/>
        <v>King Cove Precinct</v>
      </c>
      <c r="D466" t="str">
        <f>VLOOKUP(C466,'VTD Raw Data'!F:G,2,FALSE)</f>
        <v>37-720</v>
      </c>
    </row>
    <row r="467" spans="1:4" x14ac:dyDescent="0.3">
      <c r="A467" t="s">
        <v>479</v>
      </c>
      <c r="B467" t="s">
        <v>479</v>
      </c>
      <c r="C467" t="str">
        <f t="shared" si="9"/>
        <v>King Salmon Precinct</v>
      </c>
      <c r="D467" t="str">
        <f>VLOOKUP(C467,'VTD Raw Data'!F:G,2,FALSE)</f>
        <v>37-722</v>
      </c>
    </row>
    <row r="468" spans="1:4" x14ac:dyDescent="0.3">
      <c r="A468" t="s">
        <v>480</v>
      </c>
      <c r="B468" t="s">
        <v>480</v>
      </c>
      <c r="C468" t="str">
        <f t="shared" si="9"/>
        <v>Koliganek Precinct</v>
      </c>
      <c r="D468" t="str">
        <f>VLOOKUP(C468,'VTD Raw Data'!F:G,2,FALSE)</f>
        <v>37-724</v>
      </c>
    </row>
    <row r="469" spans="1:4" x14ac:dyDescent="0.3">
      <c r="A469" t="s">
        <v>481</v>
      </c>
      <c r="B469" t="s">
        <v>481</v>
      </c>
      <c r="C469" t="str">
        <f t="shared" si="9"/>
        <v>Manokotak Precinct</v>
      </c>
      <c r="D469" t="str">
        <f>VLOOKUP(C469,'VTD Raw Data'!F:G,2,FALSE)</f>
        <v>37-726</v>
      </c>
    </row>
    <row r="470" spans="1:4" x14ac:dyDescent="0.3">
      <c r="A470" t="s">
        <v>482</v>
      </c>
      <c r="B470" t="s">
        <v>482</v>
      </c>
      <c r="C470" t="str">
        <f t="shared" si="9"/>
        <v>Naknek Precinct</v>
      </c>
      <c r="D470" t="str">
        <f>VLOOKUP(C470,'VTD Raw Data'!F:G,2,FALSE)</f>
        <v>37-728</v>
      </c>
    </row>
    <row r="471" spans="1:4" x14ac:dyDescent="0.3">
      <c r="A471" t="s">
        <v>483</v>
      </c>
      <c r="B471" t="s">
        <v>483</v>
      </c>
      <c r="C471" t="str">
        <f t="shared" si="9"/>
        <v>New Stuyahok Precinct</v>
      </c>
      <c r="D471" t="str">
        <f>VLOOKUP(C471,'VTD Raw Data'!F:G,2,FALSE)</f>
        <v>37-730</v>
      </c>
    </row>
    <row r="472" spans="1:4" x14ac:dyDescent="0.3">
      <c r="A472" t="s">
        <v>484</v>
      </c>
      <c r="B472" t="s">
        <v>484</v>
      </c>
      <c r="C472" t="str">
        <f t="shared" si="9"/>
        <v>Port Heiden Precinct</v>
      </c>
      <c r="D472" t="s">
        <v>1897</v>
      </c>
    </row>
    <row r="473" spans="1:4" x14ac:dyDescent="0.3">
      <c r="A473" t="s">
        <v>485</v>
      </c>
      <c r="B473" t="s">
        <v>485</v>
      </c>
      <c r="C473" t="str">
        <f t="shared" si="9"/>
        <v>Sand Point Precinct</v>
      </c>
      <c r="D473" t="str">
        <f>VLOOKUP(C473,'VTD Raw Data'!F:G,2,FALSE)</f>
        <v>37-734</v>
      </c>
    </row>
    <row r="474" spans="1:4" x14ac:dyDescent="0.3">
      <c r="A474" t="s">
        <v>486</v>
      </c>
      <c r="B474" t="s">
        <v>486</v>
      </c>
      <c r="C474" t="str">
        <f t="shared" si="9"/>
        <v>South Naknek Precinct</v>
      </c>
      <c r="D474" t="str">
        <f>VLOOKUP(C474,'VTD Raw Data'!F:G,2,FALSE)</f>
        <v>37-736</v>
      </c>
    </row>
    <row r="475" spans="1:4" x14ac:dyDescent="0.3">
      <c r="A475" t="s">
        <v>487</v>
      </c>
      <c r="B475" t="s">
        <v>2958</v>
      </c>
      <c r="C475" t="str">
        <f t="shared" si="9"/>
        <v>St. George Precinct</v>
      </c>
      <c r="D475" t="str">
        <f>VLOOKUP(C475,'VTD Raw Data'!F:G,2,FALSE)</f>
        <v>37-738</v>
      </c>
    </row>
    <row r="476" spans="1:4" x14ac:dyDescent="0.3">
      <c r="A476" t="s">
        <v>488</v>
      </c>
      <c r="B476" t="s">
        <v>488</v>
      </c>
      <c r="C476" t="str">
        <f t="shared" si="9"/>
        <v>St. Paul Island Precinct</v>
      </c>
      <c r="D476" t="str">
        <f>VLOOKUP(C476,'VTD Raw Data'!F:G,2,FALSE)</f>
        <v>37-740</v>
      </c>
    </row>
    <row r="477" spans="1:4" x14ac:dyDescent="0.3">
      <c r="A477" t="s">
        <v>489</v>
      </c>
      <c r="B477" t="s">
        <v>489</v>
      </c>
      <c r="C477" t="str">
        <f t="shared" si="9"/>
        <v>Togiak Precinct</v>
      </c>
      <c r="D477" t="str">
        <f>VLOOKUP(C477,'VTD Raw Data'!F:G,2,FALSE)</f>
        <v>37-742</v>
      </c>
    </row>
    <row r="478" spans="1:4" x14ac:dyDescent="0.3">
      <c r="A478" t="s">
        <v>490</v>
      </c>
      <c r="B478" t="s">
        <v>490</v>
      </c>
      <c r="C478" t="str">
        <f t="shared" si="9"/>
        <v>District 37 Absentee Precinct</v>
      </c>
      <c r="D478" t="e">
        <f>VLOOKUP(C478,'VTD Raw Data'!F:G,2,FALSE)</f>
        <v>#N/A</v>
      </c>
    </row>
    <row r="479" spans="1:4" x14ac:dyDescent="0.3">
      <c r="A479" t="s">
        <v>491</v>
      </c>
      <c r="B479" t="s">
        <v>491</v>
      </c>
      <c r="C479" t="str">
        <f t="shared" si="9"/>
        <v>District 37 Question Precinct</v>
      </c>
      <c r="D479" t="e">
        <f>VLOOKUP(C479,'VTD Raw Data'!F:G,2,FALSE)</f>
        <v>#N/A</v>
      </c>
    </row>
    <row r="480" spans="1:4" x14ac:dyDescent="0.3">
      <c r="A480" t="s">
        <v>492</v>
      </c>
      <c r="B480" t="s">
        <v>492</v>
      </c>
      <c r="C480" t="str">
        <f t="shared" si="9"/>
        <v>R4 Early Voting Precinct</v>
      </c>
      <c r="D480" t="e">
        <f>VLOOKUP(C480,'VTD Raw Data'!F:G,2,FALSE)</f>
        <v>#N/A</v>
      </c>
    </row>
    <row r="481" spans="1:4" x14ac:dyDescent="0.3">
      <c r="A481" t="s">
        <v>493</v>
      </c>
      <c r="B481" t="s">
        <v>493</v>
      </c>
      <c r="C481" t="str">
        <f t="shared" si="9"/>
        <v>R4 Statewide Precinct</v>
      </c>
      <c r="D481" t="e">
        <f>VLOOKUP(C481,'VTD Raw Data'!F:G,2,FALSE)</f>
        <v>#N/A</v>
      </c>
    </row>
    <row r="482" spans="1:4" x14ac:dyDescent="0.3">
      <c r="A482" t="s">
        <v>494</v>
      </c>
      <c r="B482" t="s">
        <v>494</v>
      </c>
      <c r="C482" t="str">
        <f t="shared" si="9"/>
        <v>Akiachak Precinct</v>
      </c>
      <c r="D482" t="str">
        <f>VLOOKUP(C482,'VTD Raw Data'!F:G,2,FALSE)</f>
        <v>38-800</v>
      </c>
    </row>
    <row r="483" spans="1:4" x14ac:dyDescent="0.3">
      <c r="A483" t="s">
        <v>495</v>
      </c>
      <c r="B483" t="s">
        <v>495</v>
      </c>
      <c r="C483" t="str">
        <f t="shared" si="9"/>
        <v>Akiak Precinct</v>
      </c>
      <c r="D483" t="str">
        <f>VLOOKUP(C483,'VTD Raw Data'!F:G,2,FALSE)</f>
        <v>38-802</v>
      </c>
    </row>
    <row r="484" spans="1:4" x14ac:dyDescent="0.3">
      <c r="A484" t="s">
        <v>496</v>
      </c>
      <c r="B484" t="s">
        <v>496</v>
      </c>
      <c r="C484" t="str">
        <f t="shared" si="9"/>
        <v>Atmautluak Precinct</v>
      </c>
      <c r="D484" t="str">
        <f>VLOOKUP(C484,'VTD Raw Data'!F:G,2,FALSE)</f>
        <v>38-804</v>
      </c>
    </row>
    <row r="485" spans="1:4" x14ac:dyDescent="0.3">
      <c r="A485" t="s">
        <v>497</v>
      </c>
      <c r="B485" t="s">
        <v>2929</v>
      </c>
      <c r="C485" t="str">
        <f t="shared" si="9"/>
        <v>Bethel No. 1 Precinct</v>
      </c>
      <c r="D485" t="str">
        <f>VLOOKUP(C485,'VTD Raw Data'!F:G,2,FALSE)</f>
        <v>38-806</v>
      </c>
    </row>
    <row r="486" spans="1:4" x14ac:dyDescent="0.3">
      <c r="A486" t="s">
        <v>498</v>
      </c>
      <c r="B486" t="s">
        <v>2930</v>
      </c>
      <c r="C486" t="str">
        <f t="shared" si="9"/>
        <v>Bethel No. 2 Precinct</v>
      </c>
      <c r="D486" t="str">
        <f>VLOOKUP(C486,'VTD Raw Data'!F:G,2,FALSE)</f>
        <v>38-808</v>
      </c>
    </row>
    <row r="487" spans="1:4" x14ac:dyDescent="0.3">
      <c r="A487" t="s">
        <v>499</v>
      </c>
      <c r="B487" t="s">
        <v>2931</v>
      </c>
      <c r="C487" t="str">
        <f t="shared" si="9"/>
        <v>Bethel No. 3 Precinct</v>
      </c>
      <c r="D487" t="str">
        <f>VLOOKUP(C487,'VTD Raw Data'!F:G,2,FALSE)</f>
        <v>38-810</v>
      </c>
    </row>
    <row r="488" spans="1:4" x14ac:dyDescent="0.3">
      <c r="A488" t="s">
        <v>500</v>
      </c>
      <c r="B488" t="s">
        <v>500</v>
      </c>
      <c r="C488" t="str">
        <f t="shared" si="9"/>
        <v>Chefornak Precinct</v>
      </c>
      <c r="D488" t="str">
        <f>VLOOKUP(C488,'VTD Raw Data'!F:G,2,FALSE)</f>
        <v>38-812</v>
      </c>
    </row>
    <row r="489" spans="1:4" x14ac:dyDescent="0.3">
      <c r="A489" t="s">
        <v>501</v>
      </c>
      <c r="B489" t="s">
        <v>501</v>
      </c>
      <c r="C489" t="str">
        <f t="shared" si="9"/>
        <v>Eek Precinct</v>
      </c>
      <c r="D489" t="str">
        <f>VLOOKUP(C489,'VTD Raw Data'!F:G,2,FALSE)</f>
        <v>38-814</v>
      </c>
    </row>
    <row r="490" spans="1:4" x14ac:dyDescent="0.3">
      <c r="A490" t="s">
        <v>502</v>
      </c>
      <c r="B490" t="s">
        <v>502</v>
      </c>
      <c r="C490" t="str">
        <f t="shared" si="9"/>
        <v>Goodnews Bay Precinct</v>
      </c>
      <c r="D490" t="str">
        <f>VLOOKUP(C490,'VTD Raw Data'!F:G,2,FALSE)</f>
        <v>38-816</v>
      </c>
    </row>
    <row r="491" spans="1:4" x14ac:dyDescent="0.3">
      <c r="A491" t="s">
        <v>503</v>
      </c>
      <c r="B491" t="s">
        <v>2959</v>
      </c>
      <c r="C491" t="str">
        <f t="shared" si="9"/>
        <v>Upper Kalskag Precinct</v>
      </c>
      <c r="D491" t="str">
        <f>VLOOKUP(C491,'VTD Raw Data'!F:G,2,FALSE)</f>
        <v>38-818</v>
      </c>
    </row>
    <row r="492" spans="1:4" x14ac:dyDescent="0.3">
      <c r="A492" t="s">
        <v>504</v>
      </c>
      <c r="B492" t="s">
        <v>504</v>
      </c>
      <c r="C492" t="str">
        <f t="shared" si="9"/>
        <v>Kasigluk Precinct</v>
      </c>
      <c r="D492" t="str">
        <f>VLOOKUP(C492,'VTD Raw Data'!F:G,2,FALSE)</f>
        <v>38-820</v>
      </c>
    </row>
    <row r="493" spans="1:4" x14ac:dyDescent="0.3">
      <c r="A493" t="s">
        <v>505</v>
      </c>
      <c r="B493" t="s">
        <v>505</v>
      </c>
      <c r="C493" t="str">
        <f t="shared" si="9"/>
        <v>Kipnuk Precinct</v>
      </c>
      <c r="D493" t="str">
        <f>VLOOKUP(C493,'VTD Raw Data'!F:G,2,FALSE)</f>
        <v>38-822</v>
      </c>
    </row>
    <row r="494" spans="1:4" x14ac:dyDescent="0.3">
      <c r="A494" t="s">
        <v>506</v>
      </c>
      <c r="B494" t="s">
        <v>506</v>
      </c>
      <c r="C494" t="str">
        <f t="shared" si="9"/>
        <v>Kongiganak Precinct</v>
      </c>
      <c r="D494" t="str">
        <f>VLOOKUP(C494,'VTD Raw Data'!F:G,2,FALSE)</f>
        <v>38-824</v>
      </c>
    </row>
    <row r="495" spans="1:4" x14ac:dyDescent="0.3">
      <c r="A495" t="s">
        <v>507</v>
      </c>
      <c r="B495" t="s">
        <v>507</v>
      </c>
      <c r="C495" t="str">
        <f t="shared" si="9"/>
        <v>Kwethluk Precinct</v>
      </c>
      <c r="D495" t="str">
        <f>VLOOKUP(C495,'VTD Raw Data'!F:G,2,FALSE)</f>
        <v>38-826</v>
      </c>
    </row>
    <row r="496" spans="1:4" x14ac:dyDescent="0.3">
      <c r="A496" t="s">
        <v>508</v>
      </c>
      <c r="B496" s="4" t="s">
        <v>1464</v>
      </c>
      <c r="C496" s="4" t="s">
        <v>1464</v>
      </c>
      <c r="D496" t="str">
        <f>VLOOKUP(C496,'VTD Raw Data'!F:G,2,FALSE)</f>
        <v>38-828</v>
      </c>
    </row>
    <row r="497" spans="1:4" x14ac:dyDescent="0.3">
      <c r="A497" t="s">
        <v>509</v>
      </c>
      <c r="B497" t="s">
        <v>509</v>
      </c>
      <c r="C497" t="str">
        <f t="shared" ref="C497:C528" si="10">B497&amp;" Precinct"</f>
        <v>Lower Kalskag Precinct</v>
      </c>
      <c r="D497" t="str">
        <f>VLOOKUP(C497,'VTD Raw Data'!F:G,2,FALSE)</f>
        <v>38-830</v>
      </c>
    </row>
    <row r="498" spans="1:4" x14ac:dyDescent="0.3">
      <c r="A498" t="s">
        <v>510</v>
      </c>
      <c r="B498" t="s">
        <v>510</v>
      </c>
      <c r="C498" t="str">
        <f t="shared" si="10"/>
        <v>Mekoryuk Precinct</v>
      </c>
      <c r="D498" t="str">
        <f>VLOOKUP(C498,'VTD Raw Data'!F:G,2,FALSE)</f>
        <v>38-832</v>
      </c>
    </row>
    <row r="499" spans="1:4" x14ac:dyDescent="0.3">
      <c r="A499" t="s">
        <v>511</v>
      </c>
      <c r="B499" t="s">
        <v>511</v>
      </c>
      <c r="C499" t="str">
        <f t="shared" si="10"/>
        <v>Napakiak Precinct</v>
      </c>
      <c r="D499" t="str">
        <f>VLOOKUP(C499,'VTD Raw Data'!F:G,2,FALSE)</f>
        <v>38-834</v>
      </c>
    </row>
    <row r="500" spans="1:4" x14ac:dyDescent="0.3">
      <c r="A500" t="s">
        <v>512</v>
      </c>
      <c r="B500" t="s">
        <v>512</v>
      </c>
      <c r="C500" t="str">
        <f t="shared" si="10"/>
        <v>Napaskiak Precinct</v>
      </c>
      <c r="D500" t="str">
        <f>VLOOKUP(C500,'VTD Raw Data'!F:G,2,FALSE)</f>
        <v>38-836</v>
      </c>
    </row>
    <row r="501" spans="1:4" x14ac:dyDescent="0.3">
      <c r="A501" t="s">
        <v>513</v>
      </c>
      <c r="B501" t="s">
        <v>513</v>
      </c>
      <c r="C501" t="str">
        <f t="shared" si="10"/>
        <v>Newtok Precinct</v>
      </c>
      <c r="D501" t="str">
        <f>VLOOKUP(C501,'VTD Raw Data'!F:G,2,FALSE)</f>
        <v>38-838</v>
      </c>
    </row>
    <row r="502" spans="1:4" x14ac:dyDescent="0.3">
      <c r="A502" t="s">
        <v>514</v>
      </c>
      <c r="B502" t="s">
        <v>514</v>
      </c>
      <c r="C502" t="str">
        <f t="shared" si="10"/>
        <v>Nightmute Precinct</v>
      </c>
      <c r="D502" t="str">
        <f>VLOOKUP(C502,'VTD Raw Data'!F:G,2,FALSE)</f>
        <v>38-840</v>
      </c>
    </row>
    <row r="503" spans="1:4" x14ac:dyDescent="0.3">
      <c r="A503" t="s">
        <v>515</v>
      </c>
      <c r="B503" t="s">
        <v>515</v>
      </c>
      <c r="C503" t="str">
        <f t="shared" si="10"/>
        <v>Nunapitchuk Precinct</v>
      </c>
      <c r="D503" t="str">
        <f>VLOOKUP(C503,'VTD Raw Data'!F:G,2,FALSE)</f>
        <v>38-842</v>
      </c>
    </row>
    <row r="504" spans="1:4" x14ac:dyDescent="0.3">
      <c r="A504" t="s">
        <v>516</v>
      </c>
      <c r="B504" t="s">
        <v>516</v>
      </c>
      <c r="C504" t="str">
        <f t="shared" si="10"/>
        <v>Quinhagak Precinct</v>
      </c>
      <c r="D504" t="str">
        <f>VLOOKUP(C504,'VTD Raw Data'!F:G,2,FALSE)</f>
        <v>38-844</v>
      </c>
    </row>
    <row r="505" spans="1:4" x14ac:dyDescent="0.3">
      <c r="A505" t="s">
        <v>517</v>
      </c>
      <c r="B505" t="s">
        <v>517</v>
      </c>
      <c r="C505" t="str">
        <f t="shared" si="10"/>
        <v>Toksook Bay Precinct</v>
      </c>
      <c r="D505" t="str">
        <f>VLOOKUP(C505,'VTD Raw Data'!F:G,2,FALSE)</f>
        <v>38-846</v>
      </c>
    </row>
    <row r="506" spans="1:4" x14ac:dyDescent="0.3">
      <c r="A506" t="s">
        <v>518</v>
      </c>
      <c r="B506" t="s">
        <v>518</v>
      </c>
      <c r="C506" t="str">
        <f t="shared" si="10"/>
        <v>Tuluksak Precinct</v>
      </c>
      <c r="D506" t="str">
        <f>VLOOKUP(C506,'VTD Raw Data'!F:G,2,FALSE)</f>
        <v>38-848</v>
      </c>
    </row>
    <row r="507" spans="1:4" x14ac:dyDescent="0.3">
      <c r="A507" t="s">
        <v>519</v>
      </c>
      <c r="B507" t="s">
        <v>519</v>
      </c>
      <c r="C507" t="str">
        <f t="shared" si="10"/>
        <v>Tuntutuliak Precinct</v>
      </c>
      <c r="D507" t="str">
        <f>VLOOKUP(C507,'VTD Raw Data'!F:G,2,FALSE)</f>
        <v>38-850</v>
      </c>
    </row>
    <row r="508" spans="1:4" x14ac:dyDescent="0.3">
      <c r="A508" t="s">
        <v>520</v>
      </c>
      <c r="B508" t="s">
        <v>520</v>
      </c>
      <c r="C508" t="str">
        <f t="shared" si="10"/>
        <v>Tununak Precinct</v>
      </c>
      <c r="D508" t="str">
        <f>VLOOKUP(C508,'VTD Raw Data'!F:G,2,FALSE)</f>
        <v>38-852</v>
      </c>
    </row>
    <row r="509" spans="1:4" x14ac:dyDescent="0.3">
      <c r="A509" t="s">
        <v>521</v>
      </c>
      <c r="B509" t="s">
        <v>521</v>
      </c>
      <c r="C509" t="str">
        <f t="shared" si="10"/>
        <v>District 38 Absentee Precinct</v>
      </c>
      <c r="D509" t="e">
        <f>VLOOKUP(C509,'VTD Raw Data'!F:G,2,FALSE)</f>
        <v>#N/A</v>
      </c>
    </row>
    <row r="510" spans="1:4" x14ac:dyDescent="0.3">
      <c r="A510" t="s">
        <v>522</v>
      </c>
      <c r="B510" t="s">
        <v>522</v>
      </c>
      <c r="C510" t="str">
        <f t="shared" si="10"/>
        <v>District 38 Question Precinct</v>
      </c>
      <c r="D510" t="e">
        <f>VLOOKUP(C510,'VTD Raw Data'!F:G,2,FALSE)</f>
        <v>#N/A</v>
      </c>
    </row>
    <row r="511" spans="1:4" x14ac:dyDescent="0.3">
      <c r="A511" t="s">
        <v>523</v>
      </c>
      <c r="B511" t="s">
        <v>523</v>
      </c>
      <c r="C511" t="str">
        <f t="shared" si="10"/>
        <v>Alakanuk Precinct</v>
      </c>
      <c r="D511" t="str">
        <f>VLOOKUP(C511,'VTD Raw Data'!F:G,2,FALSE)</f>
        <v>39-900</v>
      </c>
    </row>
    <row r="512" spans="1:4" x14ac:dyDescent="0.3">
      <c r="A512" t="s">
        <v>524</v>
      </c>
      <c r="B512" t="s">
        <v>524</v>
      </c>
      <c r="C512" t="str">
        <f t="shared" si="10"/>
        <v>Brevig Mission Precinct</v>
      </c>
      <c r="D512" t="str">
        <f>VLOOKUP(C512,'VTD Raw Data'!F:G,2,FALSE)</f>
        <v>39-902</v>
      </c>
    </row>
    <row r="513" spans="1:4" x14ac:dyDescent="0.3">
      <c r="A513" t="s">
        <v>525</v>
      </c>
      <c r="B513" t="s">
        <v>525</v>
      </c>
      <c r="C513" t="str">
        <f t="shared" si="10"/>
        <v>Chevak Precinct</v>
      </c>
      <c r="D513" t="str">
        <f>VLOOKUP(C513,'VTD Raw Data'!F:G,2,FALSE)</f>
        <v>39-904</v>
      </c>
    </row>
    <row r="514" spans="1:4" x14ac:dyDescent="0.3">
      <c r="A514" t="s">
        <v>526</v>
      </c>
      <c r="B514" t="s">
        <v>526</v>
      </c>
      <c r="C514" t="str">
        <f t="shared" si="10"/>
        <v>Diomede Precinct</v>
      </c>
      <c r="D514" t="str">
        <f>VLOOKUP(C514,'VTD Raw Data'!F:G,2,FALSE)</f>
        <v>39-906</v>
      </c>
    </row>
    <row r="515" spans="1:4" x14ac:dyDescent="0.3">
      <c r="A515" t="s">
        <v>527</v>
      </c>
      <c r="B515" t="s">
        <v>527</v>
      </c>
      <c r="C515" t="str">
        <f t="shared" si="10"/>
        <v>Elim Precinct</v>
      </c>
      <c r="D515" t="str">
        <f>VLOOKUP(C515,'VTD Raw Data'!F:G,2,FALSE)</f>
        <v>39-908</v>
      </c>
    </row>
    <row r="516" spans="1:4" x14ac:dyDescent="0.3">
      <c r="A516" t="s">
        <v>528</v>
      </c>
      <c r="B516" t="s">
        <v>528</v>
      </c>
      <c r="C516" t="str">
        <f t="shared" si="10"/>
        <v>Emmonak Precinct</v>
      </c>
      <c r="D516" t="str">
        <f>VLOOKUP(C516,'VTD Raw Data'!F:G,2,FALSE)</f>
        <v>39-910</v>
      </c>
    </row>
    <row r="517" spans="1:4" x14ac:dyDescent="0.3">
      <c r="A517" t="s">
        <v>529</v>
      </c>
      <c r="B517" t="s">
        <v>529</v>
      </c>
      <c r="C517" t="str">
        <f t="shared" si="10"/>
        <v>Gambell Precinct</v>
      </c>
      <c r="D517" t="str">
        <f>VLOOKUP(C517,'VTD Raw Data'!F:G,2,FALSE)</f>
        <v>39-912</v>
      </c>
    </row>
    <row r="518" spans="1:4" x14ac:dyDescent="0.3">
      <c r="A518" t="s">
        <v>530</v>
      </c>
      <c r="B518" t="s">
        <v>530</v>
      </c>
      <c r="C518" t="str">
        <f t="shared" si="10"/>
        <v>Golovin Precinct</v>
      </c>
      <c r="D518" t="str">
        <f>VLOOKUP(C518,'VTD Raw Data'!F:G,2,FALSE)</f>
        <v>39-914</v>
      </c>
    </row>
    <row r="519" spans="1:4" x14ac:dyDescent="0.3">
      <c r="A519" t="s">
        <v>531</v>
      </c>
      <c r="B519" t="s">
        <v>531</v>
      </c>
      <c r="C519" t="str">
        <f t="shared" si="10"/>
        <v>Hooper Bay Precinct</v>
      </c>
      <c r="D519" t="str">
        <f>VLOOKUP(C519,'VTD Raw Data'!F:G,2,FALSE)</f>
        <v>39-916</v>
      </c>
    </row>
    <row r="520" spans="1:4" x14ac:dyDescent="0.3">
      <c r="A520" t="s">
        <v>532</v>
      </c>
      <c r="B520" t="s">
        <v>532</v>
      </c>
      <c r="C520" t="str">
        <f t="shared" si="10"/>
        <v>Kotlik Precinct</v>
      </c>
      <c r="D520" t="str">
        <f>VLOOKUP(C520,'VTD Raw Data'!F:G,2,FALSE)</f>
        <v>39-918</v>
      </c>
    </row>
    <row r="521" spans="1:4" x14ac:dyDescent="0.3">
      <c r="A521" t="s">
        <v>533</v>
      </c>
      <c r="B521" t="s">
        <v>533</v>
      </c>
      <c r="C521" t="str">
        <f t="shared" si="10"/>
        <v>Koyuk Precinct</v>
      </c>
      <c r="D521" t="str">
        <f>VLOOKUP(C521,'VTD Raw Data'!F:G,2,FALSE)</f>
        <v>39-920</v>
      </c>
    </row>
    <row r="522" spans="1:4" x14ac:dyDescent="0.3">
      <c r="A522" t="s">
        <v>534</v>
      </c>
      <c r="B522" t="s">
        <v>534</v>
      </c>
      <c r="C522" t="str">
        <f t="shared" si="10"/>
        <v>Mountain Village Precinct</v>
      </c>
      <c r="D522" t="str">
        <f>VLOOKUP(C522,'VTD Raw Data'!F:G,2,FALSE)</f>
        <v>39-922</v>
      </c>
    </row>
    <row r="523" spans="1:4" x14ac:dyDescent="0.3">
      <c r="A523" t="s">
        <v>535</v>
      </c>
      <c r="B523" t="s">
        <v>2932</v>
      </c>
      <c r="C523" t="str">
        <f t="shared" si="10"/>
        <v>Nome No. 1 Precinct</v>
      </c>
      <c r="D523" t="str">
        <f>VLOOKUP(C523,'VTD Raw Data'!F:G,2,FALSE)</f>
        <v>39-924</v>
      </c>
    </row>
    <row r="524" spans="1:4" x14ac:dyDescent="0.3">
      <c r="A524" t="s">
        <v>536</v>
      </c>
      <c r="B524" t="s">
        <v>2933</v>
      </c>
      <c r="C524" t="str">
        <f t="shared" si="10"/>
        <v>Nome No. 2 Precinct</v>
      </c>
      <c r="D524" t="str">
        <f>VLOOKUP(C524,'VTD Raw Data'!F:G,2,FALSE)</f>
        <v>39-926</v>
      </c>
    </row>
    <row r="525" spans="1:4" x14ac:dyDescent="0.3">
      <c r="A525" t="s">
        <v>537</v>
      </c>
      <c r="B525" t="s">
        <v>537</v>
      </c>
      <c r="C525" t="str">
        <f t="shared" si="10"/>
        <v>Nunam Iqua Precinct</v>
      </c>
      <c r="D525" t="str">
        <f>VLOOKUP(C525,'VTD Raw Data'!F:G,2,FALSE)</f>
        <v>39-928</v>
      </c>
    </row>
    <row r="526" spans="1:4" x14ac:dyDescent="0.3">
      <c r="A526" t="s">
        <v>538</v>
      </c>
      <c r="B526" t="s">
        <v>538</v>
      </c>
      <c r="C526" t="str">
        <f t="shared" si="10"/>
        <v>Pilot Station Precinct</v>
      </c>
      <c r="D526" t="str">
        <f>VLOOKUP(C526,'VTD Raw Data'!F:G,2,FALSE)</f>
        <v>39-930</v>
      </c>
    </row>
    <row r="527" spans="1:4" x14ac:dyDescent="0.3">
      <c r="A527" t="s">
        <v>539</v>
      </c>
      <c r="B527" t="s">
        <v>539</v>
      </c>
      <c r="C527" t="str">
        <f t="shared" si="10"/>
        <v>Pitkas Point Precinct</v>
      </c>
      <c r="D527" t="str">
        <f>VLOOKUP(C527,'VTD Raw Data'!F:G,2,FALSE)</f>
        <v>39-932</v>
      </c>
    </row>
    <row r="528" spans="1:4" x14ac:dyDescent="0.3">
      <c r="A528" t="s">
        <v>540</v>
      </c>
      <c r="B528" t="s">
        <v>540</v>
      </c>
      <c r="C528" t="str">
        <f t="shared" si="10"/>
        <v>Savoonga Precinct</v>
      </c>
      <c r="D528" t="str">
        <f>VLOOKUP(C528,'VTD Raw Data'!F:G,2,FALSE)</f>
        <v>39-934</v>
      </c>
    </row>
    <row r="529" spans="1:4" x14ac:dyDescent="0.3">
      <c r="A529" t="s">
        <v>541</v>
      </c>
      <c r="B529" t="s">
        <v>541</v>
      </c>
      <c r="C529" t="str">
        <f t="shared" ref="C529:C560" si="11">B529&amp;" Precinct"</f>
        <v>Scammon Bay Precinct</v>
      </c>
      <c r="D529" t="str">
        <f>VLOOKUP(C529,'VTD Raw Data'!F:G,2,FALSE)</f>
        <v>39-936</v>
      </c>
    </row>
    <row r="530" spans="1:4" x14ac:dyDescent="0.3">
      <c r="A530" t="s">
        <v>542</v>
      </c>
      <c r="B530" t="s">
        <v>542</v>
      </c>
      <c r="C530" t="str">
        <f t="shared" si="11"/>
        <v>Shaktoolik Precinct</v>
      </c>
      <c r="D530" t="str">
        <f>VLOOKUP(C530,'VTD Raw Data'!F:G,2,FALSE)</f>
        <v>39-938</v>
      </c>
    </row>
    <row r="531" spans="1:4" x14ac:dyDescent="0.3">
      <c r="A531" t="s">
        <v>543</v>
      </c>
      <c r="B531" t="s">
        <v>543</v>
      </c>
      <c r="C531" t="str">
        <f t="shared" si="11"/>
        <v>St. Mary's Precinct</v>
      </c>
      <c r="D531" t="str">
        <f>VLOOKUP(C531,'VTD Raw Data'!F:G,2,FALSE)</f>
        <v>39-940</v>
      </c>
    </row>
    <row r="532" spans="1:4" x14ac:dyDescent="0.3">
      <c r="A532" t="s">
        <v>544</v>
      </c>
      <c r="B532" t="s">
        <v>544</v>
      </c>
      <c r="C532" t="str">
        <f t="shared" si="11"/>
        <v>St. Michael Precinct</v>
      </c>
      <c r="D532" t="str">
        <f>VLOOKUP(C532,'VTD Raw Data'!F:G,2,FALSE)</f>
        <v>39-942</v>
      </c>
    </row>
    <row r="533" spans="1:4" x14ac:dyDescent="0.3">
      <c r="A533" t="s">
        <v>545</v>
      </c>
      <c r="B533" t="s">
        <v>545</v>
      </c>
      <c r="C533" t="str">
        <f t="shared" si="11"/>
        <v>Stebbins Precinct</v>
      </c>
      <c r="D533" t="str">
        <f>VLOOKUP(C533,'VTD Raw Data'!F:G,2,FALSE)</f>
        <v>39-944</v>
      </c>
    </row>
    <row r="534" spans="1:4" x14ac:dyDescent="0.3">
      <c r="A534" t="s">
        <v>546</v>
      </c>
      <c r="B534" t="s">
        <v>546</v>
      </c>
      <c r="C534" t="str">
        <f t="shared" si="11"/>
        <v>Teller Precinct</v>
      </c>
      <c r="D534" t="str">
        <f>VLOOKUP(C534,'VTD Raw Data'!F:G,2,FALSE)</f>
        <v>39-946</v>
      </c>
    </row>
    <row r="535" spans="1:4" x14ac:dyDescent="0.3">
      <c r="A535" t="s">
        <v>547</v>
      </c>
      <c r="B535" t="s">
        <v>547</v>
      </c>
      <c r="C535" t="str">
        <f t="shared" si="11"/>
        <v>Unalakleet Precinct</v>
      </c>
      <c r="D535" t="str">
        <f>VLOOKUP(C535,'VTD Raw Data'!F:G,2,FALSE)</f>
        <v>39-948</v>
      </c>
    </row>
    <row r="536" spans="1:4" x14ac:dyDescent="0.3">
      <c r="A536" t="s">
        <v>548</v>
      </c>
      <c r="B536" t="s">
        <v>548</v>
      </c>
      <c r="C536" t="str">
        <f t="shared" si="11"/>
        <v>Wales Precinct</v>
      </c>
      <c r="D536" t="str">
        <f>VLOOKUP(C536,'VTD Raw Data'!F:G,2,FALSE)</f>
        <v>39-950</v>
      </c>
    </row>
    <row r="537" spans="1:4" x14ac:dyDescent="0.3">
      <c r="A537" t="s">
        <v>549</v>
      </c>
      <c r="B537" t="s">
        <v>549</v>
      </c>
      <c r="C537" t="str">
        <f t="shared" si="11"/>
        <v>White Mountain Precinct</v>
      </c>
      <c r="D537" t="str">
        <f>VLOOKUP(C537,'VTD Raw Data'!F:G,2,FALSE)</f>
        <v>39-952</v>
      </c>
    </row>
    <row r="538" spans="1:4" x14ac:dyDescent="0.3">
      <c r="A538" t="s">
        <v>550</v>
      </c>
      <c r="B538" t="s">
        <v>550</v>
      </c>
      <c r="C538" t="str">
        <f t="shared" si="11"/>
        <v>District 39 Absentee Precinct</v>
      </c>
      <c r="D538" t="e">
        <f>VLOOKUP(C538,'VTD Raw Data'!F:G,2,FALSE)</f>
        <v>#N/A</v>
      </c>
    </row>
    <row r="539" spans="1:4" x14ac:dyDescent="0.3">
      <c r="A539" t="s">
        <v>551</v>
      </c>
      <c r="B539" t="s">
        <v>551</v>
      </c>
      <c r="C539" t="str">
        <f t="shared" si="11"/>
        <v>District 39 Question Precinct</v>
      </c>
      <c r="D539" t="e">
        <f>VLOOKUP(C539,'VTD Raw Data'!F:G,2,FALSE)</f>
        <v>#N/A</v>
      </c>
    </row>
    <row r="540" spans="1:4" x14ac:dyDescent="0.3">
      <c r="A540" t="s">
        <v>552</v>
      </c>
      <c r="B540" t="s">
        <v>552</v>
      </c>
      <c r="C540" t="str">
        <f t="shared" si="11"/>
        <v>R4 HD39-40 Precinct</v>
      </c>
      <c r="D540" t="e">
        <f>VLOOKUP(C540,'VTD Raw Data'!F:G,2,FALSE)</f>
        <v>#N/A</v>
      </c>
    </row>
    <row r="541" spans="1:4" x14ac:dyDescent="0.3">
      <c r="A541" t="s">
        <v>553</v>
      </c>
      <c r="B541" t="s">
        <v>553</v>
      </c>
      <c r="C541" t="str">
        <f t="shared" si="11"/>
        <v>Ambler Precinct</v>
      </c>
      <c r="D541" t="str">
        <f>VLOOKUP(C541,'VTD Raw Data'!F:G,2,FALSE)</f>
        <v>40-002</v>
      </c>
    </row>
    <row r="542" spans="1:4" x14ac:dyDescent="0.3">
      <c r="A542" t="s">
        <v>554</v>
      </c>
      <c r="B542" t="s">
        <v>554</v>
      </c>
      <c r="C542" t="str">
        <f t="shared" si="11"/>
        <v>Anaktuvuk Pass Precinct</v>
      </c>
      <c r="D542" t="str">
        <f>VLOOKUP(C542,'VTD Raw Data'!F:G,2,FALSE)</f>
        <v>40-004</v>
      </c>
    </row>
    <row r="543" spans="1:4" x14ac:dyDescent="0.3">
      <c r="A543" t="s">
        <v>555</v>
      </c>
      <c r="B543" t="s">
        <v>555</v>
      </c>
      <c r="C543" t="str">
        <f t="shared" si="11"/>
        <v>Atqasuk Precinct</v>
      </c>
      <c r="D543" t="str">
        <f>VLOOKUP(C543,'VTD Raw Data'!F:G,2,FALSE)</f>
        <v>40-007</v>
      </c>
    </row>
    <row r="544" spans="1:4" x14ac:dyDescent="0.3">
      <c r="A544" t="s">
        <v>556</v>
      </c>
      <c r="B544" t="s">
        <v>556</v>
      </c>
      <c r="C544" t="str">
        <f t="shared" si="11"/>
        <v>Barrow Precinct</v>
      </c>
      <c r="D544" t="str">
        <f>VLOOKUP(C544,'VTD Raw Data'!F:G,2,FALSE)</f>
        <v>40-008</v>
      </c>
    </row>
    <row r="545" spans="1:4" x14ac:dyDescent="0.3">
      <c r="A545" t="s">
        <v>557</v>
      </c>
      <c r="B545" t="s">
        <v>557</v>
      </c>
      <c r="C545" t="str">
        <f t="shared" si="11"/>
        <v>Browerville Precinct</v>
      </c>
      <c r="D545" t="str">
        <f>VLOOKUP(C545,'VTD Raw Data'!F:G,2,FALSE)</f>
        <v>40-010</v>
      </c>
    </row>
    <row r="546" spans="1:4" x14ac:dyDescent="0.3">
      <c r="A546" t="s">
        <v>558</v>
      </c>
      <c r="B546" t="s">
        <v>558</v>
      </c>
      <c r="C546" t="str">
        <f t="shared" si="11"/>
        <v>Buckland Precinct</v>
      </c>
      <c r="D546" t="str">
        <f>VLOOKUP(C546,'VTD Raw Data'!F:G,2,FALSE)</f>
        <v>40-012</v>
      </c>
    </row>
    <row r="547" spans="1:4" x14ac:dyDescent="0.3">
      <c r="A547" t="s">
        <v>559</v>
      </c>
      <c r="B547" t="s">
        <v>559</v>
      </c>
      <c r="C547" t="str">
        <f t="shared" si="11"/>
        <v>Deering Precinct</v>
      </c>
      <c r="D547" t="str">
        <f>VLOOKUP(C547,'VTD Raw Data'!F:G,2,FALSE)</f>
        <v>40-014</v>
      </c>
    </row>
    <row r="548" spans="1:4" x14ac:dyDescent="0.3">
      <c r="A548" t="s">
        <v>560</v>
      </c>
      <c r="B548" t="s">
        <v>560</v>
      </c>
      <c r="C548" t="str">
        <f t="shared" si="11"/>
        <v>Kaktovik Precinct</v>
      </c>
      <c r="D548" t="str">
        <f>VLOOKUP(C548,'VTD Raw Data'!F:G,2,FALSE)</f>
        <v>40-016</v>
      </c>
    </row>
    <row r="549" spans="1:4" x14ac:dyDescent="0.3">
      <c r="A549" t="s">
        <v>561</v>
      </c>
      <c r="B549" t="s">
        <v>561</v>
      </c>
      <c r="C549" t="str">
        <f t="shared" si="11"/>
        <v>Kiana Precinct</v>
      </c>
      <c r="D549" t="str">
        <f>VLOOKUP(C549,'VTD Raw Data'!F:G,2,FALSE)</f>
        <v>40-018</v>
      </c>
    </row>
    <row r="550" spans="1:4" x14ac:dyDescent="0.3">
      <c r="A550" t="s">
        <v>562</v>
      </c>
      <c r="B550" t="s">
        <v>562</v>
      </c>
      <c r="C550" t="str">
        <f t="shared" si="11"/>
        <v>Kivalina Precinct</v>
      </c>
      <c r="D550" t="str">
        <f>VLOOKUP(C550,'VTD Raw Data'!F:G,2,FALSE)</f>
        <v>40-020</v>
      </c>
    </row>
    <row r="551" spans="1:4" x14ac:dyDescent="0.3">
      <c r="A551" t="s">
        <v>563</v>
      </c>
      <c r="B551" t="s">
        <v>563</v>
      </c>
      <c r="C551" t="str">
        <f t="shared" si="11"/>
        <v>Kobuk Precinct</v>
      </c>
      <c r="D551" t="str">
        <f>VLOOKUP(C551,'VTD Raw Data'!F:G,2,FALSE)</f>
        <v>40-022</v>
      </c>
    </row>
    <row r="552" spans="1:4" x14ac:dyDescent="0.3">
      <c r="A552" t="s">
        <v>564</v>
      </c>
      <c r="B552" t="s">
        <v>564</v>
      </c>
      <c r="C552" t="str">
        <f t="shared" si="11"/>
        <v>Kotzebue Precinct</v>
      </c>
      <c r="D552" t="str">
        <f>VLOOKUP(C552,'VTD Raw Data'!F:G,2,FALSE)</f>
        <v>40-024</v>
      </c>
    </row>
    <row r="553" spans="1:4" x14ac:dyDescent="0.3">
      <c r="A553" t="s">
        <v>565</v>
      </c>
      <c r="B553" t="s">
        <v>565</v>
      </c>
      <c r="C553" t="str">
        <f t="shared" si="11"/>
        <v>Noatak Precinct</v>
      </c>
      <c r="D553" t="str">
        <f>VLOOKUP(C553,'VTD Raw Data'!F:G,2,FALSE)</f>
        <v>40-026</v>
      </c>
    </row>
    <row r="554" spans="1:4" x14ac:dyDescent="0.3">
      <c r="A554" t="s">
        <v>566</v>
      </c>
      <c r="B554" t="s">
        <v>566</v>
      </c>
      <c r="C554" t="str">
        <f t="shared" si="11"/>
        <v>Noorvik Precinct</v>
      </c>
      <c r="D554" t="str">
        <f>VLOOKUP(C554,'VTD Raw Data'!F:G,2,FALSE)</f>
        <v>40-028</v>
      </c>
    </row>
    <row r="555" spans="1:4" x14ac:dyDescent="0.3">
      <c r="A555" t="s">
        <v>567</v>
      </c>
      <c r="B555" t="s">
        <v>567</v>
      </c>
      <c r="C555" t="str">
        <f t="shared" si="11"/>
        <v>Nuiqsut Precinct</v>
      </c>
      <c r="D555" t="str">
        <f>VLOOKUP(C555,'VTD Raw Data'!F:G,2,FALSE)</f>
        <v>40-030</v>
      </c>
    </row>
    <row r="556" spans="1:4" x14ac:dyDescent="0.3">
      <c r="A556" t="s">
        <v>568</v>
      </c>
      <c r="B556" t="s">
        <v>568</v>
      </c>
      <c r="C556" t="str">
        <f t="shared" si="11"/>
        <v>Point Hope Precinct</v>
      </c>
      <c r="D556" t="str">
        <f>VLOOKUP(C556,'VTD Raw Data'!F:G,2,FALSE)</f>
        <v>40-032</v>
      </c>
    </row>
    <row r="557" spans="1:4" x14ac:dyDescent="0.3">
      <c r="A557" t="s">
        <v>569</v>
      </c>
      <c r="B557" t="s">
        <v>569</v>
      </c>
      <c r="C557" t="str">
        <f t="shared" si="11"/>
        <v>Point Lay Precinct</v>
      </c>
      <c r="D557" t="str">
        <f>VLOOKUP(C557,'VTD Raw Data'!F:G,2,FALSE)</f>
        <v>40-034</v>
      </c>
    </row>
    <row r="558" spans="1:4" x14ac:dyDescent="0.3">
      <c r="A558" t="s">
        <v>570</v>
      </c>
      <c r="B558" t="s">
        <v>570</v>
      </c>
      <c r="C558" t="str">
        <f t="shared" si="11"/>
        <v>Prudhoe Bay Precinct</v>
      </c>
      <c r="D558" t="e">
        <f>VLOOKUP(C558,'VTD Raw Data'!F:G,2,FALSE)</f>
        <v>#N/A</v>
      </c>
    </row>
    <row r="559" spans="1:4" x14ac:dyDescent="0.3">
      <c r="A559" t="s">
        <v>571</v>
      </c>
      <c r="B559" t="s">
        <v>571</v>
      </c>
      <c r="C559" t="str">
        <f t="shared" si="11"/>
        <v>Selawik Precinct</v>
      </c>
      <c r="D559" t="str">
        <f>VLOOKUP(C559,'VTD Raw Data'!F:G,2,FALSE)</f>
        <v>40-038</v>
      </c>
    </row>
    <row r="560" spans="1:4" x14ac:dyDescent="0.3">
      <c r="A560" t="s">
        <v>572</v>
      </c>
      <c r="B560" t="s">
        <v>572</v>
      </c>
      <c r="C560" t="str">
        <f t="shared" si="11"/>
        <v>Shishmaref Precinct</v>
      </c>
      <c r="D560" t="str">
        <f>VLOOKUP(C560,'VTD Raw Data'!F:G,2,FALSE)</f>
        <v>40-040</v>
      </c>
    </row>
    <row r="561" spans="1:4" x14ac:dyDescent="0.3">
      <c r="A561" t="s">
        <v>573</v>
      </c>
      <c r="B561" t="s">
        <v>573</v>
      </c>
      <c r="C561" t="str">
        <f t="shared" ref="C561:C565" si="12">B561&amp;" Precinct"</f>
        <v>Shungnak Precinct</v>
      </c>
      <c r="D561" t="str">
        <f>VLOOKUP(C561,'VTD Raw Data'!F:G,2,FALSE)</f>
        <v>40-042</v>
      </c>
    </row>
    <row r="562" spans="1:4" x14ac:dyDescent="0.3">
      <c r="A562" t="s">
        <v>574</v>
      </c>
      <c r="B562" t="s">
        <v>574</v>
      </c>
      <c r="C562" t="str">
        <f t="shared" si="12"/>
        <v>Wainwright Precinct</v>
      </c>
      <c r="D562" t="str">
        <f>VLOOKUP(C562,'VTD Raw Data'!F:G,2,FALSE)</f>
        <v>40-044</v>
      </c>
    </row>
    <row r="563" spans="1:4" x14ac:dyDescent="0.3">
      <c r="A563" t="s">
        <v>575</v>
      </c>
      <c r="B563" t="s">
        <v>575</v>
      </c>
      <c r="C563" t="str">
        <f t="shared" si="12"/>
        <v>District 40 Absentee Precinct</v>
      </c>
      <c r="D563" t="e">
        <f>VLOOKUP(C563,'VTD Raw Data'!F:G,2,FALSE)</f>
        <v>#N/A</v>
      </c>
    </row>
    <row r="564" spans="1:4" x14ac:dyDescent="0.3">
      <c r="A564" t="s">
        <v>576</v>
      </c>
      <c r="B564" t="s">
        <v>576</v>
      </c>
      <c r="C564" t="str">
        <f t="shared" si="12"/>
        <v>District 40 Question Precinct</v>
      </c>
      <c r="D564" t="e">
        <f>VLOOKUP(C564,'VTD Raw Data'!F:G,2,FALSE)</f>
        <v>#N/A</v>
      </c>
    </row>
    <row r="565" spans="1:4" x14ac:dyDescent="0.3">
      <c r="A565" t="s">
        <v>577</v>
      </c>
      <c r="B565" t="s">
        <v>577</v>
      </c>
      <c r="C565" t="str">
        <f t="shared" si="12"/>
        <v>R4 HD 39-40 Precinct</v>
      </c>
      <c r="D565" t="e">
        <f>VLOOKUP(C565,'VTD Raw Data'!F:G,2,FALSE)</f>
        <v>#N/A</v>
      </c>
    </row>
  </sheetData>
  <sortState ref="L2:N2526">
    <sortCondition ref="L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C781-5935-4B4C-AC99-C7431238E93F}">
  <dimension ref="A1:AL457"/>
  <sheetViews>
    <sheetView workbookViewId="0"/>
  </sheetViews>
  <sheetFormatPr defaultRowHeight="14.4" x14ac:dyDescent="0.3"/>
  <cols>
    <col min="12" max="12" width="11.88671875" customWidth="1"/>
  </cols>
  <sheetData>
    <row r="1" spans="1:38" x14ac:dyDescent="0.3">
      <c r="A1" s="4" t="s">
        <v>579</v>
      </c>
      <c r="B1" s="4" t="s">
        <v>580</v>
      </c>
      <c r="C1" s="4" t="s">
        <v>581</v>
      </c>
      <c r="D1" s="4" t="s">
        <v>582</v>
      </c>
      <c r="E1" s="4" t="s">
        <v>583</v>
      </c>
      <c r="F1" s="4" t="s">
        <v>584</v>
      </c>
      <c r="G1" s="4" t="s">
        <v>581</v>
      </c>
      <c r="H1" s="4" t="s">
        <v>585</v>
      </c>
      <c r="I1" s="4" t="s">
        <v>586</v>
      </c>
      <c r="J1" s="4" t="s">
        <v>587</v>
      </c>
      <c r="K1" s="4" t="s">
        <v>588</v>
      </c>
      <c r="L1" s="4" t="s">
        <v>589</v>
      </c>
      <c r="M1" s="4" t="s">
        <v>590</v>
      </c>
      <c r="N1" s="4" t="s">
        <v>591</v>
      </c>
      <c r="O1" s="4" t="s">
        <v>592</v>
      </c>
      <c r="P1" s="5" t="s">
        <v>593</v>
      </c>
      <c r="Q1" s="5" t="s">
        <v>594</v>
      </c>
      <c r="R1" s="5" t="s">
        <v>595</v>
      </c>
      <c r="S1" s="5" t="s">
        <v>596</v>
      </c>
      <c r="T1" s="5" t="s">
        <v>597</v>
      </c>
      <c r="U1" s="5" t="s">
        <v>598</v>
      </c>
      <c r="V1" s="5" t="s">
        <v>599</v>
      </c>
      <c r="W1" s="5" t="s">
        <v>600</v>
      </c>
      <c r="X1" s="5" t="s">
        <v>601</v>
      </c>
      <c r="Y1" s="5" t="s">
        <v>602</v>
      </c>
      <c r="Z1" s="5" t="s">
        <v>603</v>
      </c>
      <c r="AA1" s="5" t="s">
        <v>604</v>
      </c>
      <c r="AB1" s="5" t="s">
        <v>605</v>
      </c>
      <c r="AC1" s="5" t="s">
        <v>606</v>
      </c>
      <c r="AD1" s="5" t="s">
        <v>607</v>
      </c>
      <c r="AE1" s="5" t="s">
        <v>608</v>
      </c>
      <c r="AF1" s="5" t="s">
        <v>609</v>
      </c>
      <c r="AG1" s="5" t="s">
        <v>610</v>
      </c>
      <c r="AH1" s="5" t="s">
        <v>611</v>
      </c>
      <c r="AI1" s="5" t="s">
        <v>612</v>
      </c>
      <c r="AJ1" s="5" t="s">
        <v>613</v>
      </c>
      <c r="AK1" s="5" t="s">
        <v>614</v>
      </c>
      <c r="AL1" s="4" t="s">
        <v>615</v>
      </c>
    </row>
    <row r="2" spans="1:38" x14ac:dyDescent="0.3">
      <c r="A2" s="4" t="s">
        <v>616</v>
      </c>
      <c r="B2" s="4" t="s">
        <v>617</v>
      </c>
      <c r="C2" s="4" t="s">
        <v>618</v>
      </c>
      <c r="D2" s="4" t="s">
        <v>619</v>
      </c>
      <c r="E2" s="4" t="s">
        <v>620</v>
      </c>
      <c r="F2" s="4" t="s">
        <v>621</v>
      </c>
      <c r="G2" s="4" t="s">
        <v>618</v>
      </c>
      <c r="H2" s="4" t="s">
        <v>621</v>
      </c>
      <c r="I2" s="4" t="s">
        <v>622</v>
      </c>
      <c r="J2" s="4" t="s">
        <v>623</v>
      </c>
      <c r="K2" s="4" t="s">
        <v>624</v>
      </c>
      <c r="L2" s="4">
        <v>227397161</v>
      </c>
      <c r="M2" s="4">
        <v>513713410</v>
      </c>
      <c r="N2" s="4" t="s">
        <v>625</v>
      </c>
      <c r="O2" s="4" t="s">
        <v>626</v>
      </c>
      <c r="P2" s="5">
        <v>556</v>
      </c>
      <c r="Q2" s="5">
        <v>24</v>
      </c>
      <c r="R2" s="5">
        <v>1</v>
      </c>
      <c r="S2" s="5">
        <v>0</v>
      </c>
      <c r="T2" s="5">
        <v>1</v>
      </c>
      <c r="U2" s="5">
        <v>530</v>
      </c>
      <c r="V2" s="5">
        <v>0</v>
      </c>
      <c r="W2" s="5">
        <v>315</v>
      </c>
      <c r="X2" s="5">
        <v>24</v>
      </c>
      <c r="Y2" s="5">
        <v>1</v>
      </c>
      <c r="Z2" s="5">
        <v>0</v>
      </c>
      <c r="AA2" s="5">
        <v>1</v>
      </c>
      <c r="AB2" s="5">
        <v>289</v>
      </c>
      <c r="AC2" s="5">
        <v>0</v>
      </c>
      <c r="AD2" s="5">
        <v>155</v>
      </c>
      <c r="AE2" s="5">
        <v>97</v>
      </c>
      <c r="AF2" s="5">
        <v>52</v>
      </c>
      <c r="AG2" s="5">
        <v>92</v>
      </c>
      <c r="AH2" s="5">
        <v>55</v>
      </c>
      <c r="AI2" s="5">
        <v>0.62580000000000002</v>
      </c>
      <c r="AJ2" s="5">
        <v>0.33550000000000002</v>
      </c>
      <c r="AK2" s="5">
        <v>2.6257999999999999</v>
      </c>
      <c r="AL2" s="4" t="s">
        <v>627</v>
      </c>
    </row>
    <row r="3" spans="1:38" x14ac:dyDescent="0.3">
      <c r="A3" s="4" t="s">
        <v>616</v>
      </c>
      <c r="B3" s="4" t="s">
        <v>617</v>
      </c>
      <c r="C3" s="4" t="s">
        <v>628</v>
      </c>
      <c r="D3" s="4" t="s">
        <v>629</v>
      </c>
      <c r="E3" s="4" t="s">
        <v>620</v>
      </c>
      <c r="F3" s="4" t="s">
        <v>630</v>
      </c>
      <c r="G3" s="4" t="s">
        <v>628</v>
      </c>
      <c r="H3" s="4" t="s">
        <v>630</v>
      </c>
      <c r="I3" s="4" t="s">
        <v>622</v>
      </c>
      <c r="J3" s="4" t="s">
        <v>623</v>
      </c>
      <c r="K3" s="4" t="s">
        <v>624</v>
      </c>
      <c r="L3" s="4">
        <v>5181232300</v>
      </c>
      <c r="M3" s="4">
        <v>397277700</v>
      </c>
      <c r="N3" s="4" t="s">
        <v>631</v>
      </c>
      <c r="O3" s="4" t="s">
        <v>632</v>
      </c>
      <c r="P3" s="5">
        <v>688</v>
      </c>
      <c r="Q3" s="5">
        <v>98</v>
      </c>
      <c r="R3" s="5">
        <v>4</v>
      </c>
      <c r="S3" s="5">
        <v>7</v>
      </c>
      <c r="T3" s="5">
        <v>4</v>
      </c>
      <c r="U3" s="5">
        <v>531</v>
      </c>
      <c r="V3" s="5">
        <v>44</v>
      </c>
      <c r="W3" s="5">
        <v>482</v>
      </c>
      <c r="X3" s="5">
        <v>76</v>
      </c>
      <c r="Y3" s="5">
        <v>3</v>
      </c>
      <c r="Z3" s="5">
        <v>5</v>
      </c>
      <c r="AA3" s="5">
        <v>3</v>
      </c>
      <c r="AB3" s="5">
        <v>375</v>
      </c>
      <c r="AC3" s="5">
        <v>20</v>
      </c>
      <c r="AD3" s="5">
        <v>302</v>
      </c>
      <c r="AE3" s="5">
        <v>137</v>
      </c>
      <c r="AF3" s="5">
        <v>164</v>
      </c>
      <c r="AG3" s="5">
        <v>168</v>
      </c>
      <c r="AH3" s="5">
        <v>126</v>
      </c>
      <c r="AI3" s="5">
        <v>0.4536</v>
      </c>
      <c r="AJ3" s="5">
        <v>0.54300000000000004</v>
      </c>
      <c r="AK3" s="5">
        <v>0.54300000000000004</v>
      </c>
      <c r="AL3" s="4" t="s">
        <v>627</v>
      </c>
    </row>
    <row r="4" spans="1:38" x14ac:dyDescent="0.3">
      <c r="A4" s="4" t="s">
        <v>616</v>
      </c>
      <c r="B4" s="4" t="s">
        <v>617</v>
      </c>
      <c r="C4" s="4" t="s">
        <v>633</v>
      </c>
      <c r="D4" s="4" t="s">
        <v>634</v>
      </c>
      <c r="E4" s="4" t="s">
        <v>620</v>
      </c>
      <c r="F4" s="4" t="s">
        <v>635</v>
      </c>
      <c r="G4" s="4" t="s">
        <v>633</v>
      </c>
      <c r="H4" s="4" t="s">
        <v>635</v>
      </c>
      <c r="I4" s="4" t="s">
        <v>622</v>
      </c>
      <c r="J4" s="4" t="s">
        <v>623</v>
      </c>
      <c r="K4" s="4" t="s">
        <v>624</v>
      </c>
      <c r="L4" s="4">
        <v>3949259249</v>
      </c>
      <c r="M4" s="4">
        <v>353160116</v>
      </c>
      <c r="N4" s="4" t="s">
        <v>636</v>
      </c>
      <c r="O4" s="4" t="s">
        <v>637</v>
      </c>
      <c r="P4" s="5">
        <v>2252</v>
      </c>
      <c r="Q4" s="5">
        <v>697</v>
      </c>
      <c r="R4" s="5">
        <v>8</v>
      </c>
      <c r="S4" s="5">
        <v>56</v>
      </c>
      <c r="T4" s="5">
        <v>32</v>
      </c>
      <c r="U4" s="5">
        <v>1244</v>
      </c>
      <c r="V4" s="5">
        <v>215</v>
      </c>
      <c r="W4" s="5">
        <v>1526</v>
      </c>
      <c r="X4" s="5">
        <v>593</v>
      </c>
      <c r="Y4" s="5">
        <v>6</v>
      </c>
      <c r="Z4" s="5">
        <v>32</v>
      </c>
      <c r="AA4" s="5">
        <v>26</v>
      </c>
      <c r="AB4" s="5">
        <v>766</v>
      </c>
      <c r="AC4" s="5">
        <v>103</v>
      </c>
      <c r="AD4" s="5">
        <v>703</v>
      </c>
      <c r="AE4" s="5">
        <v>298</v>
      </c>
      <c r="AF4" s="5">
        <v>381</v>
      </c>
      <c r="AG4" s="5">
        <v>347</v>
      </c>
      <c r="AH4" s="5">
        <v>316</v>
      </c>
      <c r="AI4" s="5">
        <v>0.4239</v>
      </c>
      <c r="AJ4" s="5">
        <v>0.54200000000000004</v>
      </c>
      <c r="AK4" s="5">
        <v>0.54200000000000004</v>
      </c>
      <c r="AL4" s="4" t="s">
        <v>627</v>
      </c>
    </row>
    <row r="5" spans="1:38" x14ac:dyDescent="0.3">
      <c r="A5" s="4" t="s">
        <v>616</v>
      </c>
      <c r="B5" s="4" t="s">
        <v>617</v>
      </c>
      <c r="C5" s="4" t="s">
        <v>638</v>
      </c>
      <c r="D5" s="4" t="s">
        <v>639</v>
      </c>
      <c r="E5" s="4" t="s">
        <v>620</v>
      </c>
      <c r="F5" s="4" t="s">
        <v>640</v>
      </c>
      <c r="G5" s="4" t="s">
        <v>638</v>
      </c>
      <c r="H5" s="4" t="s">
        <v>640</v>
      </c>
      <c r="I5" s="4" t="s">
        <v>622</v>
      </c>
      <c r="J5" s="4" t="s">
        <v>623</v>
      </c>
      <c r="K5" s="4" t="s">
        <v>624</v>
      </c>
      <c r="L5" s="4">
        <v>1072441495</v>
      </c>
      <c r="M5" s="4">
        <v>353850749</v>
      </c>
      <c r="N5" s="4" t="s">
        <v>641</v>
      </c>
      <c r="O5" s="4" t="s">
        <v>642</v>
      </c>
      <c r="P5" s="5">
        <v>1515</v>
      </c>
      <c r="Q5" s="5">
        <v>455</v>
      </c>
      <c r="R5" s="5">
        <v>11</v>
      </c>
      <c r="S5" s="5">
        <v>36</v>
      </c>
      <c r="T5" s="5">
        <v>54</v>
      </c>
      <c r="U5" s="5">
        <v>749</v>
      </c>
      <c r="V5" s="5">
        <v>210</v>
      </c>
      <c r="W5" s="5">
        <v>1169</v>
      </c>
      <c r="X5" s="5">
        <v>389</v>
      </c>
      <c r="Y5" s="5">
        <v>10</v>
      </c>
      <c r="Z5" s="5">
        <v>22</v>
      </c>
      <c r="AA5" s="5">
        <v>46</v>
      </c>
      <c r="AB5" s="5">
        <v>590</v>
      </c>
      <c r="AC5" s="5">
        <v>112</v>
      </c>
      <c r="AD5" s="5">
        <v>515</v>
      </c>
      <c r="AE5" s="5">
        <v>250</v>
      </c>
      <c r="AF5" s="5">
        <v>259</v>
      </c>
      <c r="AG5" s="5">
        <v>233</v>
      </c>
      <c r="AH5" s="5">
        <v>250</v>
      </c>
      <c r="AI5" s="5">
        <v>0.4854</v>
      </c>
      <c r="AJ5" s="5">
        <v>0.50290000000000001</v>
      </c>
      <c r="AK5" s="5">
        <v>0.50290000000000001</v>
      </c>
      <c r="AL5" s="4" t="s">
        <v>627</v>
      </c>
    </row>
    <row r="6" spans="1:38" x14ac:dyDescent="0.3">
      <c r="A6" s="4" t="s">
        <v>616</v>
      </c>
      <c r="B6" s="4" t="s">
        <v>643</v>
      </c>
      <c r="C6" s="4" t="s">
        <v>644</v>
      </c>
      <c r="D6" s="4" t="s">
        <v>645</v>
      </c>
      <c r="E6" s="4" t="s">
        <v>620</v>
      </c>
      <c r="F6" s="4" t="s">
        <v>646</v>
      </c>
      <c r="G6" s="4" t="s">
        <v>644</v>
      </c>
      <c r="H6" s="4" t="s">
        <v>646</v>
      </c>
      <c r="I6" s="4" t="s">
        <v>622</v>
      </c>
      <c r="J6" s="4" t="s">
        <v>623</v>
      </c>
      <c r="K6" s="4" t="s">
        <v>624</v>
      </c>
      <c r="L6" s="4">
        <v>268022011</v>
      </c>
      <c r="M6" s="4">
        <v>491621554</v>
      </c>
      <c r="N6" s="4" t="s">
        <v>647</v>
      </c>
      <c r="O6" s="4" t="s">
        <v>648</v>
      </c>
      <c r="P6" s="5">
        <v>79</v>
      </c>
      <c r="Q6" s="5">
        <v>10</v>
      </c>
      <c r="R6" s="5">
        <v>0</v>
      </c>
      <c r="S6" s="5">
        <v>0</v>
      </c>
      <c r="T6" s="5">
        <v>1</v>
      </c>
      <c r="U6" s="5">
        <v>65</v>
      </c>
      <c r="V6" s="5">
        <v>3</v>
      </c>
      <c r="W6" s="5">
        <v>63</v>
      </c>
      <c r="X6" s="5">
        <v>10</v>
      </c>
      <c r="Y6" s="5">
        <v>0</v>
      </c>
      <c r="Z6" s="5">
        <v>0</v>
      </c>
      <c r="AA6" s="5">
        <v>1</v>
      </c>
      <c r="AB6" s="5">
        <v>51</v>
      </c>
      <c r="AC6" s="5">
        <v>1</v>
      </c>
      <c r="AD6" s="5">
        <v>32</v>
      </c>
      <c r="AE6" s="5">
        <v>7</v>
      </c>
      <c r="AF6" s="5">
        <v>25</v>
      </c>
      <c r="AG6" s="5">
        <v>13</v>
      </c>
      <c r="AH6" s="5">
        <v>18</v>
      </c>
      <c r="AI6" s="5">
        <v>0.21879999999999999</v>
      </c>
      <c r="AJ6" s="5">
        <v>0.78129999999999999</v>
      </c>
      <c r="AK6" s="5">
        <v>0.78129999999999999</v>
      </c>
      <c r="AL6" s="4" t="s">
        <v>627</v>
      </c>
    </row>
    <row r="7" spans="1:38" x14ac:dyDescent="0.3">
      <c r="A7" s="4" t="s">
        <v>616</v>
      </c>
      <c r="B7" s="4" t="s">
        <v>643</v>
      </c>
      <c r="C7" s="4" t="s">
        <v>649</v>
      </c>
      <c r="D7" s="4" t="s">
        <v>650</v>
      </c>
      <c r="E7" s="4" t="s">
        <v>620</v>
      </c>
      <c r="F7" s="4" t="s">
        <v>651</v>
      </c>
      <c r="G7" s="4" t="s">
        <v>649</v>
      </c>
      <c r="H7" s="4" t="s">
        <v>651</v>
      </c>
      <c r="I7" s="4" t="s">
        <v>622</v>
      </c>
      <c r="J7" s="4" t="s">
        <v>623</v>
      </c>
      <c r="K7" s="4" t="s">
        <v>624</v>
      </c>
      <c r="L7" s="4">
        <v>579134039</v>
      </c>
      <c r="M7" s="4">
        <v>55821125</v>
      </c>
      <c r="N7" s="4" t="s">
        <v>652</v>
      </c>
      <c r="O7" s="4" t="s">
        <v>653</v>
      </c>
      <c r="P7" s="5">
        <v>374</v>
      </c>
      <c r="Q7" s="5">
        <v>226</v>
      </c>
      <c r="R7" s="5">
        <v>0</v>
      </c>
      <c r="S7" s="5">
        <v>10</v>
      </c>
      <c r="T7" s="5">
        <v>6</v>
      </c>
      <c r="U7" s="5">
        <v>100</v>
      </c>
      <c r="V7" s="5">
        <v>32</v>
      </c>
      <c r="W7" s="5">
        <v>290</v>
      </c>
      <c r="X7" s="5">
        <v>194</v>
      </c>
      <c r="Y7" s="5">
        <v>0</v>
      </c>
      <c r="Z7" s="5">
        <v>7</v>
      </c>
      <c r="AA7" s="5">
        <v>5</v>
      </c>
      <c r="AB7" s="5">
        <v>64</v>
      </c>
      <c r="AC7" s="5">
        <v>20</v>
      </c>
      <c r="AD7" s="5">
        <v>229</v>
      </c>
      <c r="AE7" s="5">
        <v>52</v>
      </c>
      <c r="AF7" s="5">
        <v>171</v>
      </c>
      <c r="AG7" s="5">
        <v>68</v>
      </c>
      <c r="AH7" s="5">
        <v>152</v>
      </c>
      <c r="AI7" s="5">
        <v>0.2271</v>
      </c>
      <c r="AJ7" s="5">
        <v>0.74670000000000003</v>
      </c>
      <c r="AK7" s="5">
        <v>0.74670000000000003</v>
      </c>
      <c r="AL7" s="4" t="s">
        <v>627</v>
      </c>
    </row>
    <row r="8" spans="1:38" x14ac:dyDescent="0.3">
      <c r="A8" s="4" t="s">
        <v>616</v>
      </c>
      <c r="B8" s="4" t="s">
        <v>643</v>
      </c>
      <c r="C8" s="4" t="s">
        <v>654</v>
      </c>
      <c r="D8" s="4" t="s">
        <v>655</v>
      </c>
      <c r="E8" s="4" t="s">
        <v>620</v>
      </c>
      <c r="F8" s="4" t="s">
        <v>656</v>
      </c>
      <c r="G8" s="4" t="s">
        <v>654</v>
      </c>
      <c r="H8" s="4" t="s">
        <v>656</v>
      </c>
      <c r="I8" s="4" t="s">
        <v>622</v>
      </c>
      <c r="J8" s="4" t="s">
        <v>623</v>
      </c>
      <c r="K8" s="4" t="s">
        <v>624</v>
      </c>
      <c r="L8" s="4">
        <v>457813890</v>
      </c>
      <c r="M8" s="4">
        <v>446386894</v>
      </c>
      <c r="N8" s="4" t="s">
        <v>657</v>
      </c>
      <c r="O8" s="4" t="s">
        <v>658</v>
      </c>
      <c r="P8" s="5">
        <v>544</v>
      </c>
      <c r="Q8" s="5">
        <v>240</v>
      </c>
      <c r="R8" s="5">
        <v>0</v>
      </c>
      <c r="S8" s="5">
        <v>14</v>
      </c>
      <c r="T8" s="5">
        <v>4</v>
      </c>
      <c r="U8" s="5">
        <v>165</v>
      </c>
      <c r="V8" s="5">
        <v>121</v>
      </c>
      <c r="W8" s="5">
        <v>419</v>
      </c>
      <c r="X8" s="5">
        <v>200</v>
      </c>
      <c r="Y8" s="5">
        <v>0</v>
      </c>
      <c r="Z8" s="5">
        <v>8</v>
      </c>
      <c r="AA8" s="5">
        <v>4</v>
      </c>
      <c r="AB8" s="5">
        <v>132</v>
      </c>
      <c r="AC8" s="5">
        <v>75</v>
      </c>
      <c r="AD8" s="5">
        <v>259</v>
      </c>
      <c r="AE8" s="5">
        <v>81</v>
      </c>
      <c r="AF8" s="5">
        <v>170</v>
      </c>
      <c r="AG8" s="5">
        <v>101</v>
      </c>
      <c r="AH8" s="5">
        <v>143</v>
      </c>
      <c r="AI8" s="5">
        <v>0.31269999999999998</v>
      </c>
      <c r="AJ8" s="5">
        <v>0.65639999999999998</v>
      </c>
      <c r="AK8" s="5">
        <v>0.65639999999999998</v>
      </c>
      <c r="AL8" s="4" t="s">
        <v>627</v>
      </c>
    </row>
    <row r="9" spans="1:38" x14ac:dyDescent="0.3">
      <c r="A9" s="4" t="s">
        <v>616</v>
      </c>
      <c r="B9" s="4" t="s">
        <v>659</v>
      </c>
      <c r="C9" s="4" t="s">
        <v>660</v>
      </c>
      <c r="D9" s="4" t="s">
        <v>661</v>
      </c>
      <c r="E9" s="4" t="s">
        <v>620</v>
      </c>
      <c r="F9" s="4" t="s">
        <v>662</v>
      </c>
      <c r="G9" s="4" t="s">
        <v>660</v>
      </c>
      <c r="H9" s="4" t="s">
        <v>662</v>
      </c>
      <c r="I9" s="4" t="s">
        <v>622</v>
      </c>
      <c r="J9" s="4" t="s">
        <v>623</v>
      </c>
      <c r="K9" s="4" t="s">
        <v>624</v>
      </c>
      <c r="L9" s="4">
        <v>12025275202</v>
      </c>
      <c r="M9" s="4">
        <v>2086307052</v>
      </c>
      <c r="N9" s="4" t="s">
        <v>663</v>
      </c>
      <c r="O9" s="4" t="s">
        <v>664</v>
      </c>
      <c r="P9" s="5">
        <v>678</v>
      </c>
      <c r="Q9" s="5">
        <v>43</v>
      </c>
      <c r="R9" s="5">
        <v>3</v>
      </c>
      <c r="S9" s="5">
        <v>13</v>
      </c>
      <c r="T9" s="5">
        <v>0</v>
      </c>
      <c r="U9" s="5">
        <v>592</v>
      </c>
      <c r="V9" s="5">
        <v>27</v>
      </c>
      <c r="W9" s="5">
        <v>440</v>
      </c>
      <c r="X9" s="5">
        <v>39</v>
      </c>
      <c r="Y9" s="5">
        <v>3</v>
      </c>
      <c r="Z9" s="5">
        <v>5</v>
      </c>
      <c r="AA9" s="5">
        <v>0</v>
      </c>
      <c r="AB9" s="5">
        <v>378</v>
      </c>
      <c r="AC9" s="5">
        <v>15</v>
      </c>
      <c r="AD9" s="5">
        <v>237</v>
      </c>
      <c r="AE9" s="5">
        <v>118</v>
      </c>
      <c r="AF9" s="5">
        <v>108</v>
      </c>
      <c r="AG9" s="5">
        <v>147</v>
      </c>
      <c r="AH9" s="5">
        <v>64</v>
      </c>
      <c r="AI9" s="5">
        <v>0.49790000000000001</v>
      </c>
      <c r="AJ9" s="5">
        <v>0.45569999999999999</v>
      </c>
      <c r="AK9" s="5">
        <v>2.4979</v>
      </c>
      <c r="AL9" s="4" t="s">
        <v>627</v>
      </c>
    </row>
    <row r="10" spans="1:38" x14ac:dyDescent="0.3">
      <c r="A10" s="4" t="s">
        <v>616</v>
      </c>
      <c r="B10" s="4" t="s">
        <v>659</v>
      </c>
      <c r="C10" s="4" t="s">
        <v>665</v>
      </c>
      <c r="D10" s="4" t="s">
        <v>666</v>
      </c>
      <c r="E10" s="4" t="s">
        <v>620</v>
      </c>
      <c r="F10" s="4" t="s">
        <v>667</v>
      </c>
      <c r="G10" s="4" t="s">
        <v>665</v>
      </c>
      <c r="H10" s="4" t="s">
        <v>667</v>
      </c>
      <c r="I10" s="4" t="s">
        <v>622</v>
      </c>
      <c r="J10" s="4" t="s">
        <v>623</v>
      </c>
      <c r="K10" s="4" t="s">
        <v>624</v>
      </c>
      <c r="L10" s="4">
        <v>25609195538</v>
      </c>
      <c r="M10" s="4">
        <v>652774367</v>
      </c>
      <c r="N10" s="4" t="s">
        <v>668</v>
      </c>
      <c r="O10" s="4" t="s">
        <v>669</v>
      </c>
      <c r="P10" s="5">
        <v>189</v>
      </c>
      <c r="Q10" s="5">
        <v>19</v>
      </c>
      <c r="R10" s="5">
        <v>0</v>
      </c>
      <c r="S10" s="5">
        <v>1</v>
      </c>
      <c r="T10" s="5">
        <v>1</v>
      </c>
      <c r="U10" s="5">
        <v>167</v>
      </c>
      <c r="V10" s="5">
        <v>1</v>
      </c>
      <c r="W10" s="5">
        <v>131</v>
      </c>
      <c r="X10" s="5">
        <v>19</v>
      </c>
      <c r="Y10" s="5">
        <v>0</v>
      </c>
      <c r="Z10" s="5">
        <v>1</v>
      </c>
      <c r="AA10" s="5">
        <v>1</v>
      </c>
      <c r="AB10" s="5">
        <v>109</v>
      </c>
      <c r="AC10" s="5">
        <v>1</v>
      </c>
      <c r="AD10" s="5">
        <v>60</v>
      </c>
      <c r="AE10" s="5">
        <v>17</v>
      </c>
      <c r="AF10" s="5">
        <v>42</v>
      </c>
      <c r="AG10" s="5">
        <v>17</v>
      </c>
      <c r="AH10" s="5">
        <v>41</v>
      </c>
      <c r="AI10" s="5">
        <v>0.2833</v>
      </c>
      <c r="AJ10" s="5">
        <v>0.7</v>
      </c>
      <c r="AK10" s="5">
        <v>0.7</v>
      </c>
      <c r="AL10" s="4" t="s">
        <v>627</v>
      </c>
    </row>
    <row r="11" spans="1:38" x14ac:dyDescent="0.3">
      <c r="A11" s="4" t="s">
        <v>616</v>
      </c>
      <c r="B11" s="4" t="s">
        <v>659</v>
      </c>
      <c r="C11" s="4" t="s">
        <v>670</v>
      </c>
      <c r="D11" s="4" t="s">
        <v>671</v>
      </c>
      <c r="E11" s="4" t="s">
        <v>620</v>
      </c>
      <c r="F11" s="4" t="s">
        <v>672</v>
      </c>
      <c r="G11" s="4" t="s">
        <v>670</v>
      </c>
      <c r="H11" s="4" t="s">
        <v>672</v>
      </c>
      <c r="I11" s="4" t="s">
        <v>622</v>
      </c>
      <c r="J11" s="4" t="s">
        <v>623</v>
      </c>
      <c r="K11" s="4" t="s">
        <v>624</v>
      </c>
      <c r="L11" s="4">
        <v>140810949</v>
      </c>
      <c r="M11" s="4">
        <v>99899158</v>
      </c>
      <c r="N11" s="4" t="s">
        <v>673</v>
      </c>
      <c r="O11" s="4" t="s">
        <v>674</v>
      </c>
      <c r="P11" s="5">
        <v>1415</v>
      </c>
      <c r="Q11" s="5">
        <v>301</v>
      </c>
      <c r="R11" s="5">
        <v>14</v>
      </c>
      <c r="S11" s="5">
        <v>47</v>
      </c>
      <c r="T11" s="5">
        <v>155</v>
      </c>
      <c r="U11" s="5">
        <v>797</v>
      </c>
      <c r="V11" s="5">
        <v>101</v>
      </c>
      <c r="W11" s="5">
        <v>1018</v>
      </c>
      <c r="X11" s="5">
        <v>239</v>
      </c>
      <c r="Y11" s="5">
        <v>10</v>
      </c>
      <c r="Z11" s="5">
        <v>27</v>
      </c>
      <c r="AA11" s="5">
        <v>131</v>
      </c>
      <c r="AB11" s="5">
        <v>573</v>
      </c>
      <c r="AC11" s="5">
        <v>38</v>
      </c>
      <c r="AD11" s="5">
        <v>502</v>
      </c>
      <c r="AE11" s="5">
        <v>210</v>
      </c>
      <c r="AF11" s="5">
        <v>281</v>
      </c>
      <c r="AG11" s="5">
        <v>262</v>
      </c>
      <c r="AH11" s="5">
        <v>197</v>
      </c>
      <c r="AI11" s="5">
        <v>0.41830000000000001</v>
      </c>
      <c r="AJ11" s="5">
        <v>0.55979999999999996</v>
      </c>
      <c r="AK11" s="5">
        <v>0.55979999999999996</v>
      </c>
      <c r="AL11" s="4" t="s">
        <v>627</v>
      </c>
    </row>
    <row r="12" spans="1:38" x14ac:dyDescent="0.3">
      <c r="A12" s="4" t="s">
        <v>616</v>
      </c>
      <c r="B12" s="4" t="s">
        <v>659</v>
      </c>
      <c r="C12" s="4" t="s">
        <v>675</v>
      </c>
      <c r="D12" s="4" t="s">
        <v>676</v>
      </c>
      <c r="E12" s="4" t="s">
        <v>620</v>
      </c>
      <c r="F12" s="4" t="s">
        <v>677</v>
      </c>
      <c r="G12" s="4" t="s">
        <v>675</v>
      </c>
      <c r="H12" s="4" t="s">
        <v>677</v>
      </c>
      <c r="I12" s="4" t="s">
        <v>622</v>
      </c>
      <c r="J12" s="4" t="s">
        <v>623</v>
      </c>
      <c r="K12" s="4" t="s">
        <v>624</v>
      </c>
      <c r="L12" s="4">
        <v>1158283135</v>
      </c>
      <c r="M12" s="4">
        <v>858246218</v>
      </c>
      <c r="N12" s="4" t="s">
        <v>678</v>
      </c>
      <c r="O12" s="4" t="s">
        <v>679</v>
      </c>
      <c r="P12" s="5">
        <v>2798</v>
      </c>
      <c r="Q12" s="5">
        <v>381</v>
      </c>
      <c r="R12" s="5">
        <v>24</v>
      </c>
      <c r="S12" s="5">
        <v>84</v>
      </c>
      <c r="T12" s="5">
        <v>318</v>
      </c>
      <c r="U12" s="5">
        <v>1750</v>
      </c>
      <c r="V12" s="5">
        <v>241</v>
      </c>
      <c r="W12" s="5">
        <v>1810</v>
      </c>
      <c r="X12" s="5">
        <v>327</v>
      </c>
      <c r="Y12" s="5">
        <v>22</v>
      </c>
      <c r="Z12" s="5">
        <v>45</v>
      </c>
      <c r="AA12" s="5">
        <v>252</v>
      </c>
      <c r="AB12" s="5">
        <v>1060</v>
      </c>
      <c r="AC12" s="5">
        <v>104</v>
      </c>
      <c r="AD12" s="5">
        <v>909</v>
      </c>
      <c r="AE12" s="5">
        <v>433</v>
      </c>
      <c r="AF12" s="5">
        <v>451</v>
      </c>
      <c r="AG12" s="5">
        <v>462</v>
      </c>
      <c r="AH12" s="5">
        <v>365</v>
      </c>
      <c r="AI12" s="5">
        <v>0.4763</v>
      </c>
      <c r="AJ12" s="5">
        <v>0.49609999999999999</v>
      </c>
      <c r="AK12" s="5">
        <v>0.49609999999999999</v>
      </c>
      <c r="AL12" s="4" t="s">
        <v>627</v>
      </c>
    </row>
    <row r="13" spans="1:38" x14ac:dyDescent="0.3">
      <c r="A13" s="4" t="s">
        <v>616</v>
      </c>
      <c r="B13" s="4" t="s">
        <v>659</v>
      </c>
      <c r="C13" s="4" t="s">
        <v>680</v>
      </c>
      <c r="D13" s="4" t="s">
        <v>681</v>
      </c>
      <c r="E13" s="4" t="s">
        <v>620</v>
      </c>
      <c r="F13" s="4" t="s">
        <v>682</v>
      </c>
      <c r="G13" s="4" t="s">
        <v>680</v>
      </c>
      <c r="H13" s="4" t="s">
        <v>682</v>
      </c>
      <c r="I13" s="4" t="s">
        <v>622</v>
      </c>
      <c r="J13" s="4" t="s">
        <v>623</v>
      </c>
      <c r="K13" s="4" t="s">
        <v>624</v>
      </c>
      <c r="L13" s="4">
        <v>21442574853</v>
      </c>
      <c r="M13" s="4">
        <v>2713886294</v>
      </c>
      <c r="N13" s="4" t="s">
        <v>683</v>
      </c>
      <c r="O13" s="4" t="s">
        <v>684</v>
      </c>
      <c r="P13" s="5">
        <v>556</v>
      </c>
      <c r="Q13" s="5">
        <v>44</v>
      </c>
      <c r="R13" s="5">
        <v>0</v>
      </c>
      <c r="S13" s="5">
        <v>2</v>
      </c>
      <c r="T13" s="5">
        <v>0</v>
      </c>
      <c r="U13" s="5">
        <v>501</v>
      </c>
      <c r="V13" s="5">
        <v>9</v>
      </c>
      <c r="W13" s="5">
        <v>369</v>
      </c>
      <c r="X13" s="5">
        <v>43</v>
      </c>
      <c r="Y13" s="5">
        <v>0</v>
      </c>
      <c r="Z13" s="5">
        <v>2</v>
      </c>
      <c r="AA13" s="5">
        <v>0</v>
      </c>
      <c r="AB13" s="5">
        <v>317</v>
      </c>
      <c r="AC13" s="5">
        <v>7</v>
      </c>
      <c r="AD13" s="5">
        <v>226</v>
      </c>
      <c r="AE13" s="5">
        <v>71</v>
      </c>
      <c r="AF13" s="5">
        <v>145</v>
      </c>
      <c r="AG13" s="5">
        <v>103</v>
      </c>
      <c r="AH13" s="5">
        <v>101</v>
      </c>
      <c r="AI13" s="5">
        <v>0.31419999999999998</v>
      </c>
      <c r="AJ13" s="5">
        <v>0.64159999999999995</v>
      </c>
      <c r="AK13" s="5">
        <v>0.64159999999999995</v>
      </c>
      <c r="AL13" s="4" t="s">
        <v>627</v>
      </c>
    </row>
    <row r="14" spans="1:38" x14ac:dyDescent="0.3">
      <c r="A14" s="4" t="s">
        <v>616</v>
      </c>
      <c r="B14" s="4" t="s">
        <v>659</v>
      </c>
      <c r="C14" s="4" t="s">
        <v>685</v>
      </c>
      <c r="D14" s="4" t="s">
        <v>686</v>
      </c>
      <c r="E14" s="4" t="s">
        <v>620</v>
      </c>
      <c r="F14" s="4" t="s">
        <v>687</v>
      </c>
      <c r="G14" s="4" t="s">
        <v>685</v>
      </c>
      <c r="H14" s="4" t="s">
        <v>687</v>
      </c>
      <c r="I14" s="4" t="s">
        <v>622</v>
      </c>
      <c r="J14" s="4" t="s">
        <v>623</v>
      </c>
      <c r="K14" s="4" t="s">
        <v>624</v>
      </c>
      <c r="L14" s="4">
        <v>5131417562</v>
      </c>
      <c r="M14" s="4">
        <v>9365008</v>
      </c>
      <c r="N14" s="4" t="s">
        <v>688</v>
      </c>
      <c r="O14" s="4" t="s">
        <v>689</v>
      </c>
      <c r="P14" s="5">
        <v>233</v>
      </c>
      <c r="Q14" s="5">
        <v>16</v>
      </c>
      <c r="R14" s="5">
        <v>0</v>
      </c>
      <c r="S14" s="5">
        <v>0</v>
      </c>
      <c r="T14" s="5">
        <v>0</v>
      </c>
      <c r="U14" s="5">
        <v>215</v>
      </c>
      <c r="V14" s="5">
        <v>2</v>
      </c>
      <c r="W14" s="5">
        <v>142</v>
      </c>
      <c r="X14" s="5">
        <v>15</v>
      </c>
      <c r="Y14" s="5">
        <v>0</v>
      </c>
      <c r="Z14" s="5">
        <v>0</v>
      </c>
      <c r="AA14" s="5">
        <v>0</v>
      </c>
      <c r="AB14" s="5">
        <v>126</v>
      </c>
      <c r="AC14" s="5">
        <v>1</v>
      </c>
      <c r="AD14" s="5">
        <v>70</v>
      </c>
      <c r="AE14" s="5">
        <v>31</v>
      </c>
      <c r="AF14" s="5">
        <v>38</v>
      </c>
      <c r="AG14" s="5">
        <v>35</v>
      </c>
      <c r="AH14" s="5">
        <v>28</v>
      </c>
      <c r="AI14" s="5">
        <v>0.44290000000000002</v>
      </c>
      <c r="AJ14" s="5">
        <v>0.54290000000000005</v>
      </c>
      <c r="AK14" s="5">
        <v>0.54290000000000005</v>
      </c>
      <c r="AL14" s="4" t="s">
        <v>627</v>
      </c>
    </row>
    <row r="15" spans="1:38" x14ac:dyDescent="0.3">
      <c r="A15" s="4" t="s">
        <v>616</v>
      </c>
      <c r="B15" s="4" t="s">
        <v>659</v>
      </c>
      <c r="C15" s="4" t="s">
        <v>690</v>
      </c>
      <c r="D15" s="4" t="s">
        <v>691</v>
      </c>
      <c r="E15" s="4" t="s">
        <v>620</v>
      </c>
      <c r="F15" s="4" t="s">
        <v>692</v>
      </c>
      <c r="G15" s="4" t="s">
        <v>690</v>
      </c>
      <c r="H15" s="4" t="s">
        <v>692</v>
      </c>
      <c r="I15" s="4" t="s">
        <v>622</v>
      </c>
      <c r="J15" s="4" t="s">
        <v>623</v>
      </c>
      <c r="K15" s="4" t="s">
        <v>624</v>
      </c>
      <c r="L15" s="4">
        <v>38043176547</v>
      </c>
      <c r="M15" s="4">
        <v>1713395999</v>
      </c>
      <c r="N15" s="4" t="s">
        <v>693</v>
      </c>
      <c r="O15" s="4" t="s">
        <v>694</v>
      </c>
      <c r="P15" s="5">
        <v>243</v>
      </c>
      <c r="Q15" s="5">
        <v>25</v>
      </c>
      <c r="R15" s="5">
        <v>0</v>
      </c>
      <c r="S15" s="5">
        <v>0</v>
      </c>
      <c r="T15" s="5">
        <v>0</v>
      </c>
      <c r="U15" s="5">
        <v>213</v>
      </c>
      <c r="V15" s="5">
        <v>5</v>
      </c>
      <c r="W15" s="5">
        <v>171</v>
      </c>
      <c r="X15" s="5">
        <v>19</v>
      </c>
      <c r="Y15" s="5">
        <v>0</v>
      </c>
      <c r="Z15" s="5">
        <v>0</v>
      </c>
      <c r="AA15" s="5">
        <v>0</v>
      </c>
      <c r="AB15" s="5">
        <v>147</v>
      </c>
      <c r="AC15" s="5">
        <v>5</v>
      </c>
      <c r="AD15" s="5">
        <v>115</v>
      </c>
      <c r="AE15" s="5">
        <v>32</v>
      </c>
      <c r="AF15" s="5">
        <v>76</v>
      </c>
      <c r="AG15" s="5">
        <v>47</v>
      </c>
      <c r="AH15" s="5">
        <v>60</v>
      </c>
      <c r="AI15" s="5">
        <v>0.27829999999999999</v>
      </c>
      <c r="AJ15" s="5">
        <v>0.66090000000000004</v>
      </c>
      <c r="AK15" s="5">
        <v>0.66090000000000004</v>
      </c>
      <c r="AL15" s="4" t="s">
        <v>627</v>
      </c>
    </row>
    <row r="16" spans="1:38" x14ac:dyDescent="0.3">
      <c r="A16" s="4" t="s">
        <v>616</v>
      </c>
      <c r="B16" s="4" t="s">
        <v>659</v>
      </c>
      <c r="C16" s="4" t="s">
        <v>695</v>
      </c>
      <c r="D16" s="4" t="s">
        <v>696</v>
      </c>
      <c r="E16" s="4" t="s">
        <v>620</v>
      </c>
      <c r="F16" s="4" t="s">
        <v>697</v>
      </c>
      <c r="G16" s="4" t="s">
        <v>695</v>
      </c>
      <c r="H16" s="4" t="s">
        <v>697</v>
      </c>
      <c r="I16" s="4" t="s">
        <v>622</v>
      </c>
      <c r="J16" s="4" t="s">
        <v>623</v>
      </c>
      <c r="K16" s="4" t="s">
        <v>624</v>
      </c>
      <c r="L16" s="4">
        <v>62738265770</v>
      </c>
      <c r="M16" s="4">
        <v>4552397887</v>
      </c>
      <c r="N16" s="4" t="s">
        <v>698</v>
      </c>
      <c r="O16" s="4" t="s">
        <v>699</v>
      </c>
      <c r="P16" s="5">
        <v>496</v>
      </c>
      <c r="Q16" s="5">
        <v>119</v>
      </c>
      <c r="R16" s="5">
        <v>3</v>
      </c>
      <c r="S16" s="5">
        <v>3</v>
      </c>
      <c r="T16" s="5">
        <v>1</v>
      </c>
      <c r="U16" s="5">
        <v>359</v>
      </c>
      <c r="V16" s="5">
        <v>11</v>
      </c>
      <c r="W16" s="5">
        <v>382</v>
      </c>
      <c r="X16" s="5">
        <v>118</v>
      </c>
      <c r="Y16" s="5">
        <v>3</v>
      </c>
      <c r="Z16" s="5">
        <v>3</v>
      </c>
      <c r="AA16" s="5">
        <v>1</v>
      </c>
      <c r="AB16" s="5">
        <v>253</v>
      </c>
      <c r="AC16" s="5">
        <v>4</v>
      </c>
      <c r="AD16" s="5">
        <v>133</v>
      </c>
      <c r="AE16" s="5">
        <v>69</v>
      </c>
      <c r="AF16" s="5">
        <v>56</v>
      </c>
      <c r="AG16" s="5">
        <v>79</v>
      </c>
      <c r="AH16" s="5">
        <v>45</v>
      </c>
      <c r="AI16" s="5">
        <v>0.51880000000000004</v>
      </c>
      <c r="AJ16" s="5">
        <v>0.42109999999999997</v>
      </c>
      <c r="AK16" s="5">
        <v>2.5188000000000001</v>
      </c>
      <c r="AL16" s="4" t="s">
        <v>627</v>
      </c>
    </row>
    <row r="17" spans="1:38" x14ac:dyDescent="0.3">
      <c r="A17" s="4" t="s">
        <v>616</v>
      </c>
      <c r="B17" s="4" t="s">
        <v>659</v>
      </c>
      <c r="C17" s="4" t="s">
        <v>700</v>
      </c>
      <c r="D17" s="4" t="s">
        <v>701</v>
      </c>
      <c r="E17" s="4" t="s">
        <v>620</v>
      </c>
      <c r="F17" s="4" t="s">
        <v>702</v>
      </c>
      <c r="G17" s="4" t="s">
        <v>700</v>
      </c>
      <c r="H17" s="4" t="s">
        <v>702</v>
      </c>
      <c r="I17" s="4" t="s">
        <v>622</v>
      </c>
      <c r="J17" s="4" t="s">
        <v>623</v>
      </c>
      <c r="K17" s="4" t="s">
        <v>624</v>
      </c>
      <c r="L17" s="4">
        <v>63431485795</v>
      </c>
      <c r="M17" s="4">
        <v>3114778218</v>
      </c>
      <c r="N17" s="4" t="s">
        <v>703</v>
      </c>
      <c r="O17" s="4" t="s">
        <v>704</v>
      </c>
      <c r="P17" s="5">
        <v>2822</v>
      </c>
      <c r="Q17" s="5">
        <v>2111</v>
      </c>
      <c r="R17" s="5">
        <v>47</v>
      </c>
      <c r="S17" s="5">
        <v>99</v>
      </c>
      <c r="T17" s="5">
        <v>42</v>
      </c>
      <c r="U17" s="5">
        <v>452</v>
      </c>
      <c r="V17" s="5">
        <v>71</v>
      </c>
      <c r="W17" s="5">
        <v>2716</v>
      </c>
      <c r="X17" s="5">
        <v>2110</v>
      </c>
      <c r="Y17" s="5">
        <v>47</v>
      </c>
      <c r="Z17" s="5">
        <v>95</v>
      </c>
      <c r="AA17" s="5">
        <v>42</v>
      </c>
      <c r="AB17" s="5">
        <v>371</v>
      </c>
      <c r="AC17" s="5">
        <v>51</v>
      </c>
      <c r="AD17" s="5">
        <v>116</v>
      </c>
      <c r="AE17" s="5">
        <v>60</v>
      </c>
      <c r="AF17" s="5">
        <v>54</v>
      </c>
      <c r="AG17" s="5">
        <v>76</v>
      </c>
      <c r="AH17" s="5">
        <v>18</v>
      </c>
      <c r="AI17" s="5">
        <v>0.51719999999999999</v>
      </c>
      <c r="AJ17" s="5">
        <v>0.46550000000000002</v>
      </c>
      <c r="AK17" s="5">
        <v>2.5171999999999999</v>
      </c>
      <c r="AL17" s="4" t="s">
        <v>627</v>
      </c>
    </row>
    <row r="18" spans="1:38" x14ac:dyDescent="0.3">
      <c r="A18" s="4" t="s">
        <v>616</v>
      </c>
      <c r="B18" s="4" t="s">
        <v>617</v>
      </c>
      <c r="C18" s="4" t="s">
        <v>705</v>
      </c>
      <c r="D18" s="4" t="s">
        <v>706</v>
      </c>
      <c r="E18" s="4" t="s">
        <v>620</v>
      </c>
      <c r="F18" s="4" t="s">
        <v>707</v>
      </c>
      <c r="G18" s="4" t="s">
        <v>705</v>
      </c>
      <c r="H18" s="4" t="s">
        <v>707</v>
      </c>
      <c r="I18" s="4" t="s">
        <v>622</v>
      </c>
      <c r="J18" s="4" t="s">
        <v>623</v>
      </c>
      <c r="K18" s="4" t="s">
        <v>624</v>
      </c>
      <c r="L18" s="4">
        <v>3912066366</v>
      </c>
      <c r="M18" s="4">
        <v>609159378</v>
      </c>
      <c r="N18" s="4" t="s">
        <v>708</v>
      </c>
      <c r="O18" s="4" t="s">
        <v>709</v>
      </c>
      <c r="P18" s="5">
        <v>401</v>
      </c>
      <c r="Q18" s="5">
        <v>21</v>
      </c>
      <c r="R18" s="5">
        <v>0</v>
      </c>
      <c r="S18" s="5">
        <v>3</v>
      </c>
      <c r="T18" s="5">
        <v>0</v>
      </c>
      <c r="U18" s="5">
        <v>368</v>
      </c>
      <c r="V18" s="5">
        <v>9</v>
      </c>
      <c r="W18" s="5">
        <v>232</v>
      </c>
      <c r="X18" s="5">
        <v>21</v>
      </c>
      <c r="Y18" s="5">
        <v>0</v>
      </c>
      <c r="Z18" s="5">
        <v>3</v>
      </c>
      <c r="AA18" s="5">
        <v>0</v>
      </c>
      <c r="AB18" s="5">
        <v>205</v>
      </c>
      <c r="AC18" s="5">
        <v>3</v>
      </c>
      <c r="AD18" s="5">
        <v>103</v>
      </c>
      <c r="AE18" s="5">
        <v>43</v>
      </c>
      <c r="AF18" s="5">
        <v>55</v>
      </c>
      <c r="AG18" s="5">
        <v>51</v>
      </c>
      <c r="AH18" s="5">
        <v>42</v>
      </c>
      <c r="AI18" s="5">
        <v>0.41749999999999998</v>
      </c>
      <c r="AJ18" s="5">
        <v>0.53400000000000003</v>
      </c>
      <c r="AK18" s="5">
        <v>0.53400000000000003</v>
      </c>
      <c r="AL18" s="4" t="s">
        <v>627</v>
      </c>
    </row>
    <row r="19" spans="1:38" x14ac:dyDescent="0.3">
      <c r="A19" s="4" t="s">
        <v>616</v>
      </c>
      <c r="B19" s="4" t="s">
        <v>710</v>
      </c>
      <c r="C19" s="4" t="s">
        <v>711</v>
      </c>
      <c r="D19" s="4" t="s">
        <v>712</v>
      </c>
      <c r="E19" s="4" t="s">
        <v>620</v>
      </c>
      <c r="F19" s="4" t="s">
        <v>713</v>
      </c>
      <c r="G19" s="4" t="s">
        <v>711</v>
      </c>
      <c r="H19" s="4" t="s">
        <v>713</v>
      </c>
      <c r="I19" s="4" t="s">
        <v>622</v>
      </c>
      <c r="J19" s="4" t="s">
        <v>623</v>
      </c>
      <c r="K19" s="4" t="s">
        <v>624</v>
      </c>
      <c r="L19" s="4">
        <v>16587471</v>
      </c>
      <c r="M19" s="4">
        <v>1127501</v>
      </c>
      <c r="N19" s="4" t="s">
        <v>714</v>
      </c>
      <c r="O19" s="4" t="s">
        <v>715</v>
      </c>
      <c r="P19" s="5">
        <v>1185</v>
      </c>
      <c r="Q19" s="5">
        <v>1019</v>
      </c>
      <c r="R19" s="5">
        <v>11</v>
      </c>
      <c r="S19" s="5">
        <v>52</v>
      </c>
      <c r="T19" s="5">
        <v>14</v>
      </c>
      <c r="U19" s="5">
        <v>36</v>
      </c>
      <c r="V19" s="5">
        <v>53</v>
      </c>
      <c r="W19" s="5">
        <v>852</v>
      </c>
      <c r="X19" s="5">
        <v>746</v>
      </c>
      <c r="Y19" s="5">
        <v>5</v>
      </c>
      <c r="Z19" s="5">
        <v>26</v>
      </c>
      <c r="AA19" s="5">
        <v>13</v>
      </c>
      <c r="AB19" s="5">
        <v>27</v>
      </c>
      <c r="AC19" s="5">
        <v>35</v>
      </c>
      <c r="AD19" s="5">
        <v>604</v>
      </c>
      <c r="AE19" s="5">
        <v>139</v>
      </c>
      <c r="AF19" s="5">
        <v>452</v>
      </c>
      <c r="AG19" s="5">
        <v>201</v>
      </c>
      <c r="AH19" s="5">
        <v>351</v>
      </c>
      <c r="AI19" s="5">
        <v>0.2301</v>
      </c>
      <c r="AJ19" s="5">
        <v>0.74829999999999997</v>
      </c>
      <c r="AK19" s="5">
        <v>0.74829999999999997</v>
      </c>
      <c r="AL19" s="4" t="s">
        <v>627</v>
      </c>
    </row>
    <row r="20" spans="1:38" x14ac:dyDescent="0.3">
      <c r="A20" s="4" t="s">
        <v>616</v>
      </c>
      <c r="B20" s="4" t="s">
        <v>710</v>
      </c>
      <c r="C20" s="4" t="s">
        <v>716</v>
      </c>
      <c r="D20" s="4" t="s">
        <v>717</v>
      </c>
      <c r="E20" s="4" t="s">
        <v>620</v>
      </c>
      <c r="F20" s="4" t="s">
        <v>718</v>
      </c>
      <c r="G20" s="4" t="s">
        <v>716</v>
      </c>
      <c r="H20" s="4" t="s">
        <v>718</v>
      </c>
      <c r="I20" s="4" t="s">
        <v>622</v>
      </c>
      <c r="J20" s="4" t="s">
        <v>623</v>
      </c>
      <c r="K20" s="4" t="s">
        <v>624</v>
      </c>
      <c r="L20" s="4">
        <v>12560706</v>
      </c>
      <c r="M20" s="4">
        <v>279759</v>
      </c>
      <c r="N20" s="4" t="s">
        <v>719</v>
      </c>
      <c r="O20" s="4" t="s">
        <v>720</v>
      </c>
      <c r="P20" s="5">
        <v>3694</v>
      </c>
      <c r="Q20" s="5">
        <v>2987</v>
      </c>
      <c r="R20" s="5">
        <v>53</v>
      </c>
      <c r="S20" s="5">
        <v>166</v>
      </c>
      <c r="T20" s="5">
        <v>83</v>
      </c>
      <c r="U20" s="5">
        <v>185</v>
      </c>
      <c r="V20" s="5">
        <v>220</v>
      </c>
      <c r="W20" s="5">
        <v>2704</v>
      </c>
      <c r="X20" s="5">
        <v>2273</v>
      </c>
      <c r="Y20" s="5">
        <v>35</v>
      </c>
      <c r="Z20" s="5">
        <v>94</v>
      </c>
      <c r="AA20" s="5">
        <v>72</v>
      </c>
      <c r="AB20" s="5">
        <v>125</v>
      </c>
      <c r="AC20" s="5">
        <v>105</v>
      </c>
      <c r="AD20" s="5">
        <v>1553</v>
      </c>
      <c r="AE20" s="5">
        <v>371</v>
      </c>
      <c r="AF20" s="5">
        <v>1158</v>
      </c>
      <c r="AG20" s="5">
        <v>597</v>
      </c>
      <c r="AH20" s="5">
        <v>839</v>
      </c>
      <c r="AI20" s="5">
        <v>0.2389</v>
      </c>
      <c r="AJ20" s="5">
        <v>0.74570000000000003</v>
      </c>
      <c r="AK20" s="5">
        <v>0.74570000000000003</v>
      </c>
      <c r="AL20" s="4" t="s">
        <v>627</v>
      </c>
    </row>
    <row r="21" spans="1:38" x14ac:dyDescent="0.3">
      <c r="A21" s="4" t="s">
        <v>616</v>
      </c>
      <c r="B21" s="4" t="s">
        <v>710</v>
      </c>
      <c r="C21" s="4" t="s">
        <v>721</v>
      </c>
      <c r="D21" s="4" t="s">
        <v>722</v>
      </c>
      <c r="E21" s="4" t="s">
        <v>620</v>
      </c>
      <c r="F21" s="4" t="s">
        <v>723</v>
      </c>
      <c r="G21" s="4" t="s">
        <v>721</v>
      </c>
      <c r="H21" s="4" t="s">
        <v>723</v>
      </c>
      <c r="I21" s="4" t="s">
        <v>622</v>
      </c>
      <c r="J21" s="4" t="s">
        <v>623</v>
      </c>
      <c r="K21" s="4" t="s">
        <v>624</v>
      </c>
      <c r="L21" s="4">
        <v>120694711</v>
      </c>
      <c r="M21" s="4">
        <v>3871202</v>
      </c>
      <c r="N21" s="4" t="s">
        <v>724</v>
      </c>
      <c r="O21" s="4" t="s">
        <v>725</v>
      </c>
      <c r="P21" s="5">
        <v>3774</v>
      </c>
      <c r="Q21" s="5">
        <v>3135</v>
      </c>
      <c r="R21" s="5">
        <v>35</v>
      </c>
      <c r="S21" s="5">
        <v>138</v>
      </c>
      <c r="T21" s="5">
        <v>52</v>
      </c>
      <c r="U21" s="5">
        <v>228</v>
      </c>
      <c r="V21" s="5">
        <v>186</v>
      </c>
      <c r="W21" s="5">
        <v>2622</v>
      </c>
      <c r="X21" s="5">
        <v>2238</v>
      </c>
      <c r="Y21" s="5">
        <v>29</v>
      </c>
      <c r="Z21" s="5">
        <v>75</v>
      </c>
      <c r="AA21" s="5">
        <v>39</v>
      </c>
      <c r="AB21" s="5">
        <v>150</v>
      </c>
      <c r="AC21" s="5">
        <v>91</v>
      </c>
      <c r="AD21" s="5">
        <v>1396</v>
      </c>
      <c r="AE21" s="5">
        <v>266</v>
      </c>
      <c r="AF21" s="5">
        <v>1087</v>
      </c>
      <c r="AG21" s="5">
        <v>463</v>
      </c>
      <c r="AH21" s="5">
        <v>846</v>
      </c>
      <c r="AI21" s="5">
        <v>0.1905</v>
      </c>
      <c r="AJ21" s="5">
        <v>0.77869999999999995</v>
      </c>
      <c r="AK21" s="5">
        <v>0.77869999999999995</v>
      </c>
      <c r="AL21" s="4" t="s">
        <v>627</v>
      </c>
    </row>
    <row r="22" spans="1:38" x14ac:dyDescent="0.3">
      <c r="A22" s="4" t="s">
        <v>616</v>
      </c>
      <c r="B22" s="4" t="s">
        <v>710</v>
      </c>
      <c r="C22" s="4" t="s">
        <v>726</v>
      </c>
      <c r="D22" s="4" t="s">
        <v>727</v>
      </c>
      <c r="E22" s="4" t="s">
        <v>620</v>
      </c>
      <c r="F22" s="4" t="s">
        <v>728</v>
      </c>
      <c r="G22" s="4" t="s">
        <v>726</v>
      </c>
      <c r="H22" s="4" t="s">
        <v>728</v>
      </c>
      <c r="I22" s="4" t="s">
        <v>622</v>
      </c>
      <c r="J22" s="4" t="s">
        <v>623</v>
      </c>
      <c r="K22" s="4" t="s">
        <v>624</v>
      </c>
      <c r="L22" s="4">
        <v>16490223</v>
      </c>
      <c r="M22" s="4">
        <v>61361</v>
      </c>
      <c r="N22" s="4" t="s">
        <v>729</v>
      </c>
      <c r="O22" s="4" t="s">
        <v>730</v>
      </c>
      <c r="P22" s="5">
        <v>2957</v>
      </c>
      <c r="Q22" s="5">
        <v>2422</v>
      </c>
      <c r="R22" s="5">
        <v>30</v>
      </c>
      <c r="S22" s="5">
        <v>124</v>
      </c>
      <c r="T22" s="5">
        <v>37</v>
      </c>
      <c r="U22" s="5">
        <v>148</v>
      </c>
      <c r="V22" s="5">
        <v>196</v>
      </c>
      <c r="W22" s="5">
        <v>2065</v>
      </c>
      <c r="X22" s="5">
        <v>1757</v>
      </c>
      <c r="Y22" s="5">
        <v>23</v>
      </c>
      <c r="Z22" s="5">
        <v>73</v>
      </c>
      <c r="AA22" s="5">
        <v>27</v>
      </c>
      <c r="AB22" s="5">
        <v>93</v>
      </c>
      <c r="AC22" s="5">
        <v>92</v>
      </c>
      <c r="AD22" s="5">
        <v>1561</v>
      </c>
      <c r="AE22" s="5">
        <v>339</v>
      </c>
      <c r="AF22" s="5">
        <v>1193</v>
      </c>
      <c r="AG22" s="5">
        <v>556</v>
      </c>
      <c r="AH22" s="5">
        <v>919</v>
      </c>
      <c r="AI22" s="5">
        <v>0.2172</v>
      </c>
      <c r="AJ22" s="5">
        <v>0.76429999999999998</v>
      </c>
      <c r="AK22" s="5">
        <v>0.76429999999999998</v>
      </c>
      <c r="AL22" s="4" t="s">
        <v>627</v>
      </c>
    </row>
    <row r="23" spans="1:38" x14ac:dyDescent="0.3">
      <c r="A23" s="4" t="s">
        <v>616</v>
      </c>
      <c r="B23" s="4" t="s">
        <v>731</v>
      </c>
      <c r="C23" s="4" t="s">
        <v>732</v>
      </c>
      <c r="D23" s="4" t="s">
        <v>733</v>
      </c>
      <c r="E23" s="4" t="s">
        <v>620</v>
      </c>
      <c r="F23" s="4" t="s">
        <v>734</v>
      </c>
      <c r="G23" s="4" t="s">
        <v>732</v>
      </c>
      <c r="H23" s="4" t="s">
        <v>734</v>
      </c>
      <c r="I23" s="4" t="s">
        <v>622</v>
      </c>
      <c r="J23" s="4" t="s">
        <v>623</v>
      </c>
      <c r="K23" s="4" t="s">
        <v>624</v>
      </c>
      <c r="L23" s="4">
        <v>1952674879</v>
      </c>
      <c r="M23" s="4">
        <v>6373567</v>
      </c>
      <c r="N23" s="4" t="s">
        <v>735</v>
      </c>
      <c r="O23" s="4" t="s">
        <v>736</v>
      </c>
      <c r="P23" s="5">
        <v>118</v>
      </c>
      <c r="Q23" s="5">
        <v>32</v>
      </c>
      <c r="R23" s="5">
        <v>0</v>
      </c>
      <c r="S23" s="5">
        <v>0</v>
      </c>
      <c r="T23" s="5">
        <v>0</v>
      </c>
      <c r="U23" s="5">
        <v>85</v>
      </c>
      <c r="V23" s="5">
        <v>1</v>
      </c>
      <c r="W23" s="5">
        <v>88</v>
      </c>
      <c r="X23" s="5">
        <v>31</v>
      </c>
      <c r="Y23" s="5">
        <v>0</v>
      </c>
      <c r="Z23" s="5">
        <v>0</v>
      </c>
      <c r="AA23" s="5">
        <v>0</v>
      </c>
      <c r="AB23" s="5">
        <v>57</v>
      </c>
      <c r="AC23" s="5">
        <v>0</v>
      </c>
      <c r="AD23" s="5">
        <v>54</v>
      </c>
      <c r="AE23" s="5">
        <v>24</v>
      </c>
      <c r="AF23" s="5">
        <v>26</v>
      </c>
      <c r="AG23" s="5">
        <v>33</v>
      </c>
      <c r="AH23" s="5">
        <v>14</v>
      </c>
      <c r="AI23" s="5">
        <v>0.44440000000000002</v>
      </c>
      <c r="AJ23" s="5">
        <v>0.48149999999999998</v>
      </c>
      <c r="AK23" s="5">
        <v>0.48149999999999998</v>
      </c>
      <c r="AL23" s="4" t="s">
        <v>627</v>
      </c>
    </row>
    <row r="24" spans="1:38" x14ac:dyDescent="0.3">
      <c r="A24" s="4" t="s">
        <v>616</v>
      </c>
      <c r="B24" s="4" t="s">
        <v>731</v>
      </c>
      <c r="C24" s="4" t="s">
        <v>737</v>
      </c>
      <c r="D24" s="4" t="s">
        <v>738</v>
      </c>
      <c r="E24" s="4" t="s">
        <v>620</v>
      </c>
      <c r="F24" s="4" t="s">
        <v>739</v>
      </c>
      <c r="G24" s="4" t="s">
        <v>737</v>
      </c>
      <c r="H24" s="4" t="s">
        <v>739</v>
      </c>
      <c r="I24" s="4" t="s">
        <v>622</v>
      </c>
      <c r="J24" s="4" t="s">
        <v>623</v>
      </c>
      <c r="K24" s="4" t="s">
        <v>624</v>
      </c>
      <c r="L24" s="4">
        <v>15629438457</v>
      </c>
      <c r="M24" s="4">
        <v>439723885</v>
      </c>
      <c r="N24" s="4" t="s">
        <v>740</v>
      </c>
      <c r="O24" s="4" t="s">
        <v>741</v>
      </c>
      <c r="P24" s="5">
        <v>717</v>
      </c>
      <c r="Q24" s="5">
        <v>591</v>
      </c>
      <c r="R24" s="5">
        <v>5</v>
      </c>
      <c r="S24" s="5">
        <v>8</v>
      </c>
      <c r="T24" s="5">
        <v>13</v>
      </c>
      <c r="U24" s="5">
        <v>49</v>
      </c>
      <c r="V24" s="5">
        <v>51</v>
      </c>
      <c r="W24" s="5">
        <v>577</v>
      </c>
      <c r="X24" s="5">
        <v>499</v>
      </c>
      <c r="Y24" s="5">
        <v>5</v>
      </c>
      <c r="Z24" s="5">
        <v>6</v>
      </c>
      <c r="AA24" s="5">
        <v>4</v>
      </c>
      <c r="AB24" s="5">
        <v>37</v>
      </c>
      <c r="AC24" s="5">
        <v>26</v>
      </c>
      <c r="AD24" s="5">
        <v>458</v>
      </c>
      <c r="AE24" s="5">
        <v>96</v>
      </c>
      <c r="AF24" s="5">
        <v>357</v>
      </c>
      <c r="AG24" s="5">
        <v>115</v>
      </c>
      <c r="AH24" s="5">
        <v>270</v>
      </c>
      <c r="AI24" s="5">
        <v>0.20960000000000001</v>
      </c>
      <c r="AJ24" s="5">
        <v>0.77949999999999997</v>
      </c>
      <c r="AK24" s="5">
        <v>0.77949999999999997</v>
      </c>
      <c r="AL24" s="4" t="s">
        <v>627</v>
      </c>
    </row>
    <row r="25" spans="1:38" x14ac:dyDescent="0.3">
      <c r="A25" s="4" t="s">
        <v>616</v>
      </c>
      <c r="B25" s="4" t="s">
        <v>731</v>
      </c>
      <c r="C25" s="4" t="s">
        <v>742</v>
      </c>
      <c r="D25" s="4" t="s">
        <v>743</v>
      </c>
      <c r="E25" s="4" t="s">
        <v>620</v>
      </c>
      <c r="F25" s="4" t="s">
        <v>744</v>
      </c>
      <c r="G25" s="4" t="s">
        <v>742</v>
      </c>
      <c r="H25" s="4" t="s">
        <v>744</v>
      </c>
      <c r="I25" s="4" t="s">
        <v>622</v>
      </c>
      <c r="J25" s="4" t="s">
        <v>623</v>
      </c>
      <c r="K25" s="4" t="s">
        <v>624</v>
      </c>
      <c r="L25" s="4">
        <v>1125352282</v>
      </c>
      <c r="M25" s="4">
        <v>2397582</v>
      </c>
      <c r="N25" s="4" t="s">
        <v>745</v>
      </c>
      <c r="O25" s="4" t="s">
        <v>746</v>
      </c>
      <c r="P25" s="5">
        <v>514</v>
      </c>
      <c r="Q25" s="5">
        <v>411</v>
      </c>
      <c r="R25" s="5">
        <v>5</v>
      </c>
      <c r="S25" s="5">
        <v>19</v>
      </c>
      <c r="T25" s="5">
        <v>3</v>
      </c>
      <c r="U25" s="5">
        <v>48</v>
      </c>
      <c r="V25" s="5">
        <v>28</v>
      </c>
      <c r="W25" s="5">
        <v>397</v>
      </c>
      <c r="X25" s="5">
        <v>328</v>
      </c>
      <c r="Y25" s="5">
        <v>2</v>
      </c>
      <c r="Z25" s="5">
        <v>10</v>
      </c>
      <c r="AA25" s="5">
        <v>2</v>
      </c>
      <c r="AB25" s="5">
        <v>40</v>
      </c>
      <c r="AC25" s="5">
        <v>15</v>
      </c>
      <c r="AD25" s="5">
        <v>287</v>
      </c>
      <c r="AE25" s="5">
        <v>77</v>
      </c>
      <c r="AF25" s="5">
        <v>200</v>
      </c>
      <c r="AG25" s="5">
        <v>104</v>
      </c>
      <c r="AH25" s="5">
        <v>145</v>
      </c>
      <c r="AI25" s="5">
        <v>0.26829999999999998</v>
      </c>
      <c r="AJ25" s="5">
        <v>0.69689999999999996</v>
      </c>
      <c r="AK25" s="5">
        <v>0.69689999999999996</v>
      </c>
      <c r="AL25" s="4" t="s">
        <v>627</v>
      </c>
    </row>
    <row r="26" spans="1:38" x14ac:dyDescent="0.3">
      <c r="A26" s="4" t="s">
        <v>616</v>
      </c>
      <c r="B26" s="4" t="s">
        <v>731</v>
      </c>
      <c r="C26" s="4" t="s">
        <v>747</v>
      </c>
      <c r="D26" s="4" t="s">
        <v>748</v>
      </c>
      <c r="E26" s="4" t="s">
        <v>620</v>
      </c>
      <c r="F26" s="4" t="s">
        <v>749</v>
      </c>
      <c r="G26" s="4" t="s">
        <v>747</v>
      </c>
      <c r="H26" s="4" t="s">
        <v>749</v>
      </c>
      <c r="I26" s="4" t="s">
        <v>622</v>
      </c>
      <c r="J26" s="4" t="s">
        <v>623</v>
      </c>
      <c r="K26" s="4" t="s">
        <v>624</v>
      </c>
      <c r="L26" s="4">
        <v>217112075</v>
      </c>
      <c r="M26" s="4">
        <v>129649</v>
      </c>
      <c r="N26" s="4" t="s">
        <v>750</v>
      </c>
      <c r="O26" s="4" t="s">
        <v>751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9</v>
      </c>
      <c r="AL26" s="4" t="s">
        <v>627</v>
      </c>
    </row>
    <row r="27" spans="1:38" x14ac:dyDescent="0.3">
      <c r="A27" s="4" t="s">
        <v>616</v>
      </c>
      <c r="B27" s="4" t="s">
        <v>731</v>
      </c>
      <c r="C27" s="4" t="s">
        <v>752</v>
      </c>
      <c r="D27" s="4" t="s">
        <v>753</v>
      </c>
      <c r="E27" s="4" t="s">
        <v>620</v>
      </c>
      <c r="F27" s="4" t="s">
        <v>754</v>
      </c>
      <c r="G27" s="4" t="s">
        <v>752</v>
      </c>
      <c r="H27" s="4" t="s">
        <v>754</v>
      </c>
      <c r="I27" s="4" t="s">
        <v>622</v>
      </c>
      <c r="J27" s="4" t="s">
        <v>623</v>
      </c>
      <c r="K27" s="4" t="s">
        <v>624</v>
      </c>
      <c r="L27" s="4">
        <v>45565853</v>
      </c>
      <c r="M27" s="4">
        <v>0</v>
      </c>
      <c r="N27" s="4" t="s">
        <v>755</v>
      </c>
      <c r="O27" s="4" t="s">
        <v>756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9</v>
      </c>
      <c r="AL27" s="4" t="s">
        <v>627</v>
      </c>
    </row>
    <row r="28" spans="1:38" x14ac:dyDescent="0.3">
      <c r="A28" s="4" t="s">
        <v>616</v>
      </c>
      <c r="B28" s="4" t="s">
        <v>731</v>
      </c>
      <c r="C28" s="4" t="s">
        <v>757</v>
      </c>
      <c r="D28" s="4" t="s">
        <v>758</v>
      </c>
      <c r="E28" s="4" t="s">
        <v>620</v>
      </c>
      <c r="F28" s="4" t="s">
        <v>759</v>
      </c>
      <c r="G28" s="4" t="s">
        <v>757</v>
      </c>
      <c r="H28" s="4" t="s">
        <v>759</v>
      </c>
      <c r="I28" s="4" t="s">
        <v>622</v>
      </c>
      <c r="J28" s="4" t="s">
        <v>623</v>
      </c>
      <c r="K28" s="4" t="s">
        <v>624</v>
      </c>
      <c r="L28" s="4">
        <v>7140702</v>
      </c>
      <c r="M28" s="4">
        <v>1752524</v>
      </c>
      <c r="N28" s="4" t="s">
        <v>760</v>
      </c>
      <c r="O28" s="4" t="s">
        <v>761</v>
      </c>
      <c r="P28" s="5">
        <v>1014</v>
      </c>
      <c r="Q28" s="5">
        <v>783</v>
      </c>
      <c r="R28" s="5">
        <v>11</v>
      </c>
      <c r="S28" s="5">
        <v>44</v>
      </c>
      <c r="T28" s="5">
        <v>46</v>
      </c>
      <c r="U28" s="5">
        <v>71</v>
      </c>
      <c r="V28" s="5">
        <v>59</v>
      </c>
      <c r="W28" s="5">
        <v>796</v>
      </c>
      <c r="X28" s="5">
        <v>637</v>
      </c>
      <c r="Y28" s="5">
        <v>11</v>
      </c>
      <c r="Z28" s="5">
        <v>22</v>
      </c>
      <c r="AA28" s="5">
        <v>42</v>
      </c>
      <c r="AB28" s="5">
        <v>53</v>
      </c>
      <c r="AC28" s="5">
        <v>31</v>
      </c>
      <c r="AD28" s="5">
        <v>549</v>
      </c>
      <c r="AE28" s="5">
        <v>182</v>
      </c>
      <c r="AF28" s="5">
        <v>345</v>
      </c>
      <c r="AG28" s="5">
        <v>219</v>
      </c>
      <c r="AH28" s="5">
        <v>266</v>
      </c>
      <c r="AI28" s="5">
        <v>0.33150000000000002</v>
      </c>
      <c r="AJ28" s="5">
        <v>0.62839999999999996</v>
      </c>
      <c r="AK28" s="5">
        <v>0.62839999999999996</v>
      </c>
      <c r="AL28" s="4" t="s">
        <v>627</v>
      </c>
    </row>
    <row r="29" spans="1:38" x14ac:dyDescent="0.3">
      <c r="A29" s="4" t="s">
        <v>616</v>
      </c>
      <c r="B29" s="4" t="s">
        <v>731</v>
      </c>
      <c r="C29" s="4" t="s">
        <v>762</v>
      </c>
      <c r="D29" s="4" t="s">
        <v>763</v>
      </c>
      <c r="E29" s="4" t="s">
        <v>620</v>
      </c>
      <c r="F29" s="4" t="s">
        <v>764</v>
      </c>
      <c r="G29" s="4" t="s">
        <v>762</v>
      </c>
      <c r="H29" s="4" t="s">
        <v>764</v>
      </c>
      <c r="I29" s="4" t="s">
        <v>622</v>
      </c>
      <c r="J29" s="4" t="s">
        <v>623</v>
      </c>
      <c r="K29" s="4" t="s">
        <v>624</v>
      </c>
      <c r="L29" s="4">
        <v>199396058</v>
      </c>
      <c r="M29" s="4">
        <v>111475079</v>
      </c>
      <c r="N29" s="4" t="s">
        <v>765</v>
      </c>
      <c r="O29" s="4" t="s">
        <v>766</v>
      </c>
      <c r="P29" s="5">
        <v>1362</v>
      </c>
      <c r="Q29" s="5">
        <v>1067</v>
      </c>
      <c r="R29" s="5">
        <v>9</v>
      </c>
      <c r="S29" s="5">
        <v>67</v>
      </c>
      <c r="T29" s="5">
        <v>36</v>
      </c>
      <c r="U29" s="5">
        <v>111</v>
      </c>
      <c r="V29" s="5">
        <v>72</v>
      </c>
      <c r="W29" s="5">
        <v>974</v>
      </c>
      <c r="X29" s="5">
        <v>788</v>
      </c>
      <c r="Y29" s="5">
        <v>9</v>
      </c>
      <c r="Z29" s="5">
        <v>44</v>
      </c>
      <c r="AA29" s="5">
        <v>29</v>
      </c>
      <c r="AB29" s="5">
        <v>76</v>
      </c>
      <c r="AC29" s="5">
        <v>28</v>
      </c>
      <c r="AD29" s="5">
        <v>846</v>
      </c>
      <c r="AE29" s="5">
        <v>258</v>
      </c>
      <c r="AF29" s="5">
        <v>570</v>
      </c>
      <c r="AG29" s="5">
        <v>385</v>
      </c>
      <c r="AH29" s="5">
        <v>381</v>
      </c>
      <c r="AI29" s="5">
        <v>0.30499999999999999</v>
      </c>
      <c r="AJ29" s="5">
        <v>0.67379999999999995</v>
      </c>
      <c r="AK29" s="5">
        <v>0.67379999999999995</v>
      </c>
      <c r="AL29" s="4" t="s">
        <v>627</v>
      </c>
    </row>
    <row r="30" spans="1:38" x14ac:dyDescent="0.3">
      <c r="A30" s="4" t="s">
        <v>616</v>
      </c>
      <c r="B30" s="4" t="s">
        <v>731</v>
      </c>
      <c r="C30" s="4" t="s">
        <v>767</v>
      </c>
      <c r="D30" s="4" t="s">
        <v>768</v>
      </c>
      <c r="E30" s="4" t="s">
        <v>620</v>
      </c>
      <c r="F30" s="4" t="s">
        <v>769</v>
      </c>
      <c r="G30" s="4" t="s">
        <v>767</v>
      </c>
      <c r="H30" s="4" t="s">
        <v>769</v>
      </c>
      <c r="I30" s="4" t="s">
        <v>622</v>
      </c>
      <c r="J30" s="4" t="s">
        <v>623</v>
      </c>
      <c r="K30" s="4" t="s">
        <v>624</v>
      </c>
      <c r="L30" s="4">
        <v>6014643995</v>
      </c>
      <c r="M30" s="4">
        <v>917715541</v>
      </c>
      <c r="N30" s="4" t="s">
        <v>770</v>
      </c>
      <c r="O30" s="4" t="s">
        <v>771</v>
      </c>
      <c r="P30" s="5">
        <v>1647</v>
      </c>
      <c r="Q30" s="5">
        <v>1315</v>
      </c>
      <c r="R30" s="5">
        <v>4</v>
      </c>
      <c r="S30" s="5">
        <v>75</v>
      </c>
      <c r="T30" s="5">
        <v>31</v>
      </c>
      <c r="U30" s="5">
        <v>123</v>
      </c>
      <c r="V30" s="5">
        <v>99</v>
      </c>
      <c r="W30" s="5">
        <v>1246</v>
      </c>
      <c r="X30" s="5">
        <v>1035</v>
      </c>
      <c r="Y30" s="5">
        <v>3</v>
      </c>
      <c r="Z30" s="5">
        <v>54</v>
      </c>
      <c r="AA30" s="5">
        <v>24</v>
      </c>
      <c r="AB30" s="5">
        <v>88</v>
      </c>
      <c r="AC30" s="5">
        <v>42</v>
      </c>
      <c r="AD30" s="5">
        <v>802</v>
      </c>
      <c r="AE30" s="5">
        <v>273</v>
      </c>
      <c r="AF30" s="5">
        <v>508</v>
      </c>
      <c r="AG30" s="5">
        <v>364</v>
      </c>
      <c r="AH30" s="5">
        <v>374</v>
      </c>
      <c r="AI30" s="5">
        <v>0.34039999999999998</v>
      </c>
      <c r="AJ30" s="5">
        <v>0.63339999999999996</v>
      </c>
      <c r="AK30" s="5">
        <v>0.63339999999999996</v>
      </c>
      <c r="AL30" s="4" t="s">
        <v>627</v>
      </c>
    </row>
    <row r="31" spans="1:38" x14ac:dyDescent="0.3">
      <c r="A31" s="4" t="s">
        <v>616</v>
      </c>
      <c r="B31" s="4" t="s">
        <v>731</v>
      </c>
      <c r="C31" s="4" t="s">
        <v>772</v>
      </c>
      <c r="D31" s="4" t="s">
        <v>773</v>
      </c>
      <c r="E31" s="4" t="s">
        <v>620</v>
      </c>
      <c r="F31" s="4" t="s">
        <v>774</v>
      </c>
      <c r="G31" s="4" t="s">
        <v>772</v>
      </c>
      <c r="H31" s="4" t="s">
        <v>774</v>
      </c>
      <c r="I31" s="4" t="s">
        <v>622</v>
      </c>
      <c r="J31" s="4" t="s">
        <v>623</v>
      </c>
      <c r="K31" s="4" t="s">
        <v>624</v>
      </c>
      <c r="L31" s="4">
        <v>68218326</v>
      </c>
      <c r="M31" s="4">
        <v>19452662</v>
      </c>
      <c r="N31" s="4" t="s">
        <v>775</v>
      </c>
      <c r="O31" s="4" t="s">
        <v>776</v>
      </c>
      <c r="P31" s="5">
        <v>220</v>
      </c>
      <c r="Q31" s="5">
        <v>147</v>
      </c>
      <c r="R31" s="5">
        <v>1</v>
      </c>
      <c r="S31" s="5">
        <v>11</v>
      </c>
      <c r="T31" s="5">
        <v>24</v>
      </c>
      <c r="U31" s="5">
        <v>11</v>
      </c>
      <c r="V31" s="5">
        <v>26</v>
      </c>
      <c r="W31" s="5">
        <v>187</v>
      </c>
      <c r="X31" s="5">
        <v>129</v>
      </c>
      <c r="Y31" s="5">
        <v>1</v>
      </c>
      <c r="Z31" s="5">
        <v>10</v>
      </c>
      <c r="AA31" s="5">
        <v>21</v>
      </c>
      <c r="AB31" s="5">
        <v>9</v>
      </c>
      <c r="AC31" s="5">
        <v>17</v>
      </c>
      <c r="AD31" s="5">
        <v>167</v>
      </c>
      <c r="AE31" s="5">
        <v>55</v>
      </c>
      <c r="AF31" s="5">
        <v>106</v>
      </c>
      <c r="AG31" s="5">
        <v>80</v>
      </c>
      <c r="AH31" s="5">
        <v>82</v>
      </c>
      <c r="AI31" s="5">
        <v>0.32929999999999998</v>
      </c>
      <c r="AJ31" s="5">
        <v>0.63470000000000004</v>
      </c>
      <c r="AK31" s="5">
        <v>0.63470000000000004</v>
      </c>
      <c r="AL31" s="4" t="s">
        <v>627</v>
      </c>
    </row>
    <row r="32" spans="1:38" x14ac:dyDescent="0.3">
      <c r="A32" s="4" t="s">
        <v>616</v>
      </c>
      <c r="B32" s="4" t="s">
        <v>731</v>
      </c>
      <c r="C32" s="4" t="s">
        <v>777</v>
      </c>
      <c r="D32" s="4" t="s">
        <v>778</v>
      </c>
      <c r="E32" s="4" t="s">
        <v>620</v>
      </c>
      <c r="F32" s="4" t="s">
        <v>779</v>
      </c>
      <c r="G32" s="4" t="s">
        <v>777</v>
      </c>
      <c r="H32" s="4" t="s">
        <v>779</v>
      </c>
      <c r="I32" s="4" t="s">
        <v>622</v>
      </c>
      <c r="J32" s="4" t="s">
        <v>623</v>
      </c>
      <c r="K32" s="4" t="s">
        <v>624</v>
      </c>
      <c r="L32" s="4">
        <v>25233304701</v>
      </c>
      <c r="M32" s="4">
        <v>633456250</v>
      </c>
      <c r="N32" s="4" t="s">
        <v>780</v>
      </c>
      <c r="O32" s="4" t="s">
        <v>781</v>
      </c>
      <c r="P32" s="5">
        <v>956</v>
      </c>
      <c r="Q32" s="5">
        <v>578</v>
      </c>
      <c r="R32" s="5">
        <v>0</v>
      </c>
      <c r="S32" s="5">
        <v>16</v>
      </c>
      <c r="T32" s="5">
        <v>7</v>
      </c>
      <c r="U32" s="5">
        <v>278</v>
      </c>
      <c r="V32" s="5">
        <v>77</v>
      </c>
      <c r="W32" s="5">
        <v>685</v>
      </c>
      <c r="X32" s="5">
        <v>454</v>
      </c>
      <c r="Y32" s="5">
        <v>0</v>
      </c>
      <c r="Z32" s="5">
        <v>9</v>
      </c>
      <c r="AA32" s="5">
        <v>5</v>
      </c>
      <c r="AB32" s="5">
        <v>179</v>
      </c>
      <c r="AC32" s="5">
        <v>38</v>
      </c>
      <c r="AD32" s="5">
        <v>396</v>
      </c>
      <c r="AE32" s="5">
        <v>92</v>
      </c>
      <c r="AF32" s="5">
        <v>301</v>
      </c>
      <c r="AG32" s="5">
        <v>149</v>
      </c>
      <c r="AH32" s="5">
        <v>211</v>
      </c>
      <c r="AI32" s="5">
        <v>0.23230000000000001</v>
      </c>
      <c r="AJ32" s="5">
        <v>0.7601</v>
      </c>
      <c r="AK32" s="5">
        <v>0.7601</v>
      </c>
      <c r="AL32" s="4" t="s">
        <v>627</v>
      </c>
    </row>
    <row r="33" spans="1:38" x14ac:dyDescent="0.3">
      <c r="A33" s="4" t="s">
        <v>616</v>
      </c>
      <c r="B33" s="4" t="s">
        <v>731</v>
      </c>
      <c r="C33" s="4" t="s">
        <v>782</v>
      </c>
      <c r="D33" s="4" t="s">
        <v>783</v>
      </c>
      <c r="E33" s="4" t="s">
        <v>620</v>
      </c>
      <c r="F33" s="4" t="s">
        <v>784</v>
      </c>
      <c r="G33" s="4" t="s">
        <v>782</v>
      </c>
      <c r="H33" s="4" t="s">
        <v>784</v>
      </c>
      <c r="I33" s="4" t="s">
        <v>622</v>
      </c>
      <c r="J33" s="4" t="s">
        <v>623</v>
      </c>
      <c r="K33" s="4" t="s">
        <v>624</v>
      </c>
      <c r="L33" s="4">
        <v>3410785865</v>
      </c>
      <c r="M33" s="4">
        <v>3682311</v>
      </c>
      <c r="N33" s="4" t="s">
        <v>785</v>
      </c>
      <c r="O33" s="4" t="s">
        <v>786</v>
      </c>
      <c r="P33" s="5">
        <v>394</v>
      </c>
      <c r="Q33" s="5">
        <v>238</v>
      </c>
      <c r="R33" s="5">
        <v>0</v>
      </c>
      <c r="S33" s="5">
        <v>10</v>
      </c>
      <c r="T33" s="5">
        <v>1</v>
      </c>
      <c r="U33" s="5">
        <v>131</v>
      </c>
      <c r="V33" s="5">
        <v>14</v>
      </c>
      <c r="W33" s="5">
        <v>279</v>
      </c>
      <c r="X33" s="5">
        <v>178</v>
      </c>
      <c r="Y33" s="5">
        <v>0</v>
      </c>
      <c r="Z33" s="5">
        <v>5</v>
      </c>
      <c r="AA33" s="5">
        <v>1</v>
      </c>
      <c r="AB33" s="5">
        <v>89</v>
      </c>
      <c r="AC33" s="5">
        <v>6</v>
      </c>
      <c r="AD33" s="5">
        <v>205</v>
      </c>
      <c r="AE33" s="5">
        <v>45</v>
      </c>
      <c r="AF33" s="5">
        <v>153</v>
      </c>
      <c r="AG33" s="5">
        <v>71</v>
      </c>
      <c r="AH33" s="5">
        <v>122</v>
      </c>
      <c r="AI33" s="5">
        <v>0.2195</v>
      </c>
      <c r="AJ33" s="5">
        <v>0.74629999999999996</v>
      </c>
      <c r="AK33" s="5">
        <v>0.74629999999999996</v>
      </c>
      <c r="AL33" s="4" t="s">
        <v>627</v>
      </c>
    </row>
    <row r="34" spans="1:38" x14ac:dyDescent="0.3">
      <c r="A34" s="4" t="s">
        <v>616</v>
      </c>
      <c r="B34" s="4" t="s">
        <v>731</v>
      </c>
      <c r="C34" s="4" t="s">
        <v>787</v>
      </c>
      <c r="D34" s="4" t="s">
        <v>788</v>
      </c>
      <c r="E34" s="4" t="s">
        <v>620</v>
      </c>
      <c r="F34" s="4" t="s">
        <v>789</v>
      </c>
      <c r="G34" s="4" t="s">
        <v>787</v>
      </c>
      <c r="H34" s="4" t="s">
        <v>789</v>
      </c>
      <c r="I34" s="4" t="s">
        <v>622</v>
      </c>
      <c r="J34" s="4" t="s">
        <v>623</v>
      </c>
      <c r="K34" s="4" t="s">
        <v>624</v>
      </c>
      <c r="L34" s="4">
        <v>16064304626</v>
      </c>
      <c r="M34" s="4">
        <v>129408289</v>
      </c>
      <c r="N34" s="4" t="s">
        <v>790</v>
      </c>
      <c r="O34" s="4" t="s">
        <v>791</v>
      </c>
      <c r="P34" s="5">
        <v>253</v>
      </c>
      <c r="Q34" s="5">
        <v>170</v>
      </c>
      <c r="R34" s="5">
        <v>1</v>
      </c>
      <c r="S34" s="5">
        <v>0</v>
      </c>
      <c r="T34" s="5">
        <v>0</v>
      </c>
      <c r="U34" s="5">
        <v>68</v>
      </c>
      <c r="V34" s="5">
        <v>14</v>
      </c>
      <c r="W34" s="5">
        <v>203</v>
      </c>
      <c r="X34" s="5">
        <v>144</v>
      </c>
      <c r="Y34" s="5">
        <v>1</v>
      </c>
      <c r="Z34" s="5">
        <v>0</v>
      </c>
      <c r="AA34" s="5">
        <v>0</v>
      </c>
      <c r="AB34" s="5">
        <v>50</v>
      </c>
      <c r="AC34" s="5">
        <v>8</v>
      </c>
      <c r="AD34" s="5">
        <v>146</v>
      </c>
      <c r="AE34" s="5">
        <v>24</v>
      </c>
      <c r="AF34" s="5">
        <v>120</v>
      </c>
      <c r="AG34" s="5">
        <v>40</v>
      </c>
      <c r="AH34" s="5">
        <v>96</v>
      </c>
      <c r="AI34" s="5">
        <v>0.16439999999999999</v>
      </c>
      <c r="AJ34" s="5">
        <v>0.82189999999999996</v>
      </c>
      <c r="AK34" s="5">
        <v>0.82189999999999996</v>
      </c>
      <c r="AL34" s="4" t="s">
        <v>627</v>
      </c>
    </row>
    <row r="35" spans="1:38" x14ac:dyDescent="0.3">
      <c r="A35" s="4" t="s">
        <v>616</v>
      </c>
      <c r="B35" s="4" t="s">
        <v>731</v>
      </c>
      <c r="C35" s="4" t="s">
        <v>792</v>
      </c>
      <c r="D35" s="4" t="s">
        <v>793</v>
      </c>
      <c r="E35" s="4" t="s">
        <v>620</v>
      </c>
      <c r="F35" s="4" t="s">
        <v>794</v>
      </c>
      <c r="G35" s="4" t="s">
        <v>792</v>
      </c>
      <c r="H35" s="4" t="s">
        <v>794</v>
      </c>
      <c r="I35" s="4" t="s">
        <v>622</v>
      </c>
      <c r="J35" s="4" t="s">
        <v>623</v>
      </c>
      <c r="K35" s="4" t="s">
        <v>624</v>
      </c>
      <c r="L35" s="4">
        <v>155311800</v>
      </c>
      <c r="M35" s="4">
        <v>40634618</v>
      </c>
      <c r="N35" s="4" t="s">
        <v>795</v>
      </c>
      <c r="O35" s="4" t="s">
        <v>796</v>
      </c>
      <c r="P35" s="5">
        <v>2239</v>
      </c>
      <c r="Q35" s="5">
        <v>1530</v>
      </c>
      <c r="R35" s="5">
        <v>9</v>
      </c>
      <c r="S35" s="5">
        <v>94</v>
      </c>
      <c r="T35" s="5">
        <v>241</v>
      </c>
      <c r="U35" s="5">
        <v>194</v>
      </c>
      <c r="V35" s="5">
        <v>171</v>
      </c>
      <c r="W35" s="5">
        <v>1717</v>
      </c>
      <c r="X35" s="5">
        <v>1229</v>
      </c>
      <c r="Y35" s="5">
        <v>7</v>
      </c>
      <c r="Z35" s="5">
        <v>59</v>
      </c>
      <c r="AA35" s="5">
        <v>171</v>
      </c>
      <c r="AB35" s="5">
        <v>152</v>
      </c>
      <c r="AC35" s="5">
        <v>99</v>
      </c>
      <c r="AD35" s="5">
        <v>1133</v>
      </c>
      <c r="AE35" s="5">
        <v>489</v>
      </c>
      <c r="AF35" s="5">
        <v>622</v>
      </c>
      <c r="AG35" s="5">
        <v>585</v>
      </c>
      <c r="AH35" s="5">
        <v>471</v>
      </c>
      <c r="AI35" s="5">
        <v>0.43159999999999998</v>
      </c>
      <c r="AJ35" s="5">
        <v>0.54900000000000004</v>
      </c>
      <c r="AK35" s="5">
        <v>0.54900000000000004</v>
      </c>
      <c r="AL35" s="4" t="s">
        <v>627</v>
      </c>
    </row>
    <row r="36" spans="1:38" x14ac:dyDescent="0.3">
      <c r="A36" s="4" t="s">
        <v>616</v>
      </c>
      <c r="B36" s="4" t="s">
        <v>731</v>
      </c>
      <c r="C36" s="4" t="s">
        <v>797</v>
      </c>
      <c r="D36" s="4" t="s">
        <v>798</v>
      </c>
      <c r="E36" s="4" t="s">
        <v>620</v>
      </c>
      <c r="F36" s="4" t="s">
        <v>799</v>
      </c>
      <c r="G36" s="4" t="s">
        <v>797</v>
      </c>
      <c r="H36" s="4" t="s">
        <v>799</v>
      </c>
      <c r="I36" s="4" t="s">
        <v>622</v>
      </c>
      <c r="J36" s="4" t="s">
        <v>623</v>
      </c>
      <c r="K36" s="4" t="s">
        <v>624</v>
      </c>
      <c r="L36" s="4">
        <v>18557823396</v>
      </c>
      <c r="M36" s="4">
        <v>13493529353</v>
      </c>
      <c r="N36" s="4" t="s">
        <v>800</v>
      </c>
      <c r="O36" s="4" t="s">
        <v>801</v>
      </c>
      <c r="P36" s="5">
        <v>202</v>
      </c>
      <c r="Q36" s="5">
        <v>87</v>
      </c>
      <c r="R36" s="5">
        <v>0</v>
      </c>
      <c r="S36" s="5">
        <v>5</v>
      </c>
      <c r="T36" s="5">
        <v>2</v>
      </c>
      <c r="U36" s="5">
        <v>101</v>
      </c>
      <c r="V36" s="5">
        <v>7</v>
      </c>
      <c r="W36" s="5">
        <v>139</v>
      </c>
      <c r="X36" s="5">
        <v>64</v>
      </c>
      <c r="Y36" s="5">
        <v>0</v>
      </c>
      <c r="Z36" s="5">
        <v>2</v>
      </c>
      <c r="AA36" s="5">
        <v>2</v>
      </c>
      <c r="AB36" s="5">
        <v>65</v>
      </c>
      <c r="AC36" s="5">
        <v>6</v>
      </c>
      <c r="AD36" s="5">
        <v>35</v>
      </c>
      <c r="AE36" s="5">
        <v>18</v>
      </c>
      <c r="AF36" s="5">
        <v>17</v>
      </c>
      <c r="AG36" s="5">
        <v>19</v>
      </c>
      <c r="AH36" s="5">
        <v>15</v>
      </c>
      <c r="AI36" s="5">
        <v>0.51429999999999998</v>
      </c>
      <c r="AJ36" s="5">
        <v>0.48570000000000002</v>
      </c>
      <c r="AK36" s="5">
        <v>2.5143</v>
      </c>
      <c r="AL36" s="4" t="s">
        <v>627</v>
      </c>
    </row>
    <row r="37" spans="1:38" x14ac:dyDescent="0.3">
      <c r="A37" s="4" t="s">
        <v>616</v>
      </c>
      <c r="B37" s="4" t="s">
        <v>710</v>
      </c>
      <c r="C37" s="4" t="s">
        <v>802</v>
      </c>
      <c r="D37" s="4" t="s">
        <v>803</v>
      </c>
      <c r="E37" s="4" t="s">
        <v>620</v>
      </c>
      <c r="F37" s="4" t="s">
        <v>804</v>
      </c>
      <c r="G37" s="4" t="s">
        <v>802</v>
      </c>
      <c r="H37" s="4" t="s">
        <v>804</v>
      </c>
      <c r="I37" s="4" t="s">
        <v>622</v>
      </c>
      <c r="J37" s="4" t="s">
        <v>623</v>
      </c>
      <c r="K37" s="4" t="s">
        <v>624</v>
      </c>
      <c r="L37" s="4">
        <v>12551555</v>
      </c>
      <c r="M37" s="4">
        <v>2647645</v>
      </c>
      <c r="N37" s="4" t="s">
        <v>805</v>
      </c>
      <c r="O37" s="4" t="s">
        <v>806</v>
      </c>
      <c r="P37" s="5">
        <v>1824</v>
      </c>
      <c r="Q37" s="5">
        <v>1548</v>
      </c>
      <c r="R37" s="5">
        <v>8</v>
      </c>
      <c r="S37" s="5">
        <v>57</v>
      </c>
      <c r="T37" s="5">
        <v>12</v>
      </c>
      <c r="U37" s="5">
        <v>86</v>
      </c>
      <c r="V37" s="5">
        <v>113</v>
      </c>
      <c r="W37" s="5">
        <v>1322</v>
      </c>
      <c r="X37" s="5">
        <v>1159</v>
      </c>
      <c r="Y37" s="5">
        <v>7</v>
      </c>
      <c r="Z37" s="5">
        <v>35</v>
      </c>
      <c r="AA37" s="5">
        <v>9</v>
      </c>
      <c r="AB37" s="5">
        <v>63</v>
      </c>
      <c r="AC37" s="5">
        <v>49</v>
      </c>
      <c r="AD37" s="5">
        <v>956</v>
      </c>
      <c r="AE37" s="5">
        <v>212</v>
      </c>
      <c r="AF37" s="5">
        <v>728</v>
      </c>
      <c r="AG37" s="5">
        <v>297</v>
      </c>
      <c r="AH37" s="5">
        <v>578</v>
      </c>
      <c r="AI37" s="5">
        <v>0.2218</v>
      </c>
      <c r="AJ37" s="5">
        <v>0.76149999999999995</v>
      </c>
      <c r="AK37" s="5">
        <v>0.76149999999999995</v>
      </c>
      <c r="AL37" s="4" t="s">
        <v>627</v>
      </c>
    </row>
    <row r="38" spans="1:38" x14ac:dyDescent="0.3">
      <c r="A38" s="4" t="s">
        <v>616</v>
      </c>
      <c r="B38" s="4" t="s">
        <v>710</v>
      </c>
      <c r="C38" s="4" t="s">
        <v>807</v>
      </c>
      <c r="D38" s="4" t="s">
        <v>808</v>
      </c>
      <c r="E38" s="4" t="s">
        <v>620</v>
      </c>
      <c r="F38" s="4" t="s">
        <v>809</v>
      </c>
      <c r="G38" s="4" t="s">
        <v>807</v>
      </c>
      <c r="H38" s="4" t="s">
        <v>809</v>
      </c>
      <c r="I38" s="4" t="s">
        <v>622</v>
      </c>
      <c r="J38" s="4" t="s">
        <v>623</v>
      </c>
      <c r="K38" s="4" t="s">
        <v>624</v>
      </c>
      <c r="L38" s="4">
        <v>6519552</v>
      </c>
      <c r="M38" s="4">
        <v>193102</v>
      </c>
      <c r="N38" s="4" t="s">
        <v>810</v>
      </c>
      <c r="O38" s="4" t="s">
        <v>811</v>
      </c>
      <c r="P38" s="5">
        <v>1279</v>
      </c>
      <c r="Q38" s="5">
        <v>1065</v>
      </c>
      <c r="R38" s="5">
        <v>16</v>
      </c>
      <c r="S38" s="5">
        <v>35</v>
      </c>
      <c r="T38" s="5">
        <v>26</v>
      </c>
      <c r="U38" s="5">
        <v>54</v>
      </c>
      <c r="V38" s="5">
        <v>83</v>
      </c>
      <c r="W38" s="5">
        <v>850</v>
      </c>
      <c r="X38" s="5">
        <v>743</v>
      </c>
      <c r="Y38" s="5">
        <v>10</v>
      </c>
      <c r="Z38" s="5">
        <v>18</v>
      </c>
      <c r="AA38" s="5">
        <v>16</v>
      </c>
      <c r="AB38" s="5">
        <v>27</v>
      </c>
      <c r="AC38" s="5">
        <v>36</v>
      </c>
      <c r="AD38" s="5">
        <v>656</v>
      </c>
      <c r="AE38" s="5">
        <v>148</v>
      </c>
      <c r="AF38" s="5">
        <v>498</v>
      </c>
      <c r="AG38" s="5">
        <v>252</v>
      </c>
      <c r="AH38" s="5">
        <v>366</v>
      </c>
      <c r="AI38" s="5">
        <v>0.22559999999999999</v>
      </c>
      <c r="AJ38" s="5">
        <v>0.7591</v>
      </c>
      <c r="AK38" s="5">
        <v>0.7591</v>
      </c>
      <c r="AL38" s="4" t="s">
        <v>627</v>
      </c>
    </row>
    <row r="39" spans="1:38" x14ac:dyDescent="0.3">
      <c r="A39" s="4" t="s">
        <v>616</v>
      </c>
      <c r="B39" s="4" t="s">
        <v>710</v>
      </c>
      <c r="C39" s="4" t="s">
        <v>812</v>
      </c>
      <c r="D39" s="4" t="s">
        <v>813</v>
      </c>
      <c r="E39" s="4" t="s">
        <v>620</v>
      </c>
      <c r="F39" s="4" t="s">
        <v>814</v>
      </c>
      <c r="G39" s="4" t="s">
        <v>812</v>
      </c>
      <c r="H39" s="4" t="s">
        <v>814</v>
      </c>
      <c r="I39" s="4" t="s">
        <v>622</v>
      </c>
      <c r="J39" s="4" t="s">
        <v>623</v>
      </c>
      <c r="K39" s="4" t="s">
        <v>624</v>
      </c>
      <c r="L39" s="4">
        <v>8245143</v>
      </c>
      <c r="M39" s="4">
        <v>21176</v>
      </c>
      <c r="N39" s="4" t="s">
        <v>815</v>
      </c>
      <c r="O39" s="4" t="s">
        <v>816</v>
      </c>
      <c r="P39" s="5">
        <v>2908</v>
      </c>
      <c r="Q39" s="5">
        <v>2184</v>
      </c>
      <c r="R39" s="5">
        <v>43</v>
      </c>
      <c r="S39" s="5">
        <v>138</v>
      </c>
      <c r="T39" s="5">
        <v>36</v>
      </c>
      <c r="U39" s="5">
        <v>275</v>
      </c>
      <c r="V39" s="5">
        <v>232</v>
      </c>
      <c r="W39" s="5">
        <v>2125</v>
      </c>
      <c r="X39" s="5">
        <v>1659</v>
      </c>
      <c r="Y39" s="5">
        <v>37</v>
      </c>
      <c r="Z39" s="5">
        <v>74</v>
      </c>
      <c r="AA39" s="5">
        <v>27</v>
      </c>
      <c r="AB39" s="5">
        <v>207</v>
      </c>
      <c r="AC39" s="5">
        <v>121</v>
      </c>
      <c r="AD39" s="5">
        <v>1172</v>
      </c>
      <c r="AE39" s="5">
        <v>399</v>
      </c>
      <c r="AF39" s="5">
        <v>750</v>
      </c>
      <c r="AG39" s="5">
        <v>539</v>
      </c>
      <c r="AH39" s="5">
        <v>532</v>
      </c>
      <c r="AI39" s="5">
        <v>0.34039999999999998</v>
      </c>
      <c r="AJ39" s="5">
        <v>0.63990000000000002</v>
      </c>
      <c r="AK39" s="5">
        <v>0.63990000000000002</v>
      </c>
      <c r="AL39" s="4" t="s">
        <v>627</v>
      </c>
    </row>
    <row r="40" spans="1:38" x14ac:dyDescent="0.3">
      <c r="A40" s="4" t="s">
        <v>616</v>
      </c>
      <c r="B40" s="4" t="s">
        <v>710</v>
      </c>
      <c r="C40" s="4" t="s">
        <v>817</v>
      </c>
      <c r="D40" s="4" t="s">
        <v>818</v>
      </c>
      <c r="E40" s="4" t="s">
        <v>620</v>
      </c>
      <c r="F40" s="4" t="s">
        <v>819</v>
      </c>
      <c r="G40" s="4" t="s">
        <v>817</v>
      </c>
      <c r="H40" s="4" t="s">
        <v>819</v>
      </c>
      <c r="I40" s="4" t="s">
        <v>622</v>
      </c>
      <c r="J40" s="4" t="s">
        <v>623</v>
      </c>
      <c r="K40" s="4" t="s">
        <v>624</v>
      </c>
      <c r="L40" s="4">
        <v>17881197</v>
      </c>
      <c r="M40" s="4">
        <v>210572</v>
      </c>
      <c r="N40" s="4" t="s">
        <v>820</v>
      </c>
      <c r="O40" s="4" t="s">
        <v>821</v>
      </c>
      <c r="P40" s="5">
        <v>2968</v>
      </c>
      <c r="Q40" s="5">
        <v>2467</v>
      </c>
      <c r="R40" s="5">
        <v>50</v>
      </c>
      <c r="S40" s="5">
        <v>112</v>
      </c>
      <c r="T40" s="5">
        <v>53</v>
      </c>
      <c r="U40" s="5">
        <v>106</v>
      </c>
      <c r="V40" s="5">
        <v>180</v>
      </c>
      <c r="W40" s="5">
        <v>2017</v>
      </c>
      <c r="X40" s="5">
        <v>1743</v>
      </c>
      <c r="Y40" s="5">
        <v>37</v>
      </c>
      <c r="Z40" s="5">
        <v>54</v>
      </c>
      <c r="AA40" s="5">
        <v>38</v>
      </c>
      <c r="AB40" s="5">
        <v>69</v>
      </c>
      <c r="AC40" s="5">
        <v>76</v>
      </c>
      <c r="AD40" s="5">
        <v>1466</v>
      </c>
      <c r="AE40" s="5">
        <v>356</v>
      </c>
      <c r="AF40" s="5">
        <v>1087</v>
      </c>
      <c r="AG40" s="5">
        <v>576</v>
      </c>
      <c r="AH40" s="5">
        <v>790</v>
      </c>
      <c r="AI40" s="5">
        <v>0.24279999999999999</v>
      </c>
      <c r="AJ40" s="5">
        <v>0.74150000000000005</v>
      </c>
      <c r="AK40" s="5">
        <v>0.74150000000000005</v>
      </c>
      <c r="AL40" s="4" t="s">
        <v>627</v>
      </c>
    </row>
    <row r="41" spans="1:38" x14ac:dyDescent="0.3">
      <c r="A41" s="4" t="s">
        <v>616</v>
      </c>
      <c r="B41" s="4" t="s">
        <v>710</v>
      </c>
      <c r="C41" s="4" t="s">
        <v>822</v>
      </c>
      <c r="D41" s="4" t="s">
        <v>823</v>
      </c>
      <c r="E41" s="4" t="s">
        <v>620</v>
      </c>
      <c r="F41" s="4" t="s">
        <v>824</v>
      </c>
      <c r="G41" s="4" t="s">
        <v>822</v>
      </c>
      <c r="H41" s="4" t="s">
        <v>824</v>
      </c>
      <c r="I41" s="4" t="s">
        <v>622</v>
      </c>
      <c r="J41" s="4" t="s">
        <v>623</v>
      </c>
      <c r="K41" s="4" t="s">
        <v>624</v>
      </c>
      <c r="L41" s="4">
        <v>17910033</v>
      </c>
      <c r="M41" s="4">
        <v>28237</v>
      </c>
      <c r="N41" s="4" t="s">
        <v>825</v>
      </c>
      <c r="O41" s="4" t="s">
        <v>826</v>
      </c>
      <c r="P41" s="5">
        <v>1657</v>
      </c>
      <c r="Q41" s="5">
        <v>1410</v>
      </c>
      <c r="R41" s="5">
        <v>8</v>
      </c>
      <c r="S41" s="5">
        <v>47</v>
      </c>
      <c r="T41" s="5">
        <v>45</v>
      </c>
      <c r="U41" s="5">
        <v>57</v>
      </c>
      <c r="V41" s="5">
        <v>90</v>
      </c>
      <c r="W41" s="5">
        <v>1148</v>
      </c>
      <c r="X41" s="5">
        <v>1017</v>
      </c>
      <c r="Y41" s="5">
        <v>5</v>
      </c>
      <c r="Z41" s="5">
        <v>24</v>
      </c>
      <c r="AA41" s="5">
        <v>19</v>
      </c>
      <c r="AB41" s="5">
        <v>36</v>
      </c>
      <c r="AC41" s="5">
        <v>47</v>
      </c>
      <c r="AD41" s="5">
        <v>902</v>
      </c>
      <c r="AE41" s="5">
        <v>203</v>
      </c>
      <c r="AF41" s="5">
        <v>670</v>
      </c>
      <c r="AG41" s="5">
        <v>315</v>
      </c>
      <c r="AH41" s="5">
        <v>504</v>
      </c>
      <c r="AI41" s="5">
        <v>0.22509999999999999</v>
      </c>
      <c r="AJ41" s="5">
        <v>0.74280000000000002</v>
      </c>
      <c r="AK41" s="5">
        <v>0.74280000000000002</v>
      </c>
      <c r="AL41" s="4" t="s">
        <v>627</v>
      </c>
    </row>
    <row r="42" spans="1:38" x14ac:dyDescent="0.3">
      <c r="A42" s="4" t="s">
        <v>616</v>
      </c>
      <c r="B42" s="4" t="s">
        <v>710</v>
      </c>
      <c r="C42" s="4" t="s">
        <v>827</v>
      </c>
      <c r="D42" s="4" t="s">
        <v>828</v>
      </c>
      <c r="E42" s="4" t="s">
        <v>620</v>
      </c>
      <c r="F42" s="4" t="s">
        <v>829</v>
      </c>
      <c r="G42" s="4" t="s">
        <v>827</v>
      </c>
      <c r="H42" s="4" t="s">
        <v>829</v>
      </c>
      <c r="I42" s="4" t="s">
        <v>622</v>
      </c>
      <c r="J42" s="4" t="s">
        <v>623</v>
      </c>
      <c r="K42" s="4" t="s">
        <v>624</v>
      </c>
      <c r="L42" s="4">
        <v>140433326</v>
      </c>
      <c r="M42" s="4">
        <v>1054536</v>
      </c>
      <c r="N42" s="4" t="s">
        <v>830</v>
      </c>
      <c r="O42" s="4" t="s">
        <v>831</v>
      </c>
      <c r="P42" s="5">
        <v>3056</v>
      </c>
      <c r="Q42" s="5">
        <v>2670</v>
      </c>
      <c r="R42" s="5">
        <v>20</v>
      </c>
      <c r="S42" s="5">
        <v>84</v>
      </c>
      <c r="T42" s="5">
        <v>40</v>
      </c>
      <c r="U42" s="5">
        <v>99</v>
      </c>
      <c r="V42" s="5">
        <v>143</v>
      </c>
      <c r="W42" s="5">
        <v>2146</v>
      </c>
      <c r="X42" s="5">
        <v>1925</v>
      </c>
      <c r="Y42" s="5">
        <v>12</v>
      </c>
      <c r="Z42" s="5">
        <v>52</v>
      </c>
      <c r="AA42" s="5">
        <v>25</v>
      </c>
      <c r="AB42" s="5">
        <v>58</v>
      </c>
      <c r="AC42" s="5">
        <v>74</v>
      </c>
      <c r="AD42" s="5">
        <v>1575</v>
      </c>
      <c r="AE42" s="5">
        <v>428</v>
      </c>
      <c r="AF42" s="5">
        <v>1106</v>
      </c>
      <c r="AG42" s="5">
        <v>595</v>
      </c>
      <c r="AH42" s="5">
        <v>839</v>
      </c>
      <c r="AI42" s="5">
        <v>0.2717</v>
      </c>
      <c r="AJ42" s="5">
        <v>0.70220000000000005</v>
      </c>
      <c r="AK42" s="5">
        <v>0.70220000000000005</v>
      </c>
      <c r="AL42" s="4" t="s">
        <v>627</v>
      </c>
    </row>
    <row r="43" spans="1:38" x14ac:dyDescent="0.3">
      <c r="A43" s="4" t="s">
        <v>616</v>
      </c>
      <c r="B43" s="4" t="s">
        <v>710</v>
      </c>
      <c r="C43" s="4" t="s">
        <v>832</v>
      </c>
      <c r="D43" s="4" t="s">
        <v>833</v>
      </c>
      <c r="E43" s="4" t="s">
        <v>620</v>
      </c>
      <c r="F43" s="4" t="s">
        <v>834</v>
      </c>
      <c r="G43" s="4" t="s">
        <v>832</v>
      </c>
      <c r="H43" s="4" t="s">
        <v>834</v>
      </c>
      <c r="I43" s="4" t="s">
        <v>622</v>
      </c>
      <c r="J43" s="4" t="s">
        <v>623</v>
      </c>
      <c r="K43" s="4" t="s">
        <v>624</v>
      </c>
      <c r="L43" s="4">
        <v>7324727</v>
      </c>
      <c r="M43" s="4">
        <v>1151389</v>
      </c>
      <c r="N43" s="4" t="s">
        <v>835</v>
      </c>
      <c r="O43" s="4" t="s">
        <v>836</v>
      </c>
      <c r="P43" s="5">
        <v>2031</v>
      </c>
      <c r="Q43" s="5">
        <v>1621</v>
      </c>
      <c r="R43" s="5">
        <v>25</v>
      </c>
      <c r="S43" s="5">
        <v>69</v>
      </c>
      <c r="T43" s="5">
        <v>43</v>
      </c>
      <c r="U43" s="5">
        <v>102</v>
      </c>
      <c r="V43" s="5">
        <v>171</v>
      </c>
      <c r="W43" s="5">
        <v>1502</v>
      </c>
      <c r="X43" s="5">
        <v>1242</v>
      </c>
      <c r="Y43" s="5">
        <v>19</v>
      </c>
      <c r="Z43" s="5">
        <v>42</v>
      </c>
      <c r="AA43" s="5">
        <v>31</v>
      </c>
      <c r="AB43" s="5">
        <v>68</v>
      </c>
      <c r="AC43" s="5">
        <v>100</v>
      </c>
      <c r="AD43" s="5">
        <v>747</v>
      </c>
      <c r="AE43" s="5">
        <v>182</v>
      </c>
      <c r="AF43" s="5">
        <v>554</v>
      </c>
      <c r="AG43" s="5">
        <v>284</v>
      </c>
      <c r="AH43" s="5">
        <v>395</v>
      </c>
      <c r="AI43" s="5">
        <v>0.24360000000000001</v>
      </c>
      <c r="AJ43" s="5">
        <v>0.74160000000000004</v>
      </c>
      <c r="AK43" s="5">
        <v>0.74160000000000004</v>
      </c>
      <c r="AL43" s="4" t="s">
        <v>627</v>
      </c>
    </row>
    <row r="44" spans="1:38" x14ac:dyDescent="0.3">
      <c r="A44" s="4" t="s">
        <v>616</v>
      </c>
      <c r="B44" s="4" t="s">
        <v>710</v>
      </c>
      <c r="C44" s="4" t="s">
        <v>837</v>
      </c>
      <c r="D44" s="4" t="s">
        <v>838</v>
      </c>
      <c r="E44" s="4" t="s">
        <v>620</v>
      </c>
      <c r="F44" s="4" t="s">
        <v>839</v>
      </c>
      <c r="G44" s="4" t="s">
        <v>837</v>
      </c>
      <c r="H44" s="4" t="s">
        <v>839</v>
      </c>
      <c r="I44" s="4" t="s">
        <v>622</v>
      </c>
      <c r="J44" s="4" t="s">
        <v>623</v>
      </c>
      <c r="K44" s="4" t="s">
        <v>624</v>
      </c>
      <c r="L44" s="4">
        <v>9811873</v>
      </c>
      <c r="M44" s="4">
        <v>231346</v>
      </c>
      <c r="N44" s="4" t="s">
        <v>840</v>
      </c>
      <c r="O44" s="4" t="s">
        <v>841</v>
      </c>
      <c r="P44" s="5">
        <v>2486</v>
      </c>
      <c r="Q44" s="5">
        <v>2057</v>
      </c>
      <c r="R44" s="5">
        <v>39</v>
      </c>
      <c r="S44" s="5">
        <v>107</v>
      </c>
      <c r="T44" s="5">
        <v>25</v>
      </c>
      <c r="U44" s="5">
        <v>117</v>
      </c>
      <c r="V44" s="5">
        <v>141</v>
      </c>
      <c r="W44" s="5">
        <v>1766</v>
      </c>
      <c r="X44" s="5">
        <v>1504</v>
      </c>
      <c r="Y44" s="5">
        <v>25</v>
      </c>
      <c r="Z44" s="5">
        <v>69</v>
      </c>
      <c r="AA44" s="5">
        <v>20</v>
      </c>
      <c r="AB44" s="5">
        <v>69</v>
      </c>
      <c r="AC44" s="5">
        <v>79</v>
      </c>
      <c r="AD44" s="5">
        <v>1237</v>
      </c>
      <c r="AE44" s="5">
        <v>258</v>
      </c>
      <c r="AF44" s="5">
        <v>966</v>
      </c>
      <c r="AG44" s="5">
        <v>389</v>
      </c>
      <c r="AH44" s="5">
        <v>735</v>
      </c>
      <c r="AI44" s="5">
        <v>0.20860000000000001</v>
      </c>
      <c r="AJ44" s="5">
        <v>0.78090000000000004</v>
      </c>
      <c r="AK44" s="5">
        <v>0.78090000000000004</v>
      </c>
      <c r="AL44" s="4" t="s">
        <v>627</v>
      </c>
    </row>
    <row r="45" spans="1:38" x14ac:dyDescent="0.3">
      <c r="A45" s="4" t="s">
        <v>616</v>
      </c>
      <c r="B45" s="4" t="s">
        <v>710</v>
      </c>
      <c r="C45" s="4" t="s">
        <v>842</v>
      </c>
      <c r="D45" s="4" t="s">
        <v>843</v>
      </c>
      <c r="E45" s="4" t="s">
        <v>620</v>
      </c>
      <c r="F45" s="4" t="s">
        <v>844</v>
      </c>
      <c r="G45" s="4" t="s">
        <v>842</v>
      </c>
      <c r="H45" s="4" t="s">
        <v>844</v>
      </c>
      <c r="I45" s="4" t="s">
        <v>622</v>
      </c>
      <c r="J45" s="4" t="s">
        <v>623</v>
      </c>
      <c r="K45" s="4" t="s">
        <v>624</v>
      </c>
      <c r="L45" s="4">
        <v>66343389</v>
      </c>
      <c r="M45" s="4">
        <v>681812</v>
      </c>
      <c r="N45" s="4" t="s">
        <v>845</v>
      </c>
      <c r="O45" s="4" t="s">
        <v>846</v>
      </c>
      <c r="P45" s="5">
        <v>5941</v>
      </c>
      <c r="Q45" s="5">
        <v>4958</v>
      </c>
      <c r="R45" s="5">
        <v>52</v>
      </c>
      <c r="S45" s="5">
        <v>240</v>
      </c>
      <c r="T45" s="5">
        <v>86</v>
      </c>
      <c r="U45" s="5">
        <v>263</v>
      </c>
      <c r="V45" s="5">
        <v>342</v>
      </c>
      <c r="W45" s="5">
        <v>3962</v>
      </c>
      <c r="X45" s="5">
        <v>3393</v>
      </c>
      <c r="Y45" s="5">
        <v>40</v>
      </c>
      <c r="Z45" s="5">
        <v>142</v>
      </c>
      <c r="AA45" s="5">
        <v>64</v>
      </c>
      <c r="AB45" s="5">
        <v>163</v>
      </c>
      <c r="AC45" s="5">
        <v>160</v>
      </c>
      <c r="AD45" s="5">
        <v>2572</v>
      </c>
      <c r="AE45" s="5">
        <v>518</v>
      </c>
      <c r="AF45" s="5">
        <v>2009</v>
      </c>
      <c r="AG45" s="5">
        <v>922</v>
      </c>
      <c r="AH45" s="5">
        <v>1463</v>
      </c>
      <c r="AI45" s="5">
        <v>0.2014</v>
      </c>
      <c r="AJ45" s="5">
        <v>0.78110000000000002</v>
      </c>
      <c r="AK45" s="5">
        <v>0.78110000000000002</v>
      </c>
      <c r="AL45" s="4" t="s">
        <v>627</v>
      </c>
    </row>
    <row r="46" spans="1:38" x14ac:dyDescent="0.3">
      <c r="A46" s="4" t="s">
        <v>616</v>
      </c>
      <c r="B46" s="4" t="s">
        <v>710</v>
      </c>
      <c r="C46" s="4" t="s">
        <v>847</v>
      </c>
      <c r="D46" s="4" t="s">
        <v>848</v>
      </c>
      <c r="E46" s="4" t="s">
        <v>620</v>
      </c>
      <c r="F46" s="4" t="s">
        <v>849</v>
      </c>
      <c r="G46" s="4" t="s">
        <v>847</v>
      </c>
      <c r="H46" s="4" t="s">
        <v>849</v>
      </c>
      <c r="I46" s="4" t="s">
        <v>622</v>
      </c>
      <c r="J46" s="4" t="s">
        <v>623</v>
      </c>
      <c r="K46" s="4" t="s">
        <v>624</v>
      </c>
      <c r="L46" s="4">
        <v>5514250</v>
      </c>
      <c r="M46" s="4">
        <v>0</v>
      </c>
      <c r="N46" s="4" t="s">
        <v>850</v>
      </c>
      <c r="O46" s="4" t="s">
        <v>851</v>
      </c>
      <c r="P46" s="5">
        <v>1136</v>
      </c>
      <c r="Q46" s="5">
        <v>922</v>
      </c>
      <c r="R46" s="5">
        <v>2</v>
      </c>
      <c r="S46" s="5">
        <v>53</v>
      </c>
      <c r="T46" s="5">
        <v>26</v>
      </c>
      <c r="U46" s="5">
        <v>43</v>
      </c>
      <c r="V46" s="5">
        <v>90</v>
      </c>
      <c r="W46" s="5">
        <v>732</v>
      </c>
      <c r="X46" s="5">
        <v>628</v>
      </c>
      <c r="Y46" s="5">
        <v>2</v>
      </c>
      <c r="Z46" s="5">
        <v>27</v>
      </c>
      <c r="AA46" s="5">
        <v>14</v>
      </c>
      <c r="AB46" s="5">
        <v>23</v>
      </c>
      <c r="AC46" s="5">
        <v>38</v>
      </c>
      <c r="AD46" s="5">
        <v>412</v>
      </c>
      <c r="AE46" s="5">
        <v>70</v>
      </c>
      <c r="AF46" s="5">
        <v>336</v>
      </c>
      <c r="AG46" s="5">
        <v>130</v>
      </c>
      <c r="AH46" s="5">
        <v>241</v>
      </c>
      <c r="AI46" s="5">
        <v>0.1699</v>
      </c>
      <c r="AJ46" s="5">
        <v>0.8155</v>
      </c>
      <c r="AK46" s="5">
        <v>0.8155</v>
      </c>
      <c r="AL46" s="4" t="s">
        <v>627</v>
      </c>
    </row>
    <row r="47" spans="1:38" x14ac:dyDescent="0.3">
      <c r="A47" s="4" t="s">
        <v>616</v>
      </c>
      <c r="B47" s="4" t="s">
        <v>710</v>
      </c>
      <c r="C47" s="4" t="s">
        <v>852</v>
      </c>
      <c r="D47" s="4" t="s">
        <v>853</v>
      </c>
      <c r="E47" s="4" t="s">
        <v>620</v>
      </c>
      <c r="F47" s="4" t="s">
        <v>854</v>
      </c>
      <c r="G47" s="4" t="s">
        <v>852</v>
      </c>
      <c r="H47" s="4" t="s">
        <v>854</v>
      </c>
      <c r="I47" s="4" t="s">
        <v>622</v>
      </c>
      <c r="J47" s="4" t="s">
        <v>623</v>
      </c>
      <c r="K47" s="4" t="s">
        <v>624</v>
      </c>
      <c r="L47" s="4">
        <v>21103913</v>
      </c>
      <c r="M47" s="4">
        <v>1412472</v>
      </c>
      <c r="N47" s="4" t="s">
        <v>855</v>
      </c>
      <c r="O47" s="4" t="s">
        <v>856</v>
      </c>
      <c r="P47" s="5">
        <v>4260</v>
      </c>
      <c r="Q47" s="5">
        <v>3517</v>
      </c>
      <c r="R47" s="5">
        <v>24</v>
      </c>
      <c r="S47" s="5">
        <v>224</v>
      </c>
      <c r="T47" s="5">
        <v>52</v>
      </c>
      <c r="U47" s="5">
        <v>190</v>
      </c>
      <c r="V47" s="5">
        <v>253</v>
      </c>
      <c r="W47" s="5">
        <v>2940</v>
      </c>
      <c r="X47" s="5">
        <v>2519</v>
      </c>
      <c r="Y47" s="5">
        <v>18</v>
      </c>
      <c r="Z47" s="5">
        <v>134</v>
      </c>
      <c r="AA47" s="5">
        <v>40</v>
      </c>
      <c r="AB47" s="5">
        <v>118</v>
      </c>
      <c r="AC47" s="5">
        <v>111</v>
      </c>
      <c r="AD47" s="5">
        <v>2167</v>
      </c>
      <c r="AE47" s="5">
        <v>417</v>
      </c>
      <c r="AF47" s="5">
        <v>1715</v>
      </c>
      <c r="AG47" s="5">
        <v>727</v>
      </c>
      <c r="AH47" s="5">
        <v>1247</v>
      </c>
      <c r="AI47" s="5">
        <v>0.19239999999999999</v>
      </c>
      <c r="AJ47" s="5">
        <v>0.79139999999999999</v>
      </c>
      <c r="AK47" s="5">
        <v>0.79139999999999999</v>
      </c>
      <c r="AL47" s="4" t="s">
        <v>627</v>
      </c>
    </row>
    <row r="48" spans="1:38" x14ac:dyDescent="0.3">
      <c r="A48" s="4" t="s">
        <v>616</v>
      </c>
      <c r="B48" s="4" t="s">
        <v>710</v>
      </c>
      <c r="C48" s="4" t="s">
        <v>857</v>
      </c>
      <c r="D48" s="4" t="s">
        <v>858</v>
      </c>
      <c r="E48" s="4" t="s">
        <v>620</v>
      </c>
      <c r="F48" s="4" t="s">
        <v>859</v>
      </c>
      <c r="G48" s="4" t="s">
        <v>857</v>
      </c>
      <c r="H48" s="4" t="s">
        <v>859</v>
      </c>
      <c r="I48" s="4" t="s">
        <v>622</v>
      </c>
      <c r="J48" s="4" t="s">
        <v>623</v>
      </c>
      <c r="K48" s="4" t="s">
        <v>624</v>
      </c>
      <c r="L48" s="4">
        <v>20391943</v>
      </c>
      <c r="M48" s="4">
        <v>6632990</v>
      </c>
      <c r="N48" s="4" t="s">
        <v>860</v>
      </c>
      <c r="O48" s="4" t="s">
        <v>861</v>
      </c>
      <c r="P48" s="5">
        <v>894</v>
      </c>
      <c r="Q48" s="5">
        <v>807</v>
      </c>
      <c r="R48" s="5">
        <v>2</v>
      </c>
      <c r="S48" s="5">
        <v>23</v>
      </c>
      <c r="T48" s="5">
        <v>5</v>
      </c>
      <c r="U48" s="5">
        <v>18</v>
      </c>
      <c r="V48" s="5">
        <v>39</v>
      </c>
      <c r="W48" s="5">
        <v>658</v>
      </c>
      <c r="X48" s="5">
        <v>611</v>
      </c>
      <c r="Y48" s="5">
        <v>0</v>
      </c>
      <c r="Z48" s="5">
        <v>12</v>
      </c>
      <c r="AA48" s="5">
        <v>5</v>
      </c>
      <c r="AB48" s="5">
        <v>11</v>
      </c>
      <c r="AC48" s="5">
        <v>19</v>
      </c>
      <c r="AD48" s="5">
        <v>498</v>
      </c>
      <c r="AE48" s="5">
        <v>127</v>
      </c>
      <c r="AF48" s="5">
        <v>366</v>
      </c>
      <c r="AG48" s="5">
        <v>193</v>
      </c>
      <c r="AH48" s="5">
        <v>279</v>
      </c>
      <c r="AI48" s="5">
        <v>0.255</v>
      </c>
      <c r="AJ48" s="5">
        <v>0.7349</v>
      </c>
      <c r="AK48" s="5">
        <v>0.7349</v>
      </c>
      <c r="AL48" s="4" t="s">
        <v>627</v>
      </c>
    </row>
    <row r="49" spans="1:38" x14ac:dyDescent="0.3">
      <c r="A49" s="4" t="s">
        <v>616</v>
      </c>
      <c r="B49" s="4" t="s">
        <v>710</v>
      </c>
      <c r="C49" s="4" t="s">
        <v>862</v>
      </c>
      <c r="D49" s="4" t="s">
        <v>863</v>
      </c>
      <c r="E49" s="4" t="s">
        <v>620</v>
      </c>
      <c r="F49" s="4" t="s">
        <v>864</v>
      </c>
      <c r="G49" s="4" t="s">
        <v>862</v>
      </c>
      <c r="H49" s="4" t="s">
        <v>864</v>
      </c>
      <c r="I49" s="4" t="s">
        <v>622</v>
      </c>
      <c r="J49" s="4" t="s">
        <v>623</v>
      </c>
      <c r="K49" s="4" t="s">
        <v>624</v>
      </c>
      <c r="L49" s="4">
        <v>31486771</v>
      </c>
      <c r="M49" s="4">
        <v>279428</v>
      </c>
      <c r="N49" s="4" t="s">
        <v>865</v>
      </c>
      <c r="O49" s="4" t="s">
        <v>866</v>
      </c>
      <c r="P49" s="5">
        <v>4199</v>
      </c>
      <c r="Q49" s="5">
        <v>3448</v>
      </c>
      <c r="R49" s="5">
        <v>39</v>
      </c>
      <c r="S49" s="5">
        <v>186</v>
      </c>
      <c r="T49" s="5">
        <v>68</v>
      </c>
      <c r="U49" s="5">
        <v>179</v>
      </c>
      <c r="V49" s="5">
        <v>279</v>
      </c>
      <c r="W49" s="5">
        <v>2837</v>
      </c>
      <c r="X49" s="5">
        <v>2432</v>
      </c>
      <c r="Y49" s="5">
        <v>22</v>
      </c>
      <c r="Z49" s="5">
        <v>86</v>
      </c>
      <c r="AA49" s="5">
        <v>44</v>
      </c>
      <c r="AB49" s="5">
        <v>124</v>
      </c>
      <c r="AC49" s="5">
        <v>129</v>
      </c>
      <c r="AD49" s="5">
        <v>1664</v>
      </c>
      <c r="AE49" s="5">
        <v>346</v>
      </c>
      <c r="AF49" s="5">
        <v>1278</v>
      </c>
      <c r="AG49" s="5">
        <v>569</v>
      </c>
      <c r="AH49" s="5">
        <v>980</v>
      </c>
      <c r="AI49" s="5">
        <v>0.2079</v>
      </c>
      <c r="AJ49" s="5">
        <v>0.76800000000000002</v>
      </c>
      <c r="AK49" s="5">
        <v>0.76800000000000002</v>
      </c>
      <c r="AL49" s="4" t="s">
        <v>627</v>
      </c>
    </row>
    <row r="50" spans="1:38" x14ac:dyDescent="0.3">
      <c r="A50" s="4" t="s">
        <v>616</v>
      </c>
      <c r="B50" s="4" t="s">
        <v>710</v>
      </c>
      <c r="C50" s="4" t="s">
        <v>867</v>
      </c>
      <c r="D50" s="4" t="s">
        <v>868</v>
      </c>
      <c r="E50" s="4" t="s">
        <v>620</v>
      </c>
      <c r="F50" s="4" t="s">
        <v>869</v>
      </c>
      <c r="G50" s="4" t="s">
        <v>867</v>
      </c>
      <c r="H50" s="4" t="s">
        <v>869</v>
      </c>
      <c r="I50" s="4" t="s">
        <v>622</v>
      </c>
      <c r="J50" s="4" t="s">
        <v>623</v>
      </c>
      <c r="K50" s="4" t="s">
        <v>624</v>
      </c>
      <c r="L50" s="4">
        <v>86806835</v>
      </c>
      <c r="M50" s="4">
        <v>62985628</v>
      </c>
      <c r="N50" s="4" t="s">
        <v>870</v>
      </c>
      <c r="O50" s="4" t="s">
        <v>871</v>
      </c>
      <c r="P50" s="5">
        <v>1964</v>
      </c>
      <c r="Q50" s="5">
        <v>1615</v>
      </c>
      <c r="R50" s="5">
        <v>20</v>
      </c>
      <c r="S50" s="5">
        <v>44</v>
      </c>
      <c r="T50" s="5">
        <v>62</v>
      </c>
      <c r="U50" s="5">
        <v>99</v>
      </c>
      <c r="V50" s="5">
        <v>124</v>
      </c>
      <c r="W50" s="5">
        <v>1359</v>
      </c>
      <c r="X50" s="5">
        <v>1165</v>
      </c>
      <c r="Y50" s="5">
        <v>14</v>
      </c>
      <c r="Z50" s="5">
        <v>32</v>
      </c>
      <c r="AA50" s="5">
        <v>34</v>
      </c>
      <c r="AB50" s="5">
        <v>61</v>
      </c>
      <c r="AC50" s="5">
        <v>53</v>
      </c>
      <c r="AD50" s="5">
        <v>715</v>
      </c>
      <c r="AE50" s="5">
        <v>106</v>
      </c>
      <c r="AF50" s="5">
        <v>594</v>
      </c>
      <c r="AG50" s="5">
        <v>204</v>
      </c>
      <c r="AH50" s="5">
        <v>453</v>
      </c>
      <c r="AI50" s="5">
        <v>0.14829999999999999</v>
      </c>
      <c r="AJ50" s="5">
        <v>0.83079999999999998</v>
      </c>
      <c r="AK50" s="5">
        <v>0.83079999999999998</v>
      </c>
      <c r="AL50" s="4" t="s">
        <v>627</v>
      </c>
    </row>
    <row r="51" spans="1:38" x14ac:dyDescent="0.3">
      <c r="A51" s="4" t="s">
        <v>616</v>
      </c>
      <c r="B51" s="4" t="s">
        <v>710</v>
      </c>
      <c r="C51" s="4" t="s">
        <v>872</v>
      </c>
      <c r="D51" s="4" t="s">
        <v>873</v>
      </c>
      <c r="E51" s="4" t="s">
        <v>620</v>
      </c>
      <c r="F51" s="4" t="s">
        <v>874</v>
      </c>
      <c r="G51" s="4" t="s">
        <v>872</v>
      </c>
      <c r="H51" s="4" t="s">
        <v>874</v>
      </c>
      <c r="I51" s="4" t="s">
        <v>622</v>
      </c>
      <c r="J51" s="4" t="s">
        <v>623</v>
      </c>
      <c r="K51" s="4" t="s">
        <v>624</v>
      </c>
      <c r="L51" s="4">
        <v>1178239036</v>
      </c>
      <c r="M51" s="4">
        <v>3879793</v>
      </c>
      <c r="N51" s="4" t="s">
        <v>875</v>
      </c>
      <c r="O51" s="4" t="s">
        <v>876</v>
      </c>
      <c r="P51" s="5">
        <v>1195</v>
      </c>
      <c r="Q51" s="5">
        <v>1022</v>
      </c>
      <c r="R51" s="5">
        <v>4</v>
      </c>
      <c r="S51" s="5">
        <v>34</v>
      </c>
      <c r="T51" s="5">
        <v>8</v>
      </c>
      <c r="U51" s="5">
        <v>66</v>
      </c>
      <c r="V51" s="5">
        <v>61</v>
      </c>
      <c r="W51" s="5">
        <v>945</v>
      </c>
      <c r="X51" s="5">
        <v>824</v>
      </c>
      <c r="Y51" s="5">
        <v>3</v>
      </c>
      <c r="Z51" s="5">
        <v>20</v>
      </c>
      <c r="AA51" s="5">
        <v>7</v>
      </c>
      <c r="AB51" s="5">
        <v>51</v>
      </c>
      <c r="AC51" s="5">
        <v>40</v>
      </c>
      <c r="AD51" s="5">
        <v>620</v>
      </c>
      <c r="AE51" s="5">
        <v>201</v>
      </c>
      <c r="AF51" s="5">
        <v>402</v>
      </c>
      <c r="AG51" s="5">
        <v>252</v>
      </c>
      <c r="AH51" s="5">
        <v>303</v>
      </c>
      <c r="AI51" s="5">
        <v>0.32419999999999999</v>
      </c>
      <c r="AJ51" s="5">
        <v>0.64839999999999998</v>
      </c>
      <c r="AK51" s="5">
        <v>0.64839999999999998</v>
      </c>
      <c r="AL51" s="4" t="s">
        <v>627</v>
      </c>
    </row>
    <row r="52" spans="1:38" x14ac:dyDescent="0.3">
      <c r="A52" s="4" t="s">
        <v>616</v>
      </c>
      <c r="B52" s="4" t="s">
        <v>710</v>
      </c>
      <c r="C52" s="4" t="s">
        <v>877</v>
      </c>
      <c r="D52" s="4" t="s">
        <v>878</v>
      </c>
      <c r="E52" s="4" t="s">
        <v>620</v>
      </c>
      <c r="F52" s="4" t="s">
        <v>879</v>
      </c>
      <c r="G52" s="4" t="s">
        <v>877</v>
      </c>
      <c r="H52" s="4" t="s">
        <v>879</v>
      </c>
      <c r="I52" s="4" t="s">
        <v>622</v>
      </c>
      <c r="J52" s="4" t="s">
        <v>623</v>
      </c>
      <c r="K52" s="4" t="s">
        <v>624</v>
      </c>
      <c r="L52" s="4">
        <v>25296103798</v>
      </c>
      <c r="M52" s="4">
        <v>722001152</v>
      </c>
      <c r="N52" s="4" t="s">
        <v>880</v>
      </c>
      <c r="O52" s="4" t="s">
        <v>881</v>
      </c>
      <c r="P52" s="5">
        <v>566</v>
      </c>
      <c r="Q52" s="5">
        <v>498</v>
      </c>
      <c r="R52" s="5">
        <v>2</v>
      </c>
      <c r="S52" s="5">
        <v>5</v>
      </c>
      <c r="T52" s="5">
        <v>5</v>
      </c>
      <c r="U52" s="5">
        <v>30</v>
      </c>
      <c r="V52" s="5">
        <v>26</v>
      </c>
      <c r="W52" s="5">
        <v>463</v>
      </c>
      <c r="X52" s="5">
        <v>414</v>
      </c>
      <c r="Y52" s="5">
        <v>1</v>
      </c>
      <c r="Z52" s="5">
        <v>5</v>
      </c>
      <c r="AA52" s="5">
        <v>5</v>
      </c>
      <c r="AB52" s="5">
        <v>22</v>
      </c>
      <c r="AC52" s="5">
        <v>16</v>
      </c>
      <c r="AD52" s="5">
        <v>257</v>
      </c>
      <c r="AE52" s="5">
        <v>65</v>
      </c>
      <c r="AF52" s="5">
        <v>178</v>
      </c>
      <c r="AG52" s="5">
        <v>93</v>
      </c>
      <c r="AH52" s="5">
        <v>141</v>
      </c>
      <c r="AI52" s="5">
        <v>0.25290000000000001</v>
      </c>
      <c r="AJ52" s="5">
        <v>0.69259999999999999</v>
      </c>
      <c r="AK52" s="5">
        <v>0.69259999999999999</v>
      </c>
      <c r="AL52" s="4" t="s">
        <v>627</v>
      </c>
    </row>
    <row r="53" spans="1:38" x14ac:dyDescent="0.3">
      <c r="A53" s="4" t="s">
        <v>616</v>
      </c>
      <c r="B53" s="4" t="s">
        <v>710</v>
      </c>
      <c r="C53" s="4" t="s">
        <v>882</v>
      </c>
      <c r="D53" s="4" t="s">
        <v>883</v>
      </c>
      <c r="E53" s="4" t="s">
        <v>620</v>
      </c>
      <c r="F53" s="4" t="s">
        <v>884</v>
      </c>
      <c r="G53" s="4" t="s">
        <v>882</v>
      </c>
      <c r="H53" s="4" t="s">
        <v>884</v>
      </c>
      <c r="I53" s="4" t="s">
        <v>622</v>
      </c>
      <c r="J53" s="4" t="s">
        <v>623</v>
      </c>
      <c r="K53" s="4" t="s">
        <v>624</v>
      </c>
      <c r="L53" s="4">
        <v>58020484</v>
      </c>
      <c r="M53" s="4">
        <v>3015467</v>
      </c>
      <c r="N53" s="4" t="s">
        <v>885</v>
      </c>
      <c r="O53" s="4" t="s">
        <v>886</v>
      </c>
      <c r="P53" s="5">
        <v>1912</v>
      </c>
      <c r="Q53" s="5">
        <v>1537</v>
      </c>
      <c r="R53" s="5">
        <v>6</v>
      </c>
      <c r="S53" s="5">
        <v>64</v>
      </c>
      <c r="T53" s="5">
        <v>15</v>
      </c>
      <c r="U53" s="5">
        <v>128</v>
      </c>
      <c r="V53" s="5">
        <v>162</v>
      </c>
      <c r="W53" s="5">
        <v>1385</v>
      </c>
      <c r="X53" s="5">
        <v>1175</v>
      </c>
      <c r="Y53" s="5">
        <v>6</v>
      </c>
      <c r="Z53" s="5">
        <v>30</v>
      </c>
      <c r="AA53" s="5">
        <v>10</v>
      </c>
      <c r="AB53" s="5">
        <v>86</v>
      </c>
      <c r="AC53" s="5">
        <v>78</v>
      </c>
      <c r="AD53" s="5">
        <v>762</v>
      </c>
      <c r="AE53" s="5">
        <v>149</v>
      </c>
      <c r="AF53" s="5">
        <v>594</v>
      </c>
      <c r="AG53" s="5">
        <v>270</v>
      </c>
      <c r="AH53" s="5">
        <v>430</v>
      </c>
      <c r="AI53" s="5">
        <v>0.19550000000000001</v>
      </c>
      <c r="AJ53" s="5">
        <v>0.77949999999999997</v>
      </c>
      <c r="AK53" s="5">
        <v>0.77949999999999997</v>
      </c>
      <c r="AL53" s="4" t="s">
        <v>627</v>
      </c>
    </row>
    <row r="54" spans="1:38" x14ac:dyDescent="0.3">
      <c r="A54" s="4" t="s">
        <v>616</v>
      </c>
      <c r="B54" s="4" t="s">
        <v>710</v>
      </c>
      <c r="C54" s="4" t="s">
        <v>887</v>
      </c>
      <c r="D54" s="4" t="s">
        <v>888</v>
      </c>
      <c r="E54" s="4" t="s">
        <v>620</v>
      </c>
      <c r="F54" s="4" t="s">
        <v>889</v>
      </c>
      <c r="G54" s="4" t="s">
        <v>887</v>
      </c>
      <c r="H54" s="4" t="s">
        <v>889</v>
      </c>
      <c r="I54" s="4" t="s">
        <v>622</v>
      </c>
      <c r="J54" s="4" t="s">
        <v>623</v>
      </c>
      <c r="K54" s="4" t="s">
        <v>624</v>
      </c>
      <c r="L54" s="4">
        <v>276881411</v>
      </c>
      <c r="M54" s="4">
        <v>31534452</v>
      </c>
      <c r="N54" s="4" t="s">
        <v>890</v>
      </c>
      <c r="O54" s="4" t="s">
        <v>891</v>
      </c>
      <c r="P54" s="5">
        <v>3329</v>
      </c>
      <c r="Q54" s="5">
        <v>2820</v>
      </c>
      <c r="R54" s="5">
        <v>7</v>
      </c>
      <c r="S54" s="5">
        <v>103</v>
      </c>
      <c r="T54" s="5">
        <v>22</v>
      </c>
      <c r="U54" s="5">
        <v>226</v>
      </c>
      <c r="V54" s="5">
        <v>151</v>
      </c>
      <c r="W54" s="5">
        <v>2549</v>
      </c>
      <c r="X54" s="5">
        <v>2222</v>
      </c>
      <c r="Y54" s="5">
        <v>7</v>
      </c>
      <c r="Z54" s="5">
        <v>57</v>
      </c>
      <c r="AA54" s="5">
        <v>17</v>
      </c>
      <c r="AB54" s="5">
        <v>163</v>
      </c>
      <c r="AC54" s="5">
        <v>83</v>
      </c>
      <c r="AD54" s="5">
        <v>1692</v>
      </c>
      <c r="AE54" s="5">
        <v>318</v>
      </c>
      <c r="AF54" s="5">
        <v>1336</v>
      </c>
      <c r="AG54" s="5">
        <v>505</v>
      </c>
      <c r="AH54" s="5">
        <v>1062</v>
      </c>
      <c r="AI54" s="5">
        <v>0.18790000000000001</v>
      </c>
      <c r="AJ54" s="5">
        <v>0.78959999999999997</v>
      </c>
      <c r="AK54" s="5">
        <v>0.78959999999999997</v>
      </c>
      <c r="AL54" s="4" t="s">
        <v>627</v>
      </c>
    </row>
    <row r="55" spans="1:38" x14ac:dyDescent="0.3">
      <c r="A55" s="4" t="s">
        <v>616</v>
      </c>
      <c r="B55" s="4" t="s">
        <v>710</v>
      </c>
      <c r="C55" s="4" t="s">
        <v>892</v>
      </c>
      <c r="D55" s="4" t="s">
        <v>893</v>
      </c>
      <c r="E55" s="4" t="s">
        <v>620</v>
      </c>
      <c r="F55" s="4" t="s">
        <v>894</v>
      </c>
      <c r="G55" s="4" t="s">
        <v>892</v>
      </c>
      <c r="H55" s="4" t="s">
        <v>894</v>
      </c>
      <c r="I55" s="4" t="s">
        <v>622</v>
      </c>
      <c r="J55" s="4" t="s">
        <v>623</v>
      </c>
      <c r="K55" s="4" t="s">
        <v>624</v>
      </c>
      <c r="L55" s="4">
        <v>4113570867</v>
      </c>
      <c r="M55" s="4">
        <v>49257644</v>
      </c>
      <c r="N55" s="4" t="s">
        <v>895</v>
      </c>
      <c r="O55" s="4" t="s">
        <v>896</v>
      </c>
      <c r="P55" s="5">
        <v>1032</v>
      </c>
      <c r="Q55" s="5">
        <v>940</v>
      </c>
      <c r="R55" s="5">
        <v>4</v>
      </c>
      <c r="S55" s="5">
        <v>16</v>
      </c>
      <c r="T55" s="5">
        <v>9</v>
      </c>
      <c r="U55" s="5">
        <v>30</v>
      </c>
      <c r="V55" s="5">
        <v>33</v>
      </c>
      <c r="W55" s="5">
        <v>850</v>
      </c>
      <c r="X55" s="5">
        <v>782</v>
      </c>
      <c r="Y55" s="5">
        <v>4</v>
      </c>
      <c r="Z55" s="5">
        <v>12</v>
      </c>
      <c r="AA55" s="5">
        <v>9</v>
      </c>
      <c r="AB55" s="5">
        <v>24</v>
      </c>
      <c r="AC55" s="5">
        <v>19</v>
      </c>
      <c r="AD55" s="5">
        <v>611</v>
      </c>
      <c r="AE55" s="5">
        <v>330</v>
      </c>
      <c r="AF55" s="5">
        <v>253</v>
      </c>
      <c r="AG55" s="5">
        <v>355</v>
      </c>
      <c r="AH55" s="5">
        <v>201</v>
      </c>
      <c r="AI55" s="5">
        <v>0.54010000000000002</v>
      </c>
      <c r="AJ55" s="5">
        <v>0.41410000000000002</v>
      </c>
      <c r="AK55" s="5">
        <v>2.5400999999999998</v>
      </c>
      <c r="AL55" s="4" t="s">
        <v>627</v>
      </c>
    </row>
    <row r="56" spans="1:38" x14ac:dyDescent="0.3">
      <c r="A56" s="4" t="s">
        <v>616</v>
      </c>
      <c r="B56" s="4" t="s">
        <v>710</v>
      </c>
      <c r="C56" s="4" t="s">
        <v>897</v>
      </c>
      <c r="D56" s="4" t="s">
        <v>898</v>
      </c>
      <c r="E56" s="4" t="s">
        <v>620</v>
      </c>
      <c r="F56" s="4" t="s">
        <v>899</v>
      </c>
      <c r="G56" s="4" t="s">
        <v>897</v>
      </c>
      <c r="H56" s="4" t="s">
        <v>899</v>
      </c>
      <c r="I56" s="4" t="s">
        <v>622</v>
      </c>
      <c r="J56" s="4" t="s">
        <v>623</v>
      </c>
      <c r="K56" s="4" t="s">
        <v>624</v>
      </c>
      <c r="L56" s="4">
        <v>654760797</v>
      </c>
      <c r="M56" s="4">
        <v>3566655</v>
      </c>
      <c r="N56" s="4" t="s">
        <v>900</v>
      </c>
      <c r="O56" s="4" t="s">
        <v>901</v>
      </c>
      <c r="P56" s="5">
        <v>1719</v>
      </c>
      <c r="Q56" s="5">
        <v>1208</v>
      </c>
      <c r="R56" s="5">
        <v>33</v>
      </c>
      <c r="S56" s="5">
        <v>73</v>
      </c>
      <c r="T56" s="5">
        <v>33</v>
      </c>
      <c r="U56" s="5">
        <v>248</v>
      </c>
      <c r="V56" s="5">
        <v>124</v>
      </c>
      <c r="W56" s="5">
        <v>1431</v>
      </c>
      <c r="X56" s="5">
        <v>1007</v>
      </c>
      <c r="Y56" s="5">
        <v>30</v>
      </c>
      <c r="Z56" s="5">
        <v>58</v>
      </c>
      <c r="AA56" s="5">
        <v>23</v>
      </c>
      <c r="AB56" s="5">
        <v>210</v>
      </c>
      <c r="AC56" s="5">
        <v>103</v>
      </c>
      <c r="AD56" s="5">
        <v>798</v>
      </c>
      <c r="AE56" s="5">
        <v>279</v>
      </c>
      <c r="AF56" s="5">
        <v>488</v>
      </c>
      <c r="AG56" s="5">
        <v>357</v>
      </c>
      <c r="AH56" s="5">
        <v>355</v>
      </c>
      <c r="AI56" s="5">
        <v>0.34960000000000002</v>
      </c>
      <c r="AJ56" s="5">
        <v>0.61150000000000004</v>
      </c>
      <c r="AK56" s="5">
        <v>0.61150000000000004</v>
      </c>
      <c r="AL56" s="4" t="s">
        <v>627</v>
      </c>
    </row>
    <row r="57" spans="1:38" x14ac:dyDescent="0.3">
      <c r="A57" s="4" t="s">
        <v>616</v>
      </c>
      <c r="B57" s="4" t="s">
        <v>710</v>
      </c>
      <c r="C57" s="4" t="s">
        <v>902</v>
      </c>
      <c r="D57" s="4" t="s">
        <v>903</v>
      </c>
      <c r="E57" s="4" t="s">
        <v>620</v>
      </c>
      <c r="F57" s="4" t="s">
        <v>904</v>
      </c>
      <c r="G57" s="4" t="s">
        <v>902</v>
      </c>
      <c r="H57" s="4" t="s">
        <v>904</v>
      </c>
      <c r="I57" s="4" t="s">
        <v>622</v>
      </c>
      <c r="J57" s="4" t="s">
        <v>623</v>
      </c>
      <c r="K57" s="4" t="s">
        <v>624</v>
      </c>
      <c r="L57" s="4">
        <v>2087125937</v>
      </c>
      <c r="M57" s="4">
        <v>29874197</v>
      </c>
      <c r="N57" s="4" t="s">
        <v>905</v>
      </c>
      <c r="O57" s="4" t="s">
        <v>906</v>
      </c>
      <c r="P57" s="5">
        <v>2105</v>
      </c>
      <c r="Q57" s="5">
        <v>1903</v>
      </c>
      <c r="R57" s="5">
        <v>0</v>
      </c>
      <c r="S57" s="5">
        <v>27</v>
      </c>
      <c r="T57" s="5">
        <v>17</v>
      </c>
      <c r="U57" s="5">
        <v>106</v>
      </c>
      <c r="V57" s="5">
        <v>52</v>
      </c>
      <c r="W57" s="5">
        <v>1665</v>
      </c>
      <c r="X57" s="5">
        <v>1524</v>
      </c>
      <c r="Y57" s="5">
        <v>0</v>
      </c>
      <c r="Z57" s="5">
        <v>20</v>
      </c>
      <c r="AA57" s="5">
        <v>13</v>
      </c>
      <c r="AB57" s="5">
        <v>74</v>
      </c>
      <c r="AC57" s="5">
        <v>34</v>
      </c>
      <c r="AD57" s="5">
        <v>1242</v>
      </c>
      <c r="AE57" s="5">
        <v>360</v>
      </c>
      <c r="AF57" s="5">
        <v>848</v>
      </c>
      <c r="AG57" s="5">
        <v>479</v>
      </c>
      <c r="AH57" s="5">
        <v>675</v>
      </c>
      <c r="AI57" s="5">
        <v>0.28989999999999999</v>
      </c>
      <c r="AJ57" s="5">
        <v>0.68279999999999996</v>
      </c>
      <c r="AK57" s="5">
        <v>0.68279999999999996</v>
      </c>
      <c r="AL57" s="4" t="s">
        <v>627</v>
      </c>
    </row>
    <row r="58" spans="1:38" x14ac:dyDescent="0.3">
      <c r="A58" s="4" t="s">
        <v>616</v>
      </c>
      <c r="B58" s="4" t="s">
        <v>710</v>
      </c>
      <c r="C58" s="4" t="s">
        <v>907</v>
      </c>
      <c r="D58" s="4" t="s">
        <v>908</v>
      </c>
      <c r="E58" s="4" t="s">
        <v>620</v>
      </c>
      <c r="F58" s="4" t="s">
        <v>909</v>
      </c>
      <c r="G58" s="4" t="s">
        <v>907</v>
      </c>
      <c r="H58" s="4" t="s">
        <v>909</v>
      </c>
      <c r="I58" s="4" t="s">
        <v>622</v>
      </c>
      <c r="J58" s="4" t="s">
        <v>623</v>
      </c>
      <c r="K58" s="4" t="s">
        <v>624</v>
      </c>
      <c r="L58" s="4">
        <v>5011273</v>
      </c>
      <c r="M58" s="4">
        <v>0</v>
      </c>
      <c r="N58" s="4" t="s">
        <v>910</v>
      </c>
      <c r="O58" s="4" t="s">
        <v>911</v>
      </c>
      <c r="P58" s="5">
        <v>3029</v>
      </c>
      <c r="Q58" s="5">
        <v>2353</v>
      </c>
      <c r="R58" s="5">
        <v>61</v>
      </c>
      <c r="S58" s="5">
        <v>134</v>
      </c>
      <c r="T58" s="5">
        <v>48</v>
      </c>
      <c r="U58" s="5">
        <v>248</v>
      </c>
      <c r="V58" s="5">
        <v>185</v>
      </c>
      <c r="W58" s="5">
        <v>2075</v>
      </c>
      <c r="X58" s="5">
        <v>1682</v>
      </c>
      <c r="Y58" s="5">
        <v>49</v>
      </c>
      <c r="Z58" s="5">
        <v>68</v>
      </c>
      <c r="AA58" s="5">
        <v>35</v>
      </c>
      <c r="AB58" s="5">
        <v>157</v>
      </c>
      <c r="AC58" s="5">
        <v>84</v>
      </c>
      <c r="AD58" s="5">
        <v>1305</v>
      </c>
      <c r="AE58" s="5">
        <v>334</v>
      </c>
      <c r="AF58" s="5">
        <v>943</v>
      </c>
      <c r="AG58" s="5">
        <v>531</v>
      </c>
      <c r="AH58" s="5">
        <v>663</v>
      </c>
      <c r="AI58" s="5">
        <v>0.25590000000000002</v>
      </c>
      <c r="AJ58" s="5">
        <v>0.72260000000000002</v>
      </c>
      <c r="AK58" s="5">
        <v>0.72260000000000002</v>
      </c>
      <c r="AL58" s="4" t="s">
        <v>627</v>
      </c>
    </row>
    <row r="59" spans="1:38" x14ac:dyDescent="0.3">
      <c r="A59" s="4" t="s">
        <v>616</v>
      </c>
      <c r="B59" s="4" t="s">
        <v>710</v>
      </c>
      <c r="C59" s="4" t="s">
        <v>912</v>
      </c>
      <c r="D59" s="4" t="s">
        <v>913</v>
      </c>
      <c r="E59" s="4" t="s">
        <v>620</v>
      </c>
      <c r="F59" s="4" t="s">
        <v>914</v>
      </c>
      <c r="G59" s="4" t="s">
        <v>912</v>
      </c>
      <c r="H59" s="4" t="s">
        <v>914</v>
      </c>
      <c r="I59" s="4" t="s">
        <v>622</v>
      </c>
      <c r="J59" s="4" t="s">
        <v>623</v>
      </c>
      <c r="K59" s="4" t="s">
        <v>624</v>
      </c>
      <c r="L59" s="4">
        <v>236068783</v>
      </c>
      <c r="M59" s="4">
        <v>362417</v>
      </c>
      <c r="N59" s="4" t="s">
        <v>915</v>
      </c>
      <c r="O59" s="4" t="s">
        <v>916</v>
      </c>
      <c r="P59" s="5">
        <v>1256</v>
      </c>
      <c r="Q59" s="5">
        <v>1064</v>
      </c>
      <c r="R59" s="5">
        <v>15</v>
      </c>
      <c r="S59" s="5">
        <v>32</v>
      </c>
      <c r="T59" s="5">
        <v>13</v>
      </c>
      <c r="U59" s="5">
        <v>51</v>
      </c>
      <c r="V59" s="5">
        <v>81</v>
      </c>
      <c r="W59" s="5">
        <v>877</v>
      </c>
      <c r="X59" s="5">
        <v>773</v>
      </c>
      <c r="Y59" s="5">
        <v>9</v>
      </c>
      <c r="Z59" s="5">
        <v>16</v>
      </c>
      <c r="AA59" s="5">
        <v>11</v>
      </c>
      <c r="AB59" s="5">
        <v>32</v>
      </c>
      <c r="AC59" s="5">
        <v>36</v>
      </c>
      <c r="AD59" s="5">
        <v>657</v>
      </c>
      <c r="AE59" s="5">
        <v>186</v>
      </c>
      <c r="AF59" s="5">
        <v>459</v>
      </c>
      <c r="AG59" s="5">
        <v>236</v>
      </c>
      <c r="AH59" s="5">
        <v>351</v>
      </c>
      <c r="AI59" s="5">
        <v>0.28310000000000002</v>
      </c>
      <c r="AJ59" s="5">
        <v>0.6986</v>
      </c>
      <c r="AK59" s="5">
        <v>0.6986</v>
      </c>
      <c r="AL59" s="4" t="s">
        <v>627</v>
      </c>
    </row>
    <row r="60" spans="1:38" x14ac:dyDescent="0.3">
      <c r="A60" s="4" t="s">
        <v>616</v>
      </c>
      <c r="B60" s="4" t="s">
        <v>710</v>
      </c>
      <c r="C60" s="4" t="s">
        <v>917</v>
      </c>
      <c r="D60" s="4" t="s">
        <v>918</v>
      </c>
      <c r="E60" s="4" t="s">
        <v>620</v>
      </c>
      <c r="F60" s="4" t="s">
        <v>919</v>
      </c>
      <c r="G60" s="4" t="s">
        <v>917</v>
      </c>
      <c r="H60" s="4" t="s">
        <v>919</v>
      </c>
      <c r="I60" s="4" t="s">
        <v>622</v>
      </c>
      <c r="J60" s="4" t="s">
        <v>623</v>
      </c>
      <c r="K60" s="4" t="s">
        <v>624</v>
      </c>
      <c r="L60" s="4">
        <v>27206117030</v>
      </c>
      <c r="M60" s="4">
        <v>327364947</v>
      </c>
      <c r="N60" s="4" t="s">
        <v>920</v>
      </c>
      <c r="O60" s="4" t="s">
        <v>921</v>
      </c>
      <c r="P60" s="5">
        <v>330</v>
      </c>
      <c r="Q60" s="5">
        <v>298</v>
      </c>
      <c r="R60" s="5">
        <v>0</v>
      </c>
      <c r="S60" s="5">
        <v>11</v>
      </c>
      <c r="T60" s="5">
        <v>4</v>
      </c>
      <c r="U60" s="5">
        <v>3</v>
      </c>
      <c r="V60" s="5">
        <v>14</v>
      </c>
      <c r="W60" s="5">
        <v>266</v>
      </c>
      <c r="X60" s="5">
        <v>247</v>
      </c>
      <c r="Y60" s="5">
        <v>0</v>
      </c>
      <c r="Z60" s="5">
        <v>7</v>
      </c>
      <c r="AA60" s="5">
        <v>2</v>
      </c>
      <c r="AB60" s="5">
        <v>3</v>
      </c>
      <c r="AC60" s="5">
        <v>7</v>
      </c>
      <c r="AD60" s="5">
        <v>193</v>
      </c>
      <c r="AE60" s="5">
        <v>41</v>
      </c>
      <c r="AF60" s="5">
        <v>149</v>
      </c>
      <c r="AG60" s="5">
        <v>51</v>
      </c>
      <c r="AH60" s="5">
        <v>131</v>
      </c>
      <c r="AI60" s="5">
        <v>0.21240000000000001</v>
      </c>
      <c r="AJ60" s="5">
        <v>0.77200000000000002</v>
      </c>
      <c r="AK60" s="5">
        <v>0.77200000000000002</v>
      </c>
      <c r="AL60" s="4" t="s">
        <v>627</v>
      </c>
    </row>
    <row r="61" spans="1:38" x14ac:dyDescent="0.3">
      <c r="A61" s="4" t="s">
        <v>616</v>
      </c>
      <c r="B61" s="4" t="s">
        <v>710</v>
      </c>
      <c r="C61" s="4" t="s">
        <v>922</v>
      </c>
      <c r="D61" s="4" t="s">
        <v>923</v>
      </c>
      <c r="E61" s="4" t="s">
        <v>620</v>
      </c>
      <c r="F61" s="4" t="s">
        <v>924</v>
      </c>
      <c r="G61" s="4" t="s">
        <v>922</v>
      </c>
      <c r="H61" s="4" t="s">
        <v>924</v>
      </c>
      <c r="I61" s="4" t="s">
        <v>622</v>
      </c>
      <c r="J61" s="4" t="s">
        <v>623</v>
      </c>
      <c r="K61" s="4" t="s">
        <v>624</v>
      </c>
      <c r="L61" s="4">
        <v>413516403</v>
      </c>
      <c r="M61" s="4">
        <v>19322977</v>
      </c>
      <c r="N61" s="4" t="s">
        <v>925</v>
      </c>
      <c r="O61" s="4" t="s">
        <v>926</v>
      </c>
      <c r="P61" s="5">
        <v>2585</v>
      </c>
      <c r="Q61" s="5">
        <v>2296</v>
      </c>
      <c r="R61" s="5">
        <v>5</v>
      </c>
      <c r="S61" s="5">
        <v>80</v>
      </c>
      <c r="T61" s="5">
        <v>17</v>
      </c>
      <c r="U61" s="5">
        <v>89</v>
      </c>
      <c r="V61" s="5">
        <v>98</v>
      </c>
      <c r="W61" s="5">
        <v>1874</v>
      </c>
      <c r="X61" s="5">
        <v>1714</v>
      </c>
      <c r="Y61" s="5">
        <v>5</v>
      </c>
      <c r="Z61" s="5">
        <v>40</v>
      </c>
      <c r="AA61" s="5">
        <v>13</v>
      </c>
      <c r="AB61" s="5">
        <v>53</v>
      </c>
      <c r="AC61" s="5">
        <v>49</v>
      </c>
      <c r="AD61" s="5">
        <v>1435</v>
      </c>
      <c r="AE61" s="5">
        <v>392</v>
      </c>
      <c r="AF61" s="5">
        <v>1008</v>
      </c>
      <c r="AG61" s="5">
        <v>533</v>
      </c>
      <c r="AH61" s="5">
        <v>804</v>
      </c>
      <c r="AI61" s="5">
        <v>0.2732</v>
      </c>
      <c r="AJ61" s="5">
        <v>0.70240000000000002</v>
      </c>
      <c r="AK61" s="5">
        <v>0.70240000000000002</v>
      </c>
      <c r="AL61" s="4" t="s">
        <v>627</v>
      </c>
    </row>
    <row r="62" spans="1:38" x14ac:dyDescent="0.3">
      <c r="A62" s="4" t="s">
        <v>616</v>
      </c>
      <c r="B62" s="4" t="s">
        <v>710</v>
      </c>
      <c r="C62" s="4" t="s">
        <v>927</v>
      </c>
      <c r="D62" s="4" t="s">
        <v>928</v>
      </c>
      <c r="E62" s="4" t="s">
        <v>620</v>
      </c>
      <c r="F62" s="4" t="s">
        <v>929</v>
      </c>
      <c r="G62" s="4" t="s">
        <v>927</v>
      </c>
      <c r="H62" s="4" t="s">
        <v>929</v>
      </c>
      <c r="I62" s="4" t="s">
        <v>622</v>
      </c>
      <c r="J62" s="4" t="s">
        <v>623</v>
      </c>
      <c r="K62" s="4" t="s">
        <v>624</v>
      </c>
      <c r="L62" s="4">
        <v>12538227</v>
      </c>
      <c r="M62" s="4">
        <v>1011455</v>
      </c>
      <c r="N62" s="4" t="s">
        <v>930</v>
      </c>
      <c r="O62" s="4" t="s">
        <v>931</v>
      </c>
      <c r="P62" s="5">
        <v>2644</v>
      </c>
      <c r="Q62" s="5">
        <v>2191</v>
      </c>
      <c r="R62" s="5">
        <v>15</v>
      </c>
      <c r="S62" s="5">
        <v>99</v>
      </c>
      <c r="T62" s="5">
        <v>26</v>
      </c>
      <c r="U62" s="5">
        <v>144</v>
      </c>
      <c r="V62" s="5">
        <v>169</v>
      </c>
      <c r="W62" s="5">
        <v>1910</v>
      </c>
      <c r="X62" s="5">
        <v>1621</v>
      </c>
      <c r="Y62" s="5">
        <v>13</v>
      </c>
      <c r="Z62" s="5">
        <v>61</v>
      </c>
      <c r="AA62" s="5">
        <v>25</v>
      </c>
      <c r="AB62" s="5">
        <v>97</v>
      </c>
      <c r="AC62" s="5">
        <v>93</v>
      </c>
      <c r="AD62" s="5">
        <v>1273</v>
      </c>
      <c r="AE62" s="5">
        <v>242</v>
      </c>
      <c r="AF62" s="5">
        <v>1005</v>
      </c>
      <c r="AG62" s="5">
        <v>440</v>
      </c>
      <c r="AH62" s="5">
        <v>737</v>
      </c>
      <c r="AI62" s="5">
        <v>0.19009999999999999</v>
      </c>
      <c r="AJ62" s="5">
        <v>0.78949999999999998</v>
      </c>
      <c r="AK62" s="5">
        <v>0.78949999999999998</v>
      </c>
      <c r="AL62" s="4" t="s">
        <v>627</v>
      </c>
    </row>
    <row r="63" spans="1:38" x14ac:dyDescent="0.3">
      <c r="A63" s="4" t="s">
        <v>616</v>
      </c>
      <c r="B63" s="4" t="s">
        <v>710</v>
      </c>
      <c r="C63" s="4" t="s">
        <v>932</v>
      </c>
      <c r="D63" s="4" t="s">
        <v>933</v>
      </c>
      <c r="E63" s="4" t="s">
        <v>620</v>
      </c>
      <c r="F63" s="4" t="s">
        <v>934</v>
      </c>
      <c r="G63" s="4" t="s">
        <v>932</v>
      </c>
      <c r="H63" s="4" t="s">
        <v>934</v>
      </c>
      <c r="I63" s="4" t="s">
        <v>622</v>
      </c>
      <c r="J63" s="4" t="s">
        <v>623</v>
      </c>
      <c r="K63" s="4" t="s">
        <v>624</v>
      </c>
      <c r="L63" s="4">
        <v>77088921</v>
      </c>
      <c r="M63" s="4">
        <v>4636338</v>
      </c>
      <c r="N63" s="4" t="s">
        <v>935</v>
      </c>
      <c r="O63" s="4" t="s">
        <v>936</v>
      </c>
      <c r="P63" s="5">
        <v>3421</v>
      </c>
      <c r="Q63" s="5">
        <v>2863</v>
      </c>
      <c r="R63" s="5">
        <v>12</v>
      </c>
      <c r="S63" s="5">
        <v>105</v>
      </c>
      <c r="T63" s="5">
        <v>44</v>
      </c>
      <c r="U63" s="5">
        <v>185</v>
      </c>
      <c r="V63" s="5">
        <v>212</v>
      </c>
      <c r="W63" s="5">
        <v>2501</v>
      </c>
      <c r="X63" s="5">
        <v>2189</v>
      </c>
      <c r="Y63" s="5">
        <v>11</v>
      </c>
      <c r="Z63" s="5">
        <v>59</v>
      </c>
      <c r="AA63" s="5">
        <v>29</v>
      </c>
      <c r="AB63" s="5">
        <v>120</v>
      </c>
      <c r="AC63" s="5">
        <v>93</v>
      </c>
      <c r="AD63" s="5">
        <v>1386</v>
      </c>
      <c r="AE63" s="5">
        <v>243</v>
      </c>
      <c r="AF63" s="5">
        <v>1126</v>
      </c>
      <c r="AG63" s="5">
        <v>423</v>
      </c>
      <c r="AH63" s="5">
        <v>863</v>
      </c>
      <c r="AI63" s="5">
        <v>0.17530000000000001</v>
      </c>
      <c r="AJ63" s="5">
        <v>0.81240000000000001</v>
      </c>
      <c r="AK63" s="5">
        <v>0.81240000000000001</v>
      </c>
      <c r="AL63" s="4" t="s">
        <v>627</v>
      </c>
    </row>
    <row r="64" spans="1:38" x14ac:dyDescent="0.3">
      <c r="A64" s="4" t="s">
        <v>616</v>
      </c>
      <c r="B64" s="4" t="s">
        <v>710</v>
      </c>
      <c r="C64" s="4" t="s">
        <v>937</v>
      </c>
      <c r="D64" s="4" t="s">
        <v>938</v>
      </c>
      <c r="E64" s="4" t="s">
        <v>620</v>
      </c>
      <c r="F64" s="4" t="s">
        <v>939</v>
      </c>
      <c r="G64" s="4" t="s">
        <v>937</v>
      </c>
      <c r="H64" s="4" t="s">
        <v>939</v>
      </c>
      <c r="I64" s="4" t="s">
        <v>622</v>
      </c>
      <c r="J64" s="4" t="s">
        <v>623</v>
      </c>
      <c r="K64" s="4" t="s">
        <v>624</v>
      </c>
      <c r="L64" s="4">
        <v>19240233</v>
      </c>
      <c r="M64" s="4">
        <v>1521490</v>
      </c>
      <c r="N64" s="4" t="s">
        <v>940</v>
      </c>
      <c r="O64" s="4" t="s">
        <v>941</v>
      </c>
      <c r="P64" s="5">
        <v>4134</v>
      </c>
      <c r="Q64" s="5">
        <v>3378</v>
      </c>
      <c r="R64" s="5">
        <v>45</v>
      </c>
      <c r="S64" s="5">
        <v>167</v>
      </c>
      <c r="T64" s="5">
        <v>99</v>
      </c>
      <c r="U64" s="5">
        <v>203</v>
      </c>
      <c r="V64" s="5">
        <v>242</v>
      </c>
      <c r="W64" s="5">
        <v>2823</v>
      </c>
      <c r="X64" s="5">
        <v>2389</v>
      </c>
      <c r="Y64" s="5">
        <v>34</v>
      </c>
      <c r="Z64" s="5">
        <v>92</v>
      </c>
      <c r="AA64" s="5">
        <v>76</v>
      </c>
      <c r="AB64" s="5">
        <v>123</v>
      </c>
      <c r="AC64" s="5">
        <v>109</v>
      </c>
      <c r="AD64" s="5">
        <v>1704</v>
      </c>
      <c r="AE64" s="5">
        <v>316</v>
      </c>
      <c r="AF64" s="5">
        <v>1370</v>
      </c>
      <c r="AG64" s="5">
        <v>551</v>
      </c>
      <c r="AH64" s="5">
        <v>1037</v>
      </c>
      <c r="AI64" s="5">
        <v>0.18540000000000001</v>
      </c>
      <c r="AJ64" s="5">
        <v>0.80400000000000005</v>
      </c>
      <c r="AK64" s="5">
        <v>0.80400000000000005</v>
      </c>
      <c r="AL64" s="4" t="s">
        <v>627</v>
      </c>
    </row>
    <row r="65" spans="1:38" x14ac:dyDescent="0.3">
      <c r="A65" s="4" t="s">
        <v>616</v>
      </c>
      <c r="B65" s="4" t="s">
        <v>710</v>
      </c>
      <c r="C65" s="4" t="s">
        <v>942</v>
      </c>
      <c r="D65" s="4" t="s">
        <v>943</v>
      </c>
      <c r="E65" s="4" t="s">
        <v>620</v>
      </c>
      <c r="F65" s="4" t="s">
        <v>944</v>
      </c>
      <c r="G65" s="4" t="s">
        <v>942</v>
      </c>
      <c r="H65" s="4" t="s">
        <v>944</v>
      </c>
      <c r="I65" s="4" t="s">
        <v>622</v>
      </c>
      <c r="J65" s="4" t="s">
        <v>623</v>
      </c>
      <c r="K65" s="4" t="s">
        <v>624</v>
      </c>
      <c r="L65" s="4">
        <v>839610899</v>
      </c>
      <c r="M65" s="4">
        <v>343036362</v>
      </c>
      <c r="N65" s="4" t="s">
        <v>945</v>
      </c>
      <c r="O65" s="4" t="s">
        <v>946</v>
      </c>
      <c r="P65" s="5">
        <v>8640</v>
      </c>
      <c r="Q65" s="5">
        <v>6938</v>
      </c>
      <c r="R65" s="5">
        <v>111</v>
      </c>
      <c r="S65" s="5">
        <v>361</v>
      </c>
      <c r="T65" s="5">
        <v>136</v>
      </c>
      <c r="U65" s="5">
        <v>568</v>
      </c>
      <c r="V65" s="5">
        <v>526</v>
      </c>
      <c r="W65" s="5">
        <v>5910</v>
      </c>
      <c r="X65" s="5">
        <v>4886</v>
      </c>
      <c r="Y65" s="5">
        <v>81</v>
      </c>
      <c r="Z65" s="5">
        <v>189</v>
      </c>
      <c r="AA65" s="5">
        <v>106</v>
      </c>
      <c r="AB65" s="5">
        <v>390</v>
      </c>
      <c r="AC65" s="5">
        <v>258</v>
      </c>
      <c r="AD65" s="5">
        <v>3047</v>
      </c>
      <c r="AE65" s="5">
        <v>578</v>
      </c>
      <c r="AF65" s="5">
        <v>2403</v>
      </c>
      <c r="AG65" s="5">
        <v>1025</v>
      </c>
      <c r="AH65" s="5">
        <v>1769</v>
      </c>
      <c r="AI65" s="5">
        <v>0.18970000000000001</v>
      </c>
      <c r="AJ65" s="5">
        <v>0.78859999999999997</v>
      </c>
      <c r="AK65" s="5">
        <v>0.78859999999999997</v>
      </c>
      <c r="AL65" s="4" t="s">
        <v>627</v>
      </c>
    </row>
    <row r="66" spans="1:38" x14ac:dyDescent="0.3">
      <c r="A66" s="4" t="s">
        <v>616</v>
      </c>
      <c r="B66" s="4" t="s">
        <v>710</v>
      </c>
      <c r="C66" s="4" t="s">
        <v>947</v>
      </c>
      <c r="D66" s="4" t="s">
        <v>948</v>
      </c>
      <c r="E66" s="4" t="s">
        <v>620</v>
      </c>
      <c r="F66" s="4" t="s">
        <v>949</v>
      </c>
      <c r="G66" s="4" t="s">
        <v>947</v>
      </c>
      <c r="H66" s="4" t="s">
        <v>949</v>
      </c>
      <c r="I66" s="4" t="s">
        <v>622</v>
      </c>
      <c r="J66" s="4" t="s">
        <v>623</v>
      </c>
      <c r="K66" s="4" t="s">
        <v>624</v>
      </c>
      <c r="L66" s="4">
        <v>642239205</v>
      </c>
      <c r="M66" s="4">
        <v>58796942</v>
      </c>
      <c r="N66" s="4" t="s">
        <v>950</v>
      </c>
      <c r="O66" s="4" t="s">
        <v>951</v>
      </c>
      <c r="P66" s="5">
        <v>2885</v>
      </c>
      <c r="Q66" s="5">
        <v>2515</v>
      </c>
      <c r="R66" s="5">
        <v>20</v>
      </c>
      <c r="S66" s="5">
        <v>91</v>
      </c>
      <c r="T66" s="5">
        <v>28</v>
      </c>
      <c r="U66" s="5">
        <v>125</v>
      </c>
      <c r="V66" s="5">
        <v>106</v>
      </c>
      <c r="W66" s="5">
        <v>2145</v>
      </c>
      <c r="X66" s="5">
        <v>1894</v>
      </c>
      <c r="Y66" s="5">
        <v>18</v>
      </c>
      <c r="Z66" s="5">
        <v>60</v>
      </c>
      <c r="AA66" s="5">
        <v>23</v>
      </c>
      <c r="AB66" s="5">
        <v>84</v>
      </c>
      <c r="AC66" s="5">
        <v>66</v>
      </c>
      <c r="AD66" s="5">
        <v>1514</v>
      </c>
      <c r="AE66" s="5">
        <v>369</v>
      </c>
      <c r="AF66" s="5">
        <v>1116</v>
      </c>
      <c r="AG66" s="5">
        <v>552</v>
      </c>
      <c r="AH66" s="5">
        <v>858</v>
      </c>
      <c r="AI66" s="5">
        <v>0.2437</v>
      </c>
      <c r="AJ66" s="5">
        <v>0.73709999999999998</v>
      </c>
      <c r="AK66" s="5">
        <v>0.73709999999999998</v>
      </c>
      <c r="AL66" s="4" t="s">
        <v>627</v>
      </c>
    </row>
    <row r="67" spans="1:38" x14ac:dyDescent="0.3">
      <c r="A67" s="4" t="s">
        <v>616</v>
      </c>
      <c r="B67" s="4" t="s">
        <v>952</v>
      </c>
      <c r="C67" s="4" t="s">
        <v>953</v>
      </c>
      <c r="D67" s="4" t="s">
        <v>954</v>
      </c>
      <c r="E67" s="4" t="s">
        <v>620</v>
      </c>
      <c r="F67" s="4" t="s">
        <v>955</v>
      </c>
      <c r="G67" s="4" t="s">
        <v>953</v>
      </c>
      <c r="H67" s="4" t="s">
        <v>955</v>
      </c>
      <c r="I67" s="4" t="s">
        <v>622</v>
      </c>
      <c r="J67" s="4" t="s">
        <v>623</v>
      </c>
      <c r="K67" s="4" t="s">
        <v>624</v>
      </c>
      <c r="L67" s="4">
        <v>8655626352</v>
      </c>
      <c r="M67" s="4">
        <v>265714216</v>
      </c>
      <c r="N67" s="4" t="s">
        <v>956</v>
      </c>
      <c r="O67" s="4" t="s">
        <v>957</v>
      </c>
      <c r="P67" s="5">
        <v>1721</v>
      </c>
      <c r="Q67" s="5">
        <v>1526</v>
      </c>
      <c r="R67" s="5">
        <v>14</v>
      </c>
      <c r="S67" s="5">
        <v>37</v>
      </c>
      <c r="T67" s="5">
        <v>26</v>
      </c>
      <c r="U67" s="5">
        <v>60</v>
      </c>
      <c r="V67" s="5">
        <v>58</v>
      </c>
      <c r="W67" s="5">
        <v>1315</v>
      </c>
      <c r="X67" s="5">
        <v>1169</v>
      </c>
      <c r="Y67" s="5">
        <v>12</v>
      </c>
      <c r="Z67" s="5">
        <v>25</v>
      </c>
      <c r="AA67" s="5">
        <v>25</v>
      </c>
      <c r="AB67" s="5">
        <v>51</v>
      </c>
      <c r="AC67" s="5">
        <v>33</v>
      </c>
      <c r="AD67" s="5">
        <v>887</v>
      </c>
      <c r="AE67" s="5">
        <v>150</v>
      </c>
      <c r="AF67" s="5">
        <v>713</v>
      </c>
      <c r="AG67" s="5">
        <v>238</v>
      </c>
      <c r="AH67" s="5">
        <v>535</v>
      </c>
      <c r="AI67" s="5">
        <v>0.1691</v>
      </c>
      <c r="AJ67" s="5">
        <v>0.80379999999999996</v>
      </c>
      <c r="AK67" s="5">
        <v>0.80379999999999996</v>
      </c>
      <c r="AL67" s="4" t="s">
        <v>627</v>
      </c>
    </row>
    <row r="68" spans="1:38" x14ac:dyDescent="0.3">
      <c r="A68" s="4" t="s">
        <v>616</v>
      </c>
      <c r="B68" s="4" t="s">
        <v>952</v>
      </c>
      <c r="C68" s="4" t="s">
        <v>958</v>
      </c>
      <c r="D68" s="4" t="s">
        <v>959</v>
      </c>
      <c r="E68" s="4" t="s">
        <v>620</v>
      </c>
      <c r="F68" s="4" t="s">
        <v>960</v>
      </c>
      <c r="G68" s="4" t="s">
        <v>958</v>
      </c>
      <c r="H68" s="4" t="s">
        <v>960</v>
      </c>
      <c r="I68" s="4" t="s">
        <v>622</v>
      </c>
      <c r="J68" s="4" t="s">
        <v>623</v>
      </c>
      <c r="K68" s="4" t="s">
        <v>624</v>
      </c>
      <c r="L68" s="4">
        <v>7081620801</v>
      </c>
      <c r="M68" s="4">
        <v>62210673</v>
      </c>
      <c r="N68" s="4" t="s">
        <v>961</v>
      </c>
      <c r="O68" s="4" t="s">
        <v>962</v>
      </c>
      <c r="P68" s="5">
        <v>182</v>
      </c>
      <c r="Q68" s="5">
        <v>106</v>
      </c>
      <c r="R68" s="5">
        <v>0</v>
      </c>
      <c r="S68" s="5">
        <v>4</v>
      </c>
      <c r="T68" s="5">
        <v>0</v>
      </c>
      <c r="U68" s="5">
        <v>65</v>
      </c>
      <c r="V68" s="5">
        <v>7</v>
      </c>
      <c r="W68" s="5">
        <v>118</v>
      </c>
      <c r="X68" s="5">
        <v>70</v>
      </c>
      <c r="Y68" s="5">
        <v>0</v>
      </c>
      <c r="Z68" s="5">
        <v>2</v>
      </c>
      <c r="AA68" s="5">
        <v>0</v>
      </c>
      <c r="AB68" s="5">
        <v>41</v>
      </c>
      <c r="AC68" s="5">
        <v>5</v>
      </c>
      <c r="AD68" s="5">
        <v>55</v>
      </c>
      <c r="AE68" s="5">
        <v>10</v>
      </c>
      <c r="AF68" s="5">
        <v>43</v>
      </c>
      <c r="AG68" s="5">
        <v>19</v>
      </c>
      <c r="AH68" s="5">
        <v>36</v>
      </c>
      <c r="AI68" s="5">
        <v>0.18179999999999999</v>
      </c>
      <c r="AJ68" s="5">
        <v>0.78180000000000005</v>
      </c>
      <c r="AK68" s="5">
        <v>0.78180000000000005</v>
      </c>
      <c r="AL68" s="4" t="s">
        <v>627</v>
      </c>
    </row>
    <row r="69" spans="1:38" x14ac:dyDescent="0.3">
      <c r="A69" s="4" t="s">
        <v>616</v>
      </c>
      <c r="B69" s="4" t="s">
        <v>952</v>
      </c>
      <c r="C69" s="4" t="s">
        <v>963</v>
      </c>
      <c r="D69" s="4" t="s">
        <v>964</v>
      </c>
      <c r="E69" s="4" t="s">
        <v>620</v>
      </c>
      <c r="F69" s="4" t="s">
        <v>965</v>
      </c>
      <c r="G69" s="4" t="s">
        <v>963</v>
      </c>
      <c r="H69" s="4" t="s">
        <v>965</v>
      </c>
      <c r="I69" s="4" t="s">
        <v>622</v>
      </c>
      <c r="J69" s="4" t="s">
        <v>623</v>
      </c>
      <c r="K69" s="4" t="s">
        <v>624</v>
      </c>
      <c r="L69" s="4">
        <v>2451066504</v>
      </c>
      <c r="M69" s="4">
        <v>100119599</v>
      </c>
      <c r="N69" s="4" t="s">
        <v>966</v>
      </c>
      <c r="O69" s="4" t="s">
        <v>967</v>
      </c>
      <c r="P69" s="5">
        <v>130</v>
      </c>
      <c r="Q69" s="5">
        <v>8</v>
      </c>
      <c r="R69" s="5">
        <v>0</v>
      </c>
      <c r="S69" s="5">
        <v>3</v>
      </c>
      <c r="T69" s="5">
        <v>0</v>
      </c>
      <c r="U69" s="5">
        <v>114</v>
      </c>
      <c r="V69" s="5">
        <v>5</v>
      </c>
      <c r="W69" s="5">
        <v>89</v>
      </c>
      <c r="X69" s="5">
        <v>7</v>
      </c>
      <c r="Y69" s="5">
        <v>0</v>
      </c>
      <c r="Z69" s="5">
        <v>1</v>
      </c>
      <c r="AA69" s="5">
        <v>0</v>
      </c>
      <c r="AB69" s="5">
        <v>80</v>
      </c>
      <c r="AC69" s="5">
        <v>1</v>
      </c>
      <c r="AD69" s="5">
        <v>46</v>
      </c>
      <c r="AE69" s="5">
        <v>37</v>
      </c>
      <c r="AF69" s="5">
        <v>9</v>
      </c>
      <c r="AG69" s="5">
        <v>27</v>
      </c>
      <c r="AH69" s="5">
        <v>15</v>
      </c>
      <c r="AI69" s="5">
        <v>0.80430000000000001</v>
      </c>
      <c r="AJ69" s="5">
        <v>0.19570000000000001</v>
      </c>
      <c r="AK69" s="5">
        <v>2.8043</v>
      </c>
      <c r="AL69" s="4" t="s">
        <v>627</v>
      </c>
    </row>
    <row r="70" spans="1:38" x14ac:dyDescent="0.3">
      <c r="A70" s="4" t="s">
        <v>616</v>
      </c>
      <c r="B70" s="4" t="s">
        <v>952</v>
      </c>
      <c r="C70" s="4" t="s">
        <v>752</v>
      </c>
      <c r="D70" s="4" t="s">
        <v>968</v>
      </c>
      <c r="E70" s="4" t="s">
        <v>620</v>
      </c>
      <c r="F70" s="4" t="s">
        <v>969</v>
      </c>
      <c r="G70" s="4" t="s">
        <v>752</v>
      </c>
      <c r="H70" s="4" t="s">
        <v>969</v>
      </c>
      <c r="I70" s="4" t="s">
        <v>622</v>
      </c>
      <c r="J70" s="4" t="s">
        <v>623</v>
      </c>
      <c r="K70" s="4" t="s">
        <v>624</v>
      </c>
      <c r="L70" s="4">
        <v>1553677432</v>
      </c>
      <c r="M70" s="4">
        <v>9334659</v>
      </c>
      <c r="N70" s="4" t="s">
        <v>970</v>
      </c>
      <c r="O70" s="4" t="s">
        <v>971</v>
      </c>
      <c r="P70" s="5">
        <v>1278</v>
      </c>
      <c r="Q70" s="5">
        <v>974</v>
      </c>
      <c r="R70" s="5">
        <v>8</v>
      </c>
      <c r="S70" s="5">
        <v>31</v>
      </c>
      <c r="T70" s="5">
        <v>6</v>
      </c>
      <c r="U70" s="5">
        <v>158</v>
      </c>
      <c r="V70" s="5">
        <v>101</v>
      </c>
      <c r="W70" s="5">
        <v>972</v>
      </c>
      <c r="X70" s="5">
        <v>780</v>
      </c>
      <c r="Y70" s="5">
        <v>4</v>
      </c>
      <c r="Z70" s="5">
        <v>21</v>
      </c>
      <c r="AA70" s="5">
        <v>5</v>
      </c>
      <c r="AB70" s="5">
        <v>107</v>
      </c>
      <c r="AC70" s="5">
        <v>55</v>
      </c>
      <c r="AD70" s="5">
        <v>708</v>
      </c>
      <c r="AE70" s="5">
        <v>148</v>
      </c>
      <c r="AF70" s="5">
        <v>532</v>
      </c>
      <c r="AG70" s="5">
        <v>259</v>
      </c>
      <c r="AH70" s="5">
        <v>364</v>
      </c>
      <c r="AI70" s="5">
        <v>0.20899999999999999</v>
      </c>
      <c r="AJ70" s="5">
        <v>0.75139999999999996</v>
      </c>
      <c r="AK70" s="5">
        <v>0.75139999999999996</v>
      </c>
      <c r="AL70" s="4" t="s">
        <v>627</v>
      </c>
    </row>
    <row r="71" spans="1:38" x14ac:dyDescent="0.3">
      <c r="A71" s="4" t="s">
        <v>616</v>
      </c>
      <c r="B71" s="4" t="s">
        <v>952</v>
      </c>
      <c r="C71" s="4" t="s">
        <v>747</v>
      </c>
      <c r="D71" s="4" t="s">
        <v>972</v>
      </c>
      <c r="E71" s="4" t="s">
        <v>620</v>
      </c>
      <c r="F71" s="4" t="s">
        <v>973</v>
      </c>
      <c r="G71" s="4" t="s">
        <v>747</v>
      </c>
      <c r="H71" s="4" t="s">
        <v>973</v>
      </c>
      <c r="I71" s="4" t="s">
        <v>622</v>
      </c>
      <c r="J71" s="4" t="s">
        <v>623</v>
      </c>
      <c r="K71" s="4" t="s">
        <v>624</v>
      </c>
      <c r="L71" s="4">
        <v>9161340504</v>
      </c>
      <c r="M71" s="4">
        <v>94334690</v>
      </c>
      <c r="N71" s="4" t="s">
        <v>974</v>
      </c>
      <c r="O71" s="4" t="s">
        <v>975</v>
      </c>
      <c r="P71" s="5">
        <v>292</v>
      </c>
      <c r="Q71" s="5">
        <v>70</v>
      </c>
      <c r="R71" s="5">
        <v>0</v>
      </c>
      <c r="S71" s="5">
        <v>4</v>
      </c>
      <c r="T71" s="5">
        <v>1</v>
      </c>
      <c r="U71" s="5">
        <v>184</v>
      </c>
      <c r="V71" s="5">
        <v>33</v>
      </c>
      <c r="W71" s="5">
        <v>214</v>
      </c>
      <c r="X71" s="5">
        <v>61</v>
      </c>
      <c r="Y71" s="5">
        <v>0</v>
      </c>
      <c r="Z71" s="5">
        <v>1</v>
      </c>
      <c r="AA71" s="5">
        <v>1</v>
      </c>
      <c r="AB71" s="5">
        <v>135</v>
      </c>
      <c r="AC71" s="5">
        <v>16</v>
      </c>
      <c r="AD71" s="5">
        <v>121</v>
      </c>
      <c r="AE71" s="5">
        <v>37</v>
      </c>
      <c r="AF71" s="5">
        <v>84</v>
      </c>
      <c r="AG71" s="5">
        <v>45</v>
      </c>
      <c r="AH71" s="5">
        <v>68</v>
      </c>
      <c r="AI71" s="5">
        <v>0.30580000000000002</v>
      </c>
      <c r="AJ71" s="5">
        <v>0.69420000000000004</v>
      </c>
      <c r="AK71" s="5">
        <v>0.69420000000000004</v>
      </c>
      <c r="AL71" s="4" t="s">
        <v>627</v>
      </c>
    </row>
    <row r="72" spans="1:38" x14ac:dyDescent="0.3">
      <c r="A72" s="4" t="s">
        <v>616</v>
      </c>
      <c r="B72" s="4" t="s">
        <v>952</v>
      </c>
      <c r="C72" s="4" t="s">
        <v>976</v>
      </c>
      <c r="D72" s="4" t="s">
        <v>977</v>
      </c>
      <c r="E72" s="4" t="s">
        <v>620</v>
      </c>
      <c r="F72" s="4" t="s">
        <v>978</v>
      </c>
      <c r="G72" s="4" t="s">
        <v>976</v>
      </c>
      <c r="H72" s="4" t="s">
        <v>978</v>
      </c>
      <c r="I72" s="4" t="s">
        <v>622</v>
      </c>
      <c r="J72" s="4" t="s">
        <v>623</v>
      </c>
      <c r="K72" s="4" t="s">
        <v>624</v>
      </c>
      <c r="L72" s="4">
        <v>1221951374</v>
      </c>
      <c r="M72" s="4">
        <v>4701929</v>
      </c>
      <c r="N72" s="4" t="s">
        <v>979</v>
      </c>
      <c r="O72" s="4" t="s">
        <v>980</v>
      </c>
      <c r="P72" s="5">
        <v>152</v>
      </c>
      <c r="Q72" s="5">
        <v>30</v>
      </c>
      <c r="R72" s="5">
        <v>0</v>
      </c>
      <c r="S72" s="5">
        <v>0</v>
      </c>
      <c r="T72" s="5">
        <v>0</v>
      </c>
      <c r="U72" s="5">
        <v>109</v>
      </c>
      <c r="V72" s="5">
        <v>13</v>
      </c>
      <c r="W72" s="5">
        <v>112</v>
      </c>
      <c r="X72" s="5">
        <v>24</v>
      </c>
      <c r="Y72" s="5">
        <v>0</v>
      </c>
      <c r="Z72" s="5">
        <v>0</v>
      </c>
      <c r="AA72" s="5">
        <v>0</v>
      </c>
      <c r="AB72" s="5">
        <v>80</v>
      </c>
      <c r="AC72" s="5">
        <v>8</v>
      </c>
      <c r="AD72" s="5">
        <v>97</v>
      </c>
      <c r="AE72" s="5">
        <v>41</v>
      </c>
      <c r="AF72" s="5">
        <v>53</v>
      </c>
      <c r="AG72" s="5">
        <v>73</v>
      </c>
      <c r="AH72" s="5">
        <v>17</v>
      </c>
      <c r="AI72" s="5">
        <v>0.42270000000000002</v>
      </c>
      <c r="AJ72" s="5">
        <v>0.5464</v>
      </c>
      <c r="AK72" s="5">
        <v>0.5464</v>
      </c>
      <c r="AL72" s="4" t="s">
        <v>627</v>
      </c>
    </row>
    <row r="73" spans="1:38" x14ac:dyDescent="0.3">
      <c r="A73" s="4" t="s">
        <v>616</v>
      </c>
      <c r="B73" s="4" t="s">
        <v>952</v>
      </c>
      <c r="C73" s="4" t="s">
        <v>981</v>
      </c>
      <c r="D73" s="4" t="s">
        <v>982</v>
      </c>
      <c r="E73" s="4" t="s">
        <v>620</v>
      </c>
      <c r="F73" s="4" t="s">
        <v>983</v>
      </c>
      <c r="G73" s="4" t="s">
        <v>981</v>
      </c>
      <c r="H73" s="4" t="s">
        <v>983</v>
      </c>
      <c r="I73" s="4" t="s">
        <v>622</v>
      </c>
      <c r="J73" s="4" t="s">
        <v>623</v>
      </c>
      <c r="K73" s="4" t="s">
        <v>624</v>
      </c>
      <c r="L73" s="4">
        <v>22525998497</v>
      </c>
      <c r="M73" s="4">
        <v>61564261</v>
      </c>
      <c r="N73" s="4" t="s">
        <v>984</v>
      </c>
      <c r="O73" s="4" t="s">
        <v>985</v>
      </c>
      <c r="P73" s="5">
        <v>197</v>
      </c>
      <c r="Q73" s="5">
        <v>154</v>
      </c>
      <c r="R73" s="5">
        <v>1</v>
      </c>
      <c r="S73" s="5">
        <v>1</v>
      </c>
      <c r="T73" s="5">
        <v>1</v>
      </c>
      <c r="U73" s="5">
        <v>37</v>
      </c>
      <c r="V73" s="5">
        <v>3</v>
      </c>
      <c r="W73" s="5">
        <v>156</v>
      </c>
      <c r="X73" s="5">
        <v>126</v>
      </c>
      <c r="Y73" s="5">
        <v>1</v>
      </c>
      <c r="Z73" s="5">
        <v>1</v>
      </c>
      <c r="AA73" s="5">
        <v>1</v>
      </c>
      <c r="AB73" s="5">
        <v>24</v>
      </c>
      <c r="AC73" s="5">
        <v>3</v>
      </c>
      <c r="AD73" s="5">
        <v>127</v>
      </c>
      <c r="AE73" s="5">
        <v>37</v>
      </c>
      <c r="AF73" s="5">
        <v>84</v>
      </c>
      <c r="AG73" s="5">
        <v>41</v>
      </c>
      <c r="AH73" s="5">
        <v>63</v>
      </c>
      <c r="AI73" s="5">
        <v>0.2913</v>
      </c>
      <c r="AJ73" s="5">
        <v>0.66139999999999999</v>
      </c>
      <c r="AK73" s="5">
        <v>0.66139999999999999</v>
      </c>
      <c r="AL73" s="4" t="s">
        <v>627</v>
      </c>
    </row>
    <row r="74" spans="1:38" x14ac:dyDescent="0.3">
      <c r="A74" s="4" t="s">
        <v>616</v>
      </c>
      <c r="B74" s="4" t="s">
        <v>952</v>
      </c>
      <c r="C74" s="4" t="s">
        <v>986</v>
      </c>
      <c r="D74" s="4" t="s">
        <v>987</v>
      </c>
      <c r="E74" s="4" t="s">
        <v>620</v>
      </c>
      <c r="F74" s="4" t="s">
        <v>988</v>
      </c>
      <c r="G74" s="4" t="s">
        <v>986</v>
      </c>
      <c r="H74" s="4" t="s">
        <v>988</v>
      </c>
      <c r="I74" s="4" t="s">
        <v>622</v>
      </c>
      <c r="J74" s="4" t="s">
        <v>623</v>
      </c>
      <c r="K74" s="4" t="s">
        <v>624</v>
      </c>
      <c r="L74" s="4">
        <v>5052078123</v>
      </c>
      <c r="M74" s="4">
        <v>101282137</v>
      </c>
      <c r="N74" s="4" t="s">
        <v>989</v>
      </c>
      <c r="O74" s="4" t="s">
        <v>990</v>
      </c>
      <c r="P74" s="5">
        <v>1</v>
      </c>
      <c r="Q74" s="5">
        <v>1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1</v>
      </c>
      <c r="X74" s="5">
        <v>1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9</v>
      </c>
      <c r="AL74" s="4" t="s">
        <v>627</v>
      </c>
    </row>
    <row r="75" spans="1:38" x14ac:dyDescent="0.3">
      <c r="A75" s="4" t="s">
        <v>616</v>
      </c>
      <c r="B75" s="4" t="s">
        <v>952</v>
      </c>
      <c r="C75" s="4" t="s">
        <v>991</v>
      </c>
      <c r="D75" s="4" t="s">
        <v>992</v>
      </c>
      <c r="E75" s="4" t="s">
        <v>620</v>
      </c>
      <c r="F75" s="4" t="s">
        <v>993</v>
      </c>
      <c r="G75" s="4" t="s">
        <v>991</v>
      </c>
      <c r="H75" s="4" t="s">
        <v>993</v>
      </c>
      <c r="I75" s="4" t="s">
        <v>622</v>
      </c>
      <c r="J75" s="4" t="s">
        <v>623</v>
      </c>
      <c r="K75" s="4" t="s">
        <v>624</v>
      </c>
      <c r="L75" s="4">
        <v>43574711</v>
      </c>
      <c r="M75" s="4">
        <v>0</v>
      </c>
      <c r="N75" s="4" t="s">
        <v>994</v>
      </c>
      <c r="O75" s="4" t="s">
        <v>995</v>
      </c>
      <c r="P75" s="5">
        <v>958</v>
      </c>
      <c r="Q75" s="5">
        <v>824</v>
      </c>
      <c r="R75" s="5">
        <v>13</v>
      </c>
      <c r="S75" s="5">
        <v>45</v>
      </c>
      <c r="T75" s="5">
        <v>15</v>
      </c>
      <c r="U75" s="5">
        <v>26</v>
      </c>
      <c r="V75" s="5">
        <v>35</v>
      </c>
      <c r="W75" s="5">
        <v>686</v>
      </c>
      <c r="X75" s="5">
        <v>602</v>
      </c>
      <c r="Y75" s="5">
        <v>13</v>
      </c>
      <c r="Z75" s="5">
        <v>28</v>
      </c>
      <c r="AA75" s="5">
        <v>12</v>
      </c>
      <c r="AB75" s="5">
        <v>14</v>
      </c>
      <c r="AC75" s="5">
        <v>17</v>
      </c>
      <c r="AD75" s="5">
        <v>560</v>
      </c>
      <c r="AE75" s="5">
        <v>91</v>
      </c>
      <c r="AF75" s="5">
        <v>459</v>
      </c>
      <c r="AG75" s="5">
        <v>141</v>
      </c>
      <c r="AH75" s="5">
        <v>344</v>
      </c>
      <c r="AI75" s="5">
        <v>0.16250000000000001</v>
      </c>
      <c r="AJ75" s="5">
        <v>0.8196</v>
      </c>
      <c r="AK75" s="5">
        <v>0.8196</v>
      </c>
      <c r="AL75" s="4" t="s">
        <v>627</v>
      </c>
    </row>
    <row r="76" spans="1:38" x14ac:dyDescent="0.3">
      <c r="A76" s="4" t="s">
        <v>616</v>
      </c>
      <c r="B76" s="4" t="s">
        <v>952</v>
      </c>
      <c r="C76" s="4" t="s">
        <v>732</v>
      </c>
      <c r="D76" s="4" t="s">
        <v>996</v>
      </c>
      <c r="E76" s="4" t="s">
        <v>620</v>
      </c>
      <c r="F76" s="4" t="s">
        <v>997</v>
      </c>
      <c r="G76" s="4" t="s">
        <v>732</v>
      </c>
      <c r="H76" s="4" t="s">
        <v>997</v>
      </c>
      <c r="I76" s="4" t="s">
        <v>622</v>
      </c>
      <c r="J76" s="4" t="s">
        <v>623</v>
      </c>
      <c r="K76" s="4" t="s">
        <v>624</v>
      </c>
      <c r="L76" s="4">
        <v>2183804508</v>
      </c>
      <c r="M76" s="4">
        <v>0</v>
      </c>
      <c r="N76" s="4" t="s">
        <v>998</v>
      </c>
      <c r="O76" s="4" t="s">
        <v>999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9</v>
      </c>
      <c r="AL76" s="4" t="s">
        <v>627</v>
      </c>
    </row>
    <row r="77" spans="1:38" x14ac:dyDescent="0.3">
      <c r="A77" s="4" t="s">
        <v>616</v>
      </c>
      <c r="B77" s="4" t="s">
        <v>952</v>
      </c>
      <c r="C77" s="4" t="s">
        <v>1000</v>
      </c>
      <c r="D77" s="4" t="s">
        <v>1001</v>
      </c>
      <c r="E77" s="4" t="s">
        <v>620</v>
      </c>
      <c r="F77" s="4" t="s">
        <v>1002</v>
      </c>
      <c r="G77" s="4" t="s">
        <v>1000</v>
      </c>
      <c r="H77" s="4" t="s">
        <v>1002</v>
      </c>
      <c r="I77" s="4" t="s">
        <v>622</v>
      </c>
      <c r="J77" s="4" t="s">
        <v>623</v>
      </c>
      <c r="K77" s="4" t="s">
        <v>624</v>
      </c>
      <c r="L77" s="4">
        <v>4219557632</v>
      </c>
      <c r="M77" s="4">
        <v>53501889</v>
      </c>
      <c r="N77" s="4" t="s">
        <v>1003</v>
      </c>
      <c r="O77" s="4" t="s">
        <v>1004</v>
      </c>
      <c r="P77" s="5">
        <v>2118</v>
      </c>
      <c r="Q77" s="5">
        <v>1842</v>
      </c>
      <c r="R77" s="5">
        <v>35</v>
      </c>
      <c r="S77" s="5">
        <v>109</v>
      </c>
      <c r="T77" s="5">
        <v>26</v>
      </c>
      <c r="U77" s="5">
        <v>44</v>
      </c>
      <c r="V77" s="5">
        <v>62</v>
      </c>
      <c r="W77" s="5">
        <v>1517</v>
      </c>
      <c r="X77" s="5">
        <v>1338</v>
      </c>
      <c r="Y77" s="5">
        <v>22</v>
      </c>
      <c r="Z77" s="5">
        <v>69</v>
      </c>
      <c r="AA77" s="5">
        <v>24</v>
      </c>
      <c r="AB77" s="5">
        <v>31</v>
      </c>
      <c r="AC77" s="5">
        <v>33</v>
      </c>
      <c r="AD77" s="5">
        <v>949</v>
      </c>
      <c r="AE77" s="5">
        <v>148</v>
      </c>
      <c r="AF77" s="5">
        <v>786</v>
      </c>
      <c r="AG77" s="5">
        <v>248</v>
      </c>
      <c r="AH77" s="5">
        <v>575</v>
      </c>
      <c r="AI77" s="5">
        <v>0.156</v>
      </c>
      <c r="AJ77" s="5">
        <v>0.82820000000000005</v>
      </c>
      <c r="AK77" s="5">
        <v>0.82820000000000005</v>
      </c>
      <c r="AL77" s="4" t="s">
        <v>627</v>
      </c>
    </row>
    <row r="78" spans="1:38" x14ac:dyDescent="0.3">
      <c r="A78" s="4" t="s">
        <v>616</v>
      </c>
      <c r="B78" s="4" t="s">
        <v>1005</v>
      </c>
      <c r="C78" s="4" t="s">
        <v>1006</v>
      </c>
      <c r="D78" s="4" t="s">
        <v>1007</v>
      </c>
      <c r="E78" s="4" t="s">
        <v>620</v>
      </c>
      <c r="F78" s="4" t="s">
        <v>1008</v>
      </c>
      <c r="G78" s="4" t="s">
        <v>1006</v>
      </c>
      <c r="H78" s="4" t="s">
        <v>1008</v>
      </c>
      <c r="I78" s="4" t="s">
        <v>622</v>
      </c>
      <c r="J78" s="4" t="s">
        <v>623</v>
      </c>
      <c r="K78" s="4" t="s">
        <v>624</v>
      </c>
      <c r="L78" s="4">
        <v>225397745</v>
      </c>
      <c r="M78" s="4">
        <v>8596186</v>
      </c>
      <c r="N78" s="4" t="s">
        <v>1009</v>
      </c>
      <c r="O78" s="4" t="s">
        <v>1010</v>
      </c>
      <c r="P78" s="5">
        <v>115</v>
      </c>
      <c r="Q78" s="5">
        <v>6</v>
      </c>
      <c r="R78" s="5">
        <v>0</v>
      </c>
      <c r="S78" s="5">
        <v>3</v>
      </c>
      <c r="T78" s="5">
        <v>0</v>
      </c>
      <c r="U78" s="5">
        <v>101</v>
      </c>
      <c r="V78" s="5">
        <v>5</v>
      </c>
      <c r="W78" s="5">
        <v>75</v>
      </c>
      <c r="X78" s="5">
        <v>5</v>
      </c>
      <c r="Y78" s="5">
        <v>0</v>
      </c>
      <c r="Z78" s="5">
        <v>1</v>
      </c>
      <c r="AA78" s="5">
        <v>0</v>
      </c>
      <c r="AB78" s="5">
        <v>68</v>
      </c>
      <c r="AC78" s="5">
        <v>1</v>
      </c>
      <c r="AD78" s="5">
        <v>56</v>
      </c>
      <c r="AE78" s="5">
        <v>17</v>
      </c>
      <c r="AF78" s="5">
        <v>39</v>
      </c>
      <c r="AG78" s="5">
        <v>25</v>
      </c>
      <c r="AH78" s="5">
        <v>29</v>
      </c>
      <c r="AI78" s="5">
        <v>0.30359999999999998</v>
      </c>
      <c r="AJ78" s="5">
        <v>0.69640000000000002</v>
      </c>
      <c r="AK78" s="5">
        <v>0.69640000000000002</v>
      </c>
      <c r="AL78" s="4" t="s">
        <v>627</v>
      </c>
    </row>
    <row r="79" spans="1:38" x14ac:dyDescent="0.3">
      <c r="A79" s="4" t="s">
        <v>616</v>
      </c>
      <c r="B79" s="4" t="s">
        <v>1005</v>
      </c>
      <c r="C79" s="4" t="s">
        <v>1011</v>
      </c>
      <c r="D79" s="4" t="s">
        <v>1012</v>
      </c>
      <c r="E79" s="4" t="s">
        <v>620</v>
      </c>
      <c r="F79" s="4" t="s">
        <v>1013</v>
      </c>
      <c r="G79" s="4" t="s">
        <v>1011</v>
      </c>
      <c r="H79" s="4" t="s">
        <v>1013</v>
      </c>
      <c r="I79" s="4" t="s">
        <v>622</v>
      </c>
      <c r="J79" s="4" t="s">
        <v>623</v>
      </c>
      <c r="K79" s="4" t="s">
        <v>624</v>
      </c>
      <c r="L79" s="4">
        <v>2912012434</v>
      </c>
      <c r="M79" s="4">
        <v>829238741</v>
      </c>
      <c r="N79" s="4" t="s">
        <v>1014</v>
      </c>
      <c r="O79" s="4" t="s">
        <v>1015</v>
      </c>
      <c r="P79" s="5">
        <v>66</v>
      </c>
      <c r="Q79" s="5">
        <v>8</v>
      </c>
      <c r="R79" s="5">
        <v>0</v>
      </c>
      <c r="S79" s="5">
        <v>0</v>
      </c>
      <c r="T79" s="5">
        <v>0</v>
      </c>
      <c r="U79" s="5">
        <v>58</v>
      </c>
      <c r="V79" s="5">
        <v>0</v>
      </c>
      <c r="W79" s="5">
        <v>47</v>
      </c>
      <c r="X79" s="5">
        <v>5</v>
      </c>
      <c r="Y79" s="5">
        <v>0</v>
      </c>
      <c r="Z79" s="5">
        <v>0</v>
      </c>
      <c r="AA79" s="5">
        <v>0</v>
      </c>
      <c r="AB79" s="5">
        <v>42</v>
      </c>
      <c r="AC79" s="5">
        <v>0</v>
      </c>
      <c r="AD79" s="5">
        <v>30</v>
      </c>
      <c r="AE79" s="5">
        <v>11</v>
      </c>
      <c r="AF79" s="5">
        <v>19</v>
      </c>
      <c r="AG79" s="5">
        <v>9</v>
      </c>
      <c r="AH79" s="5">
        <v>20</v>
      </c>
      <c r="AI79" s="5">
        <v>0.36670000000000003</v>
      </c>
      <c r="AJ79" s="5">
        <v>0.63329999999999997</v>
      </c>
      <c r="AK79" s="5">
        <v>0.63329999999999997</v>
      </c>
      <c r="AL79" s="4" t="s">
        <v>627</v>
      </c>
    </row>
    <row r="80" spans="1:38" x14ac:dyDescent="0.3">
      <c r="A80" s="4" t="s">
        <v>616</v>
      </c>
      <c r="B80" s="4" t="s">
        <v>1005</v>
      </c>
      <c r="C80" s="4" t="s">
        <v>1016</v>
      </c>
      <c r="D80" s="4" t="s">
        <v>1017</v>
      </c>
      <c r="E80" s="4" t="s">
        <v>620</v>
      </c>
      <c r="F80" s="4" t="s">
        <v>1018</v>
      </c>
      <c r="G80" s="4" t="s">
        <v>1016</v>
      </c>
      <c r="H80" s="4" t="s">
        <v>1018</v>
      </c>
      <c r="I80" s="4" t="s">
        <v>622</v>
      </c>
      <c r="J80" s="4" t="s">
        <v>623</v>
      </c>
      <c r="K80" s="4" t="s">
        <v>624</v>
      </c>
      <c r="L80" s="4">
        <v>3800720685</v>
      </c>
      <c r="M80" s="4">
        <v>1655696002</v>
      </c>
      <c r="N80" s="4" t="s">
        <v>1019</v>
      </c>
      <c r="O80" s="4" t="s">
        <v>1020</v>
      </c>
      <c r="P80" s="5">
        <v>443</v>
      </c>
      <c r="Q80" s="5">
        <v>17</v>
      </c>
      <c r="R80" s="5">
        <v>0</v>
      </c>
      <c r="S80" s="5">
        <v>1</v>
      </c>
      <c r="T80" s="5">
        <v>0</v>
      </c>
      <c r="U80" s="5">
        <v>423</v>
      </c>
      <c r="V80" s="5">
        <v>2</v>
      </c>
      <c r="W80" s="5">
        <v>298</v>
      </c>
      <c r="X80" s="5">
        <v>16</v>
      </c>
      <c r="Y80" s="5">
        <v>0</v>
      </c>
      <c r="Z80" s="5">
        <v>1</v>
      </c>
      <c r="AA80" s="5">
        <v>0</v>
      </c>
      <c r="AB80" s="5">
        <v>281</v>
      </c>
      <c r="AC80" s="5">
        <v>0</v>
      </c>
      <c r="AD80" s="5">
        <v>154</v>
      </c>
      <c r="AE80" s="5">
        <v>34</v>
      </c>
      <c r="AF80" s="5">
        <v>114</v>
      </c>
      <c r="AG80" s="5">
        <v>93</v>
      </c>
      <c r="AH80" s="5">
        <v>55</v>
      </c>
      <c r="AI80" s="5">
        <v>0.2208</v>
      </c>
      <c r="AJ80" s="5">
        <v>0.74029999999999996</v>
      </c>
      <c r="AK80" s="5">
        <v>0.74029999999999996</v>
      </c>
      <c r="AL80" s="4" t="s">
        <v>627</v>
      </c>
    </row>
    <row r="81" spans="1:38" x14ac:dyDescent="0.3">
      <c r="A81" s="4" t="s">
        <v>616</v>
      </c>
      <c r="B81" s="4" t="s">
        <v>1005</v>
      </c>
      <c r="C81" s="4" t="s">
        <v>1021</v>
      </c>
      <c r="D81" s="4" t="s">
        <v>1022</v>
      </c>
      <c r="E81" s="4" t="s">
        <v>620</v>
      </c>
      <c r="F81" s="4" t="s">
        <v>1023</v>
      </c>
      <c r="G81" s="4" t="s">
        <v>1021</v>
      </c>
      <c r="H81" s="4" t="s">
        <v>1023</v>
      </c>
      <c r="I81" s="4" t="s">
        <v>622</v>
      </c>
      <c r="J81" s="4" t="s">
        <v>623</v>
      </c>
      <c r="K81" s="4" t="s">
        <v>624</v>
      </c>
      <c r="L81" s="4">
        <v>2909632177</v>
      </c>
      <c r="M81" s="4">
        <v>134547522</v>
      </c>
      <c r="N81" s="4" t="s">
        <v>1024</v>
      </c>
      <c r="O81" s="4" t="s">
        <v>1025</v>
      </c>
      <c r="P81" s="5">
        <v>2390</v>
      </c>
      <c r="Q81" s="5">
        <v>718</v>
      </c>
      <c r="R81" s="5">
        <v>9</v>
      </c>
      <c r="S81" s="5">
        <v>76</v>
      </c>
      <c r="T81" s="5">
        <v>36</v>
      </c>
      <c r="U81" s="5">
        <v>1311</v>
      </c>
      <c r="V81" s="5">
        <v>240</v>
      </c>
      <c r="W81" s="5">
        <v>1688</v>
      </c>
      <c r="X81" s="5">
        <v>620</v>
      </c>
      <c r="Y81" s="5">
        <v>6</v>
      </c>
      <c r="Z81" s="5">
        <v>46</v>
      </c>
      <c r="AA81" s="5">
        <v>27</v>
      </c>
      <c r="AB81" s="5">
        <v>853</v>
      </c>
      <c r="AC81" s="5">
        <v>136</v>
      </c>
      <c r="AD81" s="5">
        <v>1071</v>
      </c>
      <c r="AE81" s="5">
        <v>503</v>
      </c>
      <c r="AF81" s="5">
        <v>549</v>
      </c>
      <c r="AG81" s="5">
        <v>561</v>
      </c>
      <c r="AH81" s="5">
        <v>442</v>
      </c>
      <c r="AI81" s="5">
        <v>0.46970000000000001</v>
      </c>
      <c r="AJ81" s="5">
        <v>0.51259999999999994</v>
      </c>
      <c r="AK81" s="5">
        <v>0.51259999999999994</v>
      </c>
      <c r="AL81" s="4" t="s">
        <v>627</v>
      </c>
    </row>
    <row r="82" spans="1:38" x14ac:dyDescent="0.3">
      <c r="A82" s="4" t="s">
        <v>616</v>
      </c>
      <c r="B82" s="4" t="s">
        <v>1005</v>
      </c>
      <c r="C82" s="4" t="s">
        <v>1026</v>
      </c>
      <c r="D82" s="4" t="s">
        <v>1027</v>
      </c>
      <c r="E82" s="4" t="s">
        <v>620</v>
      </c>
      <c r="F82" s="4" t="s">
        <v>1028</v>
      </c>
      <c r="G82" s="4" t="s">
        <v>1026</v>
      </c>
      <c r="H82" s="4" t="s">
        <v>1028</v>
      </c>
      <c r="I82" s="4" t="s">
        <v>622</v>
      </c>
      <c r="J82" s="4" t="s">
        <v>623</v>
      </c>
      <c r="K82" s="4" t="s">
        <v>624</v>
      </c>
      <c r="L82" s="4">
        <v>4159924182</v>
      </c>
      <c r="M82" s="4">
        <v>32482493</v>
      </c>
      <c r="N82" s="4" t="s">
        <v>1029</v>
      </c>
      <c r="O82" s="4" t="s">
        <v>1030</v>
      </c>
      <c r="P82" s="5">
        <v>510</v>
      </c>
      <c r="Q82" s="5">
        <v>18</v>
      </c>
      <c r="R82" s="5">
        <v>0</v>
      </c>
      <c r="S82" s="5">
        <v>6</v>
      </c>
      <c r="T82" s="5">
        <v>1</v>
      </c>
      <c r="U82" s="5">
        <v>471</v>
      </c>
      <c r="V82" s="5">
        <v>14</v>
      </c>
      <c r="W82" s="5">
        <v>306</v>
      </c>
      <c r="X82" s="5">
        <v>14</v>
      </c>
      <c r="Y82" s="5">
        <v>0</v>
      </c>
      <c r="Z82" s="5">
        <v>3</v>
      </c>
      <c r="AA82" s="5">
        <v>1</v>
      </c>
      <c r="AB82" s="5">
        <v>283</v>
      </c>
      <c r="AC82" s="5">
        <v>5</v>
      </c>
      <c r="AD82" s="5">
        <v>226</v>
      </c>
      <c r="AE82" s="5">
        <v>151</v>
      </c>
      <c r="AF82" s="5">
        <v>65</v>
      </c>
      <c r="AG82" s="5">
        <v>157</v>
      </c>
      <c r="AH82" s="5">
        <v>56</v>
      </c>
      <c r="AI82" s="5">
        <v>0.66810000000000003</v>
      </c>
      <c r="AJ82" s="5">
        <v>0.28760000000000002</v>
      </c>
      <c r="AK82" s="5">
        <v>2.6680999999999999</v>
      </c>
      <c r="AL82" s="4" t="s">
        <v>627</v>
      </c>
    </row>
    <row r="83" spans="1:38" x14ac:dyDescent="0.3">
      <c r="A83" s="4" t="s">
        <v>616</v>
      </c>
      <c r="B83" s="4" t="s">
        <v>1005</v>
      </c>
      <c r="C83" s="4" t="s">
        <v>1031</v>
      </c>
      <c r="D83" s="4" t="s">
        <v>1032</v>
      </c>
      <c r="E83" s="4" t="s">
        <v>620</v>
      </c>
      <c r="F83" s="4" t="s">
        <v>1033</v>
      </c>
      <c r="G83" s="4" t="s">
        <v>1031</v>
      </c>
      <c r="H83" s="4" t="s">
        <v>1033</v>
      </c>
      <c r="I83" s="4" t="s">
        <v>622</v>
      </c>
      <c r="J83" s="4" t="s">
        <v>623</v>
      </c>
      <c r="K83" s="4" t="s">
        <v>624</v>
      </c>
      <c r="L83" s="4">
        <v>10479007727</v>
      </c>
      <c r="M83" s="4">
        <v>50545311</v>
      </c>
      <c r="N83" s="4" t="s">
        <v>1034</v>
      </c>
      <c r="O83" s="4" t="s">
        <v>1035</v>
      </c>
      <c r="P83" s="5">
        <v>209</v>
      </c>
      <c r="Q83" s="5">
        <v>7</v>
      </c>
      <c r="R83" s="5">
        <v>0</v>
      </c>
      <c r="S83" s="5">
        <v>0</v>
      </c>
      <c r="T83" s="5">
        <v>0</v>
      </c>
      <c r="U83" s="5">
        <v>200</v>
      </c>
      <c r="V83" s="5">
        <v>2</v>
      </c>
      <c r="W83" s="5">
        <v>121</v>
      </c>
      <c r="X83" s="5">
        <v>5</v>
      </c>
      <c r="Y83" s="5">
        <v>0</v>
      </c>
      <c r="Z83" s="5">
        <v>0</v>
      </c>
      <c r="AA83" s="5">
        <v>0</v>
      </c>
      <c r="AB83" s="5">
        <v>115</v>
      </c>
      <c r="AC83" s="5">
        <v>1</v>
      </c>
      <c r="AD83" s="5">
        <v>80</v>
      </c>
      <c r="AE83" s="5">
        <v>22</v>
      </c>
      <c r="AF83" s="5">
        <v>57</v>
      </c>
      <c r="AG83" s="5">
        <v>51</v>
      </c>
      <c r="AH83" s="5">
        <v>27</v>
      </c>
      <c r="AI83" s="5">
        <v>0.27500000000000002</v>
      </c>
      <c r="AJ83" s="5">
        <v>0.71250000000000002</v>
      </c>
      <c r="AK83" s="5">
        <v>0.71250000000000002</v>
      </c>
      <c r="AL83" s="4" t="s">
        <v>627</v>
      </c>
    </row>
    <row r="84" spans="1:38" x14ac:dyDescent="0.3">
      <c r="A84" s="4" t="s">
        <v>616</v>
      </c>
      <c r="B84" s="4" t="s">
        <v>1005</v>
      </c>
      <c r="C84" s="4" t="s">
        <v>1036</v>
      </c>
      <c r="D84" s="4" t="s">
        <v>1037</v>
      </c>
      <c r="E84" s="4" t="s">
        <v>620</v>
      </c>
      <c r="F84" s="4" t="s">
        <v>1038</v>
      </c>
      <c r="G84" s="4" t="s">
        <v>1036</v>
      </c>
      <c r="H84" s="4" t="s">
        <v>1038</v>
      </c>
      <c r="I84" s="4" t="s">
        <v>622</v>
      </c>
      <c r="J84" s="4" t="s">
        <v>623</v>
      </c>
      <c r="K84" s="4" t="s">
        <v>624</v>
      </c>
      <c r="L84" s="4">
        <v>17427460943</v>
      </c>
      <c r="M84" s="4">
        <v>990894182</v>
      </c>
      <c r="N84" s="4" t="s">
        <v>1039</v>
      </c>
      <c r="O84" s="4" t="s">
        <v>1040</v>
      </c>
      <c r="P84" s="5">
        <v>223</v>
      </c>
      <c r="Q84" s="5">
        <v>35</v>
      </c>
      <c r="R84" s="5">
        <v>0</v>
      </c>
      <c r="S84" s="5">
        <v>0</v>
      </c>
      <c r="T84" s="5">
        <v>0</v>
      </c>
      <c r="U84" s="5">
        <v>167</v>
      </c>
      <c r="V84" s="5">
        <v>21</v>
      </c>
      <c r="W84" s="5">
        <v>162</v>
      </c>
      <c r="X84" s="5">
        <v>31</v>
      </c>
      <c r="Y84" s="5">
        <v>0</v>
      </c>
      <c r="Z84" s="5">
        <v>0</v>
      </c>
      <c r="AA84" s="5">
        <v>0</v>
      </c>
      <c r="AB84" s="5">
        <v>120</v>
      </c>
      <c r="AC84" s="5">
        <v>11</v>
      </c>
      <c r="AD84" s="5">
        <v>59</v>
      </c>
      <c r="AE84" s="5">
        <v>30</v>
      </c>
      <c r="AF84" s="5">
        <v>28</v>
      </c>
      <c r="AG84" s="5">
        <v>43</v>
      </c>
      <c r="AH84" s="5">
        <v>16</v>
      </c>
      <c r="AI84" s="5">
        <v>0.50849999999999995</v>
      </c>
      <c r="AJ84" s="5">
        <v>0.47460000000000002</v>
      </c>
      <c r="AK84" s="5">
        <v>2.5085000000000002</v>
      </c>
      <c r="AL84" s="4" t="s">
        <v>627</v>
      </c>
    </row>
    <row r="85" spans="1:38" x14ac:dyDescent="0.3">
      <c r="A85" s="4" t="s">
        <v>616</v>
      </c>
      <c r="B85" s="4" t="s">
        <v>1005</v>
      </c>
      <c r="C85" s="4" t="s">
        <v>1041</v>
      </c>
      <c r="D85" s="4" t="s">
        <v>1042</v>
      </c>
      <c r="E85" s="4" t="s">
        <v>620</v>
      </c>
      <c r="F85" s="4" t="s">
        <v>1043</v>
      </c>
      <c r="G85" s="4" t="s">
        <v>1041</v>
      </c>
      <c r="H85" s="4" t="s">
        <v>1043</v>
      </c>
      <c r="I85" s="4" t="s">
        <v>622</v>
      </c>
      <c r="J85" s="4" t="s">
        <v>623</v>
      </c>
      <c r="K85" s="4" t="s">
        <v>624</v>
      </c>
      <c r="L85" s="4">
        <v>6178914716</v>
      </c>
      <c r="M85" s="4">
        <v>2375227862</v>
      </c>
      <c r="N85" s="4" t="s">
        <v>1044</v>
      </c>
      <c r="O85" s="4" t="s">
        <v>1045</v>
      </c>
      <c r="P85" s="5">
        <v>891</v>
      </c>
      <c r="Q85" s="5">
        <v>46</v>
      </c>
      <c r="R85" s="5">
        <v>2</v>
      </c>
      <c r="S85" s="5">
        <v>15</v>
      </c>
      <c r="T85" s="5">
        <v>1</v>
      </c>
      <c r="U85" s="5">
        <v>700</v>
      </c>
      <c r="V85" s="5">
        <v>127</v>
      </c>
      <c r="W85" s="5">
        <v>555</v>
      </c>
      <c r="X85" s="5">
        <v>41</v>
      </c>
      <c r="Y85" s="5">
        <v>2</v>
      </c>
      <c r="Z85" s="5">
        <v>6</v>
      </c>
      <c r="AA85" s="5">
        <v>1</v>
      </c>
      <c r="AB85" s="5">
        <v>456</v>
      </c>
      <c r="AC85" s="5">
        <v>49</v>
      </c>
      <c r="AD85" s="5">
        <v>302</v>
      </c>
      <c r="AE85" s="5">
        <v>84</v>
      </c>
      <c r="AF85" s="5">
        <v>214</v>
      </c>
      <c r="AG85" s="5">
        <v>162</v>
      </c>
      <c r="AH85" s="5">
        <v>124</v>
      </c>
      <c r="AI85" s="5">
        <v>0.27810000000000001</v>
      </c>
      <c r="AJ85" s="5">
        <v>0.70860000000000001</v>
      </c>
      <c r="AK85" s="5">
        <v>0.70860000000000001</v>
      </c>
      <c r="AL85" s="4" t="s">
        <v>627</v>
      </c>
    </row>
    <row r="86" spans="1:38" x14ac:dyDescent="0.3">
      <c r="A86" s="4" t="s">
        <v>616</v>
      </c>
      <c r="B86" s="4" t="s">
        <v>1046</v>
      </c>
      <c r="C86" s="4" t="s">
        <v>1047</v>
      </c>
      <c r="D86" s="4" t="s">
        <v>1048</v>
      </c>
      <c r="E86" s="4" t="s">
        <v>620</v>
      </c>
      <c r="F86" s="4" t="s">
        <v>1049</v>
      </c>
      <c r="G86" s="4" t="s">
        <v>1047</v>
      </c>
      <c r="H86" s="4" t="s">
        <v>1049</v>
      </c>
      <c r="I86" s="4" t="s">
        <v>622</v>
      </c>
      <c r="J86" s="4" t="s">
        <v>623</v>
      </c>
      <c r="K86" s="4" t="s">
        <v>624</v>
      </c>
      <c r="L86" s="4">
        <v>10792684</v>
      </c>
      <c r="M86" s="4">
        <v>35612</v>
      </c>
      <c r="N86" s="4" t="s">
        <v>1050</v>
      </c>
      <c r="O86" s="4" t="s">
        <v>1051</v>
      </c>
      <c r="P86" s="5">
        <v>2117</v>
      </c>
      <c r="Q86" s="5">
        <v>1605</v>
      </c>
      <c r="R86" s="5">
        <v>111</v>
      </c>
      <c r="S86" s="5">
        <v>130</v>
      </c>
      <c r="T86" s="5">
        <v>83</v>
      </c>
      <c r="U86" s="5">
        <v>70</v>
      </c>
      <c r="V86" s="5">
        <v>118</v>
      </c>
      <c r="W86" s="5">
        <v>1504</v>
      </c>
      <c r="X86" s="5">
        <v>1180</v>
      </c>
      <c r="Y86" s="5">
        <v>78</v>
      </c>
      <c r="Z86" s="5">
        <v>76</v>
      </c>
      <c r="AA86" s="5">
        <v>66</v>
      </c>
      <c r="AB86" s="5">
        <v>55</v>
      </c>
      <c r="AC86" s="5">
        <v>49</v>
      </c>
      <c r="AD86" s="5">
        <v>886</v>
      </c>
      <c r="AE86" s="5">
        <v>215</v>
      </c>
      <c r="AF86" s="5">
        <v>657</v>
      </c>
      <c r="AG86" s="5">
        <v>324</v>
      </c>
      <c r="AH86" s="5">
        <v>461</v>
      </c>
      <c r="AI86" s="5">
        <v>0.2427</v>
      </c>
      <c r="AJ86" s="5">
        <v>0.74150000000000005</v>
      </c>
      <c r="AK86" s="5">
        <v>0.74150000000000005</v>
      </c>
      <c r="AL86" s="4" t="s">
        <v>627</v>
      </c>
    </row>
    <row r="87" spans="1:38" x14ac:dyDescent="0.3">
      <c r="A87" s="4" t="s">
        <v>616</v>
      </c>
      <c r="B87" s="4" t="s">
        <v>1046</v>
      </c>
      <c r="C87" s="4" t="s">
        <v>1052</v>
      </c>
      <c r="D87" s="4" t="s">
        <v>1053</v>
      </c>
      <c r="E87" s="4" t="s">
        <v>620</v>
      </c>
      <c r="F87" s="4" t="s">
        <v>1054</v>
      </c>
      <c r="G87" s="4" t="s">
        <v>1052</v>
      </c>
      <c r="H87" s="4" t="s">
        <v>1054</v>
      </c>
      <c r="I87" s="4" t="s">
        <v>622</v>
      </c>
      <c r="J87" s="4" t="s">
        <v>623</v>
      </c>
      <c r="K87" s="4" t="s">
        <v>624</v>
      </c>
      <c r="L87" s="4">
        <v>7905120</v>
      </c>
      <c r="M87" s="4">
        <v>363551</v>
      </c>
      <c r="N87" s="4" t="s">
        <v>1055</v>
      </c>
      <c r="O87" s="4" t="s">
        <v>1056</v>
      </c>
      <c r="P87" s="5">
        <v>2661</v>
      </c>
      <c r="Q87" s="5">
        <v>2179</v>
      </c>
      <c r="R87" s="5">
        <v>72</v>
      </c>
      <c r="S87" s="5">
        <v>144</v>
      </c>
      <c r="T87" s="5">
        <v>66</v>
      </c>
      <c r="U87" s="5">
        <v>84</v>
      </c>
      <c r="V87" s="5">
        <v>116</v>
      </c>
      <c r="W87" s="5">
        <v>1862</v>
      </c>
      <c r="X87" s="5">
        <v>1561</v>
      </c>
      <c r="Y87" s="5">
        <v>55</v>
      </c>
      <c r="Z87" s="5">
        <v>82</v>
      </c>
      <c r="AA87" s="5">
        <v>50</v>
      </c>
      <c r="AB87" s="5">
        <v>54</v>
      </c>
      <c r="AC87" s="5">
        <v>60</v>
      </c>
      <c r="AD87" s="5">
        <v>1351</v>
      </c>
      <c r="AE87" s="5">
        <v>232</v>
      </c>
      <c r="AF87" s="5">
        <v>1097</v>
      </c>
      <c r="AG87" s="5">
        <v>393</v>
      </c>
      <c r="AH87" s="5">
        <v>763</v>
      </c>
      <c r="AI87" s="5">
        <v>0.17169999999999999</v>
      </c>
      <c r="AJ87" s="5">
        <v>0.81200000000000006</v>
      </c>
      <c r="AK87" s="5">
        <v>0.81200000000000006</v>
      </c>
      <c r="AL87" s="4" t="s">
        <v>627</v>
      </c>
    </row>
    <row r="88" spans="1:38" x14ac:dyDescent="0.3">
      <c r="A88" s="4" t="s">
        <v>616</v>
      </c>
      <c r="B88" s="4" t="s">
        <v>1046</v>
      </c>
      <c r="C88" s="4" t="s">
        <v>1057</v>
      </c>
      <c r="D88" s="4" t="s">
        <v>1058</v>
      </c>
      <c r="E88" s="4" t="s">
        <v>620</v>
      </c>
      <c r="F88" s="4" t="s">
        <v>1059</v>
      </c>
      <c r="G88" s="4" t="s">
        <v>1057</v>
      </c>
      <c r="H88" s="4" t="s">
        <v>1059</v>
      </c>
      <c r="I88" s="4" t="s">
        <v>622</v>
      </c>
      <c r="J88" s="4" t="s">
        <v>623</v>
      </c>
      <c r="K88" s="4" t="s">
        <v>624</v>
      </c>
      <c r="L88" s="4">
        <v>34016782</v>
      </c>
      <c r="M88" s="4">
        <v>12334380</v>
      </c>
      <c r="N88" s="4" t="s">
        <v>1060</v>
      </c>
      <c r="O88" s="4" t="s">
        <v>1061</v>
      </c>
      <c r="P88" s="5">
        <v>840</v>
      </c>
      <c r="Q88" s="5">
        <v>647</v>
      </c>
      <c r="R88" s="5">
        <v>39</v>
      </c>
      <c r="S88" s="5">
        <v>36</v>
      </c>
      <c r="T88" s="5">
        <v>31</v>
      </c>
      <c r="U88" s="5">
        <v>39</v>
      </c>
      <c r="V88" s="5">
        <v>48</v>
      </c>
      <c r="W88" s="5">
        <v>622</v>
      </c>
      <c r="X88" s="5">
        <v>491</v>
      </c>
      <c r="Y88" s="5">
        <v>32</v>
      </c>
      <c r="Z88" s="5">
        <v>27</v>
      </c>
      <c r="AA88" s="5">
        <v>24</v>
      </c>
      <c r="AB88" s="5">
        <v>26</v>
      </c>
      <c r="AC88" s="5">
        <v>22</v>
      </c>
      <c r="AD88" s="5">
        <v>322</v>
      </c>
      <c r="AE88" s="5">
        <v>75</v>
      </c>
      <c r="AF88" s="5">
        <v>243</v>
      </c>
      <c r="AG88" s="5">
        <v>89</v>
      </c>
      <c r="AH88" s="5">
        <v>182</v>
      </c>
      <c r="AI88" s="5">
        <v>0.2329</v>
      </c>
      <c r="AJ88" s="5">
        <v>0.75470000000000004</v>
      </c>
      <c r="AK88" s="5">
        <v>0.75470000000000004</v>
      </c>
      <c r="AL88" s="4" t="s">
        <v>627</v>
      </c>
    </row>
    <row r="89" spans="1:38" x14ac:dyDescent="0.3">
      <c r="A89" s="4" t="s">
        <v>616</v>
      </c>
      <c r="B89" s="4" t="s">
        <v>1046</v>
      </c>
      <c r="C89" s="4" t="s">
        <v>1062</v>
      </c>
      <c r="D89" s="4" t="s">
        <v>1063</v>
      </c>
      <c r="E89" s="4" t="s">
        <v>620</v>
      </c>
      <c r="F89" s="4" t="s">
        <v>1064</v>
      </c>
      <c r="G89" s="4" t="s">
        <v>1062</v>
      </c>
      <c r="H89" s="4" t="s">
        <v>1064</v>
      </c>
      <c r="I89" s="4" t="s">
        <v>622</v>
      </c>
      <c r="J89" s="4" t="s">
        <v>623</v>
      </c>
      <c r="K89" s="4" t="s">
        <v>624</v>
      </c>
      <c r="L89" s="4">
        <v>118256426</v>
      </c>
      <c r="M89" s="4">
        <v>4561167</v>
      </c>
      <c r="N89" s="4" t="s">
        <v>1065</v>
      </c>
      <c r="O89" s="4" t="s">
        <v>1066</v>
      </c>
      <c r="P89" s="5">
        <v>2649</v>
      </c>
      <c r="Q89" s="5">
        <v>2009</v>
      </c>
      <c r="R89" s="5">
        <v>195</v>
      </c>
      <c r="S89" s="5">
        <v>210</v>
      </c>
      <c r="T89" s="5">
        <v>76</v>
      </c>
      <c r="U89" s="5">
        <v>20</v>
      </c>
      <c r="V89" s="5">
        <v>139</v>
      </c>
      <c r="W89" s="5">
        <v>1668</v>
      </c>
      <c r="X89" s="5">
        <v>1281</v>
      </c>
      <c r="Y89" s="5">
        <v>143</v>
      </c>
      <c r="Z89" s="5">
        <v>130</v>
      </c>
      <c r="AA89" s="5">
        <v>53</v>
      </c>
      <c r="AB89" s="5">
        <v>9</v>
      </c>
      <c r="AC89" s="5">
        <v>52</v>
      </c>
      <c r="AD89" s="5">
        <v>1038</v>
      </c>
      <c r="AE89" s="5">
        <v>231</v>
      </c>
      <c r="AF89" s="5">
        <v>798</v>
      </c>
      <c r="AG89" s="5">
        <v>486</v>
      </c>
      <c r="AH89" s="5">
        <v>409</v>
      </c>
      <c r="AI89" s="5">
        <v>0.2225</v>
      </c>
      <c r="AJ89" s="5">
        <v>0.76880000000000004</v>
      </c>
      <c r="AK89" s="5">
        <v>0.76880000000000004</v>
      </c>
      <c r="AL89" s="4" t="s">
        <v>627</v>
      </c>
    </row>
    <row r="90" spans="1:38" x14ac:dyDescent="0.3">
      <c r="A90" s="4" t="s">
        <v>616</v>
      </c>
      <c r="B90" s="4" t="s">
        <v>1046</v>
      </c>
      <c r="C90" s="4" t="s">
        <v>1067</v>
      </c>
      <c r="D90" s="4" t="s">
        <v>1068</v>
      </c>
      <c r="E90" s="4" t="s">
        <v>620</v>
      </c>
      <c r="F90" s="4" t="s">
        <v>1069</v>
      </c>
      <c r="G90" s="4" t="s">
        <v>1067</v>
      </c>
      <c r="H90" s="4" t="s">
        <v>1069</v>
      </c>
      <c r="I90" s="4" t="s">
        <v>622</v>
      </c>
      <c r="J90" s="4" t="s">
        <v>623</v>
      </c>
      <c r="K90" s="4" t="s">
        <v>624</v>
      </c>
      <c r="L90" s="4">
        <v>76947602</v>
      </c>
      <c r="M90" s="4">
        <v>385409</v>
      </c>
      <c r="N90" s="4" t="s">
        <v>1070</v>
      </c>
      <c r="O90" s="4" t="s">
        <v>1071</v>
      </c>
      <c r="P90" s="5">
        <v>3655</v>
      </c>
      <c r="Q90" s="5">
        <v>3004</v>
      </c>
      <c r="R90" s="5">
        <v>116</v>
      </c>
      <c r="S90" s="5">
        <v>178</v>
      </c>
      <c r="T90" s="5">
        <v>68</v>
      </c>
      <c r="U90" s="5">
        <v>103</v>
      </c>
      <c r="V90" s="5">
        <v>186</v>
      </c>
      <c r="W90" s="5">
        <v>2515</v>
      </c>
      <c r="X90" s="5">
        <v>2124</v>
      </c>
      <c r="Y90" s="5">
        <v>84</v>
      </c>
      <c r="Z90" s="5">
        <v>105</v>
      </c>
      <c r="AA90" s="5">
        <v>61</v>
      </c>
      <c r="AB90" s="5">
        <v>56</v>
      </c>
      <c r="AC90" s="5">
        <v>85</v>
      </c>
      <c r="AD90" s="5">
        <v>1652</v>
      </c>
      <c r="AE90" s="5">
        <v>318</v>
      </c>
      <c r="AF90" s="5">
        <v>1308</v>
      </c>
      <c r="AG90" s="5">
        <v>502</v>
      </c>
      <c r="AH90" s="5">
        <v>897</v>
      </c>
      <c r="AI90" s="5">
        <v>0.1925</v>
      </c>
      <c r="AJ90" s="5">
        <v>0.79179999999999995</v>
      </c>
      <c r="AK90" s="5">
        <v>0.79179999999999995</v>
      </c>
      <c r="AL90" s="4" t="s">
        <v>627</v>
      </c>
    </row>
    <row r="91" spans="1:38" x14ac:dyDescent="0.3">
      <c r="A91" s="4" t="s">
        <v>616</v>
      </c>
      <c r="B91" s="4" t="s">
        <v>1046</v>
      </c>
      <c r="C91" s="4" t="s">
        <v>1072</v>
      </c>
      <c r="D91" s="4" t="s">
        <v>1073</v>
      </c>
      <c r="E91" s="4" t="s">
        <v>620</v>
      </c>
      <c r="F91" s="4" t="s">
        <v>1074</v>
      </c>
      <c r="G91" s="4" t="s">
        <v>1072</v>
      </c>
      <c r="H91" s="4" t="s">
        <v>1074</v>
      </c>
      <c r="I91" s="4" t="s">
        <v>622</v>
      </c>
      <c r="J91" s="4" t="s">
        <v>623</v>
      </c>
      <c r="K91" s="4" t="s">
        <v>624</v>
      </c>
      <c r="L91" s="4">
        <v>1739838958</v>
      </c>
      <c r="M91" s="4">
        <v>0</v>
      </c>
      <c r="N91" s="4" t="s">
        <v>1075</v>
      </c>
      <c r="O91" s="4" t="s">
        <v>1076</v>
      </c>
      <c r="P91" s="5">
        <v>94</v>
      </c>
      <c r="Q91" s="5">
        <v>79</v>
      </c>
      <c r="R91" s="5">
        <v>0</v>
      </c>
      <c r="S91" s="5">
        <v>4</v>
      </c>
      <c r="T91" s="5">
        <v>0</v>
      </c>
      <c r="U91" s="5">
        <v>6</v>
      </c>
      <c r="V91" s="5">
        <v>5</v>
      </c>
      <c r="W91" s="5">
        <v>83</v>
      </c>
      <c r="X91" s="5">
        <v>69</v>
      </c>
      <c r="Y91" s="5">
        <v>0</v>
      </c>
      <c r="Z91" s="5">
        <v>3</v>
      </c>
      <c r="AA91" s="5">
        <v>0</v>
      </c>
      <c r="AB91" s="5">
        <v>6</v>
      </c>
      <c r="AC91" s="5">
        <v>5</v>
      </c>
      <c r="AD91" s="5">
        <v>52</v>
      </c>
      <c r="AE91" s="5">
        <v>10</v>
      </c>
      <c r="AF91" s="5">
        <v>42</v>
      </c>
      <c r="AG91" s="5">
        <v>16</v>
      </c>
      <c r="AH91" s="5">
        <v>35</v>
      </c>
      <c r="AI91" s="5">
        <v>0.1923</v>
      </c>
      <c r="AJ91" s="5">
        <v>0.80769999999999997</v>
      </c>
      <c r="AK91" s="5">
        <v>0.80769999999999997</v>
      </c>
      <c r="AL91" s="4" t="s">
        <v>627</v>
      </c>
    </row>
    <row r="92" spans="1:38" x14ac:dyDescent="0.3">
      <c r="A92" s="4" t="s">
        <v>616</v>
      </c>
      <c r="B92" s="4" t="s">
        <v>1046</v>
      </c>
      <c r="C92" s="4" t="s">
        <v>1077</v>
      </c>
      <c r="D92" s="4" t="s">
        <v>1078</v>
      </c>
      <c r="E92" s="4" t="s">
        <v>620</v>
      </c>
      <c r="F92" s="4" t="s">
        <v>1079</v>
      </c>
      <c r="G92" s="4" t="s">
        <v>1077</v>
      </c>
      <c r="H92" s="4" t="s">
        <v>1079</v>
      </c>
      <c r="I92" s="4" t="s">
        <v>622</v>
      </c>
      <c r="J92" s="4" t="s">
        <v>623</v>
      </c>
      <c r="K92" s="4" t="s">
        <v>624</v>
      </c>
      <c r="L92" s="4">
        <v>1775328525</v>
      </c>
      <c r="M92" s="4">
        <v>0</v>
      </c>
      <c r="N92" s="4" t="s">
        <v>1080</v>
      </c>
      <c r="O92" s="4" t="s">
        <v>1081</v>
      </c>
      <c r="P92" s="5">
        <v>1458</v>
      </c>
      <c r="Q92" s="5">
        <v>1257</v>
      </c>
      <c r="R92" s="5">
        <v>5</v>
      </c>
      <c r="S92" s="5">
        <v>48</v>
      </c>
      <c r="T92" s="5">
        <v>9</v>
      </c>
      <c r="U92" s="5">
        <v>54</v>
      </c>
      <c r="V92" s="5">
        <v>85</v>
      </c>
      <c r="W92" s="5">
        <v>1117</v>
      </c>
      <c r="X92" s="5">
        <v>986</v>
      </c>
      <c r="Y92" s="5">
        <v>3</v>
      </c>
      <c r="Z92" s="5">
        <v>30</v>
      </c>
      <c r="AA92" s="5">
        <v>9</v>
      </c>
      <c r="AB92" s="5">
        <v>34</v>
      </c>
      <c r="AC92" s="5">
        <v>55</v>
      </c>
      <c r="AD92" s="5">
        <v>910</v>
      </c>
      <c r="AE92" s="5">
        <v>282</v>
      </c>
      <c r="AF92" s="5">
        <v>598</v>
      </c>
      <c r="AG92" s="5">
        <v>373</v>
      </c>
      <c r="AH92" s="5">
        <v>433</v>
      </c>
      <c r="AI92" s="5">
        <v>0.30990000000000001</v>
      </c>
      <c r="AJ92" s="5">
        <v>0.65710000000000002</v>
      </c>
      <c r="AK92" s="5">
        <v>0.65710000000000002</v>
      </c>
      <c r="AL92" s="4" t="s">
        <v>627</v>
      </c>
    </row>
    <row r="93" spans="1:38" x14ac:dyDescent="0.3">
      <c r="A93" s="4" t="s">
        <v>616</v>
      </c>
      <c r="B93" s="4" t="s">
        <v>1046</v>
      </c>
      <c r="C93" s="4" t="s">
        <v>1082</v>
      </c>
      <c r="D93" s="4" t="s">
        <v>1083</v>
      </c>
      <c r="E93" s="4" t="s">
        <v>620</v>
      </c>
      <c r="F93" s="4" t="s">
        <v>1084</v>
      </c>
      <c r="G93" s="4" t="s">
        <v>1082</v>
      </c>
      <c r="H93" s="4" t="s">
        <v>1084</v>
      </c>
      <c r="I93" s="4" t="s">
        <v>622</v>
      </c>
      <c r="J93" s="4" t="s">
        <v>623</v>
      </c>
      <c r="K93" s="4" t="s">
        <v>624</v>
      </c>
      <c r="L93" s="4">
        <v>12919580</v>
      </c>
      <c r="M93" s="4">
        <v>197653</v>
      </c>
      <c r="N93" s="4" t="s">
        <v>1085</v>
      </c>
      <c r="O93" s="4" t="s">
        <v>1086</v>
      </c>
      <c r="P93" s="5">
        <v>3296</v>
      </c>
      <c r="Q93" s="5">
        <v>2755</v>
      </c>
      <c r="R93" s="5">
        <v>58</v>
      </c>
      <c r="S93" s="5">
        <v>119</v>
      </c>
      <c r="T93" s="5">
        <v>43</v>
      </c>
      <c r="U93" s="5">
        <v>157</v>
      </c>
      <c r="V93" s="5">
        <v>164</v>
      </c>
      <c r="W93" s="5">
        <v>2306</v>
      </c>
      <c r="X93" s="5">
        <v>1957</v>
      </c>
      <c r="Y93" s="5">
        <v>48</v>
      </c>
      <c r="Z93" s="5">
        <v>76</v>
      </c>
      <c r="AA93" s="5">
        <v>37</v>
      </c>
      <c r="AB93" s="5">
        <v>108</v>
      </c>
      <c r="AC93" s="5">
        <v>80</v>
      </c>
      <c r="AD93" s="5">
        <v>1483</v>
      </c>
      <c r="AE93" s="5">
        <v>255</v>
      </c>
      <c r="AF93" s="5">
        <v>1206</v>
      </c>
      <c r="AG93" s="5">
        <v>485</v>
      </c>
      <c r="AH93" s="5">
        <v>794</v>
      </c>
      <c r="AI93" s="5">
        <v>0.1719</v>
      </c>
      <c r="AJ93" s="5">
        <v>0.81320000000000003</v>
      </c>
      <c r="AK93" s="5">
        <v>0.81320000000000003</v>
      </c>
      <c r="AL93" s="4" t="s">
        <v>627</v>
      </c>
    </row>
    <row r="94" spans="1:38" x14ac:dyDescent="0.3">
      <c r="A94" s="4" t="s">
        <v>616</v>
      </c>
      <c r="B94" s="4" t="s">
        <v>1046</v>
      </c>
      <c r="C94" s="4" t="s">
        <v>1087</v>
      </c>
      <c r="D94" s="4" t="s">
        <v>1088</v>
      </c>
      <c r="E94" s="4" t="s">
        <v>620</v>
      </c>
      <c r="F94" s="4" t="s">
        <v>1089</v>
      </c>
      <c r="G94" s="4" t="s">
        <v>1087</v>
      </c>
      <c r="H94" s="4" t="s">
        <v>1089</v>
      </c>
      <c r="I94" s="4" t="s">
        <v>622</v>
      </c>
      <c r="J94" s="4" t="s">
        <v>623</v>
      </c>
      <c r="K94" s="4" t="s">
        <v>624</v>
      </c>
      <c r="L94" s="4">
        <v>16170391</v>
      </c>
      <c r="M94" s="4">
        <v>76224</v>
      </c>
      <c r="N94" s="4" t="s">
        <v>1090</v>
      </c>
      <c r="O94" s="4" t="s">
        <v>1091</v>
      </c>
      <c r="P94" s="5">
        <v>3177</v>
      </c>
      <c r="Q94" s="5">
        <v>2452</v>
      </c>
      <c r="R94" s="5">
        <v>108</v>
      </c>
      <c r="S94" s="5">
        <v>167</v>
      </c>
      <c r="T94" s="5">
        <v>48</v>
      </c>
      <c r="U94" s="5">
        <v>219</v>
      </c>
      <c r="V94" s="5">
        <v>183</v>
      </c>
      <c r="W94" s="5">
        <v>2285</v>
      </c>
      <c r="X94" s="5">
        <v>1856</v>
      </c>
      <c r="Y94" s="5">
        <v>70</v>
      </c>
      <c r="Z94" s="5">
        <v>94</v>
      </c>
      <c r="AA94" s="5">
        <v>43</v>
      </c>
      <c r="AB94" s="5">
        <v>140</v>
      </c>
      <c r="AC94" s="5">
        <v>82</v>
      </c>
      <c r="AD94" s="5">
        <v>1524</v>
      </c>
      <c r="AE94" s="5">
        <v>325</v>
      </c>
      <c r="AF94" s="5">
        <v>1182</v>
      </c>
      <c r="AG94" s="5">
        <v>578</v>
      </c>
      <c r="AH94" s="5">
        <v>790</v>
      </c>
      <c r="AI94" s="5">
        <v>0.21329999999999999</v>
      </c>
      <c r="AJ94" s="5">
        <v>0.77559999999999996</v>
      </c>
      <c r="AK94" s="5">
        <v>0.77559999999999996</v>
      </c>
      <c r="AL94" s="4" t="s">
        <v>627</v>
      </c>
    </row>
    <row r="95" spans="1:38" x14ac:dyDescent="0.3">
      <c r="A95" s="4" t="s">
        <v>616</v>
      </c>
      <c r="B95" s="4" t="s">
        <v>1046</v>
      </c>
      <c r="C95" s="4" t="s">
        <v>1092</v>
      </c>
      <c r="D95" s="4" t="s">
        <v>1093</v>
      </c>
      <c r="E95" s="4" t="s">
        <v>620</v>
      </c>
      <c r="F95" s="4" t="s">
        <v>1094</v>
      </c>
      <c r="G95" s="4" t="s">
        <v>1092</v>
      </c>
      <c r="H95" s="4" t="s">
        <v>1094</v>
      </c>
      <c r="I95" s="4" t="s">
        <v>622</v>
      </c>
      <c r="J95" s="4" t="s">
        <v>623</v>
      </c>
      <c r="K95" s="4" t="s">
        <v>624</v>
      </c>
      <c r="L95" s="4">
        <v>14531290</v>
      </c>
      <c r="M95" s="4">
        <v>313448</v>
      </c>
      <c r="N95" s="4" t="s">
        <v>1095</v>
      </c>
      <c r="O95" s="4" t="s">
        <v>1096</v>
      </c>
      <c r="P95" s="5">
        <v>2126</v>
      </c>
      <c r="Q95" s="5">
        <v>1783</v>
      </c>
      <c r="R95" s="5">
        <v>27</v>
      </c>
      <c r="S95" s="5">
        <v>67</v>
      </c>
      <c r="T95" s="5">
        <v>36</v>
      </c>
      <c r="U95" s="5">
        <v>83</v>
      </c>
      <c r="V95" s="5">
        <v>130</v>
      </c>
      <c r="W95" s="5">
        <v>1555</v>
      </c>
      <c r="X95" s="5">
        <v>1355</v>
      </c>
      <c r="Y95" s="5">
        <v>14</v>
      </c>
      <c r="Z95" s="5">
        <v>36</v>
      </c>
      <c r="AA95" s="5">
        <v>24</v>
      </c>
      <c r="AB95" s="5">
        <v>59</v>
      </c>
      <c r="AC95" s="5">
        <v>67</v>
      </c>
      <c r="AD95" s="5">
        <v>992</v>
      </c>
      <c r="AE95" s="5">
        <v>190</v>
      </c>
      <c r="AF95" s="5">
        <v>781</v>
      </c>
      <c r="AG95" s="5">
        <v>303</v>
      </c>
      <c r="AH95" s="5">
        <v>554</v>
      </c>
      <c r="AI95" s="5">
        <v>0.1915</v>
      </c>
      <c r="AJ95" s="5">
        <v>0.7873</v>
      </c>
      <c r="AK95" s="5">
        <v>0.7873</v>
      </c>
      <c r="AL95" s="4" t="s">
        <v>627</v>
      </c>
    </row>
    <row r="96" spans="1:38" x14ac:dyDescent="0.3">
      <c r="A96" s="4" t="s">
        <v>616</v>
      </c>
      <c r="B96" s="4" t="s">
        <v>1046</v>
      </c>
      <c r="C96" s="4" t="s">
        <v>1097</v>
      </c>
      <c r="D96" s="4" t="s">
        <v>1098</v>
      </c>
      <c r="E96" s="4" t="s">
        <v>620</v>
      </c>
      <c r="F96" s="4" t="s">
        <v>1099</v>
      </c>
      <c r="G96" s="4" t="s">
        <v>1097</v>
      </c>
      <c r="H96" s="4" t="s">
        <v>1099</v>
      </c>
      <c r="I96" s="4" t="s">
        <v>622</v>
      </c>
      <c r="J96" s="4" t="s">
        <v>623</v>
      </c>
      <c r="K96" s="4" t="s">
        <v>624</v>
      </c>
      <c r="L96" s="4">
        <v>49402870</v>
      </c>
      <c r="M96" s="4">
        <v>828432</v>
      </c>
      <c r="N96" s="4" t="s">
        <v>1100</v>
      </c>
      <c r="O96" s="4" t="s">
        <v>1101</v>
      </c>
      <c r="P96" s="5">
        <v>2810</v>
      </c>
      <c r="Q96" s="5">
        <v>2375</v>
      </c>
      <c r="R96" s="5">
        <v>22</v>
      </c>
      <c r="S96" s="5">
        <v>102</v>
      </c>
      <c r="T96" s="5">
        <v>36</v>
      </c>
      <c r="U96" s="5">
        <v>115</v>
      </c>
      <c r="V96" s="5">
        <v>160</v>
      </c>
      <c r="W96" s="5">
        <v>2085</v>
      </c>
      <c r="X96" s="5">
        <v>1826</v>
      </c>
      <c r="Y96" s="5">
        <v>14</v>
      </c>
      <c r="Z96" s="5">
        <v>59</v>
      </c>
      <c r="AA96" s="5">
        <v>25</v>
      </c>
      <c r="AB96" s="5">
        <v>75</v>
      </c>
      <c r="AC96" s="5">
        <v>86</v>
      </c>
      <c r="AD96" s="5">
        <v>1415</v>
      </c>
      <c r="AE96" s="5">
        <v>426</v>
      </c>
      <c r="AF96" s="5">
        <v>973</v>
      </c>
      <c r="AG96" s="5">
        <v>570</v>
      </c>
      <c r="AH96" s="5">
        <v>714</v>
      </c>
      <c r="AI96" s="5">
        <v>0.30109999999999998</v>
      </c>
      <c r="AJ96" s="5">
        <v>0.68759999999999999</v>
      </c>
      <c r="AK96" s="5">
        <v>0.68759999999999999</v>
      </c>
      <c r="AL96" s="4" t="s">
        <v>627</v>
      </c>
    </row>
    <row r="97" spans="1:38" x14ac:dyDescent="0.3">
      <c r="A97" s="4" t="s">
        <v>616</v>
      </c>
      <c r="B97" s="4" t="s">
        <v>1046</v>
      </c>
      <c r="C97" s="4" t="s">
        <v>1102</v>
      </c>
      <c r="D97" s="4" t="s">
        <v>1103</v>
      </c>
      <c r="E97" s="4" t="s">
        <v>620</v>
      </c>
      <c r="F97" s="4" t="s">
        <v>1104</v>
      </c>
      <c r="G97" s="4" t="s">
        <v>1102</v>
      </c>
      <c r="H97" s="4" t="s">
        <v>1104</v>
      </c>
      <c r="I97" s="4" t="s">
        <v>622</v>
      </c>
      <c r="J97" s="4" t="s">
        <v>623</v>
      </c>
      <c r="K97" s="4" t="s">
        <v>624</v>
      </c>
      <c r="L97" s="4">
        <v>54816947</v>
      </c>
      <c r="M97" s="4">
        <v>1118026</v>
      </c>
      <c r="N97" s="4" t="s">
        <v>1105</v>
      </c>
      <c r="O97" s="4" t="s">
        <v>1106</v>
      </c>
      <c r="P97" s="5">
        <v>8143</v>
      </c>
      <c r="Q97" s="5">
        <v>4972</v>
      </c>
      <c r="R97" s="5">
        <v>1038</v>
      </c>
      <c r="S97" s="5">
        <v>1259</v>
      </c>
      <c r="T97" s="5">
        <v>326</v>
      </c>
      <c r="U97" s="5">
        <v>97</v>
      </c>
      <c r="V97" s="5">
        <v>451</v>
      </c>
      <c r="W97" s="5">
        <v>5201</v>
      </c>
      <c r="X97" s="5">
        <v>3384</v>
      </c>
      <c r="Y97" s="5">
        <v>653</v>
      </c>
      <c r="Z97" s="5">
        <v>704</v>
      </c>
      <c r="AA97" s="5">
        <v>221</v>
      </c>
      <c r="AB97" s="5">
        <v>72</v>
      </c>
      <c r="AC97" s="5">
        <v>167</v>
      </c>
      <c r="AD97" s="5">
        <v>1021</v>
      </c>
      <c r="AE97" s="5">
        <v>406</v>
      </c>
      <c r="AF97" s="5">
        <v>608</v>
      </c>
      <c r="AG97" s="5">
        <v>543</v>
      </c>
      <c r="AH97" s="5">
        <v>319</v>
      </c>
      <c r="AI97" s="5">
        <v>0.39760000000000001</v>
      </c>
      <c r="AJ97" s="5">
        <v>0.59550000000000003</v>
      </c>
      <c r="AK97" s="5">
        <v>0.59550000000000003</v>
      </c>
      <c r="AL97" s="4" t="s">
        <v>627</v>
      </c>
    </row>
    <row r="98" spans="1:38" x14ac:dyDescent="0.3">
      <c r="A98" s="4" t="s">
        <v>616</v>
      </c>
      <c r="B98" s="4" t="s">
        <v>1046</v>
      </c>
      <c r="C98" s="4" t="s">
        <v>1107</v>
      </c>
      <c r="D98" s="4" t="s">
        <v>1108</v>
      </c>
      <c r="E98" s="4" t="s">
        <v>620</v>
      </c>
      <c r="F98" s="4" t="s">
        <v>1109</v>
      </c>
      <c r="G98" s="4" t="s">
        <v>1107</v>
      </c>
      <c r="H98" s="4" t="s">
        <v>1109</v>
      </c>
      <c r="I98" s="4" t="s">
        <v>622</v>
      </c>
      <c r="J98" s="4" t="s">
        <v>623</v>
      </c>
      <c r="K98" s="4" t="s">
        <v>624</v>
      </c>
      <c r="L98" s="4">
        <v>1855250</v>
      </c>
      <c r="M98" s="4">
        <v>38972</v>
      </c>
      <c r="N98" s="4" t="s">
        <v>1110</v>
      </c>
      <c r="O98" s="4" t="s">
        <v>1111</v>
      </c>
      <c r="P98" s="5">
        <v>3158</v>
      </c>
      <c r="Q98" s="5">
        <v>2153</v>
      </c>
      <c r="R98" s="5">
        <v>197</v>
      </c>
      <c r="S98" s="5">
        <v>210</v>
      </c>
      <c r="T98" s="5">
        <v>147</v>
      </c>
      <c r="U98" s="5">
        <v>234</v>
      </c>
      <c r="V98" s="5">
        <v>217</v>
      </c>
      <c r="W98" s="5">
        <v>2407</v>
      </c>
      <c r="X98" s="5">
        <v>1733</v>
      </c>
      <c r="Y98" s="5">
        <v>136</v>
      </c>
      <c r="Z98" s="5">
        <v>134</v>
      </c>
      <c r="AA98" s="5">
        <v>118</v>
      </c>
      <c r="AB98" s="5">
        <v>164</v>
      </c>
      <c r="AC98" s="5">
        <v>122</v>
      </c>
      <c r="AD98" s="5">
        <v>1914</v>
      </c>
      <c r="AE98" s="5">
        <v>668</v>
      </c>
      <c r="AF98" s="5">
        <v>1213</v>
      </c>
      <c r="AG98" s="5">
        <v>810</v>
      </c>
      <c r="AH98" s="5">
        <v>895</v>
      </c>
      <c r="AI98" s="5">
        <v>0.34899999999999998</v>
      </c>
      <c r="AJ98" s="5">
        <v>0.63380000000000003</v>
      </c>
      <c r="AK98" s="5">
        <v>0.63380000000000003</v>
      </c>
      <c r="AL98" s="4" t="s">
        <v>627</v>
      </c>
    </row>
    <row r="99" spans="1:38" x14ac:dyDescent="0.3">
      <c r="A99" s="4" t="s">
        <v>616</v>
      </c>
      <c r="B99" s="4" t="s">
        <v>1046</v>
      </c>
      <c r="C99" s="4" t="s">
        <v>1112</v>
      </c>
      <c r="D99" s="4" t="s">
        <v>1113</v>
      </c>
      <c r="E99" s="4" t="s">
        <v>620</v>
      </c>
      <c r="F99" s="4" t="s">
        <v>1114</v>
      </c>
      <c r="G99" s="4" t="s">
        <v>1112</v>
      </c>
      <c r="H99" s="4" t="s">
        <v>1114</v>
      </c>
      <c r="I99" s="4" t="s">
        <v>622</v>
      </c>
      <c r="J99" s="4" t="s">
        <v>623</v>
      </c>
      <c r="K99" s="4" t="s">
        <v>624</v>
      </c>
      <c r="L99" s="4">
        <v>12901364</v>
      </c>
      <c r="M99" s="4">
        <v>593247</v>
      </c>
      <c r="N99" s="4" t="s">
        <v>1115</v>
      </c>
      <c r="O99" s="4" t="s">
        <v>1116</v>
      </c>
      <c r="P99" s="5">
        <v>1122</v>
      </c>
      <c r="Q99" s="5">
        <v>767</v>
      </c>
      <c r="R99" s="5">
        <v>53</v>
      </c>
      <c r="S99" s="5">
        <v>58</v>
      </c>
      <c r="T99" s="5">
        <v>35</v>
      </c>
      <c r="U99" s="5">
        <v>135</v>
      </c>
      <c r="V99" s="5">
        <v>74</v>
      </c>
      <c r="W99" s="5">
        <v>846</v>
      </c>
      <c r="X99" s="5">
        <v>613</v>
      </c>
      <c r="Y99" s="5">
        <v>45</v>
      </c>
      <c r="Z99" s="5">
        <v>42</v>
      </c>
      <c r="AA99" s="5">
        <v>24</v>
      </c>
      <c r="AB99" s="5">
        <v>75</v>
      </c>
      <c r="AC99" s="5">
        <v>47</v>
      </c>
      <c r="AD99" s="5">
        <v>546</v>
      </c>
      <c r="AE99" s="5">
        <v>166</v>
      </c>
      <c r="AF99" s="5">
        <v>365</v>
      </c>
      <c r="AG99" s="5">
        <v>209</v>
      </c>
      <c r="AH99" s="5">
        <v>285</v>
      </c>
      <c r="AI99" s="5">
        <v>0.30399999999999999</v>
      </c>
      <c r="AJ99" s="5">
        <v>0.66849999999999998</v>
      </c>
      <c r="AK99" s="5">
        <v>0.66849999999999998</v>
      </c>
      <c r="AL99" s="4" t="s">
        <v>627</v>
      </c>
    </row>
    <row r="100" spans="1:38" x14ac:dyDescent="0.3">
      <c r="A100" s="4" t="s">
        <v>616</v>
      </c>
      <c r="B100" s="4" t="s">
        <v>1046</v>
      </c>
      <c r="C100" s="4" t="s">
        <v>1117</v>
      </c>
      <c r="D100" s="4" t="s">
        <v>1118</v>
      </c>
      <c r="E100" s="4" t="s">
        <v>620</v>
      </c>
      <c r="F100" s="4" t="s">
        <v>1119</v>
      </c>
      <c r="G100" s="4" t="s">
        <v>1117</v>
      </c>
      <c r="H100" s="4" t="s">
        <v>1119</v>
      </c>
      <c r="I100" s="4" t="s">
        <v>622</v>
      </c>
      <c r="J100" s="4" t="s">
        <v>623</v>
      </c>
      <c r="K100" s="4" t="s">
        <v>624</v>
      </c>
      <c r="L100" s="4">
        <v>794507</v>
      </c>
      <c r="M100" s="4">
        <v>68863</v>
      </c>
      <c r="N100" s="4" t="s">
        <v>1120</v>
      </c>
      <c r="O100" s="4" t="s">
        <v>1121</v>
      </c>
      <c r="P100" s="5">
        <v>1109</v>
      </c>
      <c r="Q100" s="5">
        <v>667</v>
      </c>
      <c r="R100" s="5">
        <v>56</v>
      </c>
      <c r="S100" s="5">
        <v>57</v>
      </c>
      <c r="T100" s="5">
        <v>28</v>
      </c>
      <c r="U100" s="5">
        <v>239</v>
      </c>
      <c r="V100" s="5">
        <v>62</v>
      </c>
      <c r="W100" s="5">
        <v>965</v>
      </c>
      <c r="X100" s="5">
        <v>593</v>
      </c>
      <c r="Y100" s="5">
        <v>54</v>
      </c>
      <c r="Z100" s="5">
        <v>46</v>
      </c>
      <c r="AA100" s="5">
        <v>27</v>
      </c>
      <c r="AB100" s="5">
        <v>204</v>
      </c>
      <c r="AC100" s="5">
        <v>41</v>
      </c>
      <c r="AD100" s="5">
        <v>579</v>
      </c>
      <c r="AE100" s="5">
        <v>226</v>
      </c>
      <c r="AF100" s="5">
        <v>322</v>
      </c>
      <c r="AG100" s="5">
        <v>284</v>
      </c>
      <c r="AH100" s="5">
        <v>212</v>
      </c>
      <c r="AI100" s="5">
        <v>0.39029999999999998</v>
      </c>
      <c r="AJ100" s="5">
        <v>0.55610000000000004</v>
      </c>
      <c r="AK100" s="5">
        <v>0.55610000000000004</v>
      </c>
      <c r="AL100" s="4" t="s">
        <v>627</v>
      </c>
    </row>
    <row r="101" spans="1:38" x14ac:dyDescent="0.3">
      <c r="A101" s="4" t="s">
        <v>616</v>
      </c>
      <c r="B101" s="4" t="s">
        <v>1046</v>
      </c>
      <c r="C101" s="4" t="s">
        <v>1122</v>
      </c>
      <c r="D101" s="4" t="s">
        <v>1123</v>
      </c>
      <c r="E101" s="4" t="s">
        <v>620</v>
      </c>
      <c r="F101" s="4" t="s">
        <v>1124</v>
      </c>
      <c r="G101" s="4" t="s">
        <v>1122</v>
      </c>
      <c r="H101" s="4" t="s">
        <v>1124</v>
      </c>
      <c r="I101" s="4" t="s">
        <v>622</v>
      </c>
      <c r="J101" s="4" t="s">
        <v>623</v>
      </c>
      <c r="K101" s="4" t="s">
        <v>624</v>
      </c>
      <c r="L101" s="4">
        <v>1443626</v>
      </c>
      <c r="M101" s="4">
        <v>64508</v>
      </c>
      <c r="N101" s="4" t="s">
        <v>1125</v>
      </c>
      <c r="O101" s="4" t="s">
        <v>1126</v>
      </c>
      <c r="P101" s="5">
        <v>659</v>
      </c>
      <c r="Q101" s="5">
        <v>483</v>
      </c>
      <c r="R101" s="5">
        <v>14</v>
      </c>
      <c r="S101" s="5">
        <v>40</v>
      </c>
      <c r="T101" s="5">
        <v>15</v>
      </c>
      <c r="U101" s="5">
        <v>71</v>
      </c>
      <c r="V101" s="5">
        <v>36</v>
      </c>
      <c r="W101" s="5">
        <v>545</v>
      </c>
      <c r="X101" s="5">
        <v>402</v>
      </c>
      <c r="Y101" s="5">
        <v>14</v>
      </c>
      <c r="Z101" s="5">
        <v>28</v>
      </c>
      <c r="AA101" s="5">
        <v>12</v>
      </c>
      <c r="AB101" s="5">
        <v>60</v>
      </c>
      <c r="AC101" s="5">
        <v>29</v>
      </c>
      <c r="AD101" s="5">
        <v>363</v>
      </c>
      <c r="AE101" s="5">
        <v>125</v>
      </c>
      <c r="AF101" s="5">
        <v>231</v>
      </c>
      <c r="AG101" s="5">
        <v>173</v>
      </c>
      <c r="AH101" s="5">
        <v>158</v>
      </c>
      <c r="AI101" s="5">
        <v>0.34439999999999998</v>
      </c>
      <c r="AJ101" s="5">
        <v>0.63639999999999997</v>
      </c>
      <c r="AK101" s="5">
        <v>0.63639999999999997</v>
      </c>
      <c r="AL101" s="4" t="s">
        <v>627</v>
      </c>
    </row>
    <row r="102" spans="1:38" x14ac:dyDescent="0.3">
      <c r="A102" s="4" t="s">
        <v>616</v>
      </c>
      <c r="B102" s="4" t="s">
        <v>1046</v>
      </c>
      <c r="C102" s="4" t="s">
        <v>1127</v>
      </c>
      <c r="D102" s="4" t="s">
        <v>1128</v>
      </c>
      <c r="E102" s="4" t="s">
        <v>620</v>
      </c>
      <c r="F102" s="4" t="s">
        <v>1129</v>
      </c>
      <c r="G102" s="4" t="s">
        <v>1127</v>
      </c>
      <c r="H102" s="4" t="s">
        <v>1129</v>
      </c>
      <c r="I102" s="4" t="s">
        <v>622</v>
      </c>
      <c r="J102" s="4" t="s">
        <v>623</v>
      </c>
      <c r="K102" s="4" t="s">
        <v>624</v>
      </c>
      <c r="L102" s="4">
        <v>4532238</v>
      </c>
      <c r="M102" s="4">
        <v>96208</v>
      </c>
      <c r="N102" s="4" t="s">
        <v>1130</v>
      </c>
      <c r="O102" s="4" t="s">
        <v>1131</v>
      </c>
      <c r="P102" s="5">
        <v>3016</v>
      </c>
      <c r="Q102" s="5">
        <v>2058</v>
      </c>
      <c r="R102" s="5">
        <v>121</v>
      </c>
      <c r="S102" s="5">
        <v>186</v>
      </c>
      <c r="T102" s="5">
        <v>131</v>
      </c>
      <c r="U102" s="5">
        <v>273</v>
      </c>
      <c r="V102" s="5">
        <v>247</v>
      </c>
      <c r="W102" s="5">
        <v>2402</v>
      </c>
      <c r="X102" s="5">
        <v>1733</v>
      </c>
      <c r="Y102" s="5">
        <v>88</v>
      </c>
      <c r="Z102" s="5">
        <v>131</v>
      </c>
      <c r="AA102" s="5">
        <v>113</v>
      </c>
      <c r="AB102" s="5">
        <v>207</v>
      </c>
      <c r="AC102" s="5">
        <v>130</v>
      </c>
      <c r="AD102" s="5">
        <v>1519</v>
      </c>
      <c r="AE102" s="5">
        <v>608</v>
      </c>
      <c r="AF102" s="5">
        <v>884</v>
      </c>
      <c r="AG102" s="5">
        <v>678</v>
      </c>
      <c r="AH102" s="5">
        <v>643</v>
      </c>
      <c r="AI102" s="5">
        <v>0.40029999999999999</v>
      </c>
      <c r="AJ102" s="5">
        <v>0.58199999999999996</v>
      </c>
      <c r="AK102" s="5">
        <v>0.58199999999999996</v>
      </c>
      <c r="AL102" s="4" t="s">
        <v>627</v>
      </c>
    </row>
    <row r="103" spans="1:38" x14ac:dyDescent="0.3">
      <c r="A103" s="4" t="s">
        <v>616</v>
      </c>
      <c r="B103" s="4" t="s">
        <v>1046</v>
      </c>
      <c r="C103" s="4" t="s">
        <v>1132</v>
      </c>
      <c r="D103" s="4" t="s">
        <v>1133</v>
      </c>
      <c r="E103" s="4" t="s">
        <v>620</v>
      </c>
      <c r="F103" s="4" t="s">
        <v>1134</v>
      </c>
      <c r="G103" s="4" t="s">
        <v>1132</v>
      </c>
      <c r="H103" s="4" t="s">
        <v>1134</v>
      </c>
      <c r="I103" s="4" t="s">
        <v>622</v>
      </c>
      <c r="J103" s="4" t="s">
        <v>623</v>
      </c>
      <c r="K103" s="4" t="s">
        <v>624</v>
      </c>
      <c r="L103" s="4">
        <v>929192</v>
      </c>
      <c r="M103" s="4">
        <v>24104</v>
      </c>
      <c r="N103" s="4" t="s">
        <v>1135</v>
      </c>
      <c r="O103" s="4" t="s">
        <v>1136</v>
      </c>
      <c r="P103" s="5">
        <v>1589</v>
      </c>
      <c r="Q103" s="5">
        <v>1044</v>
      </c>
      <c r="R103" s="5">
        <v>67</v>
      </c>
      <c r="S103" s="5">
        <v>99</v>
      </c>
      <c r="T103" s="5">
        <v>42</v>
      </c>
      <c r="U103" s="5">
        <v>237</v>
      </c>
      <c r="V103" s="5">
        <v>100</v>
      </c>
      <c r="W103" s="5">
        <v>1327</v>
      </c>
      <c r="X103" s="5">
        <v>895</v>
      </c>
      <c r="Y103" s="5">
        <v>59</v>
      </c>
      <c r="Z103" s="5">
        <v>78</v>
      </c>
      <c r="AA103" s="5">
        <v>30</v>
      </c>
      <c r="AB103" s="5">
        <v>204</v>
      </c>
      <c r="AC103" s="5">
        <v>61</v>
      </c>
      <c r="AD103" s="5">
        <v>871</v>
      </c>
      <c r="AE103" s="5">
        <v>345</v>
      </c>
      <c r="AF103" s="5">
        <v>507</v>
      </c>
      <c r="AG103" s="5">
        <v>401</v>
      </c>
      <c r="AH103" s="5">
        <v>371</v>
      </c>
      <c r="AI103" s="5">
        <v>0.39610000000000001</v>
      </c>
      <c r="AJ103" s="5">
        <v>0.58209999999999995</v>
      </c>
      <c r="AK103" s="5">
        <v>0.58209999999999995</v>
      </c>
      <c r="AL103" s="4" t="s">
        <v>627</v>
      </c>
    </row>
    <row r="104" spans="1:38" x14ac:dyDescent="0.3">
      <c r="A104" s="4" t="s">
        <v>616</v>
      </c>
      <c r="B104" s="4" t="s">
        <v>1046</v>
      </c>
      <c r="C104" s="4" t="s">
        <v>1137</v>
      </c>
      <c r="D104" s="4" t="s">
        <v>1138</v>
      </c>
      <c r="E104" s="4" t="s">
        <v>620</v>
      </c>
      <c r="F104" s="4" t="s">
        <v>1139</v>
      </c>
      <c r="G104" s="4" t="s">
        <v>1137</v>
      </c>
      <c r="H104" s="4" t="s">
        <v>1139</v>
      </c>
      <c r="I104" s="4" t="s">
        <v>622</v>
      </c>
      <c r="J104" s="4" t="s">
        <v>623</v>
      </c>
      <c r="K104" s="4" t="s">
        <v>624</v>
      </c>
      <c r="L104" s="4">
        <v>4199868</v>
      </c>
      <c r="M104" s="4">
        <v>192532</v>
      </c>
      <c r="N104" s="4" t="s">
        <v>1140</v>
      </c>
      <c r="O104" s="4" t="s">
        <v>1141</v>
      </c>
      <c r="P104" s="5">
        <v>2630</v>
      </c>
      <c r="Q104" s="5">
        <v>1297</v>
      </c>
      <c r="R104" s="5">
        <v>365</v>
      </c>
      <c r="S104" s="5">
        <v>174</v>
      </c>
      <c r="T104" s="5">
        <v>111</v>
      </c>
      <c r="U104" s="5">
        <v>468</v>
      </c>
      <c r="V104" s="5">
        <v>215</v>
      </c>
      <c r="W104" s="5">
        <v>1939</v>
      </c>
      <c r="X104" s="5">
        <v>1035</v>
      </c>
      <c r="Y104" s="5">
        <v>262</v>
      </c>
      <c r="Z104" s="5">
        <v>104</v>
      </c>
      <c r="AA104" s="5">
        <v>88</v>
      </c>
      <c r="AB104" s="5">
        <v>358</v>
      </c>
      <c r="AC104" s="5">
        <v>92</v>
      </c>
      <c r="AD104" s="5">
        <v>812</v>
      </c>
      <c r="AE104" s="5">
        <v>386</v>
      </c>
      <c r="AF104" s="5">
        <v>412</v>
      </c>
      <c r="AG104" s="5">
        <v>452</v>
      </c>
      <c r="AH104" s="5">
        <v>284</v>
      </c>
      <c r="AI104" s="5">
        <v>0.47539999999999999</v>
      </c>
      <c r="AJ104" s="5">
        <v>0.50739999999999996</v>
      </c>
      <c r="AK104" s="5">
        <v>0.50739999999999996</v>
      </c>
      <c r="AL104" s="4" t="s">
        <v>627</v>
      </c>
    </row>
    <row r="105" spans="1:38" x14ac:dyDescent="0.3">
      <c r="A105" s="4" t="s">
        <v>616</v>
      </c>
      <c r="B105" s="4" t="s">
        <v>1046</v>
      </c>
      <c r="C105" s="4" t="s">
        <v>1142</v>
      </c>
      <c r="D105" s="4" t="s">
        <v>1143</v>
      </c>
      <c r="E105" s="4" t="s">
        <v>620</v>
      </c>
      <c r="F105" s="4" t="s">
        <v>1144</v>
      </c>
      <c r="G105" s="4" t="s">
        <v>1142</v>
      </c>
      <c r="H105" s="4" t="s">
        <v>1144</v>
      </c>
      <c r="I105" s="4" t="s">
        <v>622</v>
      </c>
      <c r="J105" s="4" t="s">
        <v>623</v>
      </c>
      <c r="K105" s="4" t="s">
        <v>624</v>
      </c>
      <c r="L105" s="4">
        <v>1541552</v>
      </c>
      <c r="M105" s="4">
        <v>167611</v>
      </c>
      <c r="N105" s="4" t="s">
        <v>1145</v>
      </c>
      <c r="O105" s="4" t="s">
        <v>1146</v>
      </c>
      <c r="P105" s="5">
        <v>1351</v>
      </c>
      <c r="Q105" s="5">
        <v>849</v>
      </c>
      <c r="R105" s="5">
        <v>71</v>
      </c>
      <c r="S105" s="5">
        <v>75</v>
      </c>
      <c r="T105" s="5">
        <v>50</v>
      </c>
      <c r="U105" s="5">
        <v>197</v>
      </c>
      <c r="V105" s="5">
        <v>109</v>
      </c>
      <c r="W105" s="5">
        <v>1047</v>
      </c>
      <c r="X105" s="5">
        <v>708</v>
      </c>
      <c r="Y105" s="5">
        <v>49</v>
      </c>
      <c r="Z105" s="5">
        <v>51</v>
      </c>
      <c r="AA105" s="5">
        <v>40</v>
      </c>
      <c r="AB105" s="5">
        <v>156</v>
      </c>
      <c r="AC105" s="5">
        <v>43</v>
      </c>
      <c r="AD105" s="5">
        <v>668</v>
      </c>
      <c r="AE105" s="5">
        <v>235</v>
      </c>
      <c r="AF105" s="5">
        <v>410</v>
      </c>
      <c r="AG105" s="5">
        <v>305</v>
      </c>
      <c r="AH105" s="5">
        <v>306</v>
      </c>
      <c r="AI105" s="5">
        <v>0.3518</v>
      </c>
      <c r="AJ105" s="5">
        <v>0.61380000000000001</v>
      </c>
      <c r="AK105" s="5">
        <v>0.61380000000000001</v>
      </c>
      <c r="AL105" s="4" t="s">
        <v>627</v>
      </c>
    </row>
    <row r="106" spans="1:38" x14ac:dyDescent="0.3">
      <c r="A106" s="4" t="s">
        <v>616</v>
      </c>
      <c r="B106" s="4" t="s">
        <v>1046</v>
      </c>
      <c r="C106" s="4" t="s">
        <v>1147</v>
      </c>
      <c r="D106" s="4" t="s">
        <v>1148</v>
      </c>
      <c r="E106" s="4" t="s">
        <v>620</v>
      </c>
      <c r="F106" s="4" t="s">
        <v>1149</v>
      </c>
      <c r="G106" s="4" t="s">
        <v>1147</v>
      </c>
      <c r="H106" s="4" t="s">
        <v>1149</v>
      </c>
      <c r="I106" s="4" t="s">
        <v>622</v>
      </c>
      <c r="J106" s="4" t="s">
        <v>623</v>
      </c>
      <c r="K106" s="4" t="s">
        <v>624</v>
      </c>
      <c r="L106" s="4">
        <v>5072204</v>
      </c>
      <c r="M106" s="4">
        <v>307500</v>
      </c>
      <c r="N106" s="4" t="s">
        <v>1150</v>
      </c>
      <c r="O106" s="4" t="s">
        <v>1151</v>
      </c>
      <c r="P106" s="5">
        <v>2616</v>
      </c>
      <c r="Q106" s="5">
        <v>1771</v>
      </c>
      <c r="R106" s="5">
        <v>114</v>
      </c>
      <c r="S106" s="5">
        <v>187</v>
      </c>
      <c r="T106" s="5">
        <v>88</v>
      </c>
      <c r="U106" s="5">
        <v>287</v>
      </c>
      <c r="V106" s="5">
        <v>169</v>
      </c>
      <c r="W106" s="5">
        <v>2004</v>
      </c>
      <c r="X106" s="5">
        <v>1435</v>
      </c>
      <c r="Y106" s="5">
        <v>87</v>
      </c>
      <c r="Z106" s="5">
        <v>120</v>
      </c>
      <c r="AA106" s="5">
        <v>76</v>
      </c>
      <c r="AB106" s="5">
        <v>193</v>
      </c>
      <c r="AC106" s="5">
        <v>93</v>
      </c>
      <c r="AD106" s="5">
        <v>1457</v>
      </c>
      <c r="AE106" s="5">
        <v>546</v>
      </c>
      <c r="AF106" s="5">
        <v>888</v>
      </c>
      <c r="AG106" s="5">
        <v>691</v>
      </c>
      <c r="AH106" s="5">
        <v>648</v>
      </c>
      <c r="AI106" s="5">
        <v>0.37469999999999998</v>
      </c>
      <c r="AJ106" s="5">
        <v>0.60950000000000004</v>
      </c>
      <c r="AK106" s="5">
        <v>0.60950000000000004</v>
      </c>
      <c r="AL106" s="4" t="s">
        <v>627</v>
      </c>
    </row>
    <row r="107" spans="1:38" x14ac:dyDescent="0.3">
      <c r="A107" s="4" t="s">
        <v>616</v>
      </c>
      <c r="B107" s="4" t="s">
        <v>1046</v>
      </c>
      <c r="C107" s="4" t="s">
        <v>1152</v>
      </c>
      <c r="D107" s="4" t="s">
        <v>1153</v>
      </c>
      <c r="E107" s="4" t="s">
        <v>620</v>
      </c>
      <c r="F107" s="4" t="s">
        <v>1154</v>
      </c>
      <c r="G107" s="4" t="s">
        <v>1152</v>
      </c>
      <c r="H107" s="4" t="s">
        <v>1154</v>
      </c>
      <c r="I107" s="4" t="s">
        <v>622</v>
      </c>
      <c r="J107" s="4" t="s">
        <v>623</v>
      </c>
      <c r="K107" s="4" t="s">
        <v>624</v>
      </c>
      <c r="L107" s="4">
        <v>1662223</v>
      </c>
      <c r="M107" s="4">
        <v>0</v>
      </c>
      <c r="N107" s="4" t="s">
        <v>1155</v>
      </c>
      <c r="O107" s="4" t="s">
        <v>1156</v>
      </c>
      <c r="P107" s="5">
        <v>2445</v>
      </c>
      <c r="Q107" s="5">
        <v>1410</v>
      </c>
      <c r="R107" s="5">
        <v>214</v>
      </c>
      <c r="S107" s="5">
        <v>209</v>
      </c>
      <c r="T107" s="5">
        <v>127</v>
      </c>
      <c r="U107" s="5">
        <v>317</v>
      </c>
      <c r="V107" s="5">
        <v>168</v>
      </c>
      <c r="W107" s="5">
        <v>1907</v>
      </c>
      <c r="X107" s="5">
        <v>1185</v>
      </c>
      <c r="Y107" s="5">
        <v>169</v>
      </c>
      <c r="Z107" s="5">
        <v>144</v>
      </c>
      <c r="AA107" s="5">
        <v>115</v>
      </c>
      <c r="AB107" s="5">
        <v>215</v>
      </c>
      <c r="AC107" s="5">
        <v>79</v>
      </c>
      <c r="AD107" s="5">
        <v>784</v>
      </c>
      <c r="AE107" s="5">
        <v>319</v>
      </c>
      <c r="AF107" s="5">
        <v>447</v>
      </c>
      <c r="AG107" s="5">
        <v>356</v>
      </c>
      <c r="AH107" s="5">
        <v>354</v>
      </c>
      <c r="AI107" s="5">
        <v>0.40689999999999998</v>
      </c>
      <c r="AJ107" s="5">
        <v>0.57020000000000004</v>
      </c>
      <c r="AK107" s="5">
        <v>0.57020000000000004</v>
      </c>
      <c r="AL107" s="4" t="s">
        <v>627</v>
      </c>
    </row>
    <row r="108" spans="1:38" x14ac:dyDescent="0.3">
      <c r="A108" s="4" t="s">
        <v>616</v>
      </c>
      <c r="B108" s="4" t="s">
        <v>1046</v>
      </c>
      <c r="C108" s="4" t="s">
        <v>1157</v>
      </c>
      <c r="D108" s="4" t="s">
        <v>1158</v>
      </c>
      <c r="E108" s="4" t="s">
        <v>620</v>
      </c>
      <c r="F108" s="4" t="s">
        <v>1159</v>
      </c>
      <c r="G108" s="4" t="s">
        <v>1157</v>
      </c>
      <c r="H108" s="4" t="s">
        <v>1159</v>
      </c>
      <c r="I108" s="4" t="s">
        <v>622</v>
      </c>
      <c r="J108" s="4" t="s">
        <v>623</v>
      </c>
      <c r="K108" s="4" t="s">
        <v>624</v>
      </c>
      <c r="L108" s="4">
        <v>1098105</v>
      </c>
      <c r="M108" s="4">
        <v>219357</v>
      </c>
      <c r="N108" s="4" t="s">
        <v>1160</v>
      </c>
      <c r="O108" s="4" t="s">
        <v>1161</v>
      </c>
      <c r="P108" s="5">
        <v>1425</v>
      </c>
      <c r="Q108" s="5">
        <v>1048</v>
      </c>
      <c r="R108" s="5">
        <v>34</v>
      </c>
      <c r="S108" s="5">
        <v>87</v>
      </c>
      <c r="T108" s="5">
        <v>102</v>
      </c>
      <c r="U108" s="5">
        <v>59</v>
      </c>
      <c r="V108" s="5">
        <v>95</v>
      </c>
      <c r="W108" s="5">
        <v>1067</v>
      </c>
      <c r="X108" s="5">
        <v>809</v>
      </c>
      <c r="Y108" s="5">
        <v>23</v>
      </c>
      <c r="Z108" s="5">
        <v>65</v>
      </c>
      <c r="AA108" s="5">
        <v>75</v>
      </c>
      <c r="AB108" s="5">
        <v>45</v>
      </c>
      <c r="AC108" s="5">
        <v>50</v>
      </c>
      <c r="AD108" s="5">
        <v>943</v>
      </c>
      <c r="AE108" s="5">
        <v>309</v>
      </c>
      <c r="AF108" s="5">
        <v>620</v>
      </c>
      <c r="AG108" s="5">
        <v>390</v>
      </c>
      <c r="AH108" s="5">
        <v>498</v>
      </c>
      <c r="AI108" s="5">
        <v>0.32769999999999999</v>
      </c>
      <c r="AJ108" s="5">
        <v>0.65749999999999997</v>
      </c>
      <c r="AK108" s="5">
        <v>0.65749999999999997</v>
      </c>
      <c r="AL108" s="4" t="s">
        <v>627</v>
      </c>
    </row>
    <row r="109" spans="1:38" x14ac:dyDescent="0.3">
      <c r="A109" s="4" t="s">
        <v>616</v>
      </c>
      <c r="B109" s="4" t="s">
        <v>1046</v>
      </c>
      <c r="C109" s="4" t="s">
        <v>1162</v>
      </c>
      <c r="D109" s="4" t="s">
        <v>1163</v>
      </c>
      <c r="E109" s="4" t="s">
        <v>620</v>
      </c>
      <c r="F109" s="4" t="s">
        <v>1164</v>
      </c>
      <c r="G109" s="4" t="s">
        <v>1162</v>
      </c>
      <c r="H109" s="4" t="s">
        <v>1164</v>
      </c>
      <c r="I109" s="4" t="s">
        <v>622</v>
      </c>
      <c r="J109" s="4" t="s">
        <v>623</v>
      </c>
      <c r="K109" s="4" t="s">
        <v>624</v>
      </c>
      <c r="L109" s="4">
        <v>1779982</v>
      </c>
      <c r="M109" s="4">
        <v>0</v>
      </c>
      <c r="N109" s="4" t="s">
        <v>1165</v>
      </c>
      <c r="O109" s="4" t="s">
        <v>1166</v>
      </c>
      <c r="P109" s="5">
        <v>1510</v>
      </c>
      <c r="Q109" s="5">
        <v>941</v>
      </c>
      <c r="R109" s="5">
        <v>45</v>
      </c>
      <c r="S109" s="5">
        <v>96</v>
      </c>
      <c r="T109" s="5">
        <v>65</v>
      </c>
      <c r="U109" s="5">
        <v>226</v>
      </c>
      <c r="V109" s="5">
        <v>137</v>
      </c>
      <c r="W109" s="5">
        <v>1171</v>
      </c>
      <c r="X109" s="5">
        <v>800</v>
      </c>
      <c r="Y109" s="5">
        <v>40</v>
      </c>
      <c r="Z109" s="5">
        <v>50</v>
      </c>
      <c r="AA109" s="5">
        <v>60</v>
      </c>
      <c r="AB109" s="5">
        <v>152</v>
      </c>
      <c r="AC109" s="5">
        <v>69</v>
      </c>
      <c r="AD109" s="5">
        <v>708</v>
      </c>
      <c r="AE109" s="5">
        <v>342</v>
      </c>
      <c r="AF109" s="5">
        <v>357</v>
      </c>
      <c r="AG109" s="5">
        <v>396</v>
      </c>
      <c r="AH109" s="5">
        <v>249</v>
      </c>
      <c r="AI109" s="5">
        <v>0.48309999999999997</v>
      </c>
      <c r="AJ109" s="5">
        <v>0.50419999999999998</v>
      </c>
      <c r="AK109" s="5">
        <v>0.50419999999999998</v>
      </c>
      <c r="AL109" s="4" t="s">
        <v>627</v>
      </c>
    </row>
    <row r="110" spans="1:38" x14ac:dyDescent="0.3">
      <c r="A110" s="4" t="s">
        <v>616</v>
      </c>
      <c r="B110" s="4" t="s">
        <v>1046</v>
      </c>
      <c r="C110" s="4" t="s">
        <v>1167</v>
      </c>
      <c r="D110" s="4" t="s">
        <v>1168</v>
      </c>
      <c r="E110" s="4" t="s">
        <v>620</v>
      </c>
      <c r="F110" s="4" t="s">
        <v>1169</v>
      </c>
      <c r="G110" s="4" t="s">
        <v>1167</v>
      </c>
      <c r="H110" s="4" t="s">
        <v>1169</v>
      </c>
      <c r="I110" s="4" t="s">
        <v>622</v>
      </c>
      <c r="J110" s="4" t="s">
        <v>623</v>
      </c>
      <c r="K110" s="4" t="s">
        <v>624</v>
      </c>
      <c r="L110" s="4">
        <v>3954726</v>
      </c>
      <c r="M110" s="4">
        <v>161816</v>
      </c>
      <c r="N110" s="4" t="s">
        <v>1170</v>
      </c>
      <c r="O110" s="4" t="s">
        <v>1171</v>
      </c>
      <c r="P110" s="5">
        <v>2269</v>
      </c>
      <c r="Q110" s="5">
        <v>1472</v>
      </c>
      <c r="R110" s="5">
        <v>40</v>
      </c>
      <c r="S110" s="5">
        <v>116</v>
      </c>
      <c r="T110" s="5">
        <v>160</v>
      </c>
      <c r="U110" s="5">
        <v>269</v>
      </c>
      <c r="V110" s="5">
        <v>212</v>
      </c>
      <c r="W110" s="5">
        <v>1739</v>
      </c>
      <c r="X110" s="5">
        <v>1221</v>
      </c>
      <c r="Y110" s="5">
        <v>31</v>
      </c>
      <c r="Z110" s="5">
        <v>70</v>
      </c>
      <c r="AA110" s="5">
        <v>131</v>
      </c>
      <c r="AB110" s="5">
        <v>184</v>
      </c>
      <c r="AC110" s="5">
        <v>102</v>
      </c>
      <c r="AD110" s="5">
        <v>1091</v>
      </c>
      <c r="AE110" s="5">
        <v>480</v>
      </c>
      <c r="AF110" s="5">
        <v>591</v>
      </c>
      <c r="AG110" s="5">
        <v>563</v>
      </c>
      <c r="AH110" s="5">
        <v>454</v>
      </c>
      <c r="AI110" s="5">
        <v>0.44</v>
      </c>
      <c r="AJ110" s="5">
        <v>0.54169999999999996</v>
      </c>
      <c r="AK110" s="5">
        <v>0.54169999999999996</v>
      </c>
      <c r="AL110" s="4" t="s">
        <v>627</v>
      </c>
    </row>
    <row r="111" spans="1:38" x14ac:dyDescent="0.3">
      <c r="A111" s="4" t="s">
        <v>616</v>
      </c>
      <c r="B111" s="4" t="s">
        <v>1046</v>
      </c>
      <c r="C111" s="4" t="s">
        <v>1172</v>
      </c>
      <c r="D111" s="4" t="s">
        <v>1173</v>
      </c>
      <c r="E111" s="4" t="s">
        <v>620</v>
      </c>
      <c r="F111" s="4" t="s">
        <v>1174</v>
      </c>
      <c r="G111" s="4" t="s">
        <v>1172</v>
      </c>
      <c r="H111" s="4" t="s">
        <v>1174</v>
      </c>
      <c r="I111" s="4" t="s">
        <v>622</v>
      </c>
      <c r="J111" s="4" t="s">
        <v>623</v>
      </c>
      <c r="K111" s="4" t="s">
        <v>624</v>
      </c>
      <c r="L111" s="4">
        <v>37027428</v>
      </c>
      <c r="M111" s="4">
        <v>0</v>
      </c>
      <c r="N111" s="4" t="s">
        <v>1175</v>
      </c>
      <c r="O111" s="4" t="s">
        <v>1176</v>
      </c>
      <c r="P111" s="5">
        <v>4331</v>
      </c>
      <c r="Q111" s="5">
        <v>3526</v>
      </c>
      <c r="R111" s="5">
        <v>32</v>
      </c>
      <c r="S111" s="5">
        <v>134</v>
      </c>
      <c r="T111" s="5">
        <v>84</v>
      </c>
      <c r="U111" s="5">
        <v>290</v>
      </c>
      <c r="V111" s="5">
        <v>265</v>
      </c>
      <c r="W111" s="5">
        <v>3296</v>
      </c>
      <c r="X111" s="5">
        <v>2787</v>
      </c>
      <c r="Y111" s="5">
        <v>20</v>
      </c>
      <c r="Z111" s="5">
        <v>87</v>
      </c>
      <c r="AA111" s="5">
        <v>73</v>
      </c>
      <c r="AB111" s="5">
        <v>185</v>
      </c>
      <c r="AC111" s="5">
        <v>144</v>
      </c>
      <c r="AD111" s="5">
        <v>2120</v>
      </c>
      <c r="AE111" s="5">
        <v>756</v>
      </c>
      <c r="AF111" s="5">
        <v>1326</v>
      </c>
      <c r="AG111" s="5">
        <v>952</v>
      </c>
      <c r="AH111" s="5">
        <v>996</v>
      </c>
      <c r="AI111" s="5">
        <v>0.35659999999999997</v>
      </c>
      <c r="AJ111" s="5">
        <v>0.62549999999999994</v>
      </c>
      <c r="AK111" s="5">
        <v>0.62549999999999994</v>
      </c>
      <c r="AL111" s="4" t="s">
        <v>627</v>
      </c>
    </row>
    <row r="112" spans="1:38" x14ac:dyDescent="0.3">
      <c r="A112" s="4" t="s">
        <v>616</v>
      </c>
      <c r="B112" s="4" t="s">
        <v>1046</v>
      </c>
      <c r="C112" s="4" t="s">
        <v>1177</v>
      </c>
      <c r="D112" s="4" t="s">
        <v>1178</v>
      </c>
      <c r="E112" s="4" t="s">
        <v>620</v>
      </c>
      <c r="F112" s="4" t="s">
        <v>1179</v>
      </c>
      <c r="G112" s="4" t="s">
        <v>1177</v>
      </c>
      <c r="H112" s="4" t="s">
        <v>1179</v>
      </c>
      <c r="I112" s="4" t="s">
        <v>622</v>
      </c>
      <c r="J112" s="4" t="s">
        <v>623</v>
      </c>
      <c r="K112" s="4" t="s">
        <v>624</v>
      </c>
      <c r="L112" s="4">
        <v>283930383</v>
      </c>
      <c r="M112" s="4">
        <v>3950354</v>
      </c>
      <c r="N112" s="4" t="s">
        <v>1180</v>
      </c>
      <c r="O112" s="4" t="s">
        <v>1181</v>
      </c>
      <c r="P112" s="5">
        <v>4230</v>
      </c>
      <c r="Q112" s="5">
        <v>3636</v>
      </c>
      <c r="R112" s="5">
        <v>47</v>
      </c>
      <c r="S112" s="5">
        <v>128</v>
      </c>
      <c r="T112" s="5">
        <v>35</v>
      </c>
      <c r="U112" s="5">
        <v>166</v>
      </c>
      <c r="V112" s="5">
        <v>218</v>
      </c>
      <c r="W112" s="5">
        <v>3185</v>
      </c>
      <c r="X112" s="5">
        <v>2822</v>
      </c>
      <c r="Y112" s="5">
        <v>31</v>
      </c>
      <c r="Z112" s="5">
        <v>77</v>
      </c>
      <c r="AA112" s="5">
        <v>27</v>
      </c>
      <c r="AB112" s="5">
        <v>110</v>
      </c>
      <c r="AC112" s="5">
        <v>118</v>
      </c>
      <c r="AD112" s="5">
        <v>1880</v>
      </c>
      <c r="AE112" s="5">
        <v>632</v>
      </c>
      <c r="AF112" s="5">
        <v>1204</v>
      </c>
      <c r="AG112" s="5">
        <v>815</v>
      </c>
      <c r="AH112" s="5">
        <v>920</v>
      </c>
      <c r="AI112" s="5">
        <v>0.3362</v>
      </c>
      <c r="AJ112" s="5">
        <v>0.64039999999999997</v>
      </c>
      <c r="AK112" s="5">
        <v>0.64039999999999997</v>
      </c>
      <c r="AL112" s="4" t="s">
        <v>627</v>
      </c>
    </row>
    <row r="113" spans="1:38" x14ac:dyDescent="0.3">
      <c r="A113" s="4" t="s">
        <v>616</v>
      </c>
      <c r="B113" s="4" t="s">
        <v>1046</v>
      </c>
      <c r="C113" s="4" t="s">
        <v>1182</v>
      </c>
      <c r="D113" s="4" t="s">
        <v>1183</v>
      </c>
      <c r="E113" s="4" t="s">
        <v>620</v>
      </c>
      <c r="F113" s="4" t="s">
        <v>1184</v>
      </c>
      <c r="G113" s="4" t="s">
        <v>1182</v>
      </c>
      <c r="H113" s="4" t="s">
        <v>1184</v>
      </c>
      <c r="I113" s="4" t="s">
        <v>622</v>
      </c>
      <c r="J113" s="4" t="s">
        <v>623</v>
      </c>
      <c r="K113" s="4" t="s">
        <v>624</v>
      </c>
      <c r="L113" s="4">
        <v>1384913608</v>
      </c>
      <c r="M113" s="4">
        <v>0</v>
      </c>
      <c r="N113" s="4" t="s">
        <v>1185</v>
      </c>
      <c r="O113" s="4" t="s">
        <v>1186</v>
      </c>
      <c r="P113" s="5">
        <v>1444</v>
      </c>
      <c r="Q113" s="5">
        <v>1199</v>
      </c>
      <c r="R113" s="5">
        <v>6</v>
      </c>
      <c r="S113" s="5">
        <v>49</v>
      </c>
      <c r="T113" s="5">
        <v>41</v>
      </c>
      <c r="U113" s="5">
        <v>62</v>
      </c>
      <c r="V113" s="5">
        <v>87</v>
      </c>
      <c r="W113" s="5">
        <v>1158</v>
      </c>
      <c r="X113" s="5">
        <v>987</v>
      </c>
      <c r="Y113" s="5">
        <v>6</v>
      </c>
      <c r="Z113" s="5">
        <v>29</v>
      </c>
      <c r="AA113" s="5">
        <v>34</v>
      </c>
      <c r="AB113" s="5">
        <v>49</v>
      </c>
      <c r="AC113" s="5">
        <v>53</v>
      </c>
      <c r="AD113" s="5">
        <v>780</v>
      </c>
      <c r="AE113" s="5">
        <v>253</v>
      </c>
      <c r="AF113" s="5">
        <v>505</v>
      </c>
      <c r="AG113" s="5">
        <v>298</v>
      </c>
      <c r="AH113" s="5">
        <v>378</v>
      </c>
      <c r="AI113" s="5">
        <v>0.32440000000000002</v>
      </c>
      <c r="AJ113" s="5">
        <v>0.64739999999999998</v>
      </c>
      <c r="AK113" s="5">
        <v>0.64739999999999998</v>
      </c>
      <c r="AL113" s="4" t="s">
        <v>627</v>
      </c>
    </row>
    <row r="114" spans="1:38" x14ac:dyDescent="0.3">
      <c r="A114" s="4" t="s">
        <v>616</v>
      </c>
      <c r="B114" s="4" t="s">
        <v>1046</v>
      </c>
      <c r="C114" s="4" t="s">
        <v>1187</v>
      </c>
      <c r="D114" s="4" t="s">
        <v>1188</v>
      </c>
      <c r="E114" s="4" t="s">
        <v>620</v>
      </c>
      <c r="F114" s="4" t="s">
        <v>1189</v>
      </c>
      <c r="G114" s="4" t="s">
        <v>1187</v>
      </c>
      <c r="H114" s="4" t="s">
        <v>1189</v>
      </c>
      <c r="I114" s="4" t="s">
        <v>622</v>
      </c>
      <c r="J114" s="4" t="s">
        <v>623</v>
      </c>
      <c r="K114" s="4" t="s">
        <v>624</v>
      </c>
      <c r="L114" s="4">
        <v>46658823</v>
      </c>
      <c r="M114" s="4">
        <v>120364</v>
      </c>
      <c r="N114" s="4" t="s">
        <v>1190</v>
      </c>
      <c r="O114" s="4" t="s">
        <v>1191</v>
      </c>
      <c r="P114" s="5">
        <v>3527</v>
      </c>
      <c r="Q114" s="5">
        <v>3008</v>
      </c>
      <c r="R114" s="5">
        <v>32</v>
      </c>
      <c r="S114" s="5">
        <v>77</v>
      </c>
      <c r="T114" s="5">
        <v>87</v>
      </c>
      <c r="U114" s="5">
        <v>155</v>
      </c>
      <c r="V114" s="5">
        <v>168</v>
      </c>
      <c r="W114" s="5">
        <v>2818</v>
      </c>
      <c r="X114" s="5">
        <v>2480</v>
      </c>
      <c r="Y114" s="5">
        <v>22</v>
      </c>
      <c r="Z114" s="5">
        <v>55</v>
      </c>
      <c r="AA114" s="5">
        <v>66</v>
      </c>
      <c r="AB114" s="5">
        <v>100</v>
      </c>
      <c r="AC114" s="5">
        <v>95</v>
      </c>
      <c r="AD114" s="5">
        <v>2106</v>
      </c>
      <c r="AE114" s="5">
        <v>1087</v>
      </c>
      <c r="AF114" s="5">
        <v>978</v>
      </c>
      <c r="AG114" s="5">
        <v>1123</v>
      </c>
      <c r="AH114" s="5">
        <v>822</v>
      </c>
      <c r="AI114" s="5">
        <v>0.5161</v>
      </c>
      <c r="AJ114" s="5">
        <v>0.46439999999999998</v>
      </c>
      <c r="AK114" s="5">
        <v>2.5160999999999998</v>
      </c>
      <c r="AL114" s="4" t="s">
        <v>627</v>
      </c>
    </row>
    <row r="115" spans="1:38" x14ac:dyDescent="0.3">
      <c r="A115" s="4" t="s">
        <v>616</v>
      </c>
      <c r="B115" s="4" t="s">
        <v>1046</v>
      </c>
      <c r="C115" s="4" t="s">
        <v>1192</v>
      </c>
      <c r="D115" s="4" t="s">
        <v>1193</v>
      </c>
      <c r="E115" s="4" t="s">
        <v>620</v>
      </c>
      <c r="F115" s="4" t="s">
        <v>1194</v>
      </c>
      <c r="G115" s="4" t="s">
        <v>1192</v>
      </c>
      <c r="H115" s="4" t="s">
        <v>1194</v>
      </c>
      <c r="I115" s="4" t="s">
        <v>622</v>
      </c>
      <c r="J115" s="4" t="s">
        <v>623</v>
      </c>
      <c r="K115" s="4" t="s">
        <v>624</v>
      </c>
      <c r="L115" s="4">
        <v>6867069</v>
      </c>
      <c r="M115" s="4">
        <v>104859</v>
      </c>
      <c r="N115" s="4" t="s">
        <v>1195</v>
      </c>
      <c r="O115" s="4" t="s">
        <v>1196</v>
      </c>
      <c r="P115" s="5">
        <v>1577</v>
      </c>
      <c r="Q115" s="5">
        <v>1122</v>
      </c>
      <c r="R115" s="5">
        <v>60</v>
      </c>
      <c r="S115" s="5">
        <v>52</v>
      </c>
      <c r="T115" s="5">
        <v>143</v>
      </c>
      <c r="U115" s="5">
        <v>128</v>
      </c>
      <c r="V115" s="5">
        <v>72</v>
      </c>
      <c r="W115" s="5">
        <v>1459</v>
      </c>
      <c r="X115" s="5">
        <v>1058</v>
      </c>
      <c r="Y115" s="5">
        <v>52</v>
      </c>
      <c r="Z115" s="5">
        <v>49</v>
      </c>
      <c r="AA115" s="5">
        <v>129</v>
      </c>
      <c r="AB115" s="5">
        <v>119</v>
      </c>
      <c r="AC115" s="5">
        <v>52</v>
      </c>
      <c r="AD115" s="5">
        <v>282</v>
      </c>
      <c r="AE115" s="5">
        <v>192</v>
      </c>
      <c r="AF115" s="5">
        <v>77</v>
      </c>
      <c r="AG115" s="5">
        <v>177</v>
      </c>
      <c r="AH115" s="5">
        <v>69</v>
      </c>
      <c r="AI115" s="5">
        <v>0.68089999999999995</v>
      </c>
      <c r="AJ115" s="5">
        <v>0.27300000000000002</v>
      </c>
      <c r="AK115" s="5">
        <v>2.6808999999999998</v>
      </c>
      <c r="AL115" s="4" t="s">
        <v>627</v>
      </c>
    </row>
    <row r="116" spans="1:38" x14ac:dyDescent="0.3">
      <c r="A116" s="4" t="s">
        <v>616</v>
      </c>
      <c r="B116" s="4" t="s">
        <v>1046</v>
      </c>
      <c r="C116" s="4" t="s">
        <v>1197</v>
      </c>
      <c r="D116" s="4" t="s">
        <v>1198</v>
      </c>
      <c r="E116" s="4" t="s">
        <v>620</v>
      </c>
      <c r="F116" s="4" t="s">
        <v>1199</v>
      </c>
      <c r="G116" s="4" t="s">
        <v>1197</v>
      </c>
      <c r="H116" s="4" t="s">
        <v>1199</v>
      </c>
      <c r="I116" s="4" t="s">
        <v>622</v>
      </c>
      <c r="J116" s="4" t="s">
        <v>623</v>
      </c>
      <c r="K116" s="4" t="s">
        <v>624</v>
      </c>
      <c r="L116" s="4">
        <v>21311270</v>
      </c>
      <c r="M116" s="4">
        <v>120744</v>
      </c>
      <c r="N116" s="4" t="s">
        <v>1200</v>
      </c>
      <c r="O116" s="4" t="s">
        <v>1201</v>
      </c>
      <c r="P116" s="5">
        <v>1605</v>
      </c>
      <c r="Q116" s="5">
        <v>1257</v>
      </c>
      <c r="R116" s="5">
        <v>36</v>
      </c>
      <c r="S116" s="5">
        <v>73</v>
      </c>
      <c r="T116" s="5">
        <v>20</v>
      </c>
      <c r="U116" s="5">
        <v>136</v>
      </c>
      <c r="V116" s="5">
        <v>83</v>
      </c>
      <c r="W116" s="5">
        <v>1330</v>
      </c>
      <c r="X116" s="5">
        <v>1066</v>
      </c>
      <c r="Y116" s="5">
        <v>32</v>
      </c>
      <c r="Z116" s="5">
        <v>42</v>
      </c>
      <c r="AA116" s="5">
        <v>16</v>
      </c>
      <c r="AB116" s="5">
        <v>118</v>
      </c>
      <c r="AC116" s="5">
        <v>56</v>
      </c>
      <c r="AD116" s="5">
        <v>558</v>
      </c>
      <c r="AE116" s="5">
        <v>303</v>
      </c>
      <c r="AF116" s="5">
        <v>239</v>
      </c>
      <c r="AG116" s="5">
        <v>304</v>
      </c>
      <c r="AH116" s="5">
        <v>192</v>
      </c>
      <c r="AI116" s="5">
        <v>0.54300000000000004</v>
      </c>
      <c r="AJ116" s="5">
        <v>0.42830000000000001</v>
      </c>
      <c r="AK116" s="5">
        <v>2.5430000000000001</v>
      </c>
      <c r="AL116" s="4" t="s">
        <v>627</v>
      </c>
    </row>
    <row r="117" spans="1:38" x14ac:dyDescent="0.3">
      <c r="A117" s="4" t="s">
        <v>616</v>
      </c>
      <c r="B117" s="4" t="s">
        <v>1046</v>
      </c>
      <c r="C117" s="4" t="s">
        <v>1202</v>
      </c>
      <c r="D117" s="4" t="s">
        <v>1203</v>
      </c>
      <c r="E117" s="4" t="s">
        <v>620</v>
      </c>
      <c r="F117" s="4" t="s">
        <v>1204</v>
      </c>
      <c r="G117" s="4" t="s">
        <v>1202</v>
      </c>
      <c r="H117" s="4" t="s">
        <v>1204</v>
      </c>
      <c r="I117" s="4" t="s">
        <v>622</v>
      </c>
      <c r="J117" s="4" t="s">
        <v>623</v>
      </c>
      <c r="K117" s="4" t="s">
        <v>624</v>
      </c>
      <c r="L117" s="4">
        <v>2387132</v>
      </c>
      <c r="M117" s="4">
        <v>0</v>
      </c>
      <c r="N117" s="4" t="s">
        <v>1205</v>
      </c>
      <c r="O117" s="4" t="s">
        <v>1206</v>
      </c>
      <c r="P117" s="5">
        <v>524</v>
      </c>
      <c r="Q117" s="5">
        <v>354</v>
      </c>
      <c r="R117" s="5">
        <v>21</v>
      </c>
      <c r="S117" s="5">
        <v>54</v>
      </c>
      <c r="T117" s="5">
        <v>15</v>
      </c>
      <c r="U117" s="5">
        <v>37</v>
      </c>
      <c r="V117" s="5">
        <v>43</v>
      </c>
      <c r="W117" s="5">
        <v>405</v>
      </c>
      <c r="X117" s="5">
        <v>290</v>
      </c>
      <c r="Y117" s="5">
        <v>13</v>
      </c>
      <c r="Z117" s="5">
        <v>35</v>
      </c>
      <c r="AA117" s="5">
        <v>13</v>
      </c>
      <c r="AB117" s="5">
        <v>32</v>
      </c>
      <c r="AC117" s="5">
        <v>22</v>
      </c>
      <c r="AD117" s="5">
        <v>245</v>
      </c>
      <c r="AE117" s="5">
        <v>66</v>
      </c>
      <c r="AF117" s="5">
        <v>168</v>
      </c>
      <c r="AG117" s="5">
        <v>98</v>
      </c>
      <c r="AH117" s="5">
        <v>125</v>
      </c>
      <c r="AI117" s="5">
        <v>0.26939999999999997</v>
      </c>
      <c r="AJ117" s="5">
        <v>0.68569999999999998</v>
      </c>
      <c r="AK117" s="5">
        <v>0.68569999999999998</v>
      </c>
      <c r="AL117" s="4" t="s">
        <v>627</v>
      </c>
    </row>
    <row r="118" spans="1:38" x14ac:dyDescent="0.3">
      <c r="A118" s="4" t="s">
        <v>616</v>
      </c>
      <c r="B118" s="4" t="s">
        <v>1046</v>
      </c>
      <c r="C118" s="4" t="s">
        <v>1207</v>
      </c>
      <c r="D118" s="4" t="s">
        <v>1208</v>
      </c>
      <c r="E118" s="4" t="s">
        <v>620</v>
      </c>
      <c r="F118" s="4" t="s">
        <v>1209</v>
      </c>
      <c r="G118" s="4" t="s">
        <v>1207</v>
      </c>
      <c r="H118" s="4" t="s">
        <v>1209</v>
      </c>
      <c r="I118" s="4" t="s">
        <v>622</v>
      </c>
      <c r="J118" s="4" t="s">
        <v>623</v>
      </c>
      <c r="K118" s="4" t="s">
        <v>624</v>
      </c>
      <c r="L118" s="4">
        <v>25031988</v>
      </c>
      <c r="M118" s="4">
        <v>13179653</v>
      </c>
      <c r="N118" s="4" t="s">
        <v>1210</v>
      </c>
      <c r="O118" s="4" t="s">
        <v>1211</v>
      </c>
      <c r="P118" s="5">
        <v>824</v>
      </c>
      <c r="Q118" s="5">
        <v>611</v>
      </c>
      <c r="R118" s="5">
        <v>14</v>
      </c>
      <c r="S118" s="5">
        <v>27</v>
      </c>
      <c r="T118" s="5">
        <v>20</v>
      </c>
      <c r="U118" s="5">
        <v>94</v>
      </c>
      <c r="V118" s="5">
        <v>58</v>
      </c>
      <c r="W118" s="5">
        <v>666</v>
      </c>
      <c r="X118" s="5">
        <v>504</v>
      </c>
      <c r="Y118" s="5">
        <v>14</v>
      </c>
      <c r="Z118" s="5">
        <v>23</v>
      </c>
      <c r="AA118" s="5">
        <v>20</v>
      </c>
      <c r="AB118" s="5">
        <v>78</v>
      </c>
      <c r="AC118" s="5">
        <v>27</v>
      </c>
      <c r="AD118" s="5">
        <v>468</v>
      </c>
      <c r="AE118" s="5">
        <v>182</v>
      </c>
      <c r="AF118" s="5">
        <v>276</v>
      </c>
      <c r="AG118" s="5">
        <v>212</v>
      </c>
      <c r="AH118" s="5">
        <v>204</v>
      </c>
      <c r="AI118" s="5">
        <v>0.38890000000000002</v>
      </c>
      <c r="AJ118" s="5">
        <v>0.5897</v>
      </c>
      <c r="AK118" s="5">
        <v>0.5897</v>
      </c>
      <c r="AL118" s="4" t="s">
        <v>627</v>
      </c>
    </row>
    <row r="119" spans="1:38" x14ac:dyDescent="0.3">
      <c r="A119" s="4" t="s">
        <v>616</v>
      </c>
      <c r="B119" s="4" t="s">
        <v>1046</v>
      </c>
      <c r="C119" s="4" t="s">
        <v>1212</v>
      </c>
      <c r="D119" s="4" t="s">
        <v>1213</v>
      </c>
      <c r="E119" s="4" t="s">
        <v>620</v>
      </c>
      <c r="F119" s="4" t="s">
        <v>1214</v>
      </c>
      <c r="G119" s="4" t="s">
        <v>1212</v>
      </c>
      <c r="H119" s="4" t="s">
        <v>1214</v>
      </c>
      <c r="I119" s="4" t="s">
        <v>622</v>
      </c>
      <c r="J119" s="4" t="s">
        <v>623</v>
      </c>
      <c r="K119" s="4" t="s">
        <v>624</v>
      </c>
      <c r="L119" s="4">
        <v>2229783</v>
      </c>
      <c r="M119" s="4">
        <v>43434</v>
      </c>
      <c r="N119" s="4" t="s">
        <v>1215</v>
      </c>
      <c r="O119" s="4" t="s">
        <v>1216</v>
      </c>
      <c r="P119" s="5">
        <v>3192</v>
      </c>
      <c r="Q119" s="5">
        <v>2084</v>
      </c>
      <c r="R119" s="5">
        <v>172</v>
      </c>
      <c r="S119" s="5">
        <v>253</v>
      </c>
      <c r="T119" s="5">
        <v>137</v>
      </c>
      <c r="U119" s="5">
        <v>283</v>
      </c>
      <c r="V119" s="5">
        <v>263</v>
      </c>
      <c r="W119" s="5">
        <v>2315</v>
      </c>
      <c r="X119" s="5">
        <v>1627</v>
      </c>
      <c r="Y119" s="5">
        <v>124</v>
      </c>
      <c r="Z119" s="5">
        <v>144</v>
      </c>
      <c r="AA119" s="5">
        <v>108</v>
      </c>
      <c r="AB119" s="5">
        <v>193</v>
      </c>
      <c r="AC119" s="5">
        <v>119</v>
      </c>
      <c r="AD119" s="5">
        <v>1634</v>
      </c>
      <c r="AE119" s="5">
        <v>683</v>
      </c>
      <c r="AF119" s="5">
        <v>927</v>
      </c>
      <c r="AG119" s="5">
        <v>850</v>
      </c>
      <c r="AH119" s="5">
        <v>662</v>
      </c>
      <c r="AI119" s="5">
        <v>0.41799999999999998</v>
      </c>
      <c r="AJ119" s="5">
        <v>0.56730000000000003</v>
      </c>
      <c r="AK119" s="5">
        <v>0.56730000000000003</v>
      </c>
      <c r="AL119" s="4" t="s">
        <v>627</v>
      </c>
    </row>
    <row r="120" spans="1:38" x14ac:dyDescent="0.3">
      <c r="A120" s="4" t="s">
        <v>616</v>
      </c>
      <c r="B120" s="4" t="s">
        <v>1046</v>
      </c>
      <c r="C120" s="4" t="s">
        <v>1217</v>
      </c>
      <c r="D120" s="4" t="s">
        <v>1218</v>
      </c>
      <c r="E120" s="4" t="s">
        <v>620</v>
      </c>
      <c r="F120" s="4" t="s">
        <v>1219</v>
      </c>
      <c r="G120" s="4" t="s">
        <v>1217</v>
      </c>
      <c r="H120" s="4" t="s">
        <v>1219</v>
      </c>
      <c r="I120" s="4" t="s">
        <v>622</v>
      </c>
      <c r="J120" s="4" t="s">
        <v>623</v>
      </c>
      <c r="K120" s="4" t="s">
        <v>624</v>
      </c>
      <c r="L120" s="4">
        <v>3600887021</v>
      </c>
      <c r="M120" s="4">
        <v>70581937</v>
      </c>
      <c r="N120" s="4" t="s">
        <v>1220</v>
      </c>
      <c r="O120" s="4" t="s">
        <v>1221</v>
      </c>
      <c r="P120" s="5">
        <v>1967</v>
      </c>
      <c r="Q120" s="5">
        <v>1694</v>
      </c>
      <c r="R120" s="5">
        <v>27</v>
      </c>
      <c r="S120" s="5">
        <v>46</v>
      </c>
      <c r="T120" s="5">
        <v>29</v>
      </c>
      <c r="U120" s="5">
        <v>76</v>
      </c>
      <c r="V120" s="5">
        <v>95</v>
      </c>
      <c r="W120" s="5">
        <v>1530</v>
      </c>
      <c r="X120" s="5">
        <v>1354</v>
      </c>
      <c r="Y120" s="5">
        <v>10</v>
      </c>
      <c r="Z120" s="5">
        <v>28</v>
      </c>
      <c r="AA120" s="5">
        <v>21</v>
      </c>
      <c r="AB120" s="5">
        <v>57</v>
      </c>
      <c r="AC120" s="5">
        <v>60</v>
      </c>
      <c r="AD120" s="5">
        <v>1236</v>
      </c>
      <c r="AE120" s="5">
        <v>705</v>
      </c>
      <c r="AF120" s="5">
        <v>475</v>
      </c>
      <c r="AG120" s="5">
        <v>758</v>
      </c>
      <c r="AH120" s="5">
        <v>369</v>
      </c>
      <c r="AI120" s="5">
        <v>0.57040000000000002</v>
      </c>
      <c r="AJ120" s="5">
        <v>0.38429999999999997</v>
      </c>
      <c r="AK120" s="5">
        <v>2.5703999999999998</v>
      </c>
      <c r="AL120" s="4" t="s">
        <v>627</v>
      </c>
    </row>
    <row r="121" spans="1:38" x14ac:dyDescent="0.3">
      <c r="A121" s="4" t="s">
        <v>616</v>
      </c>
      <c r="B121" s="4" t="s">
        <v>1046</v>
      </c>
      <c r="C121" s="4" t="s">
        <v>1222</v>
      </c>
      <c r="D121" s="4" t="s">
        <v>1223</v>
      </c>
      <c r="E121" s="4" t="s">
        <v>620</v>
      </c>
      <c r="F121" s="4" t="s">
        <v>1224</v>
      </c>
      <c r="G121" s="4" t="s">
        <v>1222</v>
      </c>
      <c r="H121" s="4" t="s">
        <v>1224</v>
      </c>
      <c r="I121" s="4" t="s">
        <v>622</v>
      </c>
      <c r="J121" s="4" t="s">
        <v>623</v>
      </c>
      <c r="K121" s="4" t="s">
        <v>624</v>
      </c>
      <c r="L121" s="4">
        <v>48356495</v>
      </c>
      <c r="M121" s="4">
        <v>11980222</v>
      </c>
      <c r="N121" s="4" t="s">
        <v>1225</v>
      </c>
      <c r="O121" s="4" t="s">
        <v>1226</v>
      </c>
      <c r="P121" s="5">
        <v>4873</v>
      </c>
      <c r="Q121" s="5">
        <v>4004</v>
      </c>
      <c r="R121" s="5">
        <v>57</v>
      </c>
      <c r="S121" s="5">
        <v>150</v>
      </c>
      <c r="T121" s="5">
        <v>88</v>
      </c>
      <c r="U121" s="5">
        <v>298</v>
      </c>
      <c r="V121" s="5">
        <v>276</v>
      </c>
      <c r="W121" s="5">
        <v>3745</v>
      </c>
      <c r="X121" s="5">
        <v>3174</v>
      </c>
      <c r="Y121" s="5">
        <v>44</v>
      </c>
      <c r="Z121" s="5">
        <v>98</v>
      </c>
      <c r="AA121" s="5">
        <v>69</v>
      </c>
      <c r="AB121" s="5">
        <v>221</v>
      </c>
      <c r="AC121" s="5">
        <v>139</v>
      </c>
      <c r="AD121" s="5">
        <v>2541</v>
      </c>
      <c r="AE121" s="5">
        <v>1098</v>
      </c>
      <c r="AF121" s="5">
        <v>1384</v>
      </c>
      <c r="AG121" s="5">
        <v>1233</v>
      </c>
      <c r="AH121" s="5">
        <v>1120</v>
      </c>
      <c r="AI121" s="5">
        <v>0.43209999999999998</v>
      </c>
      <c r="AJ121" s="5">
        <v>0.54469999999999996</v>
      </c>
      <c r="AK121" s="5">
        <v>0.54469999999999996</v>
      </c>
      <c r="AL121" s="4" t="s">
        <v>627</v>
      </c>
    </row>
    <row r="122" spans="1:38" x14ac:dyDescent="0.3">
      <c r="A122" s="4" t="s">
        <v>616</v>
      </c>
      <c r="B122" s="4" t="s">
        <v>1046</v>
      </c>
      <c r="C122" s="4" t="s">
        <v>1227</v>
      </c>
      <c r="D122" s="4" t="s">
        <v>1228</v>
      </c>
      <c r="E122" s="4" t="s">
        <v>620</v>
      </c>
      <c r="F122" s="4" t="s">
        <v>1229</v>
      </c>
      <c r="G122" s="4" t="s">
        <v>1227</v>
      </c>
      <c r="H122" s="4" t="s">
        <v>1229</v>
      </c>
      <c r="I122" s="4" t="s">
        <v>622</v>
      </c>
      <c r="J122" s="4" t="s">
        <v>623</v>
      </c>
      <c r="K122" s="4" t="s">
        <v>624</v>
      </c>
      <c r="L122" s="4">
        <v>41493592</v>
      </c>
      <c r="M122" s="4">
        <v>17438544</v>
      </c>
      <c r="N122" s="4" t="s">
        <v>1230</v>
      </c>
      <c r="O122" s="4" t="s">
        <v>1231</v>
      </c>
      <c r="P122" s="5">
        <v>3820</v>
      </c>
      <c r="Q122" s="5">
        <v>3015</v>
      </c>
      <c r="R122" s="5">
        <v>100</v>
      </c>
      <c r="S122" s="5">
        <v>179</v>
      </c>
      <c r="T122" s="5">
        <v>76</v>
      </c>
      <c r="U122" s="5">
        <v>231</v>
      </c>
      <c r="V122" s="5">
        <v>219</v>
      </c>
      <c r="W122" s="5">
        <v>2668</v>
      </c>
      <c r="X122" s="5">
        <v>2181</v>
      </c>
      <c r="Y122" s="5">
        <v>60</v>
      </c>
      <c r="Z122" s="5">
        <v>112</v>
      </c>
      <c r="AA122" s="5">
        <v>60</v>
      </c>
      <c r="AB122" s="5">
        <v>147</v>
      </c>
      <c r="AC122" s="5">
        <v>108</v>
      </c>
      <c r="AD122" s="5">
        <v>1595</v>
      </c>
      <c r="AE122" s="5">
        <v>314</v>
      </c>
      <c r="AF122" s="5">
        <v>1262</v>
      </c>
      <c r="AG122" s="5">
        <v>572</v>
      </c>
      <c r="AH122" s="5">
        <v>833</v>
      </c>
      <c r="AI122" s="5">
        <v>0.19689999999999999</v>
      </c>
      <c r="AJ122" s="5">
        <v>0.79120000000000001</v>
      </c>
      <c r="AK122" s="5">
        <v>0.79120000000000001</v>
      </c>
      <c r="AL122" s="4" t="s">
        <v>627</v>
      </c>
    </row>
    <row r="123" spans="1:38" x14ac:dyDescent="0.3">
      <c r="A123" s="4" t="s">
        <v>616</v>
      </c>
      <c r="B123" s="4" t="s">
        <v>1046</v>
      </c>
      <c r="C123" s="4" t="s">
        <v>1232</v>
      </c>
      <c r="D123" s="4" t="s">
        <v>1233</v>
      </c>
      <c r="E123" s="4" t="s">
        <v>620</v>
      </c>
      <c r="F123" s="4" t="s">
        <v>1234</v>
      </c>
      <c r="G123" s="4" t="s">
        <v>1232</v>
      </c>
      <c r="H123" s="4" t="s">
        <v>1234</v>
      </c>
      <c r="I123" s="4" t="s">
        <v>622</v>
      </c>
      <c r="J123" s="4" t="s">
        <v>623</v>
      </c>
      <c r="K123" s="4" t="s">
        <v>624</v>
      </c>
      <c r="L123" s="4">
        <v>1320848</v>
      </c>
      <c r="M123" s="4">
        <v>0</v>
      </c>
      <c r="N123" s="4" t="s">
        <v>1235</v>
      </c>
      <c r="O123" s="4" t="s">
        <v>1236</v>
      </c>
      <c r="P123" s="5">
        <v>2910</v>
      </c>
      <c r="Q123" s="5">
        <v>1436</v>
      </c>
      <c r="R123" s="5">
        <v>340</v>
      </c>
      <c r="S123" s="5">
        <v>241</v>
      </c>
      <c r="T123" s="5">
        <v>155</v>
      </c>
      <c r="U123" s="5">
        <v>484</v>
      </c>
      <c r="V123" s="5">
        <v>254</v>
      </c>
      <c r="W123" s="5">
        <v>2171</v>
      </c>
      <c r="X123" s="5">
        <v>1158</v>
      </c>
      <c r="Y123" s="5">
        <v>263</v>
      </c>
      <c r="Z123" s="5">
        <v>142</v>
      </c>
      <c r="AA123" s="5">
        <v>126</v>
      </c>
      <c r="AB123" s="5">
        <v>344</v>
      </c>
      <c r="AC123" s="5">
        <v>138</v>
      </c>
      <c r="AD123" s="5">
        <v>962</v>
      </c>
      <c r="AE123" s="5">
        <v>474</v>
      </c>
      <c r="AF123" s="5">
        <v>458</v>
      </c>
      <c r="AG123" s="5">
        <v>504</v>
      </c>
      <c r="AH123" s="5">
        <v>341</v>
      </c>
      <c r="AI123" s="5">
        <v>0.49270000000000003</v>
      </c>
      <c r="AJ123" s="5">
        <v>0.47610000000000002</v>
      </c>
      <c r="AK123" s="5">
        <v>2.4927000000000001</v>
      </c>
      <c r="AL123" s="4" t="s">
        <v>627</v>
      </c>
    </row>
    <row r="124" spans="1:38" x14ac:dyDescent="0.3">
      <c r="A124" s="4" t="s">
        <v>616</v>
      </c>
      <c r="B124" s="4" t="s">
        <v>1046</v>
      </c>
      <c r="C124" s="4" t="s">
        <v>1237</v>
      </c>
      <c r="D124" s="4" t="s">
        <v>1238</v>
      </c>
      <c r="E124" s="4" t="s">
        <v>620</v>
      </c>
      <c r="F124" s="4" t="s">
        <v>1239</v>
      </c>
      <c r="G124" s="4" t="s">
        <v>1237</v>
      </c>
      <c r="H124" s="4" t="s">
        <v>1239</v>
      </c>
      <c r="I124" s="4" t="s">
        <v>622</v>
      </c>
      <c r="J124" s="4" t="s">
        <v>623</v>
      </c>
      <c r="K124" s="4" t="s">
        <v>624</v>
      </c>
      <c r="L124" s="4">
        <v>724195106</v>
      </c>
      <c r="M124" s="4">
        <v>96359</v>
      </c>
      <c r="N124" s="4" t="s">
        <v>1240</v>
      </c>
      <c r="O124" s="4" t="s">
        <v>1241</v>
      </c>
      <c r="P124" s="5">
        <v>1816</v>
      </c>
      <c r="Q124" s="5">
        <v>1605</v>
      </c>
      <c r="R124" s="5">
        <v>5</v>
      </c>
      <c r="S124" s="5">
        <v>48</v>
      </c>
      <c r="T124" s="5">
        <v>14</v>
      </c>
      <c r="U124" s="5">
        <v>68</v>
      </c>
      <c r="V124" s="5">
        <v>76</v>
      </c>
      <c r="W124" s="5">
        <v>1388</v>
      </c>
      <c r="X124" s="5">
        <v>1237</v>
      </c>
      <c r="Y124" s="5">
        <v>4</v>
      </c>
      <c r="Z124" s="5">
        <v>35</v>
      </c>
      <c r="AA124" s="5">
        <v>14</v>
      </c>
      <c r="AB124" s="5">
        <v>53</v>
      </c>
      <c r="AC124" s="5">
        <v>45</v>
      </c>
      <c r="AD124" s="5">
        <v>1196</v>
      </c>
      <c r="AE124" s="5">
        <v>781</v>
      </c>
      <c r="AF124" s="5">
        <v>372</v>
      </c>
      <c r="AG124" s="5">
        <v>793</v>
      </c>
      <c r="AH124" s="5">
        <v>277</v>
      </c>
      <c r="AI124" s="5">
        <v>0.65300000000000002</v>
      </c>
      <c r="AJ124" s="5">
        <v>0.311</v>
      </c>
      <c r="AK124" s="5">
        <v>2.653</v>
      </c>
      <c r="AL124" s="4" t="s">
        <v>627</v>
      </c>
    </row>
    <row r="125" spans="1:38" x14ac:dyDescent="0.3">
      <c r="A125" s="4" t="s">
        <v>616</v>
      </c>
      <c r="B125" s="4" t="s">
        <v>1046</v>
      </c>
      <c r="C125" s="4" t="s">
        <v>1242</v>
      </c>
      <c r="D125" s="4" t="s">
        <v>1243</v>
      </c>
      <c r="E125" s="4" t="s">
        <v>620</v>
      </c>
      <c r="F125" s="4" t="s">
        <v>1244</v>
      </c>
      <c r="G125" s="4" t="s">
        <v>1242</v>
      </c>
      <c r="H125" s="4" t="s">
        <v>1244</v>
      </c>
      <c r="I125" s="4" t="s">
        <v>622</v>
      </c>
      <c r="J125" s="4" t="s">
        <v>623</v>
      </c>
      <c r="K125" s="4" t="s">
        <v>624</v>
      </c>
      <c r="L125" s="4">
        <v>71648518</v>
      </c>
      <c r="M125" s="4">
        <v>79341</v>
      </c>
      <c r="N125" s="4" t="s">
        <v>1245</v>
      </c>
      <c r="O125" s="4" t="s">
        <v>1246</v>
      </c>
      <c r="P125" s="5">
        <v>1578</v>
      </c>
      <c r="Q125" s="5">
        <v>1360</v>
      </c>
      <c r="R125" s="5">
        <v>13</v>
      </c>
      <c r="S125" s="5">
        <v>38</v>
      </c>
      <c r="T125" s="5">
        <v>10</v>
      </c>
      <c r="U125" s="5">
        <v>45</v>
      </c>
      <c r="V125" s="5">
        <v>112</v>
      </c>
      <c r="W125" s="5">
        <v>1223</v>
      </c>
      <c r="X125" s="5">
        <v>1079</v>
      </c>
      <c r="Y125" s="5">
        <v>13</v>
      </c>
      <c r="Z125" s="5">
        <v>29</v>
      </c>
      <c r="AA125" s="5">
        <v>9</v>
      </c>
      <c r="AB125" s="5">
        <v>31</v>
      </c>
      <c r="AC125" s="5">
        <v>62</v>
      </c>
      <c r="AD125" s="5">
        <v>848</v>
      </c>
      <c r="AE125" s="5">
        <v>495</v>
      </c>
      <c r="AF125" s="5">
        <v>314</v>
      </c>
      <c r="AG125" s="5">
        <v>525</v>
      </c>
      <c r="AH125" s="5">
        <v>257</v>
      </c>
      <c r="AI125" s="5">
        <v>0.5837</v>
      </c>
      <c r="AJ125" s="5">
        <v>0.37030000000000002</v>
      </c>
      <c r="AK125" s="5">
        <v>2.5836999999999999</v>
      </c>
      <c r="AL125" s="4" t="s">
        <v>627</v>
      </c>
    </row>
    <row r="126" spans="1:38" x14ac:dyDescent="0.3">
      <c r="A126" s="4" t="s">
        <v>616</v>
      </c>
      <c r="B126" s="4" t="s">
        <v>1046</v>
      </c>
      <c r="C126" s="4" t="s">
        <v>1247</v>
      </c>
      <c r="D126" s="4" t="s">
        <v>1248</v>
      </c>
      <c r="E126" s="4" t="s">
        <v>620</v>
      </c>
      <c r="F126" s="4" t="s">
        <v>1249</v>
      </c>
      <c r="G126" s="4" t="s">
        <v>1247</v>
      </c>
      <c r="H126" s="4" t="s">
        <v>1249</v>
      </c>
      <c r="I126" s="4" t="s">
        <v>622</v>
      </c>
      <c r="J126" s="4" t="s">
        <v>623</v>
      </c>
      <c r="K126" s="4" t="s">
        <v>624</v>
      </c>
      <c r="L126" s="4">
        <v>8755723239</v>
      </c>
      <c r="M126" s="4">
        <v>132453771</v>
      </c>
      <c r="N126" s="4" t="s">
        <v>1250</v>
      </c>
      <c r="O126" s="4" t="s">
        <v>1251</v>
      </c>
      <c r="P126" s="5">
        <v>1438</v>
      </c>
      <c r="Q126" s="5">
        <v>1271</v>
      </c>
      <c r="R126" s="5">
        <v>10</v>
      </c>
      <c r="S126" s="5">
        <v>44</v>
      </c>
      <c r="T126" s="5">
        <v>10</v>
      </c>
      <c r="U126" s="5">
        <v>57</v>
      </c>
      <c r="V126" s="5">
        <v>46</v>
      </c>
      <c r="W126" s="5">
        <v>1054</v>
      </c>
      <c r="X126" s="5">
        <v>954</v>
      </c>
      <c r="Y126" s="5">
        <v>10</v>
      </c>
      <c r="Z126" s="5">
        <v>26</v>
      </c>
      <c r="AA126" s="5">
        <v>8</v>
      </c>
      <c r="AB126" s="5">
        <v>29</v>
      </c>
      <c r="AC126" s="5">
        <v>27</v>
      </c>
      <c r="AD126" s="5">
        <v>764</v>
      </c>
      <c r="AE126" s="5">
        <v>127</v>
      </c>
      <c r="AF126" s="5">
        <v>621</v>
      </c>
      <c r="AG126" s="5">
        <v>221</v>
      </c>
      <c r="AH126" s="5">
        <v>436</v>
      </c>
      <c r="AI126" s="5">
        <v>0.16619999999999999</v>
      </c>
      <c r="AJ126" s="5">
        <v>0.81279999999999997</v>
      </c>
      <c r="AK126" s="5">
        <v>0.81279999999999997</v>
      </c>
      <c r="AL126" s="4" t="s">
        <v>627</v>
      </c>
    </row>
    <row r="127" spans="1:38" x14ac:dyDescent="0.3">
      <c r="A127" s="4" t="s">
        <v>616</v>
      </c>
      <c r="B127" s="4" t="s">
        <v>1252</v>
      </c>
      <c r="C127" s="4" t="s">
        <v>1253</v>
      </c>
      <c r="D127" s="4" t="s">
        <v>1254</v>
      </c>
      <c r="E127" s="4" t="s">
        <v>620</v>
      </c>
      <c r="F127" s="4" t="s">
        <v>1255</v>
      </c>
      <c r="G127" s="4" t="s">
        <v>1253</v>
      </c>
      <c r="H127" s="4" t="s">
        <v>1255</v>
      </c>
      <c r="I127" s="4" t="s">
        <v>622</v>
      </c>
      <c r="J127" s="4" t="s">
        <v>623</v>
      </c>
      <c r="K127" s="4" t="s">
        <v>624</v>
      </c>
      <c r="L127" s="4">
        <v>4434288855</v>
      </c>
      <c r="M127" s="4">
        <v>960936896</v>
      </c>
      <c r="N127" s="4" t="s">
        <v>1256</v>
      </c>
      <c r="O127" s="4" t="s">
        <v>1257</v>
      </c>
      <c r="P127" s="5">
        <v>2040</v>
      </c>
      <c r="Q127" s="5">
        <v>1664</v>
      </c>
      <c r="R127" s="5">
        <v>9</v>
      </c>
      <c r="S127" s="5">
        <v>35</v>
      </c>
      <c r="T127" s="5">
        <v>10</v>
      </c>
      <c r="U127" s="5">
        <v>203</v>
      </c>
      <c r="V127" s="5">
        <v>119</v>
      </c>
      <c r="W127" s="5">
        <v>1632</v>
      </c>
      <c r="X127" s="5">
        <v>1359</v>
      </c>
      <c r="Y127" s="5">
        <v>7</v>
      </c>
      <c r="Z127" s="5">
        <v>23</v>
      </c>
      <c r="AA127" s="5">
        <v>9</v>
      </c>
      <c r="AB127" s="5">
        <v>160</v>
      </c>
      <c r="AC127" s="5">
        <v>74</v>
      </c>
      <c r="AD127" s="5">
        <v>1314</v>
      </c>
      <c r="AE127" s="5">
        <v>596</v>
      </c>
      <c r="AF127" s="5">
        <v>674</v>
      </c>
      <c r="AG127" s="5">
        <v>713</v>
      </c>
      <c r="AH127" s="5">
        <v>497</v>
      </c>
      <c r="AI127" s="5">
        <v>0.4536</v>
      </c>
      <c r="AJ127" s="5">
        <v>0.51290000000000002</v>
      </c>
      <c r="AK127" s="5">
        <v>0.51290000000000002</v>
      </c>
      <c r="AL127" s="4" t="s">
        <v>627</v>
      </c>
    </row>
    <row r="128" spans="1:38" x14ac:dyDescent="0.3">
      <c r="A128" s="4" t="s">
        <v>616</v>
      </c>
      <c r="B128" s="4" t="s">
        <v>1252</v>
      </c>
      <c r="C128" s="4" t="s">
        <v>1258</v>
      </c>
      <c r="D128" s="4" t="s">
        <v>1259</v>
      </c>
      <c r="E128" s="4" t="s">
        <v>620</v>
      </c>
      <c r="F128" s="4" t="s">
        <v>1260</v>
      </c>
      <c r="G128" s="4" t="s">
        <v>1258</v>
      </c>
      <c r="H128" s="4" t="s">
        <v>1260</v>
      </c>
      <c r="I128" s="4" t="s">
        <v>622</v>
      </c>
      <c r="J128" s="4" t="s">
        <v>623</v>
      </c>
      <c r="K128" s="4" t="s">
        <v>624</v>
      </c>
      <c r="L128" s="4">
        <v>1574733018</v>
      </c>
      <c r="M128" s="4">
        <v>89049610</v>
      </c>
      <c r="N128" s="4" t="s">
        <v>1261</v>
      </c>
      <c r="O128" s="4" t="s">
        <v>1262</v>
      </c>
      <c r="P128" s="5">
        <v>468</v>
      </c>
      <c r="Q128" s="5">
        <v>398</v>
      </c>
      <c r="R128" s="5">
        <v>0</v>
      </c>
      <c r="S128" s="5">
        <v>12</v>
      </c>
      <c r="T128" s="5">
        <v>3</v>
      </c>
      <c r="U128" s="5">
        <v>24</v>
      </c>
      <c r="V128" s="5">
        <v>31</v>
      </c>
      <c r="W128" s="5">
        <v>377</v>
      </c>
      <c r="X128" s="5">
        <v>323</v>
      </c>
      <c r="Y128" s="5">
        <v>0</v>
      </c>
      <c r="Z128" s="5">
        <v>9</v>
      </c>
      <c r="AA128" s="5">
        <v>3</v>
      </c>
      <c r="AB128" s="5">
        <v>21</v>
      </c>
      <c r="AC128" s="5">
        <v>21</v>
      </c>
      <c r="AD128" s="5">
        <v>218</v>
      </c>
      <c r="AE128" s="5">
        <v>100</v>
      </c>
      <c r="AF128" s="5">
        <v>111</v>
      </c>
      <c r="AG128" s="5">
        <v>123</v>
      </c>
      <c r="AH128" s="5">
        <v>75</v>
      </c>
      <c r="AI128" s="5">
        <v>0.4587</v>
      </c>
      <c r="AJ128" s="5">
        <v>0.50919999999999999</v>
      </c>
      <c r="AK128" s="5">
        <v>0.50919999999999999</v>
      </c>
      <c r="AL128" s="4" t="s">
        <v>627</v>
      </c>
    </row>
    <row r="129" spans="1:38" x14ac:dyDescent="0.3">
      <c r="A129" s="4" t="s">
        <v>616</v>
      </c>
      <c r="B129" s="4" t="s">
        <v>1263</v>
      </c>
      <c r="C129" s="4" t="s">
        <v>1264</v>
      </c>
      <c r="D129" s="4" t="s">
        <v>1265</v>
      </c>
      <c r="E129" s="4" t="s">
        <v>620</v>
      </c>
      <c r="F129" s="4" t="s">
        <v>1266</v>
      </c>
      <c r="G129" s="4" t="s">
        <v>1264</v>
      </c>
      <c r="H129" s="4" t="s">
        <v>1266</v>
      </c>
      <c r="I129" s="4" t="s">
        <v>622</v>
      </c>
      <c r="J129" s="4" t="s">
        <v>623</v>
      </c>
      <c r="K129" s="4" t="s">
        <v>624</v>
      </c>
      <c r="L129" s="4">
        <v>5884301384</v>
      </c>
      <c r="M129" s="4">
        <v>702434540</v>
      </c>
      <c r="N129" s="4" t="s">
        <v>1267</v>
      </c>
      <c r="O129" s="4" t="s">
        <v>1268</v>
      </c>
      <c r="P129" s="5">
        <v>709</v>
      </c>
      <c r="Q129" s="5">
        <v>153</v>
      </c>
      <c r="R129" s="5">
        <v>0</v>
      </c>
      <c r="S129" s="5">
        <v>8</v>
      </c>
      <c r="T129" s="5">
        <v>1</v>
      </c>
      <c r="U129" s="5">
        <v>521</v>
      </c>
      <c r="V129" s="5">
        <v>26</v>
      </c>
      <c r="W129" s="5">
        <v>558</v>
      </c>
      <c r="X129" s="5">
        <v>153</v>
      </c>
      <c r="Y129" s="5">
        <v>0</v>
      </c>
      <c r="Z129" s="5">
        <v>8</v>
      </c>
      <c r="AA129" s="5">
        <v>1</v>
      </c>
      <c r="AB129" s="5">
        <v>374</v>
      </c>
      <c r="AC129" s="5">
        <v>22</v>
      </c>
      <c r="AD129" s="5">
        <v>135</v>
      </c>
      <c r="AE129" s="5">
        <v>32</v>
      </c>
      <c r="AF129" s="5">
        <v>93</v>
      </c>
      <c r="AG129" s="5">
        <v>82</v>
      </c>
      <c r="AH129" s="5">
        <v>41</v>
      </c>
      <c r="AI129" s="5">
        <v>0.23699999999999999</v>
      </c>
      <c r="AJ129" s="5">
        <v>0.68889999999999996</v>
      </c>
      <c r="AK129" s="5">
        <v>0.68889999999999996</v>
      </c>
      <c r="AL129" s="4" t="s">
        <v>627</v>
      </c>
    </row>
    <row r="130" spans="1:38" x14ac:dyDescent="0.3">
      <c r="A130" s="4" t="s">
        <v>616</v>
      </c>
      <c r="B130" s="4" t="s">
        <v>1263</v>
      </c>
      <c r="C130" s="4" t="s">
        <v>1269</v>
      </c>
      <c r="D130" s="4" t="s">
        <v>1270</v>
      </c>
      <c r="E130" s="4" t="s">
        <v>620</v>
      </c>
      <c r="F130" s="4" t="s">
        <v>1271</v>
      </c>
      <c r="G130" s="4" t="s">
        <v>1269</v>
      </c>
      <c r="H130" s="4" t="s">
        <v>1271</v>
      </c>
      <c r="I130" s="4" t="s">
        <v>622</v>
      </c>
      <c r="J130" s="4" t="s">
        <v>623</v>
      </c>
      <c r="K130" s="4" t="s">
        <v>624</v>
      </c>
      <c r="L130" s="4">
        <v>2074536979</v>
      </c>
      <c r="M130" s="4">
        <v>2565200485</v>
      </c>
      <c r="N130" s="4" t="s">
        <v>1272</v>
      </c>
      <c r="O130" s="4" t="s">
        <v>1273</v>
      </c>
      <c r="P130" s="5">
        <v>3201</v>
      </c>
      <c r="Q130" s="5">
        <v>499</v>
      </c>
      <c r="R130" s="5">
        <v>27</v>
      </c>
      <c r="S130" s="5">
        <v>43</v>
      </c>
      <c r="T130" s="5">
        <v>51</v>
      </c>
      <c r="U130" s="5">
        <v>2344</v>
      </c>
      <c r="V130" s="5">
        <v>237</v>
      </c>
      <c r="W130" s="5">
        <v>2165</v>
      </c>
      <c r="X130" s="5">
        <v>429</v>
      </c>
      <c r="Y130" s="5">
        <v>22</v>
      </c>
      <c r="Z130" s="5">
        <v>25</v>
      </c>
      <c r="AA130" s="5">
        <v>41</v>
      </c>
      <c r="AB130" s="5">
        <v>1525</v>
      </c>
      <c r="AC130" s="5">
        <v>123</v>
      </c>
      <c r="AD130" s="5">
        <v>1002</v>
      </c>
      <c r="AE130" s="5">
        <v>441</v>
      </c>
      <c r="AF130" s="5">
        <v>533</v>
      </c>
      <c r="AG130" s="5">
        <v>588</v>
      </c>
      <c r="AH130" s="5">
        <v>345</v>
      </c>
      <c r="AI130" s="5">
        <v>0.44009999999999999</v>
      </c>
      <c r="AJ130" s="5">
        <v>0.53190000000000004</v>
      </c>
      <c r="AK130" s="5">
        <v>0.53190000000000004</v>
      </c>
      <c r="AL130" s="4" t="s">
        <v>627</v>
      </c>
    </row>
    <row r="131" spans="1:38" x14ac:dyDescent="0.3">
      <c r="A131" s="4" t="s">
        <v>616</v>
      </c>
      <c r="B131" s="4" t="s">
        <v>1263</v>
      </c>
      <c r="C131" s="4" t="s">
        <v>1274</v>
      </c>
      <c r="D131" s="4" t="s">
        <v>1275</v>
      </c>
      <c r="E131" s="4" t="s">
        <v>620</v>
      </c>
      <c r="F131" s="4" t="s">
        <v>1276</v>
      </c>
      <c r="G131" s="4" t="s">
        <v>1274</v>
      </c>
      <c r="H131" s="4" t="s">
        <v>1276</v>
      </c>
      <c r="I131" s="4" t="s">
        <v>622</v>
      </c>
      <c r="J131" s="4" t="s">
        <v>623</v>
      </c>
      <c r="K131" s="4" t="s">
        <v>624</v>
      </c>
      <c r="L131" s="4">
        <v>4318066965</v>
      </c>
      <c r="M131" s="4">
        <v>13764881</v>
      </c>
      <c r="N131" s="4" t="s">
        <v>1277</v>
      </c>
      <c r="O131" s="4" t="s">
        <v>1278</v>
      </c>
      <c r="P131" s="5">
        <v>262</v>
      </c>
      <c r="Q131" s="5">
        <v>15</v>
      </c>
      <c r="R131" s="5">
        <v>0</v>
      </c>
      <c r="S131" s="5">
        <v>1</v>
      </c>
      <c r="T131" s="5">
        <v>0</v>
      </c>
      <c r="U131" s="5">
        <v>246</v>
      </c>
      <c r="V131" s="5">
        <v>0</v>
      </c>
      <c r="W131" s="5">
        <v>155</v>
      </c>
      <c r="X131" s="5">
        <v>13</v>
      </c>
      <c r="Y131" s="5">
        <v>0</v>
      </c>
      <c r="Z131" s="5">
        <v>0</v>
      </c>
      <c r="AA131" s="5">
        <v>0</v>
      </c>
      <c r="AB131" s="5">
        <v>142</v>
      </c>
      <c r="AC131" s="5">
        <v>0</v>
      </c>
      <c r="AD131" s="5">
        <v>100</v>
      </c>
      <c r="AE131" s="5">
        <v>38</v>
      </c>
      <c r="AF131" s="5">
        <v>61</v>
      </c>
      <c r="AG131" s="5">
        <v>63</v>
      </c>
      <c r="AH131" s="5">
        <v>32</v>
      </c>
      <c r="AI131" s="5">
        <v>0.38</v>
      </c>
      <c r="AJ131" s="5">
        <v>0.61</v>
      </c>
      <c r="AK131" s="5">
        <v>0.61</v>
      </c>
      <c r="AL131" s="4" t="s">
        <v>627</v>
      </c>
    </row>
    <row r="132" spans="1:38" x14ac:dyDescent="0.3">
      <c r="A132" s="4" t="s">
        <v>616</v>
      </c>
      <c r="B132" s="4" t="s">
        <v>1263</v>
      </c>
      <c r="C132" s="4" t="s">
        <v>1279</v>
      </c>
      <c r="D132" s="4" t="s">
        <v>1280</v>
      </c>
      <c r="E132" s="4" t="s">
        <v>620</v>
      </c>
      <c r="F132" s="4" t="s">
        <v>1281</v>
      </c>
      <c r="G132" s="4" t="s">
        <v>1279</v>
      </c>
      <c r="H132" s="4" t="s">
        <v>1281</v>
      </c>
      <c r="I132" s="4" t="s">
        <v>622</v>
      </c>
      <c r="J132" s="4" t="s">
        <v>623</v>
      </c>
      <c r="K132" s="4" t="s">
        <v>624</v>
      </c>
      <c r="L132" s="4">
        <v>15611417000</v>
      </c>
      <c r="M132" s="4">
        <v>144543657</v>
      </c>
      <c r="N132" s="4" t="s">
        <v>1282</v>
      </c>
      <c r="O132" s="4" t="s">
        <v>1283</v>
      </c>
      <c r="P132" s="5">
        <v>152</v>
      </c>
      <c r="Q132" s="5">
        <v>13</v>
      </c>
      <c r="R132" s="5">
        <v>0</v>
      </c>
      <c r="S132" s="5">
        <v>4</v>
      </c>
      <c r="T132" s="5">
        <v>1</v>
      </c>
      <c r="U132" s="5">
        <v>134</v>
      </c>
      <c r="V132" s="5">
        <v>0</v>
      </c>
      <c r="W132" s="5">
        <v>92</v>
      </c>
      <c r="X132" s="5">
        <v>11</v>
      </c>
      <c r="Y132" s="5">
        <v>0</v>
      </c>
      <c r="Z132" s="5">
        <v>2</v>
      </c>
      <c r="AA132" s="5">
        <v>1</v>
      </c>
      <c r="AB132" s="5">
        <v>78</v>
      </c>
      <c r="AC132" s="5">
        <v>0</v>
      </c>
      <c r="AD132" s="5">
        <v>53</v>
      </c>
      <c r="AE132" s="5">
        <v>26</v>
      </c>
      <c r="AF132" s="5">
        <v>26</v>
      </c>
      <c r="AG132" s="5">
        <v>33</v>
      </c>
      <c r="AH132" s="5">
        <v>16</v>
      </c>
      <c r="AI132" s="5">
        <v>0.49059999999999998</v>
      </c>
      <c r="AJ132" s="5">
        <v>0.49059999999999998</v>
      </c>
      <c r="AK132" s="5">
        <v>10</v>
      </c>
      <c r="AL132" s="4" t="s">
        <v>627</v>
      </c>
    </row>
    <row r="133" spans="1:38" x14ac:dyDescent="0.3">
      <c r="A133" s="4" t="s">
        <v>616</v>
      </c>
      <c r="B133" s="4" t="s">
        <v>1263</v>
      </c>
      <c r="C133" s="4" t="s">
        <v>1284</v>
      </c>
      <c r="D133" s="4" t="s">
        <v>1285</v>
      </c>
      <c r="E133" s="4" t="s">
        <v>620</v>
      </c>
      <c r="F133" s="4" t="s">
        <v>1286</v>
      </c>
      <c r="G133" s="4" t="s">
        <v>1284</v>
      </c>
      <c r="H133" s="4" t="s">
        <v>1286</v>
      </c>
      <c r="I133" s="4" t="s">
        <v>622</v>
      </c>
      <c r="J133" s="4" t="s">
        <v>623</v>
      </c>
      <c r="K133" s="4" t="s">
        <v>624</v>
      </c>
      <c r="L133" s="4">
        <v>13832836645</v>
      </c>
      <c r="M133" s="4">
        <v>356615636</v>
      </c>
      <c r="N133" s="4" t="s">
        <v>1287</v>
      </c>
      <c r="O133" s="4" t="s">
        <v>1288</v>
      </c>
      <c r="P133" s="5">
        <v>514</v>
      </c>
      <c r="Q133" s="5">
        <v>13</v>
      </c>
      <c r="R133" s="5">
        <v>2</v>
      </c>
      <c r="S133" s="5">
        <v>0</v>
      </c>
      <c r="T133" s="5">
        <v>0</v>
      </c>
      <c r="U133" s="5">
        <v>487</v>
      </c>
      <c r="V133" s="5">
        <v>12</v>
      </c>
      <c r="W133" s="5">
        <v>307</v>
      </c>
      <c r="X133" s="5">
        <v>13</v>
      </c>
      <c r="Y133" s="5">
        <v>2</v>
      </c>
      <c r="Z133" s="5">
        <v>0</v>
      </c>
      <c r="AA133" s="5">
        <v>0</v>
      </c>
      <c r="AB133" s="5">
        <v>287</v>
      </c>
      <c r="AC133" s="5">
        <v>5</v>
      </c>
      <c r="AD133" s="5">
        <v>183</v>
      </c>
      <c r="AE133" s="5">
        <v>72</v>
      </c>
      <c r="AF133" s="5">
        <v>102</v>
      </c>
      <c r="AG133" s="5">
        <v>119</v>
      </c>
      <c r="AH133" s="5">
        <v>53</v>
      </c>
      <c r="AI133" s="5">
        <v>0.39340000000000003</v>
      </c>
      <c r="AJ133" s="5">
        <v>0.55740000000000001</v>
      </c>
      <c r="AK133" s="5">
        <v>0.55740000000000001</v>
      </c>
      <c r="AL133" s="4" t="s">
        <v>627</v>
      </c>
    </row>
    <row r="134" spans="1:38" x14ac:dyDescent="0.3">
      <c r="A134" s="4" t="s">
        <v>616</v>
      </c>
      <c r="B134" s="4" t="s">
        <v>1263</v>
      </c>
      <c r="C134" s="4" t="s">
        <v>1289</v>
      </c>
      <c r="D134" s="4" t="s">
        <v>1290</v>
      </c>
      <c r="E134" s="4" t="s">
        <v>620</v>
      </c>
      <c r="F134" s="4" t="s">
        <v>1291</v>
      </c>
      <c r="G134" s="4" t="s">
        <v>1289</v>
      </c>
      <c r="H134" s="4" t="s">
        <v>1291</v>
      </c>
      <c r="I134" s="4" t="s">
        <v>622</v>
      </c>
      <c r="J134" s="4" t="s">
        <v>623</v>
      </c>
      <c r="K134" s="4" t="s">
        <v>624</v>
      </c>
      <c r="L134" s="4">
        <v>10643839213</v>
      </c>
      <c r="M134" s="4">
        <v>142243865</v>
      </c>
      <c r="N134" s="4" t="s">
        <v>1292</v>
      </c>
      <c r="O134" s="4" t="s">
        <v>1293</v>
      </c>
      <c r="P134" s="5">
        <v>258</v>
      </c>
      <c r="Q134" s="5">
        <v>29</v>
      </c>
      <c r="R134" s="5">
        <v>1</v>
      </c>
      <c r="S134" s="5">
        <v>0</v>
      </c>
      <c r="T134" s="5">
        <v>0</v>
      </c>
      <c r="U134" s="5">
        <v>218</v>
      </c>
      <c r="V134" s="5">
        <v>10</v>
      </c>
      <c r="W134" s="5">
        <v>164</v>
      </c>
      <c r="X134" s="5">
        <v>27</v>
      </c>
      <c r="Y134" s="5">
        <v>1</v>
      </c>
      <c r="Z134" s="5">
        <v>0</v>
      </c>
      <c r="AA134" s="5">
        <v>0</v>
      </c>
      <c r="AB134" s="5">
        <v>133</v>
      </c>
      <c r="AC134" s="5">
        <v>3</v>
      </c>
      <c r="AD134" s="5">
        <v>117</v>
      </c>
      <c r="AE134" s="5">
        <v>52</v>
      </c>
      <c r="AF134" s="5">
        <v>59</v>
      </c>
      <c r="AG134" s="5">
        <v>62</v>
      </c>
      <c r="AH134" s="5">
        <v>48</v>
      </c>
      <c r="AI134" s="5">
        <v>0.44440000000000002</v>
      </c>
      <c r="AJ134" s="5">
        <v>0.50429999999999997</v>
      </c>
      <c r="AK134" s="5">
        <v>0.50429999999999997</v>
      </c>
      <c r="AL134" s="4" t="s">
        <v>627</v>
      </c>
    </row>
    <row r="135" spans="1:38" x14ac:dyDescent="0.3">
      <c r="A135" s="4" t="s">
        <v>616</v>
      </c>
      <c r="B135" s="4" t="s">
        <v>1263</v>
      </c>
      <c r="C135" s="4" t="s">
        <v>1294</v>
      </c>
      <c r="D135" s="4" t="s">
        <v>1295</v>
      </c>
      <c r="E135" s="4" t="s">
        <v>620</v>
      </c>
      <c r="F135" s="4" t="s">
        <v>1296</v>
      </c>
      <c r="G135" s="4" t="s">
        <v>1294</v>
      </c>
      <c r="H135" s="4" t="s">
        <v>1296</v>
      </c>
      <c r="I135" s="4" t="s">
        <v>622</v>
      </c>
      <c r="J135" s="4" t="s">
        <v>623</v>
      </c>
      <c r="K135" s="4" t="s">
        <v>624</v>
      </c>
      <c r="L135" s="4">
        <v>2206860904</v>
      </c>
      <c r="M135" s="4">
        <v>210641537</v>
      </c>
      <c r="N135" s="4" t="s">
        <v>1297</v>
      </c>
      <c r="O135" s="4" t="s">
        <v>1298</v>
      </c>
      <c r="P135" s="5">
        <v>670</v>
      </c>
      <c r="Q135" s="5">
        <v>25</v>
      </c>
      <c r="R135" s="5">
        <v>3</v>
      </c>
      <c r="S135" s="5">
        <v>1</v>
      </c>
      <c r="T135" s="5">
        <v>1</v>
      </c>
      <c r="U135" s="5">
        <v>591</v>
      </c>
      <c r="V135" s="5">
        <v>49</v>
      </c>
      <c r="W135" s="5">
        <v>397</v>
      </c>
      <c r="X135" s="5">
        <v>19</v>
      </c>
      <c r="Y135" s="5">
        <v>1</v>
      </c>
      <c r="Z135" s="5">
        <v>1</v>
      </c>
      <c r="AA135" s="5">
        <v>1</v>
      </c>
      <c r="AB135" s="5">
        <v>357</v>
      </c>
      <c r="AC135" s="5">
        <v>18</v>
      </c>
      <c r="AD135" s="5">
        <v>199</v>
      </c>
      <c r="AE135" s="5">
        <v>61</v>
      </c>
      <c r="AF135" s="5">
        <v>134</v>
      </c>
      <c r="AG135" s="5">
        <v>104</v>
      </c>
      <c r="AH135" s="5">
        <v>77</v>
      </c>
      <c r="AI135" s="5">
        <v>0.30649999999999999</v>
      </c>
      <c r="AJ135" s="5">
        <v>0.6734</v>
      </c>
      <c r="AK135" s="5">
        <v>0.6734</v>
      </c>
      <c r="AL135" s="4" t="s">
        <v>627</v>
      </c>
    </row>
    <row r="136" spans="1:38" x14ac:dyDescent="0.3">
      <c r="A136" s="4" t="s">
        <v>616</v>
      </c>
      <c r="B136" s="4" t="s">
        <v>1263</v>
      </c>
      <c r="C136" s="4" t="s">
        <v>1299</v>
      </c>
      <c r="D136" s="4" t="s">
        <v>1300</v>
      </c>
      <c r="E136" s="4" t="s">
        <v>620</v>
      </c>
      <c r="F136" s="4" t="s">
        <v>1301</v>
      </c>
      <c r="G136" s="4" t="s">
        <v>1299</v>
      </c>
      <c r="H136" s="4" t="s">
        <v>1301</v>
      </c>
      <c r="I136" s="4" t="s">
        <v>622</v>
      </c>
      <c r="J136" s="4" t="s">
        <v>623</v>
      </c>
      <c r="K136" s="4" t="s">
        <v>624</v>
      </c>
      <c r="L136" s="4">
        <v>11254076267</v>
      </c>
      <c r="M136" s="4">
        <v>1521027178</v>
      </c>
      <c r="N136" s="4" t="s">
        <v>1302</v>
      </c>
      <c r="O136" s="4" t="s">
        <v>1303</v>
      </c>
      <c r="P136" s="5">
        <v>841</v>
      </c>
      <c r="Q136" s="5">
        <v>33</v>
      </c>
      <c r="R136" s="5">
        <v>1</v>
      </c>
      <c r="S136" s="5">
        <v>0</v>
      </c>
      <c r="T136" s="5">
        <v>0</v>
      </c>
      <c r="U136" s="5">
        <v>720</v>
      </c>
      <c r="V136" s="5">
        <v>87</v>
      </c>
      <c r="W136" s="5">
        <v>476</v>
      </c>
      <c r="X136" s="5">
        <v>25</v>
      </c>
      <c r="Y136" s="5">
        <v>1</v>
      </c>
      <c r="Z136" s="5">
        <v>0</v>
      </c>
      <c r="AA136" s="5">
        <v>0</v>
      </c>
      <c r="AB136" s="5">
        <v>408</v>
      </c>
      <c r="AC136" s="5">
        <v>42</v>
      </c>
      <c r="AD136" s="5">
        <v>237</v>
      </c>
      <c r="AE136" s="5">
        <v>72</v>
      </c>
      <c r="AF136" s="5">
        <v>161</v>
      </c>
      <c r="AG136" s="5">
        <v>141</v>
      </c>
      <c r="AH136" s="5">
        <v>79</v>
      </c>
      <c r="AI136" s="5">
        <v>0.30380000000000001</v>
      </c>
      <c r="AJ136" s="5">
        <v>0.67930000000000001</v>
      </c>
      <c r="AK136" s="5">
        <v>0.67930000000000001</v>
      </c>
      <c r="AL136" s="4" t="s">
        <v>627</v>
      </c>
    </row>
    <row r="137" spans="1:38" x14ac:dyDescent="0.3">
      <c r="A137" s="4" t="s">
        <v>616</v>
      </c>
      <c r="B137" s="4" t="s">
        <v>1263</v>
      </c>
      <c r="C137" s="4" t="s">
        <v>1304</v>
      </c>
      <c r="D137" s="4" t="s">
        <v>1305</v>
      </c>
      <c r="E137" s="4" t="s">
        <v>620</v>
      </c>
      <c r="F137" s="4" t="s">
        <v>1306</v>
      </c>
      <c r="G137" s="4" t="s">
        <v>1304</v>
      </c>
      <c r="H137" s="4" t="s">
        <v>1306</v>
      </c>
      <c r="I137" s="4" t="s">
        <v>622</v>
      </c>
      <c r="J137" s="4" t="s">
        <v>623</v>
      </c>
      <c r="K137" s="4" t="s">
        <v>624</v>
      </c>
      <c r="L137" s="4">
        <v>8302404469</v>
      </c>
      <c r="M137" s="4">
        <v>6161844150</v>
      </c>
      <c r="N137" s="4" t="s">
        <v>1307</v>
      </c>
      <c r="O137" s="4" t="s">
        <v>1308</v>
      </c>
      <c r="P137" s="5">
        <v>122</v>
      </c>
      <c r="Q137" s="5">
        <v>11</v>
      </c>
      <c r="R137" s="5">
        <v>0</v>
      </c>
      <c r="S137" s="5">
        <v>0</v>
      </c>
      <c r="T137" s="5">
        <v>0</v>
      </c>
      <c r="U137" s="5">
        <v>106</v>
      </c>
      <c r="V137" s="5">
        <v>5</v>
      </c>
      <c r="W137" s="5">
        <v>86</v>
      </c>
      <c r="X137" s="5">
        <v>7</v>
      </c>
      <c r="Y137" s="5">
        <v>0</v>
      </c>
      <c r="Z137" s="5">
        <v>0</v>
      </c>
      <c r="AA137" s="5">
        <v>0</v>
      </c>
      <c r="AB137" s="5">
        <v>75</v>
      </c>
      <c r="AC137" s="5">
        <v>4</v>
      </c>
      <c r="AD137" s="5">
        <v>58</v>
      </c>
      <c r="AE137" s="5">
        <v>31</v>
      </c>
      <c r="AF137" s="5">
        <v>24</v>
      </c>
      <c r="AG137" s="5">
        <v>31</v>
      </c>
      <c r="AH137" s="5">
        <v>25</v>
      </c>
      <c r="AI137" s="5">
        <v>0.53449999999999998</v>
      </c>
      <c r="AJ137" s="5">
        <v>0.4138</v>
      </c>
      <c r="AK137" s="5">
        <v>2.5345</v>
      </c>
      <c r="AL137" s="4" t="s">
        <v>627</v>
      </c>
    </row>
    <row r="138" spans="1:38" x14ac:dyDescent="0.3">
      <c r="A138" s="4" t="s">
        <v>616</v>
      </c>
      <c r="B138" s="4" t="s">
        <v>1263</v>
      </c>
      <c r="C138" s="4" t="s">
        <v>1309</v>
      </c>
      <c r="D138" s="4" t="s">
        <v>1310</v>
      </c>
      <c r="E138" s="4" t="s">
        <v>620</v>
      </c>
      <c r="F138" s="4" t="s">
        <v>1311</v>
      </c>
      <c r="G138" s="4" t="s">
        <v>1309</v>
      </c>
      <c r="H138" s="4" t="s">
        <v>1311</v>
      </c>
      <c r="I138" s="4" t="s">
        <v>622</v>
      </c>
      <c r="J138" s="4" t="s">
        <v>623</v>
      </c>
      <c r="K138" s="4" t="s">
        <v>624</v>
      </c>
      <c r="L138" s="4">
        <v>6528576132</v>
      </c>
      <c r="M138" s="4">
        <v>878788841</v>
      </c>
      <c r="N138" s="4" t="s">
        <v>1312</v>
      </c>
      <c r="O138" s="4" t="s">
        <v>1313</v>
      </c>
      <c r="P138" s="5">
        <v>416</v>
      </c>
      <c r="Q138" s="5">
        <v>11</v>
      </c>
      <c r="R138" s="5">
        <v>0</v>
      </c>
      <c r="S138" s="5">
        <v>0</v>
      </c>
      <c r="T138" s="5">
        <v>0</v>
      </c>
      <c r="U138" s="5">
        <v>397</v>
      </c>
      <c r="V138" s="5">
        <v>8</v>
      </c>
      <c r="W138" s="5">
        <v>236</v>
      </c>
      <c r="X138" s="5">
        <v>11</v>
      </c>
      <c r="Y138" s="5">
        <v>0</v>
      </c>
      <c r="Z138" s="5">
        <v>0</v>
      </c>
      <c r="AA138" s="5">
        <v>0</v>
      </c>
      <c r="AB138" s="5">
        <v>221</v>
      </c>
      <c r="AC138" s="5">
        <v>4</v>
      </c>
      <c r="AD138" s="5">
        <v>127</v>
      </c>
      <c r="AE138" s="5">
        <v>62</v>
      </c>
      <c r="AF138" s="5">
        <v>55</v>
      </c>
      <c r="AG138" s="5">
        <v>86</v>
      </c>
      <c r="AH138" s="5">
        <v>29</v>
      </c>
      <c r="AI138" s="5">
        <v>0.48820000000000002</v>
      </c>
      <c r="AJ138" s="5">
        <v>0.43309999999999998</v>
      </c>
      <c r="AK138" s="5">
        <v>2.4882</v>
      </c>
      <c r="AL138" s="4" t="s">
        <v>627</v>
      </c>
    </row>
    <row r="139" spans="1:38" x14ac:dyDescent="0.3">
      <c r="A139" s="4" t="s">
        <v>616</v>
      </c>
      <c r="B139" s="4" t="s">
        <v>1263</v>
      </c>
      <c r="C139" s="4" t="s">
        <v>1314</v>
      </c>
      <c r="D139" s="4" t="s">
        <v>1315</v>
      </c>
      <c r="E139" s="4" t="s">
        <v>620</v>
      </c>
      <c r="F139" s="4" t="s">
        <v>1316</v>
      </c>
      <c r="G139" s="4" t="s">
        <v>1314</v>
      </c>
      <c r="H139" s="4" t="s">
        <v>1316</v>
      </c>
      <c r="I139" s="4" t="s">
        <v>622</v>
      </c>
      <c r="J139" s="4" t="s">
        <v>623</v>
      </c>
      <c r="K139" s="4" t="s">
        <v>624</v>
      </c>
      <c r="L139" s="4">
        <v>11981313719</v>
      </c>
      <c r="M139" s="4">
        <v>203977748</v>
      </c>
      <c r="N139" s="4" t="s">
        <v>1317</v>
      </c>
      <c r="O139" s="4" t="s">
        <v>1318</v>
      </c>
      <c r="P139" s="5">
        <v>378</v>
      </c>
      <c r="Q139" s="5">
        <v>28</v>
      </c>
      <c r="R139" s="5">
        <v>1</v>
      </c>
      <c r="S139" s="5">
        <v>1</v>
      </c>
      <c r="T139" s="5">
        <v>0</v>
      </c>
      <c r="U139" s="5">
        <v>338</v>
      </c>
      <c r="V139" s="5">
        <v>10</v>
      </c>
      <c r="W139" s="5">
        <v>232</v>
      </c>
      <c r="X139" s="5">
        <v>25</v>
      </c>
      <c r="Y139" s="5">
        <v>1</v>
      </c>
      <c r="Z139" s="5">
        <v>0</v>
      </c>
      <c r="AA139" s="5">
        <v>0</v>
      </c>
      <c r="AB139" s="5">
        <v>200</v>
      </c>
      <c r="AC139" s="5">
        <v>6</v>
      </c>
      <c r="AD139" s="5">
        <v>148</v>
      </c>
      <c r="AE139" s="5">
        <v>64</v>
      </c>
      <c r="AF139" s="5">
        <v>80</v>
      </c>
      <c r="AG139" s="5">
        <v>78</v>
      </c>
      <c r="AH139" s="5">
        <v>63</v>
      </c>
      <c r="AI139" s="5">
        <v>0.43240000000000001</v>
      </c>
      <c r="AJ139" s="5">
        <v>0.54049999999999998</v>
      </c>
      <c r="AK139" s="5">
        <v>0.54049999999999998</v>
      </c>
      <c r="AL139" s="4" t="s">
        <v>627</v>
      </c>
    </row>
    <row r="140" spans="1:38" x14ac:dyDescent="0.3">
      <c r="A140" s="4" t="s">
        <v>616</v>
      </c>
      <c r="B140" s="4" t="s">
        <v>1319</v>
      </c>
      <c r="C140" s="4" t="s">
        <v>1320</v>
      </c>
      <c r="D140" s="4" t="s">
        <v>1321</v>
      </c>
      <c r="E140" s="4" t="s">
        <v>620</v>
      </c>
      <c r="F140" s="4" t="s">
        <v>1322</v>
      </c>
      <c r="G140" s="4" t="s">
        <v>1320</v>
      </c>
      <c r="H140" s="4" t="s">
        <v>1322</v>
      </c>
      <c r="I140" s="4" t="s">
        <v>622</v>
      </c>
      <c r="J140" s="4" t="s">
        <v>623</v>
      </c>
      <c r="K140" s="4" t="s">
        <v>624</v>
      </c>
      <c r="L140" s="4">
        <v>16239573</v>
      </c>
      <c r="M140" s="4">
        <v>0</v>
      </c>
      <c r="N140" s="4" t="s">
        <v>1323</v>
      </c>
      <c r="O140" s="4" t="s">
        <v>1324</v>
      </c>
      <c r="P140" s="5">
        <v>2785</v>
      </c>
      <c r="Q140" s="5">
        <v>2435</v>
      </c>
      <c r="R140" s="5">
        <v>19</v>
      </c>
      <c r="S140" s="5">
        <v>84</v>
      </c>
      <c r="T140" s="5">
        <v>63</v>
      </c>
      <c r="U140" s="5">
        <v>97</v>
      </c>
      <c r="V140" s="5">
        <v>87</v>
      </c>
      <c r="W140" s="5">
        <v>2148</v>
      </c>
      <c r="X140" s="5">
        <v>1909</v>
      </c>
      <c r="Y140" s="5">
        <v>19</v>
      </c>
      <c r="Z140" s="5">
        <v>56</v>
      </c>
      <c r="AA140" s="5">
        <v>50</v>
      </c>
      <c r="AB140" s="5">
        <v>69</v>
      </c>
      <c r="AC140" s="5">
        <v>45</v>
      </c>
      <c r="AD140" s="5">
        <v>1886</v>
      </c>
      <c r="AE140" s="5">
        <v>684</v>
      </c>
      <c r="AF140" s="5">
        <v>1166</v>
      </c>
      <c r="AG140" s="5">
        <v>778</v>
      </c>
      <c r="AH140" s="5">
        <v>1012</v>
      </c>
      <c r="AI140" s="5">
        <v>0.36270000000000002</v>
      </c>
      <c r="AJ140" s="5">
        <v>0.61819999999999997</v>
      </c>
      <c r="AK140" s="5">
        <v>0.61819999999999997</v>
      </c>
      <c r="AL140" s="4" t="s">
        <v>627</v>
      </c>
    </row>
    <row r="141" spans="1:38" x14ac:dyDescent="0.3">
      <c r="A141" s="4" t="s">
        <v>616</v>
      </c>
      <c r="B141" s="4" t="s">
        <v>1319</v>
      </c>
      <c r="C141" s="4" t="s">
        <v>1325</v>
      </c>
      <c r="D141" s="4" t="s">
        <v>1326</v>
      </c>
      <c r="E141" s="4" t="s">
        <v>620</v>
      </c>
      <c r="F141" s="4" t="s">
        <v>1327</v>
      </c>
      <c r="G141" s="4" t="s">
        <v>1325</v>
      </c>
      <c r="H141" s="4" t="s">
        <v>1327</v>
      </c>
      <c r="I141" s="4" t="s">
        <v>622</v>
      </c>
      <c r="J141" s="4" t="s">
        <v>623</v>
      </c>
      <c r="K141" s="4" t="s">
        <v>624</v>
      </c>
      <c r="L141" s="4">
        <v>1346625</v>
      </c>
      <c r="M141" s="4">
        <v>0</v>
      </c>
      <c r="N141" s="4" t="s">
        <v>1328</v>
      </c>
      <c r="O141" s="4" t="s">
        <v>1329</v>
      </c>
      <c r="P141" s="5">
        <v>1288</v>
      </c>
      <c r="Q141" s="5">
        <v>1033</v>
      </c>
      <c r="R141" s="5">
        <v>33</v>
      </c>
      <c r="S141" s="5">
        <v>96</v>
      </c>
      <c r="T141" s="5">
        <v>45</v>
      </c>
      <c r="U141" s="5">
        <v>28</v>
      </c>
      <c r="V141" s="5">
        <v>53</v>
      </c>
      <c r="W141" s="5">
        <v>894</v>
      </c>
      <c r="X141" s="5">
        <v>746</v>
      </c>
      <c r="Y141" s="5">
        <v>24</v>
      </c>
      <c r="Z141" s="5">
        <v>49</v>
      </c>
      <c r="AA141" s="5">
        <v>36</v>
      </c>
      <c r="AB141" s="5">
        <v>16</v>
      </c>
      <c r="AC141" s="5">
        <v>23</v>
      </c>
      <c r="AD141" s="5">
        <v>790</v>
      </c>
      <c r="AE141" s="5">
        <v>227</v>
      </c>
      <c r="AF141" s="5">
        <v>557</v>
      </c>
      <c r="AG141" s="5">
        <v>339</v>
      </c>
      <c r="AH141" s="5">
        <v>405</v>
      </c>
      <c r="AI141" s="5">
        <v>0.2873</v>
      </c>
      <c r="AJ141" s="5">
        <v>0.70509999999999995</v>
      </c>
      <c r="AK141" s="5">
        <v>0.70509999999999995</v>
      </c>
      <c r="AL141" s="4" t="s">
        <v>627</v>
      </c>
    </row>
    <row r="142" spans="1:38" x14ac:dyDescent="0.3">
      <c r="A142" s="4" t="s">
        <v>616</v>
      </c>
      <c r="B142" s="4" t="s">
        <v>1319</v>
      </c>
      <c r="C142" s="4" t="s">
        <v>1330</v>
      </c>
      <c r="D142" s="4" t="s">
        <v>1331</v>
      </c>
      <c r="E142" s="4" t="s">
        <v>620</v>
      </c>
      <c r="F142" s="4" t="s">
        <v>1332</v>
      </c>
      <c r="G142" s="4" t="s">
        <v>1330</v>
      </c>
      <c r="H142" s="4" t="s">
        <v>1332</v>
      </c>
      <c r="I142" s="4" t="s">
        <v>622</v>
      </c>
      <c r="J142" s="4" t="s">
        <v>623</v>
      </c>
      <c r="K142" s="4" t="s">
        <v>624</v>
      </c>
      <c r="L142" s="4">
        <v>8621337</v>
      </c>
      <c r="M142" s="4">
        <v>27589</v>
      </c>
      <c r="N142" s="4" t="s">
        <v>1333</v>
      </c>
      <c r="O142" s="4" t="s">
        <v>1334</v>
      </c>
      <c r="P142" s="5">
        <v>1792</v>
      </c>
      <c r="Q142" s="5">
        <v>1615</v>
      </c>
      <c r="R142" s="5">
        <v>19</v>
      </c>
      <c r="S142" s="5">
        <v>30</v>
      </c>
      <c r="T142" s="5">
        <v>33</v>
      </c>
      <c r="U142" s="5">
        <v>48</v>
      </c>
      <c r="V142" s="5">
        <v>47</v>
      </c>
      <c r="W142" s="5">
        <v>1409</v>
      </c>
      <c r="X142" s="5">
        <v>1289</v>
      </c>
      <c r="Y142" s="5">
        <v>14</v>
      </c>
      <c r="Z142" s="5">
        <v>23</v>
      </c>
      <c r="AA142" s="5">
        <v>25</v>
      </c>
      <c r="AB142" s="5">
        <v>29</v>
      </c>
      <c r="AC142" s="5">
        <v>29</v>
      </c>
      <c r="AD142" s="5">
        <v>1310</v>
      </c>
      <c r="AE142" s="5">
        <v>560</v>
      </c>
      <c r="AF142" s="5">
        <v>738</v>
      </c>
      <c r="AG142" s="5">
        <v>551</v>
      </c>
      <c r="AH142" s="5">
        <v>705</v>
      </c>
      <c r="AI142" s="5">
        <v>0.42749999999999999</v>
      </c>
      <c r="AJ142" s="5">
        <v>0.56340000000000001</v>
      </c>
      <c r="AK142" s="5">
        <v>0.56340000000000001</v>
      </c>
      <c r="AL142" s="4" t="s">
        <v>627</v>
      </c>
    </row>
    <row r="143" spans="1:38" x14ac:dyDescent="0.3">
      <c r="A143" s="4" t="s">
        <v>616</v>
      </c>
      <c r="B143" s="4" t="s">
        <v>1319</v>
      </c>
      <c r="C143" s="4" t="s">
        <v>1335</v>
      </c>
      <c r="D143" s="4" t="s">
        <v>1336</v>
      </c>
      <c r="E143" s="4" t="s">
        <v>620</v>
      </c>
      <c r="F143" s="4" t="s">
        <v>1337</v>
      </c>
      <c r="G143" s="4" t="s">
        <v>1335</v>
      </c>
      <c r="H143" s="4" t="s">
        <v>1337</v>
      </c>
      <c r="I143" s="4" t="s">
        <v>622</v>
      </c>
      <c r="J143" s="4" t="s">
        <v>623</v>
      </c>
      <c r="K143" s="4" t="s">
        <v>624</v>
      </c>
      <c r="L143" s="4">
        <v>14219731</v>
      </c>
      <c r="M143" s="4">
        <v>0</v>
      </c>
      <c r="N143" s="4" t="s">
        <v>1338</v>
      </c>
      <c r="O143" s="4" t="s">
        <v>1339</v>
      </c>
      <c r="P143" s="5">
        <v>3190</v>
      </c>
      <c r="Q143" s="5">
        <v>2612</v>
      </c>
      <c r="R143" s="5">
        <v>66</v>
      </c>
      <c r="S143" s="5">
        <v>124</v>
      </c>
      <c r="T143" s="5">
        <v>144</v>
      </c>
      <c r="U143" s="5">
        <v>86</v>
      </c>
      <c r="V143" s="5">
        <v>158</v>
      </c>
      <c r="W143" s="5">
        <v>2214</v>
      </c>
      <c r="X143" s="5">
        <v>1872</v>
      </c>
      <c r="Y143" s="5">
        <v>42</v>
      </c>
      <c r="Z143" s="5">
        <v>65</v>
      </c>
      <c r="AA143" s="5">
        <v>109</v>
      </c>
      <c r="AB143" s="5">
        <v>52</v>
      </c>
      <c r="AC143" s="5">
        <v>74</v>
      </c>
      <c r="AD143" s="5">
        <v>1890</v>
      </c>
      <c r="AE143" s="5">
        <v>736</v>
      </c>
      <c r="AF143" s="5">
        <v>1133</v>
      </c>
      <c r="AG143" s="5">
        <v>844</v>
      </c>
      <c r="AH143" s="5">
        <v>991</v>
      </c>
      <c r="AI143" s="5">
        <v>0.38940000000000002</v>
      </c>
      <c r="AJ143" s="5">
        <v>0.59950000000000003</v>
      </c>
      <c r="AK143" s="5">
        <v>0.59950000000000003</v>
      </c>
      <c r="AL143" s="4" t="s">
        <v>627</v>
      </c>
    </row>
    <row r="144" spans="1:38" x14ac:dyDescent="0.3">
      <c r="A144" s="4" t="s">
        <v>616</v>
      </c>
      <c r="B144" s="4" t="s">
        <v>1319</v>
      </c>
      <c r="C144" s="4" t="s">
        <v>1340</v>
      </c>
      <c r="D144" s="4" t="s">
        <v>1341</v>
      </c>
      <c r="E144" s="4" t="s">
        <v>620</v>
      </c>
      <c r="F144" s="4" t="s">
        <v>1342</v>
      </c>
      <c r="G144" s="4" t="s">
        <v>1340</v>
      </c>
      <c r="H144" s="4" t="s">
        <v>1342</v>
      </c>
      <c r="I144" s="4" t="s">
        <v>622</v>
      </c>
      <c r="J144" s="4" t="s">
        <v>623</v>
      </c>
      <c r="K144" s="4" t="s">
        <v>624</v>
      </c>
      <c r="L144" s="4">
        <v>60706011</v>
      </c>
      <c r="M144" s="4">
        <v>11082704</v>
      </c>
      <c r="N144" s="4" t="s">
        <v>1343</v>
      </c>
      <c r="O144" s="4" t="s">
        <v>1344</v>
      </c>
      <c r="P144" s="5">
        <v>1310</v>
      </c>
      <c r="Q144" s="5">
        <v>1149</v>
      </c>
      <c r="R144" s="5">
        <v>6</v>
      </c>
      <c r="S144" s="5">
        <v>49</v>
      </c>
      <c r="T144" s="5">
        <v>43</v>
      </c>
      <c r="U144" s="5">
        <v>24</v>
      </c>
      <c r="V144" s="5">
        <v>39</v>
      </c>
      <c r="W144" s="5">
        <v>1018</v>
      </c>
      <c r="X144" s="5">
        <v>916</v>
      </c>
      <c r="Y144" s="5">
        <v>5</v>
      </c>
      <c r="Z144" s="5">
        <v>34</v>
      </c>
      <c r="AA144" s="5">
        <v>28</v>
      </c>
      <c r="AB144" s="5">
        <v>13</v>
      </c>
      <c r="AC144" s="5">
        <v>22</v>
      </c>
      <c r="AD144" s="5">
        <v>822</v>
      </c>
      <c r="AE144" s="5">
        <v>387</v>
      </c>
      <c r="AF144" s="5">
        <v>418</v>
      </c>
      <c r="AG144" s="5">
        <v>430</v>
      </c>
      <c r="AH144" s="5">
        <v>359</v>
      </c>
      <c r="AI144" s="5">
        <v>0.4708</v>
      </c>
      <c r="AJ144" s="5">
        <v>0.50849999999999995</v>
      </c>
      <c r="AK144" s="5">
        <v>0.50849999999999995</v>
      </c>
      <c r="AL144" s="4" t="s">
        <v>627</v>
      </c>
    </row>
    <row r="145" spans="1:38" x14ac:dyDescent="0.3">
      <c r="A145" s="4" t="s">
        <v>616</v>
      </c>
      <c r="B145" s="4" t="s">
        <v>1319</v>
      </c>
      <c r="C145" s="4" t="s">
        <v>1345</v>
      </c>
      <c r="D145" s="4" t="s">
        <v>1346</v>
      </c>
      <c r="E145" s="4" t="s">
        <v>620</v>
      </c>
      <c r="F145" s="4" t="s">
        <v>1347</v>
      </c>
      <c r="G145" s="4" t="s">
        <v>1345</v>
      </c>
      <c r="H145" s="4" t="s">
        <v>1347</v>
      </c>
      <c r="I145" s="4" t="s">
        <v>622</v>
      </c>
      <c r="J145" s="4" t="s">
        <v>623</v>
      </c>
      <c r="K145" s="4" t="s">
        <v>624</v>
      </c>
      <c r="L145" s="4">
        <v>527786639</v>
      </c>
      <c r="M145" s="4">
        <v>1753645</v>
      </c>
      <c r="N145" s="4" t="s">
        <v>1348</v>
      </c>
      <c r="O145" s="4" t="s">
        <v>1349</v>
      </c>
      <c r="P145" s="5">
        <v>3123</v>
      </c>
      <c r="Q145" s="5">
        <v>2474</v>
      </c>
      <c r="R145" s="5">
        <v>91</v>
      </c>
      <c r="S145" s="5">
        <v>147</v>
      </c>
      <c r="T145" s="5">
        <v>92</v>
      </c>
      <c r="U145" s="5">
        <v>163</v>
      </c>
      <c r="V145" s="5">
        <v>156</v>
      </c>
      <c r="W145" s="5">
        <v>2279</v>
      </c>
      <c r="X145" s="5">
        <v>1801</v>
      </c>
      <c r="Y145" s="5">
        <v>66</v>
      </c>
      <c r="Z145" s="5">
        <v>97</v>
      </c>
      <c r="AA145" s="5">
        <v>73</v>
      </c>
      <c r="AB145" s="5">
        <v>142</v>
      </c>
      <c r="AC145" s="5">
        <v>100</v>
      </c>
      <c r="AD145" s="5">
        <v>1602</v>
      </c>
      <c r="AE145" s="5">
        <v>461</v>
      </c>
      <c r="AF145" s="5">
        <v>1123</v>
      </c>
      <c r="AG145" s="5">
        <v>654</v>
      </c>
      <c r="AH145" s="5">
        <v>881</v>
      </c>
      <c r="AI145" s="5">
        <v>0.2878</v>
      </c>
      <c r="AJ145" s="5">
        <v>0.70099999999999996</v>
      </c>
      <c r="AK145" s="5">
        <v>0.70099999999999996</v>
      </c>
      <c r="AL145" s="4" t="s">
        <v>627</v>
      </c>
    </row>
    <row r="146" spans="1:38" x14ac:dyDescent="0.3">
      <c r="A146" s="4" t="s">
        <v>616</v>
      </c>
      <c r="B146" s="4" t="s">
        <v>1319</v>
      </c>
      <c r="C146" s="4" t="s">
        <v>1350</v>
      </c>
      <c r="D146" s="4" t="s">
        <v>1351</v>
      </c>
      <c r="E146" s="4" t="s">
        <v>620</v>
      </c>
      <c r="F146" s="4" t="s">
        <v>1352</v>
      </c>
      <c r="G146" s="4" t="s">
        <v>1350</v>
      </c>
      <c r="H146" s="4" t="s">
        <v>1352</v>
      </c>
      <c r="I146" s="4" t="s">
        <v>622</v>
      </c>
      <c r="J146" s="4" t="s">
        <v>623</v>
      </c>
      <c r="K146" s="4" t="s">
        <v>624</v>
      </c>
      <c r="L146" s="4">
        <v>276541399</v>
      </c>
      <c r="M146" s="4">
        <v>54773082</v>
      </c>
      <c r="N146" s="4" t="s">
        <v>1353</v>
      </c>
      <c r="O146" s="4" t="s">
        <v>1354</v>
      </c>
      <c r="P146" s="5">
        <v>317</v>
      </c>
      <c r="Q146" s="5">
        <v>293</v>
      </c>
      <c r="R146" s="5">
        <v>0</v>
      </c>
      <c r="S146" s="5">
        <v>4</v>
      </c>
      <c r="T146" s="5">
        <v>2</v>
      </c>
      <c r="U146" s="5">
        <v>13</v>
      </c>
      <c r="V146" s="5">
        <v>5</v>
      </c>
      <c r="W146" s="5">
        <v>273</v>
      </c>
      <c r="X146" s="5">
        <v>254</v>
      </c>
      <c r="Y146" s="5">
        <v>0</v>
      </c>
      <c r="Z146" s="5">
        <v>3</v>
      </c>
      <c r="AA146" s="5">
        <v>1</v>
      </c>
      <c r="AB146" s="5">
        <v>11</v>
      </c>
      <c r="AC146" s="5">
        <v>4</v>
      </c>
      <c r="AD146" s="5">
        <v>243</v>
      </c>
      <c r="AE146" s="5">
        <v>131</v>
      </c>
      <c r="AF146" s="5">
        <v>106</v>
      </c>
      <c r="AG146" s="5">
        <v>105</v>
      </c>
      <c r="AH146" s="5">
        <v>108</v>
      </c>
      <c r="AI146" s="5">
        <v>0.53910000000000002</v>
      </c>
      <c r="AJ146" s="5">
        <v>0.43619999999999998</v>
      </c>
      <c r="AK146" s="5">
        <v>2.5390999999999999</v>
      </c>
      <c r="AL146" s="4" t="s">
        <v>627</v>
      </c>
    </row>
    <row r="147" spans="1:38" x14ac:dyDescent="0.3">
      <c r="A147" s="4" t="s">
        <v>616</v>
      </c>
      <c r="B147" s="4" t="s">
        <v>1319</v>
      </c>
      <c r="C147" s="4" t="s">
        <v>1355</v>
      </c>
      <c r="D147" s="4" t="s">
        <v>1356</v>
      </c>
      <c r="E147" s="4" t="s">
        <v>620</v>
      </c>
      <c r="F147" s="4" t="s">
        <v>1357</v>
      </c>
      <c r="G147" s="4" t="s">
        <v>1355</v>
      </c>
      <c r="H147" s="4" t="s">
        <v>1357</v>
      </c>
      <c r="I147" s="4" t="s">
        <v>622</v>
      </c>
      <c r="J147" s="4" t="s">
        <v>623</v>
      </c>
      <c r="K147" s="4" t="s">
        <v>624</v>
      </c>
      <c r="L147" s="4">
        <v>1128373327</v>
      </c>
      <c r="M147" s="4">
        <v>99507471</v>
      </c>
      <c r="N147" s="4" t="s">
        <v>1358</v>
      </c>
      <c r="O147" s="4" t="s">
        <v>1359</v>
      </c>
      <c r="P147" s="5">
        <v>2253</v>
      </c>
      <c r="Q147" s="5">
        <v>1998</v>
      </c>
      <c r="R147" s="5">
        <v>3</v>
      </c>
      <c r="S147" s="5">
        <v>88</v>
      </c>
      <c r="T147" s="5">
        <v>65</v>
      </c>
      <c r="U147" s="5">
        <v>39</v>
      </c>
      <c r="V147" s="5">
        <v>60</v>
      </c>
      <c r="W147" s="5">
        <v>1836</v>
      </c>
      <c r="X147" s="5">
        <v>1646</v>
      </c>
      <c r="Y147" s="5">
        <v>2</v>
      </c>
      <c r="Z147" s="5">
        <v>58</v>
      </c>
      <c r="AA147" s="5">
        <v>55</v>
      </c>
      <c r="AB147" s="5">
        <v>31</v>
      </c>
      <c r="AC147" s="5">
        <v>44</v>
      </c>
      <c r="AD147" s="5">
        <v>1466</v>
      </c>
      <c r="AE147" s="5">
        <v>1055</v>
      </c>
      <c r="AF147" s="5">
        <v>382</v>
      </c>
      <c r="AG147" s="5">
        <v>926</v>
      </c>
      <c r="AH147" s="5">
        <v>459</v>
      </c>
      <c r="AI147" s="5">
        <v>0.71960000000000002</v>
      </c>
      <c r="AJ147" s="5">
        <v>0.2606</v>
      </c>
      <c r="AK147" s="5">
        <v>2.7195999999999998</v>
      </c>
      <c r="AL147" s="4" t="s">
        <v>627</v>
      </c>
    </row>
    <row r="148" spans="1:38" x14ac:dyDescent="0.3">
      <c r="A148" s="4" t="s">
        <v>616</v>
      </c>
      <c r="B148" s="4" t="s">
        <v>1319</v>
      </c>
      <c r="C148" s="4" t="s">
        <v>1360</v>
      </c>
      <c r="D148" s="4" t="s">
        <v>1361</v>
      </c>
      <c r="E148" s="4" t="s">
        <v>620</v>
      </c>
      <c r="F148" s="4" t="s">
        <v>1362</v>
      </c>
      <c r="G148" s="4" t="s">
        <v>1360</v>
      </c>
      <c r="H148" s="4" t="s">
        <v>1362</v>
      </c>
      <c r="I148" s="4" t="s">
        <v>622</v>
      </c>
      <c r="J148" s="4" t="s">
        <v>623</v>
      </c>
      <c r="K148" s="4" t="s">
        <v>624</v>
      </c>
      <c r="L148" s="4">
        <v>323742273</v>
      </c>
      <c r="M148" s="4">
        <v>418658</v>
      </c>
      <c r="N148" s="4" t="s">
        <v>1363</v>
      </c>
      <c r="O148" s="4" t="s">
        <v>1364</v>
      </c>
      <c r="P148" s="5">
        <v>3926</v>
      </c>
      <c r="Q148" s="5">
        <v>3362</v>
      </c>
      <c r="R148" s="5">
        <v>83</v>
      </c>
      <c r="S148" s="5">
        <v>160</v>
      </c>
      <c r="T148" s="5">
        <v>90</v>
      </c>
      <c r="U148" s="5">
        <v>73</v>
      </c>
      <c r="V148" s="5">
        <v>158</v>
      </c>
      <c r="W148" s="5">
        <v>2796</v>
      </c>
      <c r="X148" s="5">
        <v>2463</v>
      </c>
      <c r="Y148" s="5">
        <v>53</v>
      </c>
      <c r="Z148" s="5">
        <v>97</v>
      </c>
      <c r="AA148" s="5">
        <v>68</v>
      </c>
      <c r="AB148" s="5">
        <v>46</v>
      </c>
      <c r="AC148" s="5">
        <v>69</v>
      </c>
      <c r="AD148" s="5">
        <v>2123</v>
      </c>
      <c r="AE148" s="5">
        <v>734</v>
      </c>
      <c r="AF148" s="5">
        <v>1354</v>
      </c>
      <c r="AG148" s="5">
        <v>867</v>
      </c>
      <c r="AH148" s="5">
        <v>1161</v>
      </c>
      <c r="AI148" s="5">
        <v>0.34570000000000001</v>
      </c>
      <c r="AJ148" s="5">
        <v>0.63780000000000003</v>
      </c>
      <c r="AK148" s="5">
        <v>0.63780000000000003</v>
      </c>
      <c r="AL148" s="4" t="s">
        <v>627</v>
      </c>
    </row>
    <row r="149" spans="1:38" x14ac:dyDescent="0.3">
      <c r="A149" s="4" t="s">
        <v>616</v>
      </c>
      <c r="B149" s="4" t="s">
        <v>1319</v>
      </c>
      <c r="C149" s="4" t="s">
        <v>1365</v>
      </c>
      <c r="D149" s="4" t="s">
        <v>1366</v>
      </c>
      <c r="E149" s="4" t="s">
        <v>620</v>
      </c>
      <c r="F149" s="4" t="s">
        <v>1367</v>
      </c>
      <c r="G149" s="4" t="s">
        <v>1365</v>
      </c>
      <c r="H149" s="4" t="s">
        <v>1367</v>
      </c>
      <c r="I149" s="4" t="s">
        <v>622</v>
      </c>
      <c r="J149" s="4" t="s">
        <v>623</v>
      </c>
      <c r="K149" s="4" t="s">
        <v>624</v>
      </c>
      <c r="L149" s="4">
        <v>3960675</v>
      </c>
      <c r="M149" s="4">
        <v>0</v>
      </c>
      <c r="N149" s="4" t="s">
        <v>1368</v>
      </c>
      <c r="O149" s="4" t="s">
        <v>1369</v>
      </c>
      <c r="P149" s="5">
        <v>3755</v>
      </c>
      <c r="Q149" s="5">
        <v>2676</v>
      </c>
      <c r="R149" s="5">
        <v>116</v>
      </c>
      <c r="S149" s="5">
        <v>228</v>
      </c>
      <c r="T149" s="5">
        <v>346</v>
      </c>
      <c r="U149" s="5">
        <v>192</v>
      </c>
      <c r="V149" s="5">
        <v>197</v>
      </c>
      <c r="W149" s="5">
        <v>2678</v>
      </c>
      <c r="X149" s="5">
        <v>2021</v>
      </c>
      <c r="Y149" s="5">
        <v>74</v>
      </c>
      <c r="Z149" s="5">
        <v>131</v>
      </c>
      <c r="AA149" s="5">
        <v>259</v>
      </c>
      <c r="AB149" s="5">
        <v>106</v>
      </c>
      <c r="AC149" s="5">
        <v>87</v>
      </c>
      <c r="AD149" s="5">
        <v>1910</v>
      </c>
      <c r="AE149" s="5">
        <v>775</v>
      </c>
      <c r="AF149" s="5">
        <v>1112</v>
      </c>
      <c r="AG149" s="5">
        <v>889</v>
      </c>
      <c r="AH149" s="5">
        <v>923</v>
      </c>
      <c r="AI149" s="5">
        <v>0.40579999999999999</v>
      </c>
      <c r="AJ149" s="5">
        <v>0.58220000000000005</v>
      </c>
      <c r="AK149" s="5">
        <v>0.58220000000000005</v>
      </c>
      <c r="AL149" s="4" t="s">
        <v>627</v>
      </c>
    </row>
    <row r="150" spans="1:38" x14ac:dyDescent="0.3">
      <c r="A150" s="4" t="s">
        <v>616</v>
      </c>
      <c r="B150" s="4" t="s">
        <v>1319</v>
      </c>
      <c r="C150" s="4" t="s">
        <v>1370</v>
      </c>
      <c r="D150" s="4" t="s">
        <v>1371</v>
      </c>
      <c r="E150" s="4" t="s">
        <v>620</v>
      </c>
      <c r="F150" s="4" t="s">
        <v>1372</v>
      </c>
      <c r="G150" s="4" t="s">
        <v>1370</v>
      </c>
      <c r="H150" s="4" t="s">
        <v>1372</v>
      </c>
      <c r="I150" s="4" t="s">
        <v>622</v>
      </c>
      <c r="J150" s="4" t="s">
        <v>623</v>
      </c>
      <c r="K150" s="4" t="s">
        <v>624</v>
      </c>
      <c r="L150" s="4">
        <v>953136</v>
      </c>
      <c r="M150" s="4">
        <v>0</v>
      </c>
      <c r="N150" s="4" t="s">
        <v>1373</v>
      </c>
      <c r="O150" s="4" t="s">
        <v>1374</v>
      </c>
      <c r="P150" s="5">
        <v>1030</v>
      </c>
      <c r="Q150" s="5">
        <v>481</v>
      </c>
      <c r="R150" s="5">
        <v>69</v>
      </c>
      <c r="S150" s="5">
        <v>121</v>
      </c>
      <c r="T150" s="5">
        <v>152</v>
      </c>
      <c r="U150" s="5">
        <v>120</v>
      </c>
      <c r="V150" s="5">
        <v>87</v>
      </c>
      <c r="W150" s="5">
        <v>734</v>
      </c>
      <c r="X150" s="5">
        <v>375</v>
      </c>
      <c r="Y150" s="5">
        <v>47</v>
      </c>
      <c r="Z150" s="5">
        <v>75</v>
      </c>
      <c r="AA150" s="5">
        <v>116</v>
      </c>
      <c r="AB150" s="5">
        <v>82</v>
      </c>
      <c r="AC150" s="5">
        <v>39</v>
      </c>
      <c r="AD150" s="5">
        <v>318</v>
      </c>
      <c r="AE150" s="5">
        <v>140</v>
      </c>
      <c r="AF150" s="5">
        <v>165</v>
      </c>
      <c r="AG150" s="5">
        <v>178</v>
      </c>
      <c r="AH150" s="5">
        <v>113</v>
      </c>
      <c r="AI150" s="5">
        <v>0.44030000000000002</v>
      </c>
      <c r="AJ150" s="5">
        <v>0.51890000000000003</v>
      </c>
      <c r="AK150" s="5">
        <v>0.51890000000000003</v>
      </c>
      <c r="AL150" s="4" t="s">
        <v>627</v>
      </c>
    </row>
    <row r="151" spans="1:38" x14ac:dyDescent="0.3">
      <c r="A151" s="4" t="s">
        <v>616</v>
      </c>
      <c r="B151" s="4" t="s">
        <v>1319</v>
      </c>
      <c r="C151" s="4" t="s">
        <v>1375</v>
      </c>
      <c r="D151" s="4" t="s">
        <v>1376</v>
      </c>
      <c r="E151" s="4" t="s">
        <v>620</v>
      </c>
      <c r="F151" s="4" t="s">
        <v>1377</v>
      </c>
      <c r="G151" s="4" t="s">
        <v>1375</v>
      </c>
      <c r="H151" s="4" t="s">
        <v>1377</v>
      </c>
      <c r="I151" s="4" t="s">
        <v>622</v>
      </c>
      <c r="J151" s="4" t="s">
        <v>623</v>
      </c>
      <c r="K151" s="4" t="s">
        <v>624</v>
      </c>
      <c r="L151" s="4">
        <v>1942550</v>
      </c>
      <c r="M151" s="4">
        <v>0</v>
      </c>
      <c r="N151" s="4" t="s">
        <v>1378</v>
      </c>
      <c r="O151" s="4" t="s">
        <v>1379</v>
      </c>
      <c r="P151" s="5">
        <v>2283</v>
      </c>
      <c r="Q151" s="5">
        <v>1172</v>
      </c>
      <c r="R151" s="5">
        <v>140</v>
      </c>
      <c r="S151" s="5">
        <v>251</v>
      </c>
      <c r="T151" s="5">
        <v>256</v>
      </c>
      <c r="U151" s="5">
        <v>215</v>
      </c>
      <c r="V151" s="5">
        <v>249</v>
      </c>
      <c r="W151" s="5">
        <v>1684</v>
      </c>
      <c r="X151" s="5">
        <v>963</v>
      </c>
      <c r="Y151" s="5">
        <v>102</v>
      </c>
      <c r="Z151" s="5">
        <v>160</v>
      </c>
      <c r="AA151" s="5">
        <v>187</v>
      </c>
      <c r="AB151" s="5">
        <v>155</v>
      </c>
      <c r="AC151" s="5">
        <v>117</v>
      </c>
      <c r="AD151" s="5">
        <v>677</v>
      </c>
      <c r="AE151" s="5">
        <v>269</v>
      </c>
      <c r="AF151" s="5">
        <v>390</v>
      </c>
      <c r="AG151" s="5">
        <v>333</v>
      </c>
      <c r="AH151" s="5">
        <v>307</v>
      </c>
      <c r="AI151" s="5">
        <v>0.39729999999999999</v>
      </c>
      <c r="AJ151" s="5">
        <v>0.57609999999999995</v>
      </c>
      <c r="AK151" s="5">
        <v>0.57609999999999995</v>
      </c>
      <c r="AL151" s="4" t="s">
        <v>627</v>
      </c>
    </row>
    <row r="152" spans="1:38" x14ac:dyDescent="0.3">
      <c r="A152" s="4" t="s">
        <v>616</v>
      </c>
      <c r="B152" s="4" t="s">
        <v>1319</v>
      </c>
      <c r="C152" s="4" t="s">
        <v>1380</v>
      </c>
      <c r="D152" s="4" t="s">
        <v>1381</v>
      </c>
      <c r="E152" s="4" t="s">
        <v>620</v>
      </c>
      <c r="F152" s="4" t="s">
        <v>1382</v>
      </c>
      <c r="G152" s="4" t="s">
        <v>1380</v>
      </c>
      <c r="H152" s="4" t="s">
        <v>1382</v>
      </c>
      <c r="I152" s="4" t="s">
        <v>622</v>
      </c>
      <c r="J152" s="4" t="s">
        <v>623</v>
      </c>
      <c r="K152" s="4" t="s">
        <v>624</v>
      </c>
      <c r="L152" s="4">
        <v>94542725</v>
      </c>
      <c r="M152" s="4">
        <v>22340117</v>
      </c>
      <c r="N152" s="4" t="s">
        <v>1383</v>
      </c>
      <c r="O152" s="4" t="s">
        <v>1384</v>
      </c>
      <c r="P152" s="5">
        <v>3383</v>
      </c>
      <c r="Q152" s="5">
        <v>2781</v>
      </c>
      <c r="R152" s="5">
        <v>14</v>
      </c>
      <c r="S152" s="5">
        <v>132</v>
      </c>
      <c r="T152" s="5">
        <v>72</v>
      </c>
      <c r="U152" s="5">
        <v>183</v>
      </c>
      <c r="V152" s="5">
        <v>201</v>
      </c>
      <c r="W152" s="5">
        <v>2544</v>
      </c>
      <c r="X152" s="5">
        <v>2192</v>
      </c>
      <c r="Y152" s="5">
        <v>10</v>
      </c>
      <c r="Z152" s="5">
        <v>79</v>
      </c>
      <c r="AA152" s="5">
        <v>37</v>
      </c>
      <c r="AB152" s="5">
        <v>128</v>
      </c>
      <c r="AC152" s="5">
        <v>98</v>
      </c>
      <c r="AD152" s="5">
        <v>1661</v>
      </c>
      <c r="AE152" s="5">
        <v>459</v>
      </c>
      <c r="AF152" s="5">
        <v>1162</v>
      </c>
      <c r="AG152" s="5">
        <v>539</v>
      </c>
      <c r="AH152" s="5">
        <v>1013</v>
      </c>
      <c r="AI152" s="5">
        <v>0.27629999999999999</v>
      </c>
      <c r="AJ152" s="5">
        <v>0.6996</v>
      </c>
      <c r="AK152" s="5">
        <v>0.6996</v>
      </c>
      <c r="AL152" s="4" t="s">
        <v>627</v>
      </c>
    </row>
    <row r="153" spans="1:38" x14ac:dyDescent="0.3">
      <c r="A153" s="4" t="s">
        <v>616</v>
      </c>
      <c r="B153" s="4" t="s">
        <v>1319</v>
      </c>
      <c r="C153" s="4" t="s">
        <v>1385</v>
      </c>
      <c r="D153" s="4" t="s">
        <v>1386</v>
      </c>
      <c r="E153" s="4" t="s">
        <v>620</v>
      </c>
      <c r="F153" s="4" t="s">
        <v>1387</v>
      </c>
      <c r="G153" s="4" t="s">
        <v>1385</v>
      </c>
      <c r="H153" s="4" t="s">
        <v>1387</v>
      </c>
      <c r="I153" s="4" t="s">
        <v>622</v>
      </c>
      <c r="J153" s="4" t="s">
        <v>623</v>
      </c>
      <c r="K153" s="4" t="s">
        <v>624</v>
      </c>
      <c r="L153" s="4">
        <v>5585149</v>
      </c>
      <c r="M153" s="4">
        <v>0</v>
      </c>
      <c r="N153" s="4" t="s">
        <v>1388</v>
      </c>
      <c r="O153" s="4" t="s">
        <v>1389</v>
      </c>
      <c r="P153" s="5">
        <v>2723</v>
      </c>
      <c r="Q153" s="5">
        <v>2380</v>
      </c>
      <c r="R153" s="5">
        <v>33</v>
      </c>
      <c r="S153" s="5">
        <v>78</v>
      </c>
      <c r="T153" s="5">
        <v>56</v>
      </c>
      <c r="U153" s="5">
        <v>90</v>
      </c>
      <c r="V153" s="5">
        <v>86</v>
      </c>
      <c r="W153" s="5">
        <v>2077</v>
      </c>
      <c r="X153" s="5">
        <v>1844</v>
      </c>
      <c r="Y153" s="5">
        <v>29</v>
      </c>
      <c r="Z153" s="5">
        <v>49</v>
      </c>
      <c r="AA153" s="5">
        <v>41</v>
      </c>
      <c r="AB153" s="5">
        <v>68</v>
      </c>
      <c r="AC153" s="5">
        <v>46</v>
      </c>
      <c r="AD153" s="5">
        <v>1809</v>
      </c>
      <c r="AE153" s="5">
        <v>713</v>
      </c>
      <c r="AF153" s="5">
        <v>1076</v>
      </c>
      <c r="AG153" s="5">
        <v>804</v>
      </c>
      <c r="AH153" s="5">
        <v>932</v>
      </c>
      <c r="AI153" s="5">
        <v>0.39410000000000001</v>
      </c>
      <c r="AJ153" s="5">
        <v>0.5948</v>
      </c>
      <c r="AK153" s="5">
        <v>0.5948</v>
      </c>
      <c r="AL153" s="4" t="s">
        <v>627</v>
      </c>
    </row>
    <row r="154" spans="1:38" x14ac:dyDescent="0.3">
      <c r="A154" s="4" t="s">
        <v>616</v>
      </c>
      <c r="B154" s="4" t="s">
        <v>1390</v>
      </c>
      <c r="C154" s="4" t="s">
        <v>1391</v>
      </c>
      <c r="D154" s="4" t="s">
        <v>1392</v>
      </c>
      <c r="E154" s="4" t="s">
        <v>620</v>
      </c>
      <c r="F154" s="4" t="s">
        <v>1393</v>
      </c>
      <c r="G154" s="4" t="s">
        <v>1391</v>
      </c>
      <c r="H154" s="4" t="s">
        <v>1393</v>
      </c>
      <c r="I154" s="4" t="s">
        <v>622</v>
      </c>
      <c r="J154" s="4" t="s">
        <v>623</v>
      </c>
      <c r="K154" s="4" t="s">
        <v>624</v>
      </c>
      <c r="L154" s="4">
        <v>4733060519</v>
      </c>
      <c r="M154" s="4">
        <v>521495931</v>
      </c>
      <c r="N154" s="4" t="s">
        <v>1394</v>
      </c>
      <c r="O154" s="4" t="s">
        <v>1395</v>
      </c>
      <c r="P154" s="5">
        <v>960</v>
      </c>
      <c r="Q154" s="5">
        <v>613</v>
      </c>
      <c r="R154" s="5">
        <v>14</v>
      </c>
      <c r="S154" s="5">
        <v>37</v>
      </c>
      <c r="T154" s="5">
        <v>39</v>
      </c>
      <c r="U154" s="5">
        <v>198</v>
      </c>
      <c r="V154" s="5">
        <v>59</v>
      </c>
      <c r="W154" s="5">
        <v>862</v>
      </c>
      <c r="X154" s="5">
        <v>556</v>
      </c>
      <c r="Y154" s="5">
        <v>12</v>
      </c>
      <c r="Z154" s="5">
        <v>35</v>
      </c>
      <c r="AA154" s="5">
        <v>35</v>
      </c>
      <c r="AB154" s="5">
        <v>178</v>
      </c>
      <c r="AC154" s="5">
        <v>46</v>
      </c>
      <c r="AD154" s="5">
        <v>588</v>
      </c>
      <c r="AE154" s="5">
        <v>433</v>
      </c>
      <c r="AF154" s="5">
        <v>133</v>
      </c>
      <c r="AG154" s="5">
        <v>456</v>
      </c>
      <c r="AH154" s="5">
        <v>95</v>
      </c>
      <c r="AI154" s="5">
        <v>0.73640000000000005</v>
      </c>
      <c r="AJ154" s="5">
        <v>0.22620000000000001</v>
      </c>
      <c r="AK154" s="5">
        <v>2.7364000000000002</v>
      </c>
      <c r="AL154" s="4" t="s">
        <v>627</v>
      </c>
    </row>
    <row r="155" spans="1:38" x14ac:dyDescent="0.3">
      <c r="A155" s="4" t="s">
        <v>616</v>
      </c>
      <c r="B155" s="4" t="s">
        <v>1390</v>
      </c>
      <c r="C155" s="4" t="s">
        <v>1396</v>
      </c>
      <c r="D155" s="4" t="s">
        <v>1397</v>
      </c>
      <c r="E155" s="4" t="s">
        <v>620</v>
      </c>
      <c r="F155" s="4" t="s">
        <v>1398</v>
      </c>
      <c r="G155" s="4" t="s">
        <v>1396</v>
      </c>
      <c r="H155" s="4" t="s">
        <v>1398</v>
      </c>
      <c r="I155" s="4" t="s">
        <v>622</v>
      </c>
      <c r="J155" s="4" t="s">
        <v>623</v>
      </c>
      <c r="K155" s="4" t="s">
        <v>624</v>
      </c>
      <c r="L155" s="4">
        <v>1632709323</v>
      </c>
      <c r="M155" s="4">
        <v>612464324</v>
      </c>
      <c r="N155" s="4" t="s">
        <v>1399</v>
      </c>
      <c r="O155" s="4" t="s">
        <v>1400</v>
      </c>
      <c r="P155" s="5">
        <v>1352</v>
      </c>
      <c r="Q155" s="5">
        <v>1169</v>
      </c>
      <c r="R155" s="5">
        <v>4</v>
      </c>
      <c r="S155" s="5">
        <v>42</v>
      </c>
      <c r="T155" s="5">
        <v>21</v>
      </c>
      <c r="U155" s="5">
        <v>32</v>
      </c>
      <c r="V155" s="5">
        <v>84</v>
      </c>
      <c r="W155" s="5">
        <v>1099</v>
      </c>
      <c r="X155" s="5">
        <v>981</v>
      </c>
      <c r="Y155" s="5">
        <v>3</v>
      </c>
      <c r="Z155" s="5">
        <v>32</v>
      </c>
      <c r="AA155" s="5">
        <v>19</v>
      </c>
      <c r="AB155" s="5">
        <v>15</v>
      </c>
      <c r="AC155" s="5">
        <v>49</v>
      </c>
      <c r="AD155" s="5">
        <v>1051</v>
      </c>
      <c r="AE155" s="5">
        <v>599</v>
      </c>
      <c r="AF155" s="5">
        <v>418</v>
      </c>
      <c r="AG155" s="5">
        <v>665</v>
      </c>
      <c r="AH155" s="5">
        <v>331</v>
      </c>
      <c r="AI155" s="5">
        <v>0.56989999999999996</v>
      </c>
      <c r="AJ155" s="5">
        <v>0.3977</v>
      </c>
      <c r="AK155" s="5">
        <v>2.5699000000000001</v>
      </c>
      <c r="AL155" s="4" t="s">
        <v>627</v>
      </c>
    </row>
    <row r="156" spans="1:38" x14ac:dyDescent="0.3">
      <c r="A156" s="4" t="s">
        <v>616</v>
      </c>
      <c r="B156" s="4" t="s">
        <v>1390</v>
      </c>
      <c r="C156" s="4" t="s">
        <v>1401</v>
      </c>
      <c r="D156" s="4" t="s">
        <v>1402</v>
      </c>
      <c r="E156" s="4" t="s">
        <v>620</v>
      </c>
      <c r="F156" s="4" t="s">
        <v>1403</v>
      </c>
      <c r="G156" s="4" t="s">
        <v>1401</v>
      </c>
      <c r="H156" s="4" t="s">
        <v>1403</v>
      </c>
      <c r="I156" s="4" t="s">
        <v>622</v>
      </c>
      <c r="J156" s="4" t="s">
        <v>623</v>
      </c>
      <c r="K156" s="4" t="s">
        <v>624</v>
      </c>
      <c r="L156" s="4">
        <v>18532375</v>
      </c>
      <c r="M156" s="4">
        <v>1018820</v>
      </c>
      <c r="N156" s="4" t="s">
        <v>1404</v>
      </c>
      <c r="O156" s="4" t="s">
        <v>1405</v>
      </c>
      <c r="P156" s="5">
        <v>2001</v>
      </c>
      <c r="Q156" s="5">
        <v>894</v>
      </c>
      <c r="R156" s="5">
        <v>18</v>
      </c>
      <c r="S156" s="5">
        <v>169</v>
      </c>
      <c r="T156" s="5">
        <v>272</v>
      </c>
      <c r="U156" s="5">
        <v>441</v>
      </c>
      <c r="V156" s="5">
        <v>207</v>
      </c>
      <c r="W156" s="5">
        <v>1531</v>
      </c>
      <c r="X156" s="5">
        <v>743</v>
      </c>
      <c r="Y156" s="5">
        <v>15</v>
      </c>
      <c r="Z156" s="5">
        <v>108</v>
      </c>
      <c r="AA156" s="5">
        <v>190</v>
      </c>
      <c r="AB156" s="5">
        <v>349</v>
      </c>
      <c r="AC156" s="5">
        <v>126</v>
      </c>
      <c r="AD156" s="5">
        <v>877</v>
      </c>
      <c r="AE156" s="5">
        <v>425</v>
      </c>
      <c r="AF156" s="5">
        <v>414</v>
      </c>
      <c r="AG156" s="5">
        <v>558</v>
      </c>
      <c r="AH156" s="5">
        <v>284</v>
      </c>
      <c r="AI156" s="5">
        <v>0.48459999999999998</v>
      </c>
      <c r="AJ156" s="5">
        <v>0.47210000000000002</v>
      </c>
      <c r="AK156" s="5">
        <v>2.4845999999999999</v>
      </c>
      <c r="AL156" s="4" t="s">
        <v>627</v>
      </c>
    </row>
    <row r="157" spans="1:38" x14ac:dyDescent="0.3">
      <c r="A157" s="4" t="s">
        <v>616</v>
      </c>
      <c r="B157" s="4" t="s">
        <v>1390</v>
      </c>
      <c r="C157" s="4" t="s">
        <v>1406</v>
      </c>
      <c r="D157" s="4" t="s">
        <v>1407</v>
      </c>
      <c r="E157" s="4" t="s">
        <v>620</v>
      </c>
      <c r="F157" s="4" t="s">
        <v>1408</v>
      </c>
      <c r="G157" s="4" t="s">
        <v>1406</v>
      </c>
      <c r="H157" s="4" t="s">
        <v>1408</v>
      </c>
      <c r="I157" s="4" t="s">
        <v>622</v>
      </c>
      <c r="J157" s="4" t="s">
        <v>623</v>
      </c>
      <c r="K157" s="4" t="s">
        <v>624</v>
      </c>
      <c r="L157" s="4">
        <v>332614619</v>
      </c>
      <c r="M157" s="4">
        <v>186648270</v>
      </c>
      <c r="N157" s="4" t="s">
        <v>1409</v>
      </c>
      <c r="O157" s="4" t="s">
        <v>1410</v>
      </c>
      <c r="P157" s="5">
        <v>2116</v>
      </c>
      <c r="Q157" s="5">
        <v>1479</v>
      </c>
      <c r="R157" s="5">
        <v>17</v>
      </c>
      <c r="S157" s="5">
        <v>112</v>
      </c>
      <c r="T157" s="5">
        <v>70</v>
      </c>
      <c r="U157" s="5">
        <v>272</v>
      </c>
      <c r="V157" s="5">
        <v>166</v>
      </c>
      <c r="W157" s="5">
        <v>1696</v>
      </c>
      <c r="X157" s="5">
        <v>1257</v>
      </c>
      <c r="Y157" s="5">
        <v>14</v>
      </c>
      <c r="Z157" s="5">
        <v>77</v>
      </c>
      <c r="AA157" s="5">
        <v>53</v>
      </c>
      <c r="AB157" s="5">
        <v>202</v>
      </c>
      <c r="AC157" s="5">
        <v>93</v>
      </c>
      <c r="AD157" s="5">
        <v>1353</v>
      </c>
      <c r="AE157" s="5">
        <v>928</v>
      </c>
      <c r="AF157" s="5">
        <v>390</v>
      </c>
      <c r="AG157" s="5">
        <v>944</v>
      </c>
      <c r="AH157" s="5">
        <v>342</v>
      </c>
      <c r="AI157" s="5">
        <v>0.68589999999999995</v>
      </c>
      <c r="AJ157" s="5">
        <v>0.28820000000000001</v>
      </c>
      <c r="AK157" s="5">
        <v>2.6859000000000002</v>
      </c>
      <c r="AL157" s="4" t="s">
        <v>627</v>
      </c>
    </row>
    <row r="158" spans="1:38" x14ac:dyDescent="0.3">
      <c r="A158" s="4" t="s">
        <v>616</v>
      </c>
      <c r="B158" s="4" t="s">
        <v>1390</v>
      </c>
      <c r="C158" s="4" t="s">
        <v>1411</v>
      </c>
      <c r="D158" s="4" t="s">
        <v>1412</v>
      </c>
      <c r="E158" s="4" t="s">
        <v>620</v>
      </c>
      <c r="F158" s="4" t="s">
        <v>1413</v>
      </c>
      <c r="G158" s="4" t="s">
        <v>1411</v>
      </c>
      <c r="H158" s="4" t="s">
        <v>1413</v>
      </c>
      <c r="I158" s="4" t="s">
        <v>622</v>
      </c>
      <c r="J158" s="4" t="s">
        <v>623</v>
      </c>
      <c r="K158" s="4" t="s">
        <v>624</v>
      </c>
      <c r="L158" s="4">
        <v>2904066</v>
      </c>
      <c r="M158" s="4">
        <v>798550</v>
      </c>
      <c r="N158" s="4" t="s">
        <v>1414</v>
      </c>
      <c r="O158" s="4" t="s">
        <v>1415</v>
      </c>
      <c r="P158" s="5">
        <v>1453</v>
      </c>
      <c r="Q158" s="5">
        <v>1093</v>
      </c>
      <c r="R158" s="5">
        <v>18</v>
      </c>
      <c r="S158" s="5">
        <v>69</v>
      </c>
      <c r="T158" s="5">
        <v>83</v>
      </c>
      <c r="U158" s="5">
        <v>105</v>
      </c>
      <c r="V158" s="5">
        <v>85</v>
      </c>
      <c r="W158" s="5">
        <v>1219</v>
      </c>
      <c r="X158" s="5">
        <v>949</v>
      </c>
      <c r="Y158" s="5">
        <v>13</v>
      </c>
      <c r="Z158" s="5">
        <v>47</v>
      </c>
      <c r="AA158" s="5">
        <v>67</v>
      </c>
      <c r="AB158" s="5">
        <v>91</v>
      </c>
      <c r="AC158" s="5">
        <v>52</v>
      </c>
      <c r="AD158" s="5">
        <v>1121</v>
      </c>
      <c r="AE158" s="5">
        <v>885</v>
      </c>
      <c r="AF158" s="5">
        <v>208</v>
      </c>
      <c r="AG158" s="5">
        <v>890</v>
      </c>
      <c r="AH158" s="5">
        <v>165</v>
      </c>
      <c r="AI158" s="5">
        <v>0.78949999999999998</v>
      </c>
      <c r="AJ158" s="5">
        <v>0.1855</v>
      </c>
      <c r="AK158" s="5">
        <v>2.7894999999999999</v>
      </c>
      <c r="AL158" s="4" t="s">
        <v>627</v>
      </c>
    </row>
    <row r="159" spans="1:38" x14ac:dyDescent="0.3">
      <c r="A159" s="4" t="s">
        <v>616</v>
      </c>
      <c r="B159" s="4" t="s">
        <v>1390</v>
      </c>
      <c r="C159" s="4" t="s">
        <v>1416</v>
      </c>
      <c r="D159" s="4" t="s">
        <v>1417</v>
      </c>
      <c r="E159" s="4" t="s">
        <v>620</v>
      </c>
      <c r="F159" s="4" t="s">
        <v>1418</v>
      </c>
      <c r="G159" s="4" t="s">
        <v>1416</v>
      </c>
      <c r="H159" s="4" t="s">
        <v>1418</v>
      </c>
      <c r="I159" s="4" t="s">
        <v>622</v>
      </c>
      <c r="J159" s="4" t="s">
        <v>623</v>
      </c>
      <c r="K159" s="4" t="s">
        <v>624</v>
      </c>
      <c r="L159" s="4">
        <v>33155765</v>
      </c>
      <c r="M159" s="4">
        <v>3351467</v>
      </c>
      <c r="N159" s="4" t="s">
        <v>1419</v>
      </c>
      <c r="O159" s="4" t="s">
        <v>1420</v>
      </c>
      <c r="P159" s="5">
        <v>3481</v>
      </c>
      <c r="Q159" s="5">
        <v>2396</v>
      </c>
      <c r="R159" s="5">
        <v>24</v>
      </c>
      <c r="S159" s="5">
        <v>153</v>
      </c>
      <c r="T159" s="5">
        <v>143</v>
      </c>
      <c r="U159" s="5">
        <v>401</v>
      </c>
      <c r="V159" s="5">
        <v>364</v>
      </c>
      <c r="W159" s="5">
        <v>2490</v>
      </c>
      <c r="X159" s="5">
        <v>1849</v>
      </c>
      <c r="Y159" s="5">
        <v>21</v>
      </c>
      <c r="Z159" s="5">
        <v>84</v>
      </c>
      <c r="AA159" s="5">
        <v>104</v>
      </c>
      <c r="AB159" s="5">
        <v>267</v>
      </c>
      <c r="AC159" s="5">
        <v>165</v>
      </c>
      <c r="AD159" s="5">
        <v>1844</v>
      </c>
      <c r="AE159" s="5">
        <v>861</v>
      </c>
      <c r="AF159" s="5">
        <v>931</v>
      </c>
      <c r="AG159" s="5">
        <v>1041</v>
      </c>
      <c r="AH159" s="5">
        <v>680</v>
      </c>
      <c r="AI159" s="5">
        <v>0.46689999999999998</v>
      </c>
      <c r="AJ159" s="5">
        <v>0.50490000000000002</v>
      </c>
      <c r="AK159" s="5">
        <v>0.50490000000000002</v>
      </c>
      <c r="AL159" s="4" t="s">
        <v>627</v>
      </c>
    </row>
    <row r="160" spans="1:38" x14ac:dyDescent="0.3">
      <c r="A160" s="4" t="s">
        <v>616</v>
      </c>
      <c r="B160" s="4" t="s">
        <v>1390</v>
      </c>
      <c r="C160" s="4" t="s">
        <v>1421</v>
      </c>
      <c r="D160" s="4" t="s">
        <v>1422</v>
      </c>
      <c r="E160" s="4" t="s">
        <v>620</v>
      </c>
      <c r="F160" s="4" t="s">
        <v>1423</v>
      </c>
      <c r="G160" s="4" t="s">
        <v>1421</v>
      </c>
      <c r="H160" s="4" t="s">
        <v>1423</v>
      </c>
      <c r="I160" s="4" t="s">
        <v>622</v>
      </c>
      <c r="J160" s="4" t="s">
        <v>623</v>
      </c>
      <c r="K160" s="4" t="s">
        <v>624</v>
      </c>
      <c r="L160" s="4">
        <v>24623356</v>
      </c>
      <c r="M160" s="4">
        <v>49807820</v>
      </c>
      <c r="N160" s="4" t="s">
        <v>1424</v>
      </c>
      <c r="O160" s="4" t="s">
        <v>1425</v>
      </c>
      <c r="P160" s="5">
        <v>2204</v>
      </c>
      <c r="Q160" s="5">
        <v>1837</v>
      </c>
      <c r="R160" s="5">
        <v>10</v>
      </c>
      <c r="S160" s="5">
        <v>82</v>
      </c>
      <c r="T160" s="5">
        <v>33</v>
      </c>
      <c r="U160" s="5">
        <v>81</v>
      </c>
      <c r="V160" s="5">
        <v>161</v>
      </c>
      <c r="W160" s="5">
        <v>1817</v>
      </c>
      <c r="X160" s="5">
        <v>1548</v>
      </c>
      <c r="Y160" s="5">
        <v>8</v>
      </c>
      <c r="Z160" s="5">
        <v>54</v>
      </c>
      <c r="AA160" s="5">
        <v>30</v>
      </c>
      <c r="AB160" s="5">
        <v>66</v>
      </c>
      <c r="AC160" s="5">
        <v>111</v>
      </c>
      <c r="AD160" s="5">
        <v>1442</v>
      </c>
      <c r="AE160" s="5">
        <v>820</v>
      </c>
      <c r="AF160" s="5">
        <v>583</v>
      </c>
      <c r="AG160" s="5">
        <v>855</v>
      </c>
      <c r="AH160" s="5">
        <v>464</v>
      </c>
      <c r="AI160" s="5">
        <v>0.56869999999999998</v>
      </c>
      <c r="AJ160" s="5">
        <v>0.40429999999999999</v>
      </c>
      <c r="AK160" s="5">
        <v>2.5687000000000002</v>
      </c>
      <c r="AL160" s="4" t="s">
        <v>627</v>
      </c>
    </row>
    <row r="161" spans="1:38" x14ac:dyDescent="0.3">
      <c r="A161" s="4" t="s">
        <v>616</v>
      </c>
      <c r="B161" s="4" t="s">
        <v>1426</v>
      </c>
      <c r="C161" s="4" t="s">
        <v>1427</v>
      </c>
      <c r="D161" s="4" t="s">
        <v>1428</v>
      </c>
      <c r="E161" s="4" t="s">
        <v>620</v>
      </c>
      <c r="F161" s="4" t="s">
        <v>1429</v>
      </c>
      <c r="G161" s="4" t="s">
        <v>1427</v>
      </c>
      <c r="H161" s="4" t="s">
        <v>1429</v>
      </c>
      <c r="I161" s="4" t="s">
        <v>622</v>
      </c>
      <c r="J161" s="4" t="s">
        <v>623</v>
      </c>
      <c r="K161" s="4" t="s">
        <v>624</v>
      </c>
      <c r="L161" s="4">
        <v>10802891096</v>
      </c>
      <c r="M161" s="4">
        <v>115415967</v>
      </c>
      <c r="N161" s="4" t="s">
        <v>1430</v>
      </c>
      <c r="O161" s="4" t="s">
        <v>1431</v>
      </c>
      <c r="P161" s="5">
        <v>166</v>
      </c>
      <c r="Q161" s="5">
        <v>26</v>
      </c>
      <c r="R161" s="5">
        <v>0</v>
      </c>
      <c r="S161" s="5">
        <v>1</v>
      </c>
      <c r="T161" s="5">
        <v>1</v>
      </c>
      <c r="U161" s="5">
        <v>124</v>
      </c>
      <c r="V161" s="5">
        <v>14</v>
      </c>
      <c r="W161" s="5">
        <v>119</v>
      </c>
      <c r="X161" s="5">
        <v>19</v>
      </c>
      <c r="Y161" s="5">
        <v>0</v>
      </c>
      <c r="Z161" s="5">
        <v>1</v>
      </c>
      <c r="AA161" s="5">
        <v>1</v>
      </c>
      <c r="AB161" s="5">
        <v>90</v>
      </c>
      <c r="AC161" s="5">
        <v>8</v>
      </c>
      <c r="AD161" s="5">
        <v>52</v>
      </c>
      <c r="AE161" s="5">
        <v>10</v>
      </c>
      <c r="AF161" s="5">
        <v>38</v>
      </c>
      <c r="AG161" s="5">
        <v>26</v>
      </c>
      <c r="AH161" s="5">
        <v>21</v>
      </c>
      <c r="AI161" s="5">
        <v>0.1923</v>
      </c>
      <c r="AJ161" s="5">
        <v>0.73080000000000001</v>
      </c>
      <c r="AK161" s="5">
        <v>0.73080000000000001</v>
      </c>
      <c r="AL161" s="4" t="s">
        <v>627</v>
      </c>
    </row>
    <row r="162" spans="1:38" x14ac:dyDescent="0.3">
      <c r="A162" s="4" t="s">
        <v>616</v>
      </c>
      <c r="B162" s="4" t="s">
        <v>1426</v>
      </c>
      <c r="C162" s="4" t="s">
        <v>1432</v>
      </c>
      <c r="D162" s="4" t="s">
        <v>1433</v>
      </c>
      <c r="E162" s="4" t="s">
        <v>620</v>
      </c>
      <c r="F162" s="4" t="s">
        <v>1434</v>
      </c>
      <c r="G162" s="4" t="s">
        <v>1432</v>
      </c>
      <c r="H162" s="4" t="s">
        <v>1434</v>
      </c>
      <c r="I162" s="4" t="s">
        <v>622</v>
      </c>
      <c r="J162" s="4" t="s">
        <v>623</v>
      </c>
      <c r="K162" s="4" t="s">
        <v>624</v>
      </c>
      <c r="L162" s="4">
        <v>2160864868</v>
      </c>
      <c r="M162" s="4">
        <v>61574991</v>
      </c>
      <c r="N162" s="4" t="s">
        <v>1435</v>
      </c>
      <c r="O162" s="4" t="s">
        <v>1436</v>
      </c>
      <c r="P162" s="5">
        <v>210</v>
      </c>
      <c r="Q162" s="5">
        <v>14</v>
      </c>
      <c r="R162" s="5">
        <v>1</v>
      </c>
      <c r="S162" s="5">
        <v>0</v>
      </c>
      <c r="T162" s="5">
        <v>0</v>
      </c>
      <c r="U162" s="5">
        <v>171</v>
      </c>
      <c r="V162" s="5">
        <v>24</v>
      </c>
      <c r="W162" s="5">
        <v>132</v>
      </c>
      <c r="X162" s="5">
        <v>14</v>
      </c>
      <c r="Y162" s="5">
        <v>1</v>
      </c>
      <c r="Z162" s="5">
        <v>0</v>
      </c>
      <c r="AA162" s="5">
        <v>0</v>
      </c>
      <c r="AB162" s="5">
        <v>104</v>
      </c>
      <c r="AC162" s="5">
        <v>13</v>
      </c>
      <c r="AD162" s="5">
        <v>72</v>
      </c>
      <c r="AE162" s="5">
        <v>25</v>
      </c>
      <c r="AF162" s="5">
        <v>45</v>
      </c>
      <c r="AG162" s="5">
        <v>32</v>
      </c>
      <c r="AH162" s="5">
        <v>41</v>
      </c>
      <c r="AI162" s="5">
        <v>0.34720000000000001</v>
      </c>
      <c r="AJ162" s="5">
        <v>0.625</v>
      </c>
      <c r="AK162" s="5">
        <v>0.625</v>
      </c>
      <c r="AL162" s="4" t="s">
        <v>627</v>
      </c>
    </row>
    <row r="163" spans="1:38" x14ac:dyDescent="0.3">
      <c r="A163" s="4" t="s">
        <v>616</v>
      </c>
      <c r="B163" s="4" t="s">
        <v>1426</v>
      </c>
      <c r="C163" s="4" t="s">
        <v>1437</v>
      </c>
      <c r="D163" s="4" t="s">
        <v>1438</v>
      </c>
      <c r="E163" s="4" t="s">
        <v>620</v>
      </c>
      <c r="F163" s="4" t="s">
        <v>1439</v>
      </c>
      <c r="G163" s="4" t="s">
        <v>1437</v>
      </c>
      <c r="H163" s="4" t="s">
        <v>1439</v>
      </c>
      <c r="I163" s="4" t="s">
        <v>622</v>
      </c>
      <c r="J163" s="4" t="s">
        <v>623</v>
      </c>
      <c r="K163" s="4" t="s">
        <v>624</v>
      </c>
      <c r="L163" s="4">
        <v>159267615</v>
      </c>
      <c r="M163" s="4">
        <v>143743413</v>
      </c>
      <c r="N163" s="4" t="s">
        <v>1440</v>
      </c>
      <c r="O163" s="4" t="s">
        <v>1441</v>
      </c>
      <c r="P163" s="5">
        <v>439</v>
      </c>
      <c r="Q163" s="5">
        <v>9</v>
      </c>
      <c r="R163" s="5">
        <v>0</v>
      </c>
      <c r="S163" s="5">
        <v>8</v>
      </c>
      <c r="T163" s="5">
        <v>0</v>
      </c>
      <c r="U163" s="5">
        <v>413</v>
      </c>
      <c r="V163" s="5">
        <v>9</v>
      </c>
      <c r="W163" s="5">
        <v>263</v>
      </c>
      <c r="X163" s="5">
        <v>7</v>
      </c>
      <c r="Y163" s="5">
        <v>0</v>
      </c>
      <c r="Z163" s="5">
        <v>2</v>
      </c>
      <c r="AA163" s="5">
        <v>0</v>
      </c>
      <c r="AB163" s="5">
        <v>248</v>
      </c>
      <c r="AC163" s="5">
        <v>6</v>
      </c>
      <c r="AD163" s="5">
        <v>143</v>
      </c>
      <c r="AE163" s="5">
        <v>36</v>
      </c>
      <c r="AF163" s="5">
        <v>101</v>
      </c>
      <c r="AG163" s="5">
        <v>100</v>
      </c>
      <c r="AH163" s="5">
        <v>39</v>
      </c>
      <c r="AI163" s="5">
        <v>0.25169999999999998</v>
      </c>
      <c r="AJ163" s="5">
        <v>0.70630000000000004</v>
      </c>
      <c r="AK163" s="5">
        <v>0.70630000000000004</v>
      </c>
      <c r="AL163" s="4" t="s">
        <v>627</v>
      </c>
    </row>
    <row r="164" spans="1:38" x14ac:dyDescent="0.3">
      <c r="A164" s="4" t="s">
        <v>616</v>
      </c>
      <c r="B164" s="4" t="s">
        <v>1426</v>
      </c>
      <c r="C164" s="4" t="s">
        <v>1442</v>
      </c>
      <c r="D164" s="4" t="s">
        <v>1443</v>
      </c>
      <c r="E164" s="4" t="s">
        <v>620</v>
      </c>
      <c r="F164" s="4" t="s">
        <v>1444</v>
      </c>
      <c r="G164" s="4" t="s">
        <v>1442</v>
      </c>
      <c r="H164" s="4" t="s">
        <v>1444</v>
      </c>
      <c r="I164" s="4" t="s">
        <v>622</v>
      </c>
      <c r="J164" s="4" t="s">
        <v>623</v>
      </c>
      <c r="K164" s="4" t="s">
        <v>624</v>
      </c>
      <c r="L164" s="4">
        <v>3907065644</v>
      </c>
      <c r="M164" s="4">
        <v>1355511790</v>
      </c>
      <c r="N164" s="4" t="s">
        <v>1445</v>
      </c>
      <c r="O164" s="4" t="s">
        <v>1446</v>
      </c>
      <c r="P164" s="5">
        <v>311</v>
      </c>
      <c r="Q164" s="5">
        <v>21</v>
      </c>
      <c r="R164" s="5">
        <v>0</v>
      </c>
      <c r="S164" s="5">
        <v>4</v>
      </c>
      <c r="T164" s="5">
        <v>1</v>
      </c>
      <c r="U164" s="5">
        <v>280</v>
      </c>
      <c r="V164" s="5">
        <v>5</v>
      </c>
      <c r="W164" s="5">
        <v>210</v>
      </c>
      <c r="X164" s="5">
        <v>20</v>
      </c>
      <c r="Y164" s="5">
        <v>0</v>
      </c>
      <c r="Z164" s="5">
        <v>2</v>
      </c>
      <c r="AA164" s="5">
        <v>1</v>
      </c>
      <c r="AB164" s="5">
        <v>185</v>
      </c>
      <c r="AC164" s="5">
        <v>2</v>
      </c>
      <c r="AD164" s="5">
        <v>106</v>
      </c>
      <c r="AE164" s="5">
        <v>41</v>
      </c>
      <c r="AF164" s="5">
        <v>63</v>
      </c>
      <c r="AG164" s="5">
        <v>71</v>
      </c>
      <c r="AH164" s="5">
        <v>32</v>
      </c>
      <c r="AI164" s="5">
        <v>0.38679999999999998</v>
      </c>
      <c r="AJ164" s="5">
        <v>0.59430000000000005</v>
      </c>
      <c r="AK164" s="5">
        <v>0.59430000000000005</v>
      </c>
      <c r="AL164" s="4" t="s">
        <v>627</v>
      </c>
    </row>
    <row r="165" spans="1:38" x14ac:dyDescent="0.3">
      <c r="A165" s="4" t="s">
        <v>616</v>
      </c>
      <c r="B165" s="4" t="s">
        <v>1426</v>
      </c>
      <c r="C165" s="4" t="s">
        <v>1447</v>
      </c>
      <c r="D165" s="4" t="s">
        <v>1448</v>
      </c>
      <c r="E165" s="4" t="s">
        <v>620</v>
      </c>
      <c r="F165" s="4" t="s">
        <v>1449</v>
      </c>
      <c r="G165" s="4" t="s">
        <v>1447</v>
      </c>
      <c r="H165" s="4" t="s">
        <v>1449</v>
      </c>
      <c r="I165" s="4" t="s">
        <v>622</v>
      </c>
      <c r="J165" s="4" t="s">
        <v>623</v>
      </c>
      <c r="K165" s="4" t="s">
        <v>624</v>
      </c>
      <c r="L165" s="4">
        <v>4730860917</v>
      </c>
      <c r="M165" s="4">
        <v>734966573</v>
      </c>
      <c r="N165" s="4" t="s">
        <v>1450</v>
      </c>
      <c r="O165" s="4" t="s">
        <v>1451</v>
      </c>
      <c r="P165" s="5">
        <v>669</v>
      </c>
      <c r="Q165" s="5">
        <v>15</v>
      </c>
      <c r="R165" s="5">
        <v>0</v>
      </c>
      <c r="S165" s="5">
        <v>3</v>
      </c>
      <c r="T165" s="5">
        <v>3</v>
      </c>
      <c r="U165" s="5">
        <v>624</v>
      </c>
      <c r="V165" s="5">
        <v>24</v>
      </c>
      <c r="W165" s="5">
        <v>401</v>
      </c>
      <c r="X165" s="5">
        <v>12</v>
      </c>
      <c r="Y165" s="5">
        <v>0</v>
      </c>
      <c r="Z165" s="5">
        <v>2</v>
      </c>
      <c r="AA165" s="5">
        <v>1</v>
      </c>
      <c r="AB165" s="5">
        <v>377</v>
      </c>
      <c r="AC165" s="5">
        <v>9</v>
      </c>
      <c r="AD165" s="5">
        <v>166</v>
      </c>
      <c r="AE165" s="5">
        <v>47</v>
      </c>
      <c r="AF165" s="5">
        <v>114</v>
      </c>
      <c r="AG165" s="5">
        <v>90</v>
      </c>
      <c r="AH165" s="5">
        <v>67</v>
      </c>
      <c r="AI165" s="5">
        <v>0.28310000000000002</v>
      </c>
      <c r="AJ165" s="5">
        <v>0.68669999999999998</v>
      </c>
      <c r="AK165" s="5">
        <v>0.68669999999999998</v>
      </c>
      <c r="AL165" s="4" t="s">
        <v>627</v>
      </c>
    </row>
    <row r="166" spans="1:38" x14ac:dyDescent="0.3">
      <c r="A166" s="4" t="s">
        <v>616</v>
      </c>
      <c r="B166" s="4" t="s">
        <v>1426</v>
      </c>
      <c r="C166" s="4" t="s">
        <v>1452</v>
      </c>
      <c r="D166" s="4" t="s">
        <v>1453</v>
      </c>
      <c r="E166" s="4" t="s">
        <v>620</v>
      </c>
      <c r="F166" s="4" t="s">
        <v>1454</v>
      </c>
      <c r="G166" s="4" t="s">
        <v>1452</v>
      </c>
      <c r="H166" s="4" t="s">
        <v>1454</v>
      </c>
      <c r="I166" s="4" t="s">
        <v>622</v>
      </c>
      <c r="J166" s="4" t="s">
        <v>623</v>
      </c>
      <c r="K166" s="4" t="s">
        <v>624</v>
      </c>
      <c r="L166" s="4">
        <v>6835082467</v>
      </c>
      <c r="M166" s="4">
        <v>443601725</v>
      </c>
      <c r="N166" s="4" t="s">
        <v>1455</v>
      </c>
      <c r="O166" s="4" t="s">
        <v>1456</v>
      </c>
      <c r="P166" s="5">
        <v>296</v>
      </c>
      <c r="Q166" s="5">
        <v>7</v>
      </c>
      <c r="R166" s="5">
        <v>0</v>
      </c>
      <c r="S166" s="5">
        <v>3</v>
      </c>
      <c r="T166" s="5">
        <v>0</v>
      </c>
      <c r="U166" s="5">
        <v>286</v>
      </c>
      <c r="V166" s="5">
        <v>0</v>
      </c>
      <c r="W166" s="5">
        <v>192</v>
      </c>
      <c r="X166" s="5">
        <v>7</v>
      </c>
      <c r="Y166" s="5">
        <v>0</v>
      </c>
      <c r="Z166" s="5">
        <v>3</v>
      </c>
      <c r="AA166" s="5">
        <v>0</v>
      </c>
      <c r="AB166" s="5">
        <v>182</v>
      </c>
      <c r="AC166" s="5">
        <v>0</v>
      </c>
      <c r="AD166" s="5">
        <v>111</v>
      </c>
      <c r="AE166" s="5">
        <v>46</v>
      </c>
      <c r="AF166" s="5">
        <v>60</v>
      </c>
      <c r="AG166" s="5">
        <v>66</v>
      </c>
      <c r="AH166" s="5">
        <v>41</v>
      </c>
      <c r="AI166" s="5">
        <v>0.41439999999999999</v>
      </c>
      <c r="AJ166" s="5">
        <v>0.54049999999999998</v>
      </c>
      <c r="AK166" s="5">
        <v>0.54049999999999998</v>
      </c>
      <c r="AL166" s="4" t="s">
        <v>627</v>
      </c>
    </row>
    <row r="167" spans="1:38" x14ac:dyDescent="0.3">
      <c r="A167" s="4" t="s">
        <v>616</v>
      </c>
      <c r="B167" s="4" t="s">
        <v>1426</v>
      </c>
      <c r="C167" s="4" t="s">
        <v>1457</v>
      </c>
      <c r="D167" s="4" t="s">
        <v>1458</v>
      </c>
      <c r="E167" s="4" t="s">
        <v>620</v>
      </c>
      <c r="F167" s="4" t="s">
        <v>1459</v>
      </c>
      <c r="G167" s="4" t="s">
        <v>1457</v>
      </c>
      <c r="H167" s="4" t="s">
        <v>1459</v>
      </c>
      <c r="I167" s="4" t="s">
        <v>622</v>
      </c>
      <c r="J167" s="4" t="s">
        <v>623</v>
      </c>
      <c r="K167" s="4" t="s">
        <v>624</v>
      </c>
      <c r="L167" s="4">
        <v>579547726</v>
      </c>
      <c r="M167" s="4">
        <v>746115771</v>
      </c>
      <c r="N167" s="4" t="s">
        <v>1460</v>
      </c>
      <c r="O167" s="4" t="s">
        <v>1461</v>
      </c>
      <c r="P167" s="5">
        <v>639</v>
      </c>
      <c r="Q167" s="5">
        <v>13</v>
      </c>
      <c r="R167" s="5">
        <v>0</v>
      </c>
      <c r="S167" s="5">
        <v>0</v>
      </c>
      <c r="T167" s="5">
        <v>0</v>
      </c>
      <c r="U167" s="5">
        <v>624</v>
      </c>
      <c r="V167" s="5">
        <v>2</v>
      </c>
      <c r="W167" s="5">
        <v>367</v>
      </c>
      <c r="X167" s="5">
        <v>13</v>
      </c>
      <c r="Y167" s="5">
        <v>0</v>
      </c>
      <c r="Z167" s="5">
        <v>0</v>
      </c>
      <c r="AA167" s="5">
        <v>0</v>
      </c>
      <c r="AB167" s="5">
        <v>352</v>
      </c>
      <c r="AC167" s="5">
        <v>2</v>
      </c>
      <c r="AD167" s="5">
        <v>169</v>
      </c>
      <c r="AE167" s="5">
        <v>98</v>
      </c>
      <c r="AF167" s="5">
        <v>63</v>
      </c>
      <c r="AG167" s="5">
        <v>113</v>
      </c>
      <c r="AH167" s="5">
        <v>44</v>
      </c>
      <c r="AI167" s="5">
        <v>0.57989999999999997</v>
      </c>
      <c r="AJ167" s="5">
        <v>0.37280000000000002</v>
      </c>
      <c r="AK167" s="5">
        <v>2.5798999999999999</v>
      </c>
      <c r="AL167" s="4" t="s">
        <v>627</v>
      </c>
    </row>
    <row r="168" spans="1:38" x14ac:dyDescent="0.3">
      <c r="A168" s="4" t="s">
        <v>616</v>
      </c>
      <c r="B168" s="4" t="s">
        <v>1426</v>
      </c>
      <c r="C168" s="4" t="s">
        <v>1462</v>
      </c>
      <c r="D168" s="4" t="s">
        <v>1463</v>
      </c>
      <c r="E168" s="4" t="s">
        <v>620</v>
      </c>
      <c r="F168" s="4" t="s">
        <v>1464</v>
      </c>
      <c r="G168" s="4" t="s">
        <v>1462</v>
      </c>
      <c r="H168" s="4" t="s">
        <v>1464</v>
      </c>
      <c r="I168" s="4" t="s">
        <v>622</v>
      </c>
      <c r="J168" s="4" t="s">
        <v>623</v>
      </c>
      <c r="K168" s="4" t="s">
        <v>624</v>
      </c>
      <c r="L168" s="4">
        <v>598646022</v>
      </c>
      <c r="M168" s="4">
        <v>333033896</v>
      </c>
      <c r="N168" s="4" t="s">
        <v>1465</v>
      </c>
      <c r="O168" s="4" t="s">
        <v>1466</v>
      </c>
      <c r="P168" s="5">
        <v>321</v>
      </c>
      <c r="Q168" s="5">
        <v>11</v>
      </c>
      <c r="R168" s="5">
        <v>0</v>
      </c>
      <c r="S168" s="5">
        <v>0</v>
      </c>
      <c r="T168" s="5">
        <v>0</v>
      </c>
      <c r="U168" s="5">
        <v>305</v>
      </c>
      <c r="V168" s="5">
        <v>5</v>
      </c>
      <c r="W168" s="5">
        <v>206</v>
      </c>
      <c r="X168" s="5">
        <v>9</v>
      </c>
      <c r="Y168" s="5">
        <v>0</v>
      </c>
      <c r="Z168" s="5">
        <v>0</v>
      </c>
      <c r="AA168" s="5">
        <v>0</v>
      </c>
      <c r="AB168" s="5">
        <v>193</v>
      </c>
      <c r="AC168" s="5">
        <v>4</v>
      </c>
      <c r="AD168" s="5">
        <v>127</v>
      </c>
      <c r="AE168" s="5">
        <v>63</v>
      </c>
      <c r="AF168" s="5">
        <v>60</v>
      </c>
      <c r="AG168" s="5">
        <v>82</v>
      </c>
      <c r="AH168" s="5">
        <v>41</v>
      </c>
      <c r="AI168" s="5">
        <v>0.49609999999999999</v>
      </c>
      <c r="AJ168" s="5">
        <v>0.47239999999999999</v>
      </c>
      <c r="AK168" s="5">
        <v>2.4961000000000002</v>
      </c>
      <c r="AL168" s="4" t="s">
        <v>627</v>
      </c>
    </row>
    <row r="169" spans="1:38" x14ac:dyDescent="0.3">
      <c r="A169" s="4" t="s">
        <v>616</v>
      </c>
      <c r="B169" s="4" t="s">
        <v>1426</v>
      </c>
      <c r="C169" s="4" t="s">
        <v>1467</v>
      </c>
      <c r="D169" s="4" t="s">
        <v>1468</v>
      </c>
      <c r="E169" s="4" t="s">
        <v>620</v>
      </c>
      <c r="F169" s="4" t="s">
        <v>1469</v>
      </c>
      <c r="G169" s="4" t="s">
        <v>1467</v>
      </c>
      <c r="H169" s="4" t="s">
        <v>1469</v>
      </c>
      <c r="I169" s="4" t="s">
        <v>622</v>
      </c>
      <c r="J169" s="4" t="s">
        <v>623</v>
      </c>
      <c r="K169" s="4" t="s">
        <v>624</v>
      </c>
      <c r="L169" s="4">
        <v>916630016</v>
      </c>
      <c r="M169" s="4">
        <v>438487189</v>
      </c>
      <c r="N169" s="4" t="s">
        <v>1470</v>
      </c>
      <c r="O169" s="4" t="s">
        <v>1471</v>
      </c>
      <c r="P169" s="5">
        <v>408</v>
      </c>
      <c r="Q169" s="5">
        <v>12</v>
      </c>
      <c r="R169" s="5">
        <v>0</v>
      </c>
      <c r="S169" s="5">
        <v>0</v>
      </c>
      <c r="T169" s="5">
        <v>0</v>
      </c>
      <c r="U169" s="5">
        <v>391</v>
      </c>
      <c r="V169" s="5">
        <v>5</v>
      </c>
      <c r="W169" s="5">
        <v>225</v>
      </c>
      <c r="X169" s="5">
        <v>12</v>
      </c>
      <c r="Y169" s="5">
        <v>0</v>
      </c>
      <c r="Z169" s="5">
        <v>0</v>
      </c>
      <c r="AA169" s="5">
        <v>0</v>
      </c>
      <c r="AB169" s="5">
        <v>211</v>
      </c>
      <c r="AC169" s="5">
        <v>2</v>
      </c>
      <c r="AD169" s="5">
        <v>119</v>
      </c>
      <c r="AE169" s="5">
        <v>42</v>
      </c>
      <c r="AF169" s="5">
        <v>74</v>
      </c>
      <c r="AG169" s="5">
        <v>87</v>
      </c>
      <c r="AH169" s="5">
        <v>30</v>
      </c>
      <c r="AI169" s="5">
        <v>0.35289999999999999</v>
      </c>
      <c r="AJ169" s="5">
        <v>0.62180000000000002</v>
      </c>
      <c r="AK169" s="5">
        <v>0.62180000000000002</v>
      </c>
      <c r="AL169" s="4" t="s">
        <v>627</v>
      </c>
    </row>
    <row r="170" spans="1:38" x14ac:dyDescent="0.3">
      <c r="A170" s="4" t="s">
        <v>616</v>
      </c>
      <c r="B170" s="4" t="s">
        <v>1426</v>
      </c>
      <c r="C170" s="4" t="s">
        <v>1472</v>
      </c>
      <c r="D170" s="4" t="s">
        <v>1473</v>
      </c>
      <c r="E170" s="4" t="s">
        <v>620</v>
      </c>
      <c r="F170" s="4" t="s">
        <v>1474</v>
      </c>
      <c r="G170" s="4" t="s">
        <v>1472</v>
      </c>
      <c r="H170" s="4" t="s">
        <v>1474</v>
      </c>
      <c r="I170" s="4" t="s">
        <v>622</v>
      </c>
      <c r="J170" s="4" t="s">
        <v>623</v>
      </c>
      <c r="K170" s="4" t="s">
        <v>624</v>
      </c>
      <c r="L170" s="4">
        <v>53546729</v>
      </c>
      <c r="M170" s="4">
        <v>9835998</v>
      </c>
      <c r="N170" s="4" t="s">
        <v>1475</v>
      </c>
      <c r="O170" s="4" t="s">
        <v>1476</v>
      </c>
      <c r="P170" s="5">
        <v>2608</v>
      </c>
      <c r="Q170" s="5">
        <v>732</v>
      </c>
      <c r="R170" s="5">
        <v>34</v>
      </c>
      <c r="S170" s="5">
        <v>78</v>
      </c>
      <c r="T170" s="5">
        <v>71</v>
      </c>
      <c r="U170" s="5">
        <v>1511</v>
      </c>
      <c r="V170" s="5">
        <v>182</v>
      </c>
      <c r="W170" s="5">
        <v>1847</v>
      </c>
      <c r="X170" s="5">
        <v>628</v>
      </c>
      <c r="Y170" s="5">
        <v>29</v>
      </c>
      <c r="Z170" s="5">
        <v>46</v>
      </c>
      <c r="AA170" s="5">
        <v>61</v>
      </c>
      <c r="AB170" s="5">
        <v>1011</v>
      </c>
      <c r="AC170" s="5">
        <v>72</v>
      </c>
      <c r="AD170" s="5">
        <v>849</v>
      </c>
      <c r="AE170" s="5">
        <v>457</v>
      </c>
      <c r="AF170" s="5">
        <v>372</v>
      </c>
      <c r="AG170" s="5">
        <v>506</v>
      </c>
      <c r="AH170" s="5">
        <v>303</v>
      </c>
      <c r="AI170" s="5">
        <v>0.5383</v>
      </c>
      <c r="AJ170" s="5">
        <v>0.43819999999999998</v>
      </c>
      <c r="AK170" s="5">
        <v>2.5383</v>
      </c>
      <c r="AL170" s="4" t="s">
        <v>627</v>
      </c>
    </row>
    <row r="171" spans="1:38" x14ac:dyDescent="0.3">
      <c r="A171" s="4" t="s">
        <v>616</v>
      </c>
      <c r="B171" s="4" t="s">
        <v>1426</v>
      </c>
      <c r="C171" s="4" t="s">
        <v>1477</v>
      </c>
      <c r="D171" s="4" t="s">
        <v>1478</v>
      </c>
      <c r="E171" s="4" t="s">
        <v>620</v>
      </c>
      <c r="F171" s="4" t="s">
        <v>1479</v>
      </c>
      <c r="G171" s="4" t="s">
        <v>1477</v>
      </c>
      <c r="H171" s="4" t="s">
        <v>1479</v>
      </c>
      <c r="I171" s="4" t="s">
        <v>622</v>
      </c>
      <c r="J171" s="4" t="s">
        <v>623</v>
      </c>
      <c r="K171" s="4" t="s">
        <v>624</v>
      </c>
      <c r="L171" s="4">
        <v>1118362749</v>
      </c>
      <c r="M171" s="4">
        <v>233495682</v>
      </c>
      <c r="N171" s="4" t="s">
        <v>1480</v>
      </c>
      <c r="O171" s="4" t="s">
        <v>1481</v>
      </c>
      <c r="P171" s="5">
        <v>405</v>
      </c>
      <c r="Q171" s="5">
        <v>12</v>
      </c>
      <c r="R171" s="5">
        <v>0</v>
      </c>
      <c r="S171" s="5">
        <v>0</v>
      </c>
      <c r="T171" s="5">
        <v>0</v>
      </c>
      <c r="U171" s="5">
        <v>391</v>
      </c>
      <c r="V171" s="5">
        <v>2</v>
      </c>
      <c r="W171" s="5">
        <v>241</v>
      </c>
      <c r="X171" s="5">
        <v>11</v>
      </c>
      <c r="Y171" s="5">
        <v>0</v>
      </c>
      <c r="Z171" s="5">
        <v>0</v>
      </c>
      <c r="AA171" s="5">
        <v>0</v>
      </c>
      <c r="AB171" s="5">
        <v>229</v>
      </c>
      <c r="AC171" s="5">
        <v>1</v>
      </c>
      <c r="AD171" s="5">
        <v>128</v>
      </c>
      <c r="AE171" s="5">
        <v>78</v>
      </c>
      <c r="AF171" s="5">
        <v>44</v>
      </c>
      <c r="AG171" s="5">
        <v>84</v>
      </c>
      <c r="AH171" s="5">
        <v>37</v>
      </c>
      <c r="AI171" s="5">
        <v>0.60940000000000005</v>
      </c>
      <c r="AJ171" s="5">
        <v>0.34379999999999999</v>
      </c>
      <c r="AK171" s="5">
        <v>2.6093999999999999</v>
      </c>
      <c r="AL171" s="4" t="s">
        <v>627</v>
      </c>
    </row>
    <row r="172" spans="1:38" x14ac:dyDescent="0.3">
      <c r="A172" s="4" t="s">
        <v>616</v>
      </c>
      <c r="B172" s="4" t="s">
        <v>1319</v>
      </c>
      <c r="C172" s="4" t="s">
        <v>1482</v>
      </c>
      <c r="D172" s="4" t="s">
        <v>1483</v>
      </c>
      <c r="E172" s="4" t="s">
        <v>620</v>
      </c>
      <c r="F172" s="4" t="s">
        <v>1484</v>
      </c>
      <c r="G172" s="4" t="s">
        <v>1482</v>
      </c>
      <c r="H172" s="4" t="s">
        <v>1484</v>
      </c>
      <c r="I172" s="4" t="s">
        <v>622</v>
      </c>
      <c r="J172" s="4" t="s">
        <v>623</v>
      </c>
      <c r="K172" s="4" t="s">
        <v>624</v>
      </c>
      <c r="L172" s="4">
        <v>2425133</v>
      </c>
      <c r="M172" s="4">
        <v>0</v>
      </c>
      <c r="N172" s="4" t="s">
        <v>1485</v>
      </c>
      <c r="O172" s="4" t="s">
        <v>1486</v>
      </c>
      <c r="P172" s="5">
        <v>1443</v>
      </c>
      <c r="Q172" s="5">
        <v>1247</v>
      </c>
      <c r="R172" s="5">
        <v>14</v>
      </c>
      <c r="S172" s="5">
        <v>52</v>
      </c>
      <c r="T172" s="5">
        <v>29</v>
      </c>
      <c r="U172" s="5">
        <v>40</v>
      </c>
      <c r="V172" s="5">
        <v>61</v>
      </c>
      <c r="W172" s="5">
        <v>1084</v>
      </c>
      <c r="X172" s="5">
        <v>957</v>
      </c>
      <c r="Y172" s="5">
        <v>14</v>
      </c>
      <c r="Z172" s="5">
        <v>36</v>
      </c>
      <c r="AA172" s="5">
        <v>21</v>
      </c>
      <c r="AB172" s="5">
        <v>25</v>
      </c>
      <c r="AC172" s="5">
        <v>31</v>
      </c>
      <c r="AD172" s="5">
        <v>995</v>
      </c>
      <c r="AE172" s="5">
        <v>367</v>
      </c>
      <c r="AF172" s="5">
        <v>607</v>
      </c>
      <c r="AG172" s="5">
        <v>409</v>
      </c>
      <c r="AH172" s="5">
        <v>542</v>
      </c>
      <c r="AI172" s="5">
        <v>0.36880000000000002</v>
      </c>
      <c r="AJ172" s="5">
        <v>0.61009999999999998</v>
      </c>
      <c r="AK172" s="5">
        <v>0.61009999999999998</v>
      </c>
      <c r="AL172" s="4" t="s">
        <v>627</v>
      </c>
    </row>
    <row r="173" spans="1:38" x14ac:dyDescent="0.3">
      <c r="A173" s="4" t="s">
        <v>616</v>
      </c>
      <c r="B173" s="4" t="s">
        <v>1319</v>
      </c>
      <c r="C173" s="4" t="s">
        <v>1487</v>
      </c>
      <c r="D173" s="4" t="s">
        <v>1488</v>
      </c>
      <c r="E173" s="4" t="s">
        <v>620</v>
      </c>
      <c r="F173" s="4" t="s">
        <v>1489</v>
      </c>
      <c r="G173" s="4" t="s">
        <v>1487</v>
      </c>
      <c r="H173" s="4" t="s">
        <v>1489</v>
      </c>
      <c r="I173" s="4" t="s">
        <v>622</v>
      </c>
      <c r="J173" s="4" t="s">
        <v>623</v>
      </c>
      <c r="K173" s="4" t="s">
        <v>624</v>
      </c>
      <c r="L173" s="4">
        <v>4420299</v>
      </c>
      <c r="M173" s="4">
        <v>0</v>
      </c>
      <c r="N173" s="4" t="s">
        <v>1490</v>
      </c>
      <c r="O173" s="4" t="s">
        <v>1491</v>
      </c>
      <c r="P173" s="5">
        <v>1087</v>
      </c>
      <c r="Q173" s="5">
        <v>873</v>
      </c>
      <c r="R173" s="5">
        <v>22</v>
      </c>
      <c r="S173" s="5">
        <v>44</v>
      </c>
      <c r="T173" s="5">
        <v>27</v>
      </c>
      <c r="U173" s="5">
        <v>52</v>
      </c>
      <c r="V173" s="5">
        <v>69</v>
      </c>
      <c r="W173" s="5">
        <v>797</v>
      </c>
      <c r="X173" s="5">
        <v>685</v>
      </c>
      <c r="Y173" s="5">
        <v>10</v>
      </c>
      <c r="Z173" s="5">
        <v>21</v>
      </c>
      <c r="AA173" s="5">
        <v>21</v>
      </c>
      <c r="AB173" s="5">
        <v>30</v>
      </c>
      <c r="AC173" s="5">
        <v>30</v>
      </c>
      <c r="AD173" s="5">
        <v>623</v>
      </c>
      <c r="AE173" s="5">
        <v>239</v>
      </c>
      <c r="AF173" s="5">
        <v>371</v>
      </c>
      <c r="AG173" s="5">
        <v>276</v>
      </c>
      <c r="AH173" s="5">
        <v>323</v>
      </c>
      <c r="AI173" s="5">
        <v>0.3836</v>
      </c>
      <c r="AJ173" s="5">
        <v>0.59550000000000003</v>
      </c>
      <c r="AK173" s="5">
        <v>0.59550000000000003</v>
      </c>
      <c r="AL173" s="4" t="s">
        <v>627</v>
      </c>
    </row>
    <row r="174" spans="1:38" x14ac:dyDescent="0.3">
      <c r="A174" s="4" t="s">
        <v>616</v>
      </c>
      <c r="B174" s="4" t="s">
        <v>1319</v>
      </c>
      <c r="C174" s="4" t="s">
        <v>1492</v>
      </c>
      <c r="D174" s="4" t="s">
        <v>1493</v>
      </c>
      <c r="E174" s="4" t="s">
        <v>620</v>
      </c>
      <c r="F174" s="4" t="s">
        <v>1494</v>
      </c>
      <c r="G174" s="4" t="s">
        <v>1492</v>
      </c>
      <c r="H174" s="4" t="s">
        <v>1494</v>
      </c>
      <c r="I174" s="4" t="s">
        <v>622</v>
      </c>
      <c r="J174" s="4" t="s">
        <v>623</v>
      </c>
      <c r="K174" s="4" t="s">
        <v>624</v>
      </c>
      <c r="L174" s="4">
        <v>1733948</v>
      </c>
      <c r="M174" s="4">
        <v>0</v>
      </c>
      <c r="N174" s="4" t="s">
        <v>1495</v>
      </c>
      <c r="O174" s="4" t="s">
        <v>1496</v>
      </c>
      <c r="P174" s="5">
        <v>4907</v>
      </c>
      <c r="Q174" s="5">
        <v>2974</v>
      </c>
      <c r="R174" s="5">
        <v>222</v>
      </c>
      <c r="S174" s="5">
        <v>421</v>
      </c>
      <c r="T174" s="5">
        <v>527</v>
      </c>
      <c r="U174" s="5">
        <v>414</v>
      </c>
      <c r="V174" s="5">
        <v>349</v>
      </c>
      <c r="W174" s="5">
        <v>3863</v>
      </c>
      <c r="X174" s="5">
        <v>2532</v>
      </c>
      <c r="Y174" s="5">
        <v>169</v>
      </c>
      <c r="Z174" s="5">
        <v>287</v>
      </c>
      <c r="AA174" s="5">
        <v>385</v>
      </c>
      <c r="AB174" s="5">
        <v>305</v>
      </c>
      <c r="AC174" s="5">
        <v>185</v>
      </c>
      <c r="AD174" s="5">
        <v>1900</v>
      </c>
      <c r="AE174" s="5">
        <v>851</v>
      </c>
      <c r="AF174" s="5">
        <v>1012</v>
      </c>
      <c r="AG174" s="5">
        <v>1015</v>
      </c>
      <c r="AH174" s="5">
        <v>772</v>
      </c>
      <c r="AI174" s="5">
        <v>0.44790000000000002</v>
      </c>
      <c r="AJ174" s="5">
        <v>0.53259999999999996</v>
      </c>
      <c r="AK174" s="5">
        <v>0.53259999999999996</v>
      </c>
      <c r="AL174" s="4" t="s">
        <v>627</v>
      </c>
    </row>
    <row r="175" spans="1:38" x14ac:dyDescent="0.3">
      <c r="A175" s="4" t="s">
        <v>616</v>
      </c>
      <c r="B175" s="4" t="s">
        <v>1319</v>
      </c>
      <c r="C175" s="4" t="s">
        <v>1497</v>
      </c>
      <c r="D175" s="4" t="s">
        <v>1498</v>
      </c>
      <c r="E175" s="4" t="s">
        <v>620</v>
      </c>
      <c r="F175" s="4" t="s">
        <v>1499</v>
      </c>
      <c r="G175" s="4" t="s">
        <v>1497</v>
      </c>
      <c r="H175" s="4" t="s">
        <v>1499</v>
      </c>
      <c r="I175" s="4" t="s">
        <v>622</v>
      </c>
      <c r="J175" s="4" t="s">
        <v>623</v>
      </c>
      <c r="K175" s="4" t="s">
        <v>624</v>
      </c>
      <c r="L175" s="4">
        <v>444518</v>
      </c>
      <c r="M175" s="4">
        <v>0</v>
      </c>
      <c r="N175" s="4" t="s">
        <v>1500</v>
      </c>
      <c r="O175" s="4" t="s">
        <v>1501</v>
      </c>
      <c r="P175" s="5">
        <v>1526</v>
      </c>
      <c r="Q175" s="5">
        <v>457</v>
      </c>
      <c r="R175" s="5">
        <v>170</v>
      </c>
      <c r="S175" s="5">
        <v>193</v>
      </c>
      <c r="T175" s="5">
        <v>364</v>
      </c>
      <c r="U175" s="5">
        <v>194</v>
      </c>
      <c r="V175" s="5">
        <v>148</v>
      </c>
      <c r="W175" s="5">
        <v>1053</v>
      </c>
      <c r="X175" s="5">
        <v>397</v>
      </c>
      <c r="Y175" s="5">
        <v>118</v>
      </c>
      <c r="Z175" s="5">
        <v>117</v>
      </c>
      <c r="AA175" s="5">
        <v>211</v>
      </c>
      <c r="AB175" s="5">
        <v>144</v>
      </c>
      <c r="AC175" s="5">
        <v>66</v>
      </c>
      <c r="AD175" s="5">
        <v>389</v>
      </c>
      <c r="AE175" s="5">
        <v>211</v>
      </c>
      <c r="AF175" s="5">
        <v>170</v>
      </c>
      <c r="AG175" s="5">
        <v>241</v>
      </c>
      <c r="AH175" s="5">
        <v>124</v>
      </c>
      <c r="AI175" s="5">
        <v>0.54239999999999999</v>
      </c>
      <c r="AJ175" s="5">
        <v>0.437</v>
      </c>
      <c r="AK175" s="5">
        <v>2.5424000000000002</v>
      </c>
      <c r="AL175" s="4" t="s">
        <v>627</v>
      </c>
    </row>
    <row r="176" spans="1:38" x14ac:dyDescent="0.3">
      <c r="A176" s="4" t="s">
        <v>616</v>
      </c>
      <c r="B176" s="4" t="s">
        <v>1319</v>
      </c>
      <c r="C176" s="4" t="s">
        <v>1502</v>
      </c>
      <c r="D176" s="4" t="s">
        <v>1503</v>
      </c>
      <c r="E176" s="4" t="s">
        <v>620</v>
      </c>
      <c r="F176" s="4" t="s">
        <v>1504</v>
      </c>
      <c r="G176" s="4" t="s">
        <v>1502</v>
      </c>
      <c r="H176" s="4" t="s">
        <v>1504</v>
      </c>
      <c r="I176" s="4" t="s">
        <v>622</v>
      </c>
      <c r="J176" s="4" t="s">
        <v>623</v>
      </c>
      <c r="K176" s="4" t="s">
        <v>624</v>
      </c>
      <c r="L176" s="4">
        <v>1308759</v>
      </c>
      <c r="M176" s="4">
        <v>0</v>
      </c>
      <c r="N176" s="4" t="s">
        <v>1505</v>
      </c>
      <c r="O176" s="4" t="s">
        <v>1506</v>
      </c>
      <c r="P176" s="5">
        <v>2757</v>
      </c>
      <c r="Q176" s="5">
        <v>1208</v>
      </c>
      <c r="R176" s="5">
        <v>291</v>
      </c>
      <c r="S176" s="5">
        <v>255</v>
      </c>
      <c r="T176" s="5">
        <v>429</v>
      </c>
      <c r="U176" s="5">
        <v>269</v>
      </c>
      <c r="V176" s="5">
        <v>305</v>
      </c>
      <c r="W176" s="5">
        <v>1996</v>
      </c>
      <c r="X176" s="5">
        <v>1003</v>
      </c>
      <c r="Y176" s="5">
        <v>220</v>
      </c>
      <c r="Z176" s="5">
        <v>160</v>
      </c>
      <c r="AA176" s="5">
        <v>285</v>
      </c>
      <c r="AB176" s="5">
        <v>185</v>
      </c>
      <c r="AC176" s="5">
        <v>143</v>
      </c>
      <c r="AD176" s="5">
        <v>1056</v>
      </c>
      <c r="AE176" s="5">
        <v>478</v>
      </c>
      <c r="AF176" s="5">
        <v>550</v>
      </c>
      <c r="AG176" s="5">
        <v>570</v>
      </c>
      <c r="AH176" s="5">
        <v>416</v>
      </c>
      <c r="AI176" s="5">
        <v>0.45269999999999999</v>
      </c>
      <c r="AJ176" s="5">
        <v>0.52080000000000004</v>
      </c>
      <c r="AK176" s="5">
        <v>0.52080000000000004</v>
      </c>
      <c r="AL176" s="4" t="s">
        <v>627</v>
      </c>
    </row>
    <row r="177" spans="1:38" x14ac:dyDescent="0.3">
      <c r="A177" s="4" t="s">
        <v>616</v>
      </c>
      <c r="B177" s="4" t="s">
        <v>1319</v>
      </c>
      <c r="C177" s="4" t="s">
        <v>1507</v>
      </c>
      <c r="D177" s="4" t="s">
        <v>1508</v>
      </c>
      <c r="E177" s="4" t="s">
        <v>620</v>
      </c>
      <c r="F177" s="4" t="s">
        <v>1509</v>
      </c>
      <c r="G177" s="4" t="s">
        <v>1507</v>
      </c>
      <c r="H177" s="4" t="s">
        <v>1509</v>
      </c>
      <c r="I177" s="4" t="s">
        <v>622</v>
      </c>
      <c r="J177" s="4" t="s">
        <v>623</v>
      </c>
      <c r="K177" s="4" t="s">
        <v>624</v>
      </c>
      <c r="L177" s="4">
        <v>922445</v>
      </c>
      <c r="M177" s="4">
        <v>0</v>
      </c>
      <c r="N177" s="4" t="s">
        <v>1510</v>
      </c>
      <c r="O177" s="4" t="s">
        <v>1511</v>
      </c>
      <c r="P177" s="5">
        <v>2432</v>
      </c>
      <c r="Q177" s="5">
        <v>908</v>
      </c>
      <c r="R177" s="5">
        <v>116</v>
      </c>
      <c r="S177" s="5">
        <v>281</v>
      </c>
      <c r="T177" s="5">
        <v>433</v>
      </c>
      <c r="U177" s="5">
        <v>453</v>
      </c>
      <c r="V177" s="5">
        <v>241</v>
      </c>
      <c r="W177" s="5">
        <v>1680</v>
      </c>
      <c r="X177" s="5">
        <v>766</v>
      </c>
      <c r="Y177" s="5">
        <v>82</v>
      </c>
      <c r="Z177" s="5">
        <v>164</v>
      </c>
      <c r="AA177" s="5">
        <v>245</v>
      </c>
      <c r="AB177" s="5">
        <v>299</v>
      </c>
      <c r="AC177" s="5">
        <v>124</v>
      </c>
      <c r="AD177" s="5">
        <v>923</v>
      </c>
      <c r="AE177" s="5">
        <v>467</v>
      </c>
      <c r="AF177" s="5">
        <v>439</v>
      </c>
      <c r="AG177" s="5">
        <v>498</v>
      </c>
      <c r="AH177" s="5">
        <v>357</v>
      </c>
      <c r="AI177" s="5">
        <v>0.50600000000000001</v>
      </c>
      <c r="AJ177" s="5">
        <v>0.47560000000000002</v>
      </c>
      <c r="AK177" s="5">
        <v>2.5059999999999998</v>
      </c>
      <c r="AL177" s="4" t="s">
        <v>627</v>
      </c>
    </row>
    <row r="178" spans="1:38" x14ac:dyDescent="0.3">
      <c r="A178" s="4" t="s">
        <v>616</v>
      </c>
      <c r="B178" s="4" t="s">
        <v>1319</v>
      </c>
      <c r="C178" s="4" t="s">
        <v>1512</v>
      </c>
      <c r="D178" s="4" t="s">
        <v>1513</v>
      </c>
      <c r="E178" s="4" t="s">
        <v>620</v>
      </c>
      <c r="F178" s="4" t="s">
        <v>1514</v>
      </c>
      <c r="G178" s="4" t="s">
        <v>1512</v>
      </c>
      <c r="H178" s="4" t="s">
        <v>1514</v>
      </c>
      <c r="I178" s="4" t="s">
        <v>622</v>
      </c>
      <c r="J178" s="4" t="s">
        <v>623</v>
      </c>
      <c r="K178" s="4" t="s">
        <v>624</v>
      </c>
      <c r="L178" s="4">
        <v>6251882</v>
      </c>
      <c r="M178" s="4">
        <v>0</v>
      </c>
      <c r="N178" s="4" t="s">
        <v>1515</v>
      </c>
      <c r="O178" s="4" t="s">
        <v>1516</v>
      </c>
      <c r="P178" s="5">
        <v>1611</v>
      </c>
      <c r="Q178" s="5">
        <v>1352</v>
      </c>
      <c r="R178" s="5">
        <v>21</v>
      </c>
      <c r="S178" s="5">
        <v>73</v>
      </c>
      <c r="T178" s="5">
        <v>52</v>
      </c>
      <c r="U178" s="5">
        <v>32</v>
      </c>
      <c r="V178" s="5">
        <v>81</v>
      </c>
      <c r="W178" s="5">
        <v>1186</v>
      </c>
      <c r="X178" s="5">
        <v>1032</v>
      </c>
      <c r="Y178" s="5">
        <v>14</v>
      </c>
      <c r="Z178" s="5">
        <v>35</v>
      </c>
      <c r="AA178" s="5">
        <v>45</v>
      </c>
      <c r="AB178" s="5">
        <v>19</v>
      </c>
      <c r="AC178" s="5">
        <v>41</v>
      </c>
      <c r="AD178" s="5">
        <v>1107</v>
      </c>
      <c r="AE178" s="5">
        <v>334</v>
      </c>
      <c r="AF178" s="5">
        <v>752</v>
      </c>
      <c r="AG178" s="5">
        <v>416</v>
      </c>
      <c r="AH178" s="5">
        <v>601</v>
      </c>
      <c r="AI178" s="5">
        <v>0.30170000000000002</v>
      </c>
      <c r="AJ178" s="5">
        <v>0.67930000000000001</v>
      </c>
      <c r="AK178" s="5">
        <v>0.67930000000000001</v>
      </c>
      <c r="AL178" s="4" t="s">
        <v>627</v>
      </c>
    </row>
    <row r="179" spans="1:38" x14ac:dyDescent="0.3">
      <c r="A179" s="4" t="s">
        <v>616</v>
      </c>
      <c r="B179" s="4" t="s">
        <v>1319</v>
      </c>
      <c r="C179" s="4" t="s">
        <v>1517</v>
      </c>
      <c r="D179" s="4" t="s">
        <v>1518</v>
      </c>
      <c r="E179" s="4" t="s">
        <v>620</v>
      </c>
      <c r="F179" s="4" t="s">
        <v>1519</v>
      </c>
      <c r="G179" s="4" t="s">
        <v>1517</v>
      </c>
      <c r="H179" s="4" t="s">
        <v>1519</v>
      </c>
      <c r="I179" s="4" t="s">
        <v>622</v>
      </c>
      <c r="J179" s="4" t="s">
        <v>623</v>
      </c>
      <c r="K179" s="4" t="s">
        <v>624</v>
      </c>
      <c r="L179" s="4">
        <v>1638725</v>
      </c>
      <c r="M179" s="4">
        <v>0</v>
      </c>
      <c r="N179" s="4" t="s">
        <v>1520</v>
      </c>
      <c r="O179" s="4" t="s">
        <v>1521</v>
      </c>
      <c r="P179" s="5">
        <v>2670</v>
      </c>
      <c r="Q179" s="5">
        <v>2059</v>
      </c>
      <c r="R179" s="5">
        <v>36</v>
      </c>
      <c r="S179" s="5">
        <v>191</v>
      </c>
      <c r="T179" s="5">
        <v>84</v>
      </c>
      <c r="U179" s="5">
        <v>146</v>
      </c>
      <c r="V179" s="5">
        <v>154</v>
      </c>
      <c r="W179" s="5">
        <v>1961</v>
      </c>
      <c r="X179" s="5">
        <v>1580</v>
      </c>
      <c r="Y179" s="5">
        <v>28</v>
      </c>
      <c r="Z179" s="5">
        <v>109</v>
      </c>
      <c r="AA179" s="5">
        <v>59</v>
      </c>
      <c r="AB179" s="5">
        <v>103</v>
      </c>
      <c r="AC179" s="5">
        <v>82</v>
      </c>
      <c r="AD179" s="5">
        <v>1345</v>
      </c>
      <c r="AE179" s="5">
        <v>326</v>
      </c>
      <c r="AF179" s="5">
        <v>981</v>
      </c>
      <c r="AG179" s="5">
        <v>460</v>
      </c>
      <c r="AH179" s="5">
        <v>775</v>
      </c>
      <c r="AI179" s="5">
        <v>0.2424</v>
      </c>
      <c r="AJ179" s="5">
        <v>0.72940000000000005</v>
      </c>
      <c r="AK179" s="5">
        <v>0.72940000000000005</v>
      </c>
      <c r="AL179" s="4" t="s">
        <v>627</v>
      </c>
    </row>
    <row r="180" spans="1:38" x14ac:dyDescent="0.3">
      <c r="A180" s="4" t="s">
        <v>616</v>
      </c>
      <c r="B180" s="4" t="s">
        <v>1390</v>
      </c>
      <c r="C180" s="4" t="s">
        <v>1522</v>
      </c>
      <c r="D180" s="4" t="s">
        <v>1523</v>
      </c>
      <c r="E180" s="4" t="s">
        <v>620</v>
      </c>
      <c r="F180" s="4" t="s">
        <v>1524</v>
      </c>
      <c r="G180" s="4" t="s">
        <v>1522</v>
      </c>
      <c r="H180" s="4" t="s">
        <v>1524</v>
      </c>
      <c r="I180" s="4" t="s">
        <v>622</v>
      </c>
      <c r="J180" s="4" t="s">
        <v>623</v>
      </c>
      <c r="K180" s="4" t="s">
        <v>624</v>
      </c>
      <c r="L180" s="4">
        <v>1242951</v>
      </c>
      <c r="M180" s="4">
        <v>0</v>
      </c>
      <c r="N180" s="4" t="s">
        <v>1525</v>
      </c>
      <c r="O180" s="4" t="s">
        <v>1526</v>
      </c>
      <c r="P180" s="5">
        <v>2634</v>
      </c>
      <c r="Q180" s="5">
        <v>1861</v>
      </c>
      <c r="R180" s="5">
        <v>14</v>
      </c>
      <c r="S180" s="5">
        <v>132</v>
      </c>
      <c r="T180" s="5">
        <v>196</v>
      </c>
      <c r="U180" s="5">
        <v>188</v>
      </c>
      <c r="V180" s="5">
        <v>243</v>
      </c>
      <c r="W180" s="5">
        <v>1891</v>
      </c>
      <c r="X180" s="5">
        <v>1402</v>
      </c>
      <c r="Y180" s="5">
        <v>12</v>
      </c>
      <c r="Z180" s="5">
        <v>74</v>
      </c>
      <c r="AA180" s="5">
        <v>148</v>
      </c>
      <c r="AB180" s="5">
        <v>144</v>
      </c>
      <c r="AC180" s="5">
        <v>111</v>
      </c>
      <c r="AD180" s="5">
        <v>1604</v>
      </c>
      <c r="AE180" s="5">
        <v>704</v>
      </c>
      <c r="AF180" s="5">
        <v>854</v>
      </c>
      <c r="AG180" s="5">
        <v>915</v>
      </c>
      <c r="AH180" s="5">
        <v>595</v>
      </c>
      <c r="AI180" s="5">
        <v>0.43890000000000001</v>
      </c>
      <c r="AJ180" s="5">
        <v>0.53239999999999998</v>
      </c>
      <c r="AK180" s="5">
        <v>0.53239999999999998</v>
      </c>
      <c r="AL180" s="4" t="s">
        <v>627</v>
      </c>
    </row>
    <row r="181" spans="1:38" x14ac:dyDescent="0.3">
      <c r="A181" s="4" t="s">
        <v>616</v>
      </c>
      <c r="B181" s="4" t="s">
        <v>1390</v>
      </c>
      <c r="C181" s="4" t="s">
        <v>1527</v>
      </c>
      <c r="D181" s="4" t="s">
        <v>1528</v>
      </c>
      <c r="E181" s="4" t="s">
        <v>620</v>
      </c>
      <c r="F181" s="4" t="s">
        <v>1529</v>
      </c>
      <c r="G181" s="4" t="s">
        <v>1527</v>
      </c>
      <c r="H181" s="4" t="s">
        <v>1529</v>
      </c>
      <c r="I181" s="4" t="s">
        <v>622</v>
      </c>
      <c r="J181" s="4" t="s">
        <v>623</v>
      </c>
      <c r="K181" s="4" t="s">
        <v>624</v>
      </c>
      <c r="L181" s="4">
        <v>2704436</v>
      </c>
      <c r="M181" s="4">
        <v>594193</v>
      </c>
      <c r="N181" s="4" t="s">
        <v>1530</v>
      </c>
      <c r="O181" s="4" t="s">
        <v>1531</v>
      </c>
      <c r="P181" s="5">
        <v>1666</v>
      </c>
      <c r="Q181" s="5">
        <v>1162</v>
      </c>
      <c r="R181" s="5">
        <v>20</v>
      </c>
      <c r="S181" s="5">
        <v>84</v>
      </c>
      <c r="T181" s="5">
        <v>53</v>
      </c>
      <c r="U181" s="5">
        <v>206</v>
      </c>
      <c r="V181" s="5">
        <v>141</v>
      </c>
      <c r="W181" s="5">
        <v>1338</v>
      </c>
      <c r="X181" s="5">
        <v>995</v>
      </c>
      <c r="Y181" s="5">
        <v>16</v>
      </c>
      <c r="Z181" s="5">
        <v>56</v>
      </c>
      <c r="AA181" s="5">
        <v>38</v>
      </c>
      <c r="AB181" s="5">
        <v>153</v>
      </c>
      <c r="AC181" s="5">
        <v>80</v>
      </c>
      <c r="AD181" s="5">
        <v>979</v>
      </c>
      <c r="AE181" s="5">
        <v>614</v>
      </c>
      <c r="AF181" s="5">
        <v>351</v>
      </c>
      <c r="AG181" s="5">
        <v>637</v>
      </c>
      <c r="AH181" s="5">
        <v>294</v>
      </c>
      <c r="AI181" s="5">
        <v>0.62719999999999998</v>
      </c>
      <c r="AJ181" s="5">
        <v>0.35849999999999999</v>
      </c>
      <c r="AK181" s="5">
        <v>2.6272000000000002</v>
      </c>
      <c r="AL181" s="4" t="s">
        <v>627</v>
      </c>
    </row>
    <row r="182" spans="1:38" x14ac:dyDescent="0.3">
      <c r="A182" s="4" t="s">
        <v>616</v>
      </c>
      <c r="B182" s="4" t="s">
        <v>1390</v>
      </c>
      <c r="C182" s="4" t="s">
        <v>1532</v>
      </c>
      <c r="D182" s="4" t="s">
        <v>1533</v>
      </c>
      <c r="E182" s="4" t="s">
        <v>620</v>
      </c>
      <c r="F182" s="4" t="s">
        <v>1534</v>
      </c>
      <c r="G182" s="4" t="s">
        <v>1532</v>
      </c>
      <c r="H182" s="4" t="s">
        <v>1534</v>
      </c>
      <c r="I182" s="4" t="s">
        <v>622</v>
      </c>
      <c r="J182" s="4" t="s">
        <v>623</v>
      </c>
      <c r="K182" s="4" t="s">
        <v>624</v>
      </c>
      <c r="L182" s="4">
        <v>5276068</v>
      </c>
      <c r="M182" s="4">
        <v>0</v>
      </c>
      <c r="N182" s="4" t="s">
        <v>1535</v>
      </c>
      <c r="O182" s="4" t="s">
        <v>1536</v>
      </c>
      <c r="P182" s="5">
        <v>3247</v>
      </c>
      <c r="Q182" s="5">
        <v>2067</v>
      </c>
      <c r="R182" s="5">
        <v>36</v>
      </c>
      <c r="S182" s="5">
        <v>206</v>
      </c>
      <c r="T182" s="5">
        <v>287</v>
      </c>
      <c r="U182" s="5">
        <v>335</v>
      </c>
      <c r="V182" s="5">
        <v>316</v>
      </c>
      <c r="W182" s="5">
        <v>2276</v>
      </c>
      <c r="X182" s="5">
        <v>1565</v>
      </c>
      <c r="Y182" s="5">
        <v>25</v>
      </c>
      <c r="Z182" s="5">
        <v>107</v>
      </c>
      <c r="AA182" s="5">
        <v>204</v>
      </c>
      <c r="AB182" s="5">
        <v>212</v>
      </c>
      <c r="AC182" s="5">
        <v>163</v>
      </c>
      <c r="AD182" s="5">
        <v>1402</v>
      </c>
      <c r="AE182" s="5">
        <v>574</v>
      </c>
      <c r="AF182" s="5">
        <v>792</v>
      </c>
      <c r="AG182" s="5">
        <v>777</v>
      </c>
      <c r="AH182" s="5">
        <v>542</v>
      </c>
      <c r="AI182" s="5">
        <v>0.40939999999999999</v>
      </c>
      <c r="AJ182" s="5">
        <v>0.56489999999999996</v>
      </c>
      <c r="AK182" s="5">
        <v>0.56489999999999996</v>
      </c>
      <c r="AL182" s="4" t="s">
        <v>627</v>
      </c>
    </row>
    <row r="183" spans="1:38" x14ac:dyDescent="0.3">
      <c r="A183" s="4" t="s">
        <v>616</v>
      </c>
      <c r="B183" s="4" t="s">
        <v>1426</v>
      </c>
      <c r="C183" s="4" t="s">
        <v>1537</v>
      </c>
      <c r="D183" s="4" t="s">
        <v>1538</v>
      </c>
      <c r="E183" s="4" t="s">
        <v>620</v>
      </c>
      <c r="F183" s="4" t="s">
        <v>1539</v>
      </c>
      <c r="G183" s="4" t="s">
        <v>1537</v>
      </c>
      <c r="H183" s="4" t="s">
        <v>1539</v>
      </c>
      <c r="I183" s="4" t="s">
        <v>622</v>
      </c>
      <c r="J183" s="4" t="s">
        <v>623</v>
      </c>
      <c r="K183" s="4" t="s">
        <v>624</v>
      </c>
      <c r="L183" s="4">
        <v>25851680</v>
      </c>
      <c r="M183" s="4">
        <v>4319439</v>
      </c>
      <c r="N183" s="4" t="s">
        <v>1540</v>
      </c>
      <c r="O183" s="4" t="s">
        <v>1541</v>
      </c>
      <c r="P183" s="5">
        <v>906</v>
      </c>
      <c r="Q183" s="5">
        <v>236</v>
      </c>
      <c r="R183" s="5">
        <v>6</v>
      </c>
      <c r="S183" s="5">
        <v>20</v>
      </c>
      <c r="T183" s="5">
        <v>55</v>
      </c>
      <c r="U183" s="5">
        <v>519</v>
      </c>
      <c r="V183" s="5">
        <v>70</v>
      </c>
      <c r="W183" s="5">
        <v>684</v>
      </c>
      <c r="X183" s="5">
        <v>203</v>
      </c>
      <c r="Y183" s="5">
        <v>3</v>
      </c>
      <c r="Z183" s="5">
        <v>15</v>
      </c>
      <c r="AA183" s="5">
        <v>51</v>
      </c>
      <c r="AB183" s="5">
        <v>376</v>
      </c>
      <c r="AC183" s="5">
        <v>36</v>
      </c>
      <c r="AD183" s="5">
        <v>314</v>
      </c>
      <c r="AE183" s="5">
        <v>168</v>
      </c>
      <c r="AF183" s="5">
        <v>136</v>
      </c>
      <c r="AG183" s="5">
        <v>183</v>
      </c>
      <c r="AH183" s="5">
        <v>122</v>
      </c>
      <c r="AI183" s="5">
        <v>0.53500000000000003</v>
      </c>
      <c r="AJ183" s="5">
        <v>0.43309999999999998</v>
      </c>
      <c r="AK183" s="5">
        <v>2.5350000000000001</v>
      </c>
      <c r="AL183" s="4" t="s">
        <v>627</v>
      </c>
    </row>
    <row r="184" spans="1:38" x14ac:dyDescent="0.3">
      <c r="A184" s="4" t="s">
        <v>616</v>
      </c>
      <c r="B184" s="4" t="s">
        <v>1426</v>
      </c>
      <c r="C184" s="4" t="s">
        <v>1542</v>
      </c>
      <c r="D184" s="4" t="s">
        <v>1543</v>
      </c>
      <c r="E184" s="4" t="s">
        <v>620</v>
      </c>
      <c r="F184" s="4" t="s">
        <v>1544</v>
      </c>
      <c r="G184" s="4" t="s">
        <v>1542</v>
      </c>
      <c r="H184" s="4" t="s">
        <v>1544</v>
      </c>
      <c r="I184" s="4" t="s">
        <v>622</v>
      </c>
      <c r="J184" s="4" t="s">
        <v>623</v>
      </c>
      <c r="K184" s="4" t="s">
        <v>624</v>
      </c>
      <c r="L184" s="4">
        <v>33079533</v>
      </c>
      <c r="M184" s="4">
        <v>157640</v>
      </c>
      <c r="N184" s="4" t="s">
        <v>1545</v>
      </c>
      <c r="O184" s="4" t="s">
        <v>1546</v>
      </c>
      <c r="P184" s="5">
        <v>2566</v>
      </c>
      <c r="Q184" s="5">
        <v>412</v>
      </c>
      <c r="R184" s="5">
        <v>13</v>
      </c>
      <c r="S184" s="5">
        <v>38</v>
      </c>
      <c r="T184" s="5">
        <v>40</v>
      </c>
      <c r="U184" s="5">
        <v>1898</v>
      </c>
      <c r="V184" s="5">
        <v>165</v>
      </c>
      <c r="W184" s="5">
        <v>1562</v>
      </c>
      <c r="X184" s="5">
        <v>339</v>
      </c>
      <c r="Y184" s="5">
        <v>12</v>
      </c>
      <c r="Z184" s="5">
        <v>24</v>
      </c>
      <c r="AA184" s="5">
        <v>35</v>
      </c>
      <c r="AB184" s="5">
        <v>1080</v>
      </c>
      <c r="AC184" s="5">
        <v>72</v>
      </c>
      <c r="AD184" s="5">
        <v>524</v>
      </c>
      <c r="AE184" s="5">
        <v>295</v>
      </c>
      <c r="AF184" s="5">
        <v>215</v>
      </c>
      <c r="AG184" s="5">
        <v>331</v>
      </c>
      <c r="AH184" s="5">
        <v>169</v>
      </c>
      <c r="AI184" s="5">
        <v>0.56299999999999994</v>
      </c>
      <c r="AJ184" s="5">
        <v>0.4103</v>
      </c>
      <c r="AK184" s="5">
        <v>2.5630000000000002</v>
      </c>
      <c r="AL184" s="4" t="s">
        <v>627</v>
      </c>
    </row>
    <row r="185" spans="1:38" x14ac:dyDescent="0.3">
      <c r="A185" s="4" t="s">
        <v>616</v>
      </c>
      <c r="B185" s="4" t="s">
        <v>1426</v>
      </c>
      <c r="C185" s="4" t="s">
        <v>1547</v>
      </c>
      <c r="D185" s="4" t="s">
        <v>1548</v>
      </c>
      <c r="E185" s="4" t="s">
        <v>620</v>
      </c>
      <c r="F185" s="4" t="s">
        <v>1549</v>
      </c>
      <c r="G185" s="4" t="s">
        <v>1547</v>
      </c>
      <c r="H185" s="4" t="s">
        <v>1549</v>
      </c>
      <c r="I185" s="4" t="s">
        <v>622</v>
      </c>
      <c r="J185" s="4" t="s">
        <v>623</v>
      </c>
      <c r="K185" s="4" t="s">
        <v>624</v>
      </c>
      <c r="L185" s="4">
        <v>19310289</v>
      </c>
      <c r="M185" s="4">
        <v>2588637</v>
      </c>
      <c r="N185" s="4" t="s">
        <v>1550</v>
      </c>
      <c r="O185" s="4" t="s">
        <v>1551</v>
      </c>
      <c r="P185" s="5">
        <v>496</v>
      </c>
      <c r="Q185" s="5">
        <v>12</v>
      </c>
      <c r="R185" s="5">
        <v>0</v>
      </c>
      <c r="S185" s="5">
        <v>0</v>
      </c>
      <c r="T185" s="5">
        <v>0</v>
      </c>
      <c r="U185" s="5">
        <v>475</v>
      </c>
      <c r="V185" s="5">
        <v>9</v>
      </c>
      <c r="W185" s="5">
        <v>293</v>
      </c>
      <c r="X185" s="5">
        <v>11</v>
      </c>
      <c r="Y185" s="5">
        <v>0</v>
      </c>
      <c r="Z185" s="5">
        <v>0</v>
      </c>
      <c r="AA185" s="5">
        <v>0</v>
      </c>
      <c r="AB185" s="5">
        <v>278</v>
      </c>
      <c r="AC185" s="5">
        <v>4</v>
      </c>
      <c r="AD185" s="5">
        <v>164</v>
      </c>
      <c r="AE185" s="5">
        <v>77</v>
      </c>
      <c r="AF185" s="5">
        <v>75</v>
      </c>
      <c r="AG185" s="5">
        <v>91</v>
      </c>
      <c r="AH185" s="5">
        <v>61</v>
      </c>
      <c r="AI185" s="5">
        <v>0.46949999999999997</v>
      </c>
      <c r="AJ185" s="5">
        <v>0.45729999999999998</v>
      </c>
      <c r="AK185" s="5">
        <v>2.4695</v>
      </c>
      <c r="AL185" s="4" t="s">
        <v>627</v>
      </c>
    </row>
    <row r="186" spans="1:38" x14ac:dyDescent="0.3">
      <c r="A186" s="4" t="s">
        <v>616</v>
      </c>
      <c r="B186" s="4" t="s">
        <v>1426</v>
      </c>
      <c r="C186" s="4" t="s">
        <v>1552</v>
      </c>
      <c r="D186" s="4" t="s">
        <v>1553</v>
      </c>
      <c r="E186" s="4" t="s">
        <v>620</v>
      </c>
      <c r="F186" s="4" t="s">
        <v>1554</v>
      </c>
      <c r="G186" s="4" t="s">
        <v>1552</v>
      </c>
      <c r="H186" s="4" t="s">
        <v>1554</v>
      </c>
      <c r="I186" s="4" t="s">
        <v>622</v>
      </c>
      <c r="J186" s="4" t="s">
        <v>623</v>
      </c>
      <c r="K186" s="4" t="s">
        <v>624</v>
      </c>
      <c r="L186" s="4">
        <v>5569454461</v>
      </c>
      <c r="M186" s="4">
        <v>24334301</v>
      </c>
      <c r="N186" s="4" t="s">
        <v>1555</v>
      </c>
      <c r="O186" s="4" t="s">
        <v>1556</v>
      </c>
      <c r="P186" s="5">
        <v>723</v>
      </c>
      <c r="Q186" s="5">
        <v>16</v>
      </c>
      <c r="R186" s="5">
        <v>0</v>
      </c>
      <c r="S186" s="5">
        <v>0</v>
      </c>
      <c r="T186" s="5">
        <v>1</v>
      </c>
      <c r="U186" s="5">
        <v>681</v>
      </c>
      <c r="V186" s="5">
        <v>25</v>
      </c>
      <c r="W186" s="5">
        <v>436</v>
      </c>
      <c r="X186" s="5">
        <v>16</v>
      </c>
      <c r="Y186" s="5">
        <v>0</v>
      </c>
      <c r="Z186" s="5">
        <v>0</v>
      </c>
      <c r="AA186" s="5">
        <v>1</v>
      </c>
      <c r="AB186" s="5">
        <v>408</v>
      </c>
      <c r="AC186" s="5">
        <v>11</v>
      </c>
      <c r="AD186" s="5">
        <v>187</v>
      </c>
      <c r="AE186" s="5">
        <v>93</v>
      </c>
      <c r="AF186" s="5">
        <v>77</v>
      </c>
      <c r="AG186" s="5">
        <v>145</v>
      </c>
      <c r="AH186" s="5">
        <v>35</v>
      </c>
      <c r="AI186" s="5">
        <v>0.49730000000000002</v>
      </c>
      <c r="AJ186" s="5">
        <v>0.4118</v>
      </c>
      <c r="AK186" s="5">
        <v>2.4973000000000001</v>
      </c>
      <c r="AL186" s="4" t="s">
        <v>627</v>
      </c>
    </row>
    <row r="187" spans="1:38" x14ac:dyDescent="0.3">
      <c r="A187" s="4" t="s">
        <v>616</v>
      </c>
      <c r="B187" s="4" t="s">
        <v>1426</v>
      </c>
      <c r="C187" s="4" t="s">
        <v>1557</v>
      </c>
      <c r="D187" s="4" t="s">
        <v>1558</v>
      </c>
      <c r="E187" s="4" t="s">
        <v>620</v>
      </c>
      <c r="F187" s="4" t="s">
        <v>1559</v>
      </c>
      <c r="G187" s="4" t="s">
        <v>1557</v>
      </c>
      <c r="H187" s="4" t="s">
        <v>1559</v>
      </c>
      <c r="I187" s="4" t="s">
        <v>622</v>
      </c>
      <c r="J187" s="4" t="s">
        <v>623</v>
      </c>
      <c r="K187" s="4" t="s">
        <v>624</v>
      </c>
      <c r="L187" s="4">
        <v>240068115</v>
      </c>
      <c r="M187" s="4">
        <v>86487813</v>
      </c>
      <c r="N187" s="4" t="s">
        <v>1560</v>
      </c>
      <c r="O187" s="4" t="s">
        <v>1561</v>
      </c>
      <c r="P187" s="5">
        <v>277</v>
      </c>
      <c r="Q187" s="5">
        <v>4</v>
      </c>
      <c r="R187" s="5">
        <v>2</v>
      </c>
      <c r="S187" s="5">
        <v>0</v>
      </c>
      <c r="T187" s="5">
        <v>0</v>
      </c>
      <c r="U187" s="5">
        <v>271</v>
      </c>
      <c r="V187" s="5">
        <v>0</v>
      </c>
      <c r="W187" s="5">
        <v>178</v>
      </c>
      <c r="X187" s="5">
        <v>4</v>
      </c>
      <c r="Y187" s="5">
        <v>1</v>
      </c>
      <c r="Z187" s="5">
        <v>0</v>
      </c>
      <c r="AA187" s="5">
        <v>0</v>
      </c>
      <c r="AB187" s="5">
        <v>173</v>
      </c>
      <c r="AC187" s="5">
        <v>0</v>
      </c>
      <c r="AD187" s="5">
        <v>84</v>
      </c>
      <c r="AE187" s="5">
        <v>46</v>
      </c>
      <c r="AF187" s="5">
        <v>31</v>
      </c>
      <c r="AG187" s="5">
        <v>56</v>
      </c>
      <c r="AH187" s="5">
        <v>22</v>
      </c>
      <c r="AI187" s="5">
        <v>0.54759999999999998</v>
      </c>
      <c r="AJ187" s="5">
        <v>0.36899999999999999</v>
      </c>
      <c r="AK187" s="5">
        <v>2.5476000000000001</v>
      </c>
      <c r="AL187" s="4" t="s">
        <v>627</v>
      </c>
    </row>
    <row r="188" spans="1:38" x14ac:dyDescent="0.3">
      <c r="A188" s="4" t="s">
        <v>616</v>
      </c>
      <c r="B188" s="4" t="s">
        <v>1426</v>
      </c>
      <c r="C188" s="4" t="s">
        <v>1562</v>
      </c>
      <c r="D188" s="4" t="s">
        <v>1563</v>
      </c>
      <c r="E188" s="4" t="s">
        <v>620</v>
      </c>
      <c r="F188" s="4" t="s">
        <v>1564</v>
      </c>
      <c r="G188" s="4" t="s">
        <v>1562</v>
      </c>
      <c r="H188" s="4" t="s">
        <v>1564</v>
      </c>
      <c r="I188" s="4" t="s">
        <v>622</v>
      </c>
      <c r="J188" s="4" t="s">
        <v>623</v>
      </c>
      <c r="K188" s="4" t="s">
        <v>624</v>
      </c>
      <c r="L188" s="4">
        <v>574009517</v>
      </c>
      <c r="M188" s="4">
        <v>67596251</v>
      </c>
      <c r="N188" s="4" t="s">
        <v>1565</v>
      </c>
      <c r="O188" s="4" t="s">
        <v>1566</v>
      </c>
      <c r="P188" s="5">
        <v>424</v>
      </c>
      <c r="Q188" s="5">
        <v>12</v>
      </c>
      <c r="R188" s="5">
        <v>0</v>
      </c>
      <c r="S188" s="5">
        <v>0</v>
      </c>
      <c r="T188" s="5">
        <v>1</v>
      </c>
      <c r="U188" s="5">
        <v>408</v>
      </c>
      <c r="V188" s="5">
        <v>3</v>
      </c>
      <c r="W188" s="5">
        <v>263</v>
      </c>
      <c r="X188" s="5">
        <v>10</v>
      </c>
      <c r="Y188" s="5">
        <v>0</v>
      </c>
      <c r="Z188" s="5">
        <v>0</v>
      </c>
      <c r="AA188" s="5">
        <v>1</v>
      </c>
      <c r="AB188" s="5">
        <v>251</v>
      </c>
      <c r="AC188" s="5">
        <v>1</v>
      </c>
      <c r="AD188" s="5">
        <v>97</v>
      </c>
      <c r="AE188" s="5">
        <v>60</v>
      </c>
      <c r="AF188" s="5">
        <v>37</v>
      </c>
      <c r="AG188" s="5">
        <v>66</v>
      </c>
      <c r="AH188" s="5">
        <v>24</v>
      </c>
      <c r="AI188" s="5">
        <v>0.61860000000000004</v>
      </c>
      <c r="AJ188" s="5">
        <v>0.38140000000000002</v>
      </c>
      <c r="AK188" s="5">
        <v>2.6185999999999998</v>
      </c>
      <c r="AL188" s="4" t="s">
        <v>627</v>
      </c>
    </row>
    <row r="189" spans="1:38" x14ac:dyDescent="0.3">
      <c r="A189" s="4" t="s">
        <v>616</v>
      </c>
      <c r="B189" s="4" t="s">
        <v>1426</v>
      </c>
      <c r="C189" s="4" t="s">
        <v>1567</v>
      </c>
      <c r="D189" s="4" t="s">
        <v>1568</v>
      </c>
      <c r="E189" s="4" t="s">
        <v>620</v>
      </c>
      <c r="F189" s="4" t="s">
        <v>1569</v>
      </c>
      <c r="G189" s="4" t="s">
        <v>1567</v>
      </c>
      <c r="H189" s="4" t="s">
        <v>1569</v>
      </c>
      <c r="I189" s="4" t="s">
        <v>622</v>
      </c>
      <c r="J189" s="4" t="s">
        <v>623</v>
      </c>
      <c r="K189" s="4" t="s">
        <v>624</v>
      </c>
      <c r="L189" s="4">
        <v>84535272</v>
      </c>
      <c r="M189" s="4">
        <v>106752058</v>
      </c>
      <c r="N189" s="4" t="s">
        <v>1570</v>
      </c>
      <c r="O189" s="4" t="s">
        <v>1571</v>
      </c>
      <c r="P189" s="5">
        <v>590</v>
      </c>
      <c r="Q189" s="5">
        <v>26</v>
      </c>
      <c r="R189" s="5">
        <v>2</v>
      </c>
      <c r="S189" s="5">
        <v>6</v>
      </c>
      <c r="T189" s="5">
        <v>1</v>
      </c>
      <c r="U189" s="5">
        <v>543</v>
      </c>
      <c r="V189" s="5">
        <v>12</v>
      </c>
      <c r="W189" s="5">
        <v>335</v>
      </c>
      <c r="X189" s="5">
        <v>22</v>
      </c>
      <c r="Y189" s="5">
        <v>1</v>
      </c>
      <c r="Z189" s="5">
        <v>2</v>
      </c>
      <c r="AA189" s="5">
        <v>1</v>
      </c>
      <c r="AB189" s="5">
        <v>305</v>
      </c>
      <c r="AC189" s="5">
        <v>4</v>
      </c>
      <c r="AD189" s="5">
        <v>201</v>
      </c>
      <c r="AE189" s="5">
        <v>148</v>
      </c>
      <c r="AF189" s="5">
        <v>44</v>
      </c>
      <c r="AG189" s="5">
        <v>129</v>
      </c>
      <c r="AH189" s="5">
        <v>61</v>
      </c>
      <c r="AI189" s="5">
        <v>0.73629999999999995</v>
      </c>
      <c r="AJ189" s="5">
        <v>0.21890000000000001</v>
      </c>
      <c r="AK189" s="5">
        <v>2.7363</v>
      </c>
      <c r="AL189" s="4" t="s">
        <v>627</v>
      </c>
    </row>
    <row r="190" spans="1:38" x14ac:dyDescent="0.3">
      <c r="A190" s="4" t="s">
        <v>616</v>
      </c>
      <c r="B190" s="4" t="s">
        <v>1426</v>
      </c>
      <c r="C190" s="4" t="s">
        <v>1572</v>
      </c>
      <c r="D190" s="4" t="s">
        <v>1573</v>
      </c>
      <c r="E190" s="4" t="s">
        <v>620</v>
      </c>
      <c r="F190" s="4" t="s">
        <v>1574</v>
      </c>
      <c r="G190" s="4" t="s">
        <v>1572</v>
      </c>
      <c r="H190" s="4" t="s">
        <v>1574</v>
      </c>
      <c r="I190" s="4" t="s">
        <v>622</v>
      </c>
      <c r="J190" s="4" t="s">
        <v>623</v>
      </c>
      <c r="K190" s="4" t="s">
        <v>624</v>
      </c>
      <c r="L190" s="4">
        <v>155603257</v>
      </c>
      <c r="M190" s="4">
        <v>239867632</v>
      </c>
      <c r="N190" s="4" t="s">
        <v>1575</v>
      </c>
      <c r="O190" s="4" t="s">
        <v>1576</v>
      </c>
      <c r="P190" s="5">
        <v>327</v>
      </c>
      <c r="Q190" s="5">
        <v>13</v>
      </c>
      <c r="R190" s="5">
        <v>0</v>
      </c>
      <c r="S190" s="5">
        <v>0</v>
      </c>
      <c r="T190" s="5">
        <v>0</v>
      </c>
      <c r="U190" s="5">
        <v>309</v>
      </c>
      <c r="V190" s="5">
        <v>5</v>
      </c>
      <c r="W190" s="5">
        <v>197</v>
      </c>
      <c r="X190" s="5">
        <v>13</v>
      </c>
      <c r="Y190" s="5">
        <v>0</v>
      </c>
      <c r="Z190" s="5">
        <v>0</v>
      </c>
      <c r="AA190" s="5">
        <v>0</v>
      </c>
      <c r="AB190" s="5">
        <v>183</v>
      </c>
      <c r="AC190" s="5">
        <v>1</v>
      </c>
      <c r="AD190" s="5">
        <v>106</v>
      </c>
      <c r="AE190" s="5">
        <v>75</v>
      </c>
      <c r="AF190" s="5">
        <v>24</v>
      </c>
      <c r="AG190" s="5">
        <v>71</v>
      </c>
      <c r="AH190" s="5">
        <v>30</v>
      </c>
      <c r="AI190" s="5">
        <v>0.70750000000000002</v>
      </c>
      <c r="AJ190" s="5">
        <v>0.22639999999999999</v>
      </c>
      <c r="AK190" s="5">
        <v>2.7075</v>
      </c>
      <c r="AL190" s="4" t="s">
        <v>627</v>
      </c>
    </row>
    <row r="191" spans="1:38" x14ac:dyDescent="0.3">
      <c r="A191" s="4" t="s">
        <v>616</v>
      </c>
      <c r="B191" s="4" t="s">
        <v>1426</v>
      </c>
      <c r="C191" s="4" t="s">
        <v>1577</v>
      </c>
      <c r="D191" s="4" t="s">
        <v>1578</v>
      </c>
      <c r="E191" s="4" t="s">
        <v>620</v>
      </c>
      <c r="F191" s="4" t="s">
        <v>1579</v>
      </c>
      <c r="G191" s="4" t="s">
        <v>1577</v>
      </c>
      <c r="H191" s="4" t="s">
        <v>1579</v>
      </c>
      <c r="I191" s="4" t="s">
        <v>622</v>
      </c>
      <c r="J191" s="4" t="s">
        <v>623</v>
      </c>
      <c r="K191" s="4" t="s">
        <v>624</v>
      </c>
      <c r="L191" s="4">
        <v>1265091822</v>
      </c>
      <c r="M191" s="4">
        <v>228765466</v>
      </c>
      <c r="N191" s="4" t="s">
        <v>1580</v>
      </c>
      <c r="O191" s="4" t="s">
        <v>1581</v>
      </c>
      <c r="P191" s="5">
        <v>280</v>
      </c>
      <c r="Q191" s="5">
        <v>13</v>
      </c>
      <c r="R191" s="5">
        <v>0</v>
      </c>
      <c r="S191" s="5">
        <v>7</v>
      </c>
      <c r="T191" s="5">
        <v>0</v>
      </c>
      <c r="U191" s="5">
        <v>259</v>
      </c>
      <c r="V191" s="5">
        <v>1</v>
      </c>
      <c r="W191" s="5">
        <v>168</v>
      </c>
      <c r="X191" s="5">
        <v>10</v>
      </c>
      <c r="Y191" s="5">
        <v>0</v>
      </c>
      <c r="Z191" s="5">
        <v>2</v>
      </c>
      <c r="AA191" s="5">
        <v>0</v>
      </c>
      <c r="AB191" s="5">
        <v>155</v>
      </c>
      <c r="AC191" s="5">
        <v>1</v>
      </c>
      <c r="AD191" s="5">
        <v>107</v>
      </c>
      <c r="AE191" s="5">
        <v>74</v>
      </c>
      <c r="AF191" s="5">
        <v>31</v>
      </c>
      <c r="AG191" s="5">
        <v>81</v>
      </c>
      <c r="AH191" s="5">
        <v>0</v>
      </c>
      <c r="AI191" s="5">
        <v>0.69159999999999999</v>
      </c>
      <c r="AJ191" s="5">
        <v>0.28970000000000001</v>
      </c>
      <c r="AK191" s="5">
        <v>2.6916000000000002</v>
      </c>
      <c r="AL191" s="4" t="s">
        <v>627</v>
      </c>
    </row>
    <row r="192" spans="1:38" x14ac:dyDescent="0.3">
      <c r="A192" s="4" t="s">
        <v>616</v>
      </c>
      <c r="B192" s="4" t="s">
        <v>1319</v>
      </c>
      <c r="C192" s="4" t="s">
        <v>1582</v>
      </c>
      <c r="D192" s="4" t="s">
        <v>1583</v>
      </c>
      <c r="E192" s="4" t="s">
        <v>620</v>
      </c>
      <c r="F192" s="4" t="s">
        <v>1584</v>
      </c>
      <c r="G192" s="4" t="s">
        <v>1582</v>
      </c>
      <c r="H192" s="4" t="s">
        <v>1584</v>
      </c>
      <c r="I192" s="4" t="s">
        <v>622</v>
      </c>
      <c r="J192" s="4" t="s">
        <v>623</v>
      </c>
      <c r="K192" s="4" t="s">
        <v>624</v>
      </c>
      <c r="L192" s="4">
        <v>1178667</v>
      </c>
      <c r="M192" s="4">
        <v>0</v>
      </c>
      <c r="N192" s="4" t="s">
        <v>1585</v>
      </c>
      <c r="O192" s="4" t="s">
        <v>1586</v>
      </c>
      <c r="P192" s="5">
        <v>4075</v>
      </c>
      <c r="Q192" s="5">
        <v>2116</v>
      </c>
      <c r="R192" s="5">
        <v>180</v>
      </c>
      <c r="S192" s="5">
        <v>411</v>
      </c>
      <c r="T192" s="5">
        <v>547</v>
      </c>
      <c r="U192" s="5">
        <v>455</v>
      </c>
      <c r="V192" s="5">
        <v>366</v>
      </c>
      <c r="W192" s="5">
        <v>2897</v>
      </c>
      <c r="X192" s="5">
        <v>1659</v>
      </c>
      <c r="Y192" s="5">
        <v>124</v>
      </c>
      <c r="Z192" s="5">
        <v>236</v>
      </c>
      <c r="AA192" s="5">
        <v>403</v>
      </c>
      <c r="AB192" s="5">
        <v>317</v>
      </c>
      <c r="AC192" s="5">
        <v>158</v>
      </c>
      <c r="AD192" s="5">
        <v>1411</v>
      </c>
      <c r="AE192" s="5">
        <v>548</v>
      </c>
      <c r="AF192" s="5">
        <v>844</v>
      </c>
      <c r="AG192" s="5">
        <v>675</v>
      </c>
      <c r="AH192" s="5">
        <v>649</v>
      </c>
      <c r="AI192" s="5">
        <v>0.38840000000000002</v>
      </c>
      <c r="AJ192" s="5">
        <v>0.59819999999999995</v>
      </c>
      <c r="AK192" s="5">
        <v>0.59819999999999995</v>
      </c>
      <c r="AL192" s="4" t="s">
        <v>627</v>
      </c>
    </row>
    <row r="193" spans="1:38" x14ac:dyDescent="0.3">
      <c r="A193" s="4" t="s">
        <v>616</v>
      </c>
      <c r="B193" s="4" t="s">
        <v>1319</v>
      </c>
      <c r="C193" s="4" t="s">
        <v>1587</v>
      </c>
      <c r="D193" s="4" t="s">
        <v>1588</v>
      </c>
      <c r="E193" s="4" t="s">
        <v>620</v>
      </c>
      <c r="F193" s="4" t="s">
        <v>1589</v>
      </c>
      <c r="G193" s="4" t="s">
        <v>1587</v>
      </c>
      <c r="H193" s="4" t="s">
        <v>1589</v>
      </c>
      <c r="I193" s="4" t="s">
        <v>622</v>
      </c>
      <c r="J193" s="4" t="s">
        <v>623</v>
      </c>
      <c r="K193" s="4" t="s">
        <v>624</v>
      </c>
      <c r="L193" s="4">
        <v>1658685</v>
      </c>
      <c r="M193" s="4">
        <v>0</v>
      </c>
      <c r="N193" s="4" t="s">
        <v>1590</v>
      </c>
      <c r="O193" s="4" t="s">
        <v>1591</v>
      </c>
      <c r="P193" s="5">
        <v>2998</v>
      </c>
      <c r="Q193" s="5">
        <v>1682</v>
      </c>
      <c r="R193" s="5">
        <v>148</v>
      </c>
      <c r="S193" s="5">
        <v>258</v>
      </c>
      <c r="T193" s="5">
        <v>509</v>
      </c>
      <c r="U193" s="5">
        <v>195</v>
      </c>
      <c r="V193" s="5">
        <v>206</v>
      </c>
      <c r="W193" s="5">
        <v>2281</v>
      </c>
      <c r="X193" s="5">
        <v>1362</v>
      </c>
      <c r="Y193" s="5">
        <v>117</v>
      </c>
      <c r="Z193" s="5">
        <v>161</v>
      </c>
      <c r="AA193" s="5">
        <v>374</v>
      </c>
      <c r="AB193" s="5">
        <v>149</v>
      </c>
      <c r="AC193" s="5">
        <v>118</v>
      </c>
      <c r="AD193" s="5">
        <v>1205</v>
      </c>
      <c r="AE193" s="5">
        <v>439</v>
      </c>
      <c r="AF193" s="5">
        <v>742</v>
      </c>
      <c r="AG193" s="5">
        <v>572</v>
      </c>
      <c r="AH193" s="5">
        <v>554</v>
      </c>
      <c r="AI193" s="5">
        <v>0.36430000000000001</v>
      </c>
      <c r="AJ193" s="5">
        <v>0.61580000000000001</v>
      </c>
      <c r="AK193" s="5">
        <v>0.61580000000000001</v>
      </c>
      <c r="AL193" s="4" t="s">
        <v>627</v>
      </c>
    </row>
    <row r="194" spans="1:38" x14ac:dyDescent="0.3">
      <c r="A194" s="4" t="s">
        <v>616</v>
      </c>
      <c r="B194" s="4" t="s">
        <v>1319</v>
      </c>
      <c r="C194" s="4" t="s">
        <v>1592</v>
      </c>
      <c r="D194" s="4" t="s">
        <v>1593</v>
      </c>
      <c r="E194" s="4" t="s">
        <v>620</v>
      </c>
      <c r="F194" s="4" t="s">
        <v>1594</v>
      </c>
      <c r="G194" s="4" t="s">
        <v>1592</v>
      </c>
      <c r="H194" s="4" t="s">
        <v>1594</v>
      </c>
      <c r="I194" s="4" t="s">
        <v>622</v>
      </c>
      <c r="J194" s="4" t="s">
        <v>623</v>
      </c>
      <c r="K194" s="4" t="s">
        <v>624</v>
      </c>
      <c r="L194" s="4">
        <v>1640422</v>
      </c>
      <c r="M194" s="4">
        <v>0</v>
      </c>
      <c r="N194" s="4" t="s">
        <v>1595</v>
      </c>
      <c r="O194" s="4" t="s">
        <v>1596</v>
      </c>
      <c r="P194" s="5">
        <v>1894</v>
      </c>
      <c r="Q194" s="5">
        <v>1151</v>
      </c>
      <c r="R194" s="5">
        <v>78</v>
      </c>
      <c r="S194" s="5">
        <v>151</v>
      </c>
      <c r="T194" s="5">
        <v>164</v>
      </c>
      <c r="U194" s="5">
        <v>212</v>
      </c>
      <c r="V194" s="5">
        <v>138</v>
      </c>
      <c r="W194" s="5">
        <v>1472</v>
      </c>
      <c r="X194" s="5">
        <v>955</v>
      </c>
      <c r="Y194" s="5">
        <v>60</v>
      </c>
      <c r="Z194" s="5">
        <v>101</v>
      </c>
      <c r="AA194" s="5">
        <v>121</v>
      </c>
      <c r="AB194" s="5">
        <v>153</v>
      </c>
      <c r="AC194" s="5">
        <v>82</v>
      </c>
      <c r="AD194" s="5">
        <v>974</v>
      </c>
      <c r="AE194" s="5">
        <v>481</v>
      </c>
      <c r="AF194" s="5">
        <v>484</v>
      </c>
      <c r="AG194" s="5">
        <v>516</v>
      </c>
      <c r="AH194" s="5">
        <v>407</v>
      </c>
      <c r="AI194" s="5">
        <v>0.49380000000000002</v>
      </c>
      <c r="AJ194" s="5">
        <v>0.49690000000000001</v>
      </c>
      <c r="AK194" s="5">
        <v>0.49690000000000001</v>
      </c>
      <c r="AL194" s="4" t="s">
        <v>627</v>
      </c>
    </row>
    <row r="195" spans="1:38" x14ac:dyDescent="0.3">
      <c r="A195" s="4" t="s">
        <v>616</v>
      </c>
      <c r="B195" s="4" t="s">
        <v>1319</v>
      </c>
      <c r="C195" s="4" t="s">
        <v>1597</v>
      </c>
      <c r="D195" s="4" t="s">
        <v>1598</v>
      </c>
      <c r="E195" s="4" t="s">
        <v>620</v>
      </c>
      <c r="F195" s="4" t="s">
        <v>1599</v>
      </c>
      <c r="G195" s="4" t="s">
        <v>1597</v>
      </c>
      <c r="H195" s="4" t="s">
        <v>1599</v>
      </c>
      <c r="I195" s="4" t="s">
        <v>622</v>
      </c>
      <c r="J195" s="4" t="s">
        <v>623</v>
      </c>
      <c r="K195" s="4" t="s">
        <v>624</v>
      </c>
      <c r="L195" s="4">
        <v>1845434</v>
      </c>
      <c r="M195" s="4">
        <v>0</v>
      </c>
      <c r="N195" s="4" t="s">
        <v>1600</v>
      </c>
      <c r="O195" s="4" t="s">
        <v>1601</v>
      </c>
      <c r="P195" s="5">
        <v>2579</v>
      </c>
      <c r="Q195" s="5">
        <v>1933</v>
      </c>
      <c r="R195" s="5">
        <v>115</v>
      </c>
      <c r="S195" s="5">
        <v>105</v>
      </c>
      <c r="T195" s="5">
        <v>121</v>
      </c>
      <c r="U195" s="5">
        <v>155</v>
      </c>
      <c r="V195" s="5">
        <v>150</v>
      </c>
      <c r="W195" s="5">
        <v>2151</v>
      </c>
      <c r="X195" s="5">
        <v>1685</v>
      </c>
      <c r="Y195" s="5">
        <v>86</v>
      </c>
      <c r="Z195" s="5">
        <v>79</v>
      </c>
      <c r="AA195" s="5">
        <v>96</v>
      </c>
      <c r="AB195" s="5">
        <v>111</v>
      </c>
      <c r="AC195" s="5">
        <v>94</v>
      </c>
      <c r="AD195" s="5">
        <v>1700</v>
      </c>
      <c r="AE195" s="5">
        <v>952</v>
      </c>
      <c r="AF195" s="5">
        <v>730</v>
      </c>
      <c r="AG195" s="5">
        <v>972</v>
      </c>
      <c r="AH195" s="5">
        <v>667</v>
      </c>
      <c r="AI195" s="5">
        <v>0.56000000000000005</v>
      </c>
      <c r="AJ195" s="5">
        <v>0.4294</v>
      </c>
      <c r="AK195" s="5">
        <v>2.56</v>
      </c>
      <c r="AL195" s="4" t="s">
        <v>627</v>
      </c>
    </row>
    <row r="196" spans="1:38" x14ac:dyDescent="0.3">
      <c r="A196" s="4" t="s">
        <v>616</v>
      </c>
      <c r="B196" s="4" t="s">
        <v>1319</v>
      </c>
      <c r="C196" s="4" t="s">
        <v>1602</v>
      </c>
      <c r="D196" s="4" t="s">
        <v>1603</v>
      </c>
      <c r="E196" s="4" t="s">
        <v>620</v>
      </c>
      <c r="F196" s="4" t="s">
        <v>1604</v>
      </c>
      <c r="G196" s="4" t="s">
        <v>1602</v>
      </c>
      <c r="H196" s="4" t="s">
        <v>1604</v>
      </c>
      <c r="I196" s="4" t="s">
        <v>622</v>
      </c>
      <c r="J196" s="4" t="s">
        <v>623</v>
      </c>
      <c r="K196" s="4" t="s">
        <v>624</v>
      </c>
      <c r="L196" s="4">
        <v>871046</v>
      </c>
      <c r="M196" s="4">
        <v>0</v>
      </c>
      <c r="N196" s="4" t="s">
        <v>1605</v>
      </c>
      <c r="O196" s="4" t="s">
        <v>1606</v>
      </c>
      <c r="P196" s="5">
        <v>1144</v>
      </c>
      <c r="Q196" s="5">
        <v>541</v>
      </c>
      <c r="R196" s="5">
        <v>75</v>
      </c>
      <c r="S196" s="5">
        <v>113</v>
      </c>
      <c r="T196" s="5">
        <v>159</v>
      </c>
      <c r="U196" s="5">
        <v>139</v>
      </c>
      <c r="V196" s="5">
        <v>117</v>
      </c>
      <c r="W196" s="5">
        <v>852</v>
      </c>
      <c r="X196" s="5">
        <v>470</v>
      </c>
      <c r="Y196" s="5">
        <v>55</v>
      </c>
      <c r="Z196" s="5">
        <v>71</v>
      </c>
      <c r="AA196" s="5">
        <v>98</v>
      </c>
      <c r="AB196" s="5">
        <v>109</v>
      </c>
      <c r="AC196" s="5">
        <v>49</v>
      </c>
      <c r="AD196" s="5">
        <v>373</v>
      </c>
      <c r="AE196" s="5">
        <v>194</v>
      </c>
      <c r="AF196" s="5">
        <v>168</v>
      </c>
      <c r="AG196" s="5">
        <v>232</v>
      </c>
      <c r="AH196" s="5">
        <v>115</v>
      </c>
      <c r="AI196" s="5">
        <v>0.52010000000000001</v>
      </c>
      <c r="AJ196" s="5">
        <v>0.45040000000000002</v>
      </c>
      <c r="AK196" s="5">
        <v>2.5200999999999998</v>
      </c>
      <c r="AL196" s="4" t="s">
        <v>627</v>
      </c>
    </row>
    <row r="197" spans="1:38" x14ac:dyDescent="0.3">
      <c r="A197" s="4" t="s">
        <v>616</v>
      </c>
      <c r="B197" s="4" t="s">
        <v>1319</v>
      </c>
      <c r="C197" s="4" t="s">
        <v>1607</v>
      </c>
      <c r="D197" s="4" t="s">
        <v>1608</v>
      </c>
      <c r="E197" s="4" t="s">
        <v>620</v>
      </c>
      <c r="F197" s="4" t="s">
        <v>1609</v>
      </c>
      <c r="G197" s="4" t="s">
        <v>1607</v>
      </c>
      <c r="H197" s="4" t="s">
        <v>1609</v>
      </c>
      <c r="I197" s="4" t="s">
        <v>622</v>
      </c>
      <c r="J197" s="4" t="s">
        <v>623</v>
      </c>
      <c r="K197" s="4" t="s">
        <v>624</v>
      </c>
      <c r="L197" s="4">
        <v>1295134</v>
      </c>
      <c r="M197" s="4">
        <v>0</v>
      </c>
      <c r="N197" s="4" t="s">
        <v>1610</v>
      </c>
      <c r="O197" s="4" t="s">
        <v>1611</v>
      </c>
      <c r="P197" s="5">
        <v>3627</v>
      </c>
      <c r="Q197" s="5">
        <v>2147</v>
      </c>
      <c r="R197" s="5">
        <v>148</v>
      </c>
      <c r="S197" s="5">
        <v>256</v>
      </c>
      <c r="T197" s="5">
        <v>399</v>
      </c>
      <c r="U197" s="5">
        <v>360</v>
      </c>
      <c r="V197" s="5">
        <v>317</v>
      </c>
      <c r="W197" s="5">
        <v>2567</v>
      </c>
      <c r="X197" s="5">
        <v>1670</v>
      </c>
      <c r="Y197" s="5">
        <v>111</v>
      </c>
      <c r="Z197" s="5">
        <v>155</v>
      </c>
      <c r="AA197" s="5">
        <v>282</v>
      </c>
      <c r="AB197" s="5">
        <v>236</v>
      </c>
      <c r="AC197" s="5">
        <v>113</v>
      </c>
      <c r="AD197" s="5">
        <v>1752</v>
      </c>
      <c r="AE197" s="5">
        <v>659</v>
      </c>
      <c r="AF197" s="5">
        <v>1061</v>
      </c>
      <c r="AG197" s="5">
        <v>859</v>
      </c>
      <c r="AH197" s="5">
        <v>822</v>
      </c>
      <c r="AI197" s="5">
        <v>0.37609999999999999</v>
      </c>
      <c r="AJ197" s="5">
        <v>0.60560000000000003</v>
      </c>
      <c r="AK197" s="5">
        <v>0.60560000000000003</v>
      </c>
      <c r="AL197" s="4" t="s">
        <v>627</v>
      </c>
    </row>
    <row r="198" spans="1:38" x14ac:dyDescent="0.3">
      <c r="A198" s="4" t="s">
        <v>616</v>
      </c>
      <c r="B198" s="4" t="s">
        <v>1319</v>
      </c>
      <c r="C198" s="4" t="s">
        <v>1612</v>
      </c>
      <c r="D198" s="4" t="s">
        <v>1613</v>
      </c>
      <c r="E198" s="4" t="s">
        <v>620</v>
      </c>
      <c r="F198" s="4" t="s">
        <v>1614</v>
      </c>
      <c r="G198" s="4" t="s">
        <v>1612</v>
      </c>
      <c r="H198" s="4" t="s">
        <v>1614</v>
      </c>
      <c r="I198" s="4" t="s">
        <v>622</v>
      </c>
      <c r="J198" s="4" t="s">
        <v>623</v>
      </c>
      <c r="K198" s="4" t="s">
        <v>624</v>
      </c>
      <c r="L198" s="4">
        <v>5228010</v>
      </c>
      <c r="M198" s="4">
        <v>27202</v>
      </c>
      <c r="N198" s="4" t="s">
        <v>1615</v>
      </c>
      <c r="O198" s="4" t="s">
        <v>1616</v>
      </c>
      <c r="P198" s="5">
        <v>2075</v>
      </c>
      <c r="Q198" s="5">
        <v>1845</v>
      </c>
      <c r="R198" s="5">
        <v>22</v>
      </c>
      <c r="S198" s="5">
        <v>48</v>
      </c>
      <c r="T198" s="5">
        <v>26</v>
      </c>
      <c r="U198" s="5">
        <v>71</v>
      </c>
      <c r="V198" s="5">
        <v>63</v>
      </c>
      <c r="W198" s="5">
        <v>1556</v>
      </c>
      <c r="X198" s="5">
        <v>1418</v>
      </c>
      <c r="Y198" s="5">
        <v>17</v>
      </c>
      <c r="Z198" s="5">
        <v>21</v>
      </c>
      <c r="AA198" s="5">
        <v>20</v>
      </c>
      <c r="AB198" s="5">
        <v>46</v>
      </c>
      <c r="AC198" s="5">
        <v>34</v>
      </c>
      <c r="AD198" s="5">
        <v>1407</v>
      </c>
      <c r="AE198" s="5">
        <v>570</v>
      </c>
      <c r="AF198" s="5">
        <v>800</v>
      </c>
      <c r="AG198" s="5">
        <v>615</v>
      </c>
      <c r="AH198" s="5">
        <v>719</v>
      </c>
      <c r="AI198" s="5">
        <v>0.40510000000000002</v>
      </c>
      <c r="AJ198" s="5">
        <v>0.56859999999999999</v>
      </c>
      <c r="AK198" s="5">
        <v>0.56859999999999999</v>
      </c>
      <c r="AL198" s="4" t="s">
        <v>627</v>
      </c>
    </row>
    <row r="199" spans="1:38" x14ac:dyDescent="0.3">
      <c r="A199" s="4" t="s">
        <v>616</v>
      </c>
      <c r="B199" s="4" t="s">
        <v>1319</v>
      </c>
      <c r="C199" s="4" t="s">
        <v>1617</v>
      </c>
      <c r="D199" s="4" t="s">
        <v>1618</v>
      </c>
      <c r="E199" s="4" t="s">
        <v>620</v>
      </c>
      <c r="F199" s="4" t="s">
        <v>1619</v>
      </c>
      <c r="G199" s="4" t="s">
        <v>1617</v>
      </c>
      <c r="H199" s="4" t="s">
        <v>1619</v>
      </c>
      <c r="I199" s="4" t="s">
        <v>622</v>
      </c>
      <c r="J199" s="4" t="s">
        <v>623</v>
      </c>
      <c r="K199" s="4" t="s">
        <v>624</v>
      </c>
      <c r="L199" s="4">
        <v>1279526</v>
      </c>
      <c r="M199" s="4">
        <v>0</v>
      </c>
      <c r="N199" s="4" t="s">
        <v>1620</v>
      </c>
      <c r="O199" s="4" t="s">
        <v>1621</v>
      </c>
      <c r="P199" s="5">
        <v>3271</v>
      </c>
      <c r="Q199" s="5">
        <v>1817</v>
      </c>
      <c r="R199" s="5">
        <v>122</v>
      </c>
      <c r="S199" s="5">
        <v>295</v>
      </c>
      <c r="T199" s="5">
        <v>501</v>
      </c>
      <c r="U199" s="5">
        <v>239</v>
      </c>
      <c r="V199" s="5">
        <v>297</v>
      </c>
      <c r="W199" s="5">
        <v>2374</v>
      </c>
      <c r="X199" s="5">
        <v>1428</v>
      </c>
      <c r="Y199" s="5">
        <v>87</v>
      </c>
      <c r="Z199" s="5">
        <v>194</v>
      </c>
      <c r="AA199" s="5">
        <v>362</v>
      </c>
      <c r="AB199" s="5">
        <v>169</v>
      </c>
      <c r="AC199" s="5">
        <v>134</v>
      </c>
      <c r="AD199" s="5">
        <v>1402</v>
      </c>
      <c r="AE199" s="5">
        <v>544</v>
      </c>
      <c r="AF199" s="5">
        <v>840</v>
      </c>
      <c r="AG199" s="5">
        <v>670</v>
      </c>
      <c r="AH199" s="5">
        <v>659</v>
      </c>
      <c r="AI199" s="5">
        <v>0.38800000000000001</v>
      </c>
      <c r="AJ199" s="5">
        <v>0.59909999999999997</v>
      </c>
      <c r="AK199" s="5">
        <v>0.59909999999999997</v>
      </c>
      <c r="AL199" s="4" t="s">
        <v>627</v>
      </c>
    </row>
    <row r="200" spans="1:38" x14ac:dyDescent="0.3">
      <c r="A200" s="4" t="s">
        <v>616</v>
      </c>
      <c r="B200" s="4" t="s">
        <v>1319</v>
      </c>
      <c r="C200" s="4" t="s">
        <v>1622</v>
      </c>
      <c r="D200" s="4" t="s">
        <v>1623</v>
      </c>
      <c r="E200" s="4" t="s">
        <v>620</v>
      </c>
      <c r="F200" s="4" t="s">
        <v>1624</v>
      </c>
      <c r="G200" s="4" t="s">
        <v>1622</v>
      </c>
      <c r="H200" s="4" t="s">
        <v>1624</v>
      </c>
      <c r="I200" s="4" t="s">
        <v>622</v>
      </c>
      <c r="J200" s="4" t="s">
        <v>623</v>
      </c>
      <c r="K200" s="4" t="s">
        <v>624</v>
      </c>
      <c r="L200" s="4">
        <v>1199659</v>
      </c>
      <c r="M200" s="4">
        <v>0</v>
      </c>
      <c r="N200" s="4" t="s">
        <v>1625</v>
      </c>
      <c r="O200" s="4" t="s">
        <v>1626</v>
      </c>
      <c r="P200" s="5">
        <v>1197</v>
      </c>
      <c r="Q200" s="5">
        <v>982</v>
      </c>
      <c r="R200" s="5">
        <v>29</v>
      </c>
      <c r="S200" s="5">
        <v>66</v>
      </c>
      <c r="T200" s="5">
        <v>60</v>
      </c>
      <c r="U200" s="5">
        <v>27</v>
      </c>
      <c r="V200" s="5">
        <v>33</v>
      </c>
      <c r="W200" s="5">
        <v>861</v>
      </c>
      <c r="X200" s="5">
        <v>724</v>
      </c>
      <c r="Y200" s="5">
        <v>14</v>
      </c>
      <c r="Z200" s="5">
        <v>33</v>
      </c>
      <c r="AA200" s="5">
        <v>50</v>
      </c>
      <c r="AB200" s="5">
        <v>20</v>
      </c>
      <c r="AC200" s="5">
        <v>20</v>
      </c>
      <c r="AD200" s="5">
        <v>678</v>
      </c>
      <c r="AE200" s="5">
        <v>203</v>
      </c>
      <c r="AF200" s="5">
        <v>469</v>
      </c>
      <c r="AG200" s="5">
        <v>240</v>
      </c>
      <c r="AH200" s="5">
        <v>409</v>
      </c>
      <c r="AI200" s="5">
        <v>0.2994</v>
      </c>
      <c r="AJ200" s="5">
        <v>0.69169999999999998</v>
      </c>
      <c r="AK200" s="5">
        <v>0.69169999999999998</v>
      </c>
      <c r="AL200" s="4" t="s">
        <v>627</v>
      </c>
    </row>
    <row r="201" spans="1:38" x14ac:dyDescent="0.3">
      <c r="A201" s="4" t="s">
        <v>616</v>
      </c>
      <c r="B201" s="4" t="s">
        <v>1390</v>
      </c>
      <c r="C201" s="4" t="s">
        <v>1627</v>
      </c>
      <c r="D201" s="4" t="s">
        <v>1628</v>
      </c>
      <c r="E201" s="4" t="s">
        <v>620</v>
      </c>
      <c r="F201" s="4" t="s">
        <v>1629</v>
      </c>
      <c r="G201" s="4" t="s">
        <v>1627</v>
      </c>
      <c r="H201" s="4" t="s">
        <v>1629</v>
      </c>
      <c r="I201" s="4" t="s">
        <v>622</v>
      </c>
      <c r="J201" s="4" t="s">
        <v>623</v>
      </c>
      <c r="K201" s="4" t="s">
        <v>624</v>
      </c>
      <c r="L201" s="4">
        <v>9502638</v>
      </c>
      <c r="M201" s="4">
        <v>613839</v>
      </c>
      <c r="N201" s="4" t="s">
        <v>1630</v>
      </c>
      <c r="O201" s="4" t="s">
        <v>1631</v>
      </c>
      <c r="P201" s="5">
        <v>1545</v>
      </c>
      <c r="Q201" s="5">
        <v>556</v>
      </c>
      <c r="R201" s="5">
        <v>10</v>
      </c>
      <c r="S201" s="5">
        <v>99</v>
      </c>
      <c r="T201" s="5">
        <v>277</v>
      </c>
      <c r="U201" s="5">
        <v>379</v>
      </c>
      <c r="V201" s="5">
        <v>224</v>
      </c>
      <c r="W201" s="5">
        <v>1118</v>
      </c>
      <c r="X201" s="5">
        <v>456</v>
      </c>
      <c r="Y201" s="5">
        <v>7</v>
      </c>
      <c r="Z201" s="5">
        <v>64</v>
      </c>
      <c r="AA201" s="5">
        <v>196</v>
      </c>
      <c r="AB201" s="5">
        <v>275</v>
      </c>
      <c r="AC201" s="5">
        <v>120</v>
      </c>
      <c r="AD201" s="5">
        <v>523</v>
      </c>
      <c r="AE201" s="5">
        <v>273</v>
      </c>
      <c r="AF201" s="5">
        <v>232</v>
      </c>
      <c r="AG201" s="5">
        <v>323</v>
      </c>
      <c r="AH201" s="5">
        <v>175</v>
      </c>
      <c r="AI201" s="5">
        <v>0.52200000000000002</v>
      </c>
      <c r="AJ201" s="5">
        <v>0.44359999999999999</v>
      </c>
      <c r="AK201" s="5">
        <v>2.5219999999999998</v>
      </c>
      <c r="AL201" s="4" t="s">
        <v>627</v>
      </c>
    </row>
    <row r="202" spans="1:38" x14ac:dyDescent="0.3">
      <c r="A202" s="4" t="s">
        <v>616</v>
      </c>
      <c r="B202" s="4" t="s">
        <v>1390</v>
      </c>
      <c r="C202" s="4" t="s">
        <v>1632</v>
      </c>
      <c r="D202" s="4" t="s">
        <v>1633</v>
      </c>
      <c r="E202" s="4" t="s">
        <v>620</v>
      </c>
      <c r="F202" s="4" t="s">
        <v>1634</v>
      </c>
      <c r="G202" s="4" t="s">
        <v>1632</v>
      </c>
      <c r="H202" s="4" t="s">
        <v>1634</v>
      </c>
      <c r="I202" s="4" t="s">
        <v>622</v>
      </c>
      <c r="J202" s="4" t="s">
        <v>623</v>
      </c>
      <c r="K202" s="4" t="s">
        <v>624</v>
      </c>
      <c r="L202" s="4">
        <v>2351566</v>
      </c>
      <c r="M202" s="4">
        <v>56576</v>
      </c>
      <c r="N202" s="4" t="s">
        <v>1635</v>
      </c>
      <c r="O202" s="4" t="s">
        <v>1636</v>
      </c>
      <c r="P202" s="5">
        <v>2924</v>
      </c>
      <c r="Q202" s="5">
        <v>1722</v>
      </c>
      <c r="R202" s="5">
        <v>37</v>
      </c>
      <c r="S202" s="5">
        <v>194</v>
      </c>
      <c r="T202" s="5">
        <v>316</v>
      </c>
      <c r="U202" s="5">
        <v>339</v>
      </c>
      <c r="V202" s="5">
        <v>316</v>
      </c>
      <c r="W202" s="5">
        <v>2103</v>
      </c>
      <c r="X202" s="5">
        <v>1339</v>
      </c>
      <c r="Y202" s="5">
        <v>29</v>
      </c>
      <c r="Z202" s="5">
        <v>118</v>
      </c>
      <c r="AA202" s="5">
        <v>226</v>
      </c>
      <c r="AB202" s="5">
        <v>238</v>
      </c>
      <c r="AC202" s="5">
        <v>153</v>
      </c>
      <c r="AD202" s="5">
        <v>1361</v>
      </c>
      <c r="AE202" s="5">
        <v>603</v>
      </c>
      <c r="AF202" s="5">
        <v>724</v>
      </c>
      <c r="AG202" s="5">
        <v>797</v>
      </c>
      <c r="AH202" s="5">
        <v>482</v>
      </c>
      <c r="AI202" s="5">
        <v>0.44309999999999999</v>
      </c>
      <c r="AJ202" s="5">
        <v>0.53200000000000003</v>
      </c>
      <c r="AK202" s="5">
        <v>0.53200000000000003</v>
      </c>
      <c r="AL202" s="4" t="s">
        <v>627</v>
      </c>
    </row>
    <row r="203" spans="1:38" x14ac:dyDescent="0.3">
      <c r="A203" s="4" t="s">
        <v>616</v>
      </c>
      <c r="B203" s="4" t="s">
        <v>1426</v>
      </c>
      <c r="C203" s="4" t="s">
        <v>1637</v>
      </c>
      <c r="D203" s="4" t="s">
        <v>1638</v>
      </c>
      <c r="E203" s="4" t="s">
        <v>620</v>
      </c>
      <c r="F203" s="4" t="s">
        <v>1639</v>
      </c>
      <c r="G203" s="4" t="s">
        <v>1637</v>
      </c>
      <c r="H203" s="4" t="s">
        <v>1639</v>
      </c>
      <c r="I203" s="4" t="s">
        <v>622</v>
      </c>
      <c r="J203" s="4" t="s">
        <v>623</v>
      </c>
      <c r="K203" s="4" t="s">
        <v>624</v>
      </c>
      <c r="L203" s="4">
        <v>5270117508</v>
      </c>
      <c r="M203" s="4">
        <v>1525607844</v>
      </c>
      <c r="N203" s="4" t="s">
        <v>1640</v>
      </c>
      <c r="O203" s="4" t="s">
        <v>1641</v>
      </c>
      <c r="P203" s="5">
        <v>418</v>
      </c>
      <c r="Q203" s="5">
        <v>14</v>
      </c>
      <c r="R203" s="5">
        <v>1</v>
      </c>
      <c r="S203" s="5">
        <v>0</v>
      </c>
      <c r="T203" s="5">
        <v>0</v>
      </c>
      <c r="U203" s="5">
        <v>400</v>
      </c>
      <c r="V203" s="5">
        <v>3</v>
      </c>
      <c r="W203" s="5">
        <v>257</v>
      </c>
      <c r="X203" s="5">
        <v>13</v>
      </c>
      <c r="Y203" s="5">
        <v>1</v>
      </c>
      <c r="Z203" s="5">
        <v>0</v>
      </c>
      <c r="AA203" s="5">
        <v>0</v>
      </c>
      <c r="AB203" s="5">
        <v>243</v>
      </c>
      <c r="AC203" s="5">
        <v>0</v>
      </c>
      <c r="AD203" s="5">
        <v>163</v>
      </c>
      <c r="AE203" s="5">
        <v>104</v>
      </c>
      <c r="AF203" s="5">
        <v>51</v>
      </c>
      <c r="AG203" s="5">
        <v>100</v>
      </c>
      <c r="AH203" s="5">
        <v>38</v>
      </c>
      <c r="AI203" s="5">
        <v>0.63800000000000001</v>
      </c>
      <c r="AJ203" s="5">
        <v>0.31290000000000001</v>
      </c>
      <c r="AK203" s="5">
        <v>2.6379999999999999</v>
      </c>
      <c r="AL203" s="4" t="s">
        <v>627</v>
      </c>
    </row>
    <row r="204" spans="1:38" x14ac:dyDescent="0.3">
      <c r="A204" s="4" t="s">
        <v>616</v>
      </c>
      <c r="B204" s="4" t="s">
        <v>1426</v>
      </c>
      <c r="C204" s="4" t="s">
        <v>1642</v>
      </c>
      <c r="D204" s="4" t="s">
        <v>1643</v>
      </c>
      <c r="E204" s="4" t="s">
        <v>620</v>
      </c>
      <c r="F204" s="4" t="s">
        <v>1644</v>
      </c>
      <c r="G204" s="4" t="s">
        <v>1642</v>
      </c>
      <c r="H204" s="4" t="s">
        <v>1644</v>
      </c>
      <c r="I204" s="4" t="s">
        <v>622</v>
      </c>
      <c r="J204" s="4" t="s">
        <v>623</v>
      </c>
      <c r="K204" s="4" t="s">
        <v>624</v>
      </c>
      <c r="L204" s="4">
        <v>2238550314</v>
      </c>
      <c r="M204" s="4">
        <v>979963742</v>
      </c>
      <c r="N204" s="4" t="s">
        <v>1645</v>
      </c>
      <c r="O204" s="4" t="s">
        <v>1646</v>
      </c>
      <c r="P204" s="5">
        <v>354</v>
      </c>
      <c r="Q204" s="5">
        <v>10</v>
      </c>
      <c r="R204" s="5">
        <v>0</v>
      </c>
      <c r="S204" s="5">
        <v>1</v>
      </c>
      <c r="T204" s="5">
        <v>1</v>
      </c>
      <c r="U204" s="5">
        <v>340</v>
      </c>
      <c r="V204" s="5">
        <v>2</v>
      </c>
      <c r="W204" s="5">
        <v>187</v>
      </c>
      <c r="X204" s="5">
        <v>9</v>
      </c>
      <c r="Y204" s="5">
        <v>0</v>
      </c>
      <c r="Z204" s="5">
        <v>1</v>
      </c>
      <c r="AA204" s="5">
        <v>1</v>
      </c>
      <c r="AB204" s="5">
        <v>174</v>
      </c>
      <c r="AC204" s="5">
        <v>2</v>
      </c>
      <c r="AD204" s="5">
        <v>126</v>
      </c>
      <c r="AE204" s="5">
        <v>65</v>
      </c>
      <c r="AF204" s="5">
        <v>44</v>
      </c>
      <c r="AG204" s="5">
        <v>73</v>
      </c>
      <c r="AH204" s="5">
        <v>38</v>
      </c>
      <c r="AI204" s="5">
        <v>0.51590000000000003</v>
      </c>
      <c r="AJ204" s="5">
        <v>0.34920000000000001</v>
      </c>
      <c r="AK204" s="5">
        <v>2.5158999999999998</v>
      </c>
      <c r="AL204" s="4" t="s">
        <v>627</v>
      </c>
    </row>
    <row r="205" spans="1:38" x14ac:dyDescent="0.3">
      <c r="A205" s="4" t="s">
        <v>616</v>
      </c>
      <c r="B205" s="4" t="s">
        <v>1426</v>
      </c>
      <c r="C205" s="4" t="s">
        <v>1647</v>
      </c>
      <c r="D205" s="4" t="s">
        <v>1648</v>
      </c>
      <c r="E205" s="4" t="s">
        <v>620</v>
      </c>
      <c r="F205" s="4" t="s">
        <v>1649</v>
      </c>
      <c r="G205" s="4" t="s">
        <v>1647</v>
      </c>
      <c r="H205" s="4" t="s">
        <v>1649</v>
      </c>
      <c r="I205" s="4" t="s">
        <v>622</v>
      </c>
      <c r="J205" s="4" t="s">
        <v>623</v>
      </c>
      <c r="K205" s="4" t="s">
        <v>624</v>
      </c>
      <c r="L205" s="4">
        <v>4517137592</v>
      </c>
      <c r="M205" s="4">
        <v>3463744491</v>
      </c>
      <c r="N205" s="4" t="s">
        <v>1650</v>
      </c>
      <c r="O205" s="4" t="s">
        <v>1651</v>
      </c>
      <c r="P205" s="5">
        <v>191</v>
      </c>
      <c r="Q205" s="5">
        <v>6</v>
      </c>
      <c r="R205" s="5">
        <v>0</v>
      </c>
      <c r="S205" s="5">
        <v>0</v>
      </c>
      <c r="T205" s="5">
        <v>0</v>
      </c>
      <c r="U205" s="5">
        <v>178</v>
      </c>
      <c r="V205" s="5">
        <v>7</v>
      </c>
      <c r="W205" s="5">
        <v>145</v>
      </c>
      <c r="X205" s="5">
        <v>6</v>
      </c>
      <c r="Y205" s="5">
        <v>0</v>
      </c>
      <c r="Z205" s="5">
        <v>0</v>
      </c>
      <c r="AA205" s="5">
        <v>0</v>
      </c>
      <c r="AB205" s="5">
        <v>134</v>
      </c>
      <c r="AC205" s="5">
        <v>5</v>
      </c>
      <c r="AD205" s="5">
        <v>87</v>
      </c>
      <c r="AE205" s="5">
        <v>31</v>
      </c>
      <c r="AF205" s="5">
        <v>55</v>
      </c>
      <c r="AG205" s="5">
        <v>43</v>
      </c>
      <c r="AH205" s="5">
        <v>41</v>
      </c>
      <c r="AI205" s="5">
        <v>0.35630000000000001</v>
      </c>
      <c r="AJ205" s="5">
        <v>0.63219999999999998</v>
      </c>
      <c r="AK205" s="5">
        <v>0.63219999999999998</v>
      </c>
      <c r="AL205" s="4" t="s">
        <v>627</v>
      </c>
    </row>
    <row r="206" spans="1:38" x14ac:dyDescent="0.3">
      <c r="A206" s="4" t="s">
        <v>616</v>
      </c>
      <c r="B206" s="4" t="s">
        <v>1426</v>
      </c>
      <c r="C206" s="4" t="s">
        <v>1652</v>
      </c>
      <c r="D206" s="4" t="s">
        <v>1653</v>
      </c>
      <c r="E206" s="4" t="s">
        <v>620</v>
      </c>
      <c r="F206" s="4" t="s">
        <v>1654</v>
      </c>
      <c r="G206" s="4" t="s">
        <v>1652</v>
      </c>
      <c r="H206" s="4" t="s">
        <v>1654</v>
      </c>
      <c r="I206" s="4" t="s">
        <v>622</v>
      </c>
      <c r="J206" s="4" t="s">
        <v>623</v>
      </c>
      <c r="K206" s="4" t="s">
        <v>624</v>
      </c>
      <c r="L206" s="4">
        <v>3167754</v>
      </c>
      <c r="M206" s="4">
        <v>1280459</v>
      </c>
      <c r="N206" s="4" t="s">
        <v>1655</v>
      </c>
      <c r="O206" s="4" t="s">
        <v>1656</v>
      </c>
      <c r="P206" s="5">
        <v>282</v>
      </c>
      <c r="Q206" s="5">
        <v>7</v>
      </c>
      <c r="R206" s="5">
        <v>1</v>
      </c>
      <c r="S206" s="5">
        <v>0</v>
      </c>
      <c r="T206" s="5">
        <v>0</v>
      </c>
      <c r="U206" s="5">
        <v>260</v>
      </c>
      <c r="V206" s="5">
        <v>14</v>
      </c>
      <c r="W206" s="5">
        <v>180</v>
      </c>
      <c r="X206" s="5">
        <v>7</v>
      </c>
      <c r="Y206" s="5">
        <v>1</v>
      </c>
      <c r="Z206" s="5">
        <v>0</v>
      </c>
      <c r="AA206" s="5">
        <v>0</v>
      </c>
      <c r="AB206" s="5">
        <v>170</v>
      </c>
      <c r="AC206" s="5">
        <v>2</v>
      </c>
      <c r="AD206" s="5">
        <v>110</v>
      </c>
      <c r="AE206" s="5">
        <v>46</v>
      </c>
      <c r="AF206" s="5">
        <v>54</v>
      </c>
      <c r="AG206" s="5">
        <v>63</v>
      </c>
      <c r="AH206" s="5">
        <v>43</v>
      </c>
      <c r="AI206" s="5">
        <v>0.41820000000000002</v>
      </c>
      <c r="AJ206" s="5">
        <v>0.4909</v>
      </c>
      <c r="AK206" s="5">
        <v>0.4909</v>
      </c>
      <c r="AL206" s="4" t="s">
        <v>627</v>
      </c>
    </row>
    <row r="207" spans="1:38" x14ac:dyDescent="0.3">
      <c r="A207" s="4" t="s">
        <v>616</v>
      </c>
      <c r="B207" s="4" t="s">
        <v>1426</v>
      </c>
      <c r="C207" s="4" t="s">
        <v>1657</v>
      </c>
      <c r="D207" s="4" t="s">
        <v>1658</v>
      </c>
      <c r="E207" s="4" t="s">
        <v>620</v>
      </c>
      <c r="F207" s="4" t="s">
        <v>1659</v>
      </c>
      <c r="G207" s="4" t="s">
        <v>1657</v>
      </c>
      <c r="H207" s="4" t="s">
        <v>1659</v>
      </c>
      <c r="I207" s="4" t="s">
        <v>622</v>
      </c>
      <c r="J207" s="4" t="s">
        <v>623</v>
      </c>
      <c r="K207" s="4" t="s">
        <v>624</v>
      </c>
      <c r="L207" s="4">
        <v>8319123819</v>
      </c>
      <c r="M207" s="4">
        <v>760748529</v>
      </c>
      <c r="N207" s="4" t="s">
        <v>1660</v>
      </c>
      <c r="O207" s="4" t="s">
        <v>1661</v>
      </c>
      <c r="P207" s="5">
        <v>569</v>
      </c>
      <c r="Q207" s="5">
        <v>18</v>
      </c>
      <c r="R207" s="5">
        <v>0</v>
      </c>
      <c r="S207" s="5">
        <v>1</v>
      </c>
      <c r="T207" s="5">
        <v>0</v>
      </c>
      <c r="U207" s="5">
        <v>539</v>
      </c>
      <c r="V207" s="5">
        <v>11</v>
      </c>
      <c r="W207" s="5">
        <v>324</v>
      </c>
      <c r="X207" s="5">
        <v>14</v>
      </c>
      <c r="Y207" s="5">
        <v>0</v>
      </c>
      <c r="Z207" s="5">
        <v>1</v>
      </c>
      <c r="AA207" s="5">
        <v>0</v>
      </c>
      <c r="AB207" s="5">
        <v>305</v>
      </c>
      <c r="AC207" s="5">
        <v>4</v>
      </c>
      <c r="AD207" s="5">
        <v>133</v>
      </c>
      <c r="AE207" s="5">
        <v>80</v>
      </c>
      <c r="AF207" s="5">
        <v>49</v>
      </c>
      <c r="AG207" s="5">
        <v>98</v>
      </c>
      <c r="AH207" s="5">
        <v>26</v>
      </c>
      <c r="AI207" s="5">
        <v>0.60150000000000003</v>
      </c>
      <c r="AJ207" s="5">
        <v>0.36840000000000001</v>
      </c>
      <c r="AK207" s="5">
        <v>2.6015000000000001</v>
      </c>
      <c r="AL207" s="4" t="s">
        <v>627</v>
      </c>
    </row>
    <row r="208" spans="1:38" x14ac:dyDescent="0.3">
      <c r="A208" s="4" t="s">
        <v>616</v>
      </c>
      <c r="B208" s="4" t="s">
        <v>1426</v>
      </c>
      <c r="C208" s="4" t="s">
        <v>1662</v>
      </c>
      <c r="D208" s="4" t="s">
        <v>1663</v>
      </c>
      <c r="E208" s="4" t="s">
        <v>620</v>
      </c>
      <c r="F208" s="4" t="s">
        <v>1664</v>
      </c>
      <c r="G208" s="4" t="s">
        <v>1662</v>
      </c>
      <c r="H208" s="4" t="s">
        <v>1664</v>
      </c>
      <c r="I208" s="4" t="s">
        <v>622</v>
      </c>
      <c r="J208" s="4" t="s">
        <v>623</v>
      </c>
      <c r="K208" s="4" t="s">
        <v>624</v>
      </c>
      <c r="L208" s="4">
        <v>2177263144</v>
      </c>
      <c r="M208" s="4">
        <v>47102648</v>
      </c>
      <c r="N208" s="4" t="s">
        <v>1665</v>
      </c>
      <c r="O208" s="4" t="s">
        <v>1666</v>
      </c>
      <c r="P208" s="5">
        <v>627</v>
      </c>
      <c r="Q208" s="5">
        <v>22</v>
      </c>
      <c r="R208" s="5">
        <v>1</v>
      </c>
      <c r="S208" s="5">
        <v>1</v>
      </c>
      <c r="T208" s="5">
        <v>1</v>
      </c>
      <c r="U208" s="5">
        <v>596</v>
      </c>
      <c r="V208" s="5">
        <v>6</v>
      </c>
      <c r="W208" s="5">
        <v>388</v>
      </c>
      <c r="X208" s="5">
        <v>20</v>
      </c>
      <c r="Y208" s="5">
        <v>1</v>
      </c>
      <c r="Z208" s="5">
        <v>1</v>
      </c>
      <c r="AA208" s="5">
        <v>1</v>
      </c>
      <c r="AB208" s="5">
        <v>364</v>
      </c>
      <c r="AC208" s="5">
        <v>1</v>
      </c>
      <c r="AD208" s="5">
        <v>174</v>
      </c>
      <c r="AE208" s="5">
        <v>101</v>
      </c>
      <c r="AF208" s="5">
        <v>66</v>
      </c>
      <c r="AG208" s="5">
        <v>132</v>
      </c>
      <c r="AH208" s="5">
        <v>31</v>
      </c>
      <c r="AI208" s="5">
        <v>0.58050000000000002</v>
      </c>
      <c r="AJ208" s="5">
        <v>0.37930000000000003</v>
      </c>
      <c r="AK208" s="5">
        <v>2.5804999999999998</v>
      </c>
      <c r="AL208" s="4" t="s">
        <v>627</v>
      </c>
    </row>
    <row r="209" spans="1:38" x14ac:dyDescent="0.3">
      <c r="A209" s="4" t="s">
        <v>616</v>
      </c>
      <c r="B209" s="4" t="s">
        <v>1426</v>
      </c>
      <c r="C209" s="4" t="s">
        <v>1667</v>
      </c>
      <c r="D209" s="4" t="s">
        <v>1668</v>
      </c>
      <c r="E209" s="4" t="s">
        <v>620</v>
      </c>
      <c r="F209" s="4" t="s">
        <v>1669</v>
      </c>
      <c r="G209" s="4" t="s">
        <v>1667</v>
      </c>
      <c r="H209" s="4" t="s">
        <v>1669</v>
      </c>
      <c r="I209" s="4" t="s">
        <v>622</v>
      </c>
      <c r="J209" s="4" t="s">
        <v>623</v>
      </c>
      <c r="K209" s="4" t="s">
        <v>624</v>
      </c>
      <c r="L209" s="4">
        <v>2311112057</v>
      </c>
      <c r="M209" s="4">
        <v>38292796</v>
      </c>
      <c r="N209" s="4" t="s">
        <v>1670</v>
      </c>
      <c r="O209" s="4" t="s">
        <v>1671</v>
      </c>
      <c r="P209" s="5">
        <v>373</v>
      </c>
      <c r="Q209" s="5">
        <v>15</v>
      </c>
      <c r="R209" s="5">
        <v>1</v>
      </c>
      <c r="S209" s="5">
        <v>0</v>
      </c>
      <c r="T209" s="5">
        <v>0</v>
      </c>
      <c r="U209" s="5">
        <v>354</v>
      </c>
      <c r="V209" s="5">
        <v>3</v>
      </c>
      <c r="W209" s="5">
        <v>245</v>
      </c>
      <c r="X209" s="5">
        <v>15</v>
      </c>
      <c r="Y209" s="5">
        <v>1</v>
      </c>
      <c r="Z209" s="5">
        <v>0</v>
      </c>
      <c r="AA209" s="5">
        <v>0</v>
      </c>
      <c r="AB209" s="5">
        <v>228</v>
      </c>
      <c r="AC209" s="5">
        <v>1</v>
      </c>
      <c r="AD209" s="5">
        <v>117</v>
      </c>
      <c r="AE209" s="5">
        <v>62</v>
      </c>
      <c r="AF209" s="5">
        <v>41</v>
      </c>
      <c r="AG209" s="5">
        <v>77</v>
      </c>
      <c r="AH209" s="5">
        <v>26</v>
      </c>
      <c r="AI209" s="5">
        <v>0.52990000000000004</v>
      </c>
      <c r="AJ209" s="5">
        <v>0.35039999999999999</v>
      </c>
      <c r="AK209" s="5">
        <v>2.5299</v>
      </c>
      <c r="AL209" s="4" t="s">
        <v>627</v>
      </c>
    </row>
    <row r="210" spans="1:38" x14ac:dyDescent="0.3">
      <c r="A210" s="4" t="s">
        <v>616</v>
      </c>
      <c r="B210" s="4" t="s">
        <v>1426</v>
      </c>
      <c r="C210" s="4" t="s">
        <v>1672</v>
      </c>
      <c r="D210" s="4" t="s">
        <v>1673</v>
      </c>
      <c r="E210" s="4" t="s">
        <v>620</v>
      </c>
      <c r="F210" s="4" t="s">
        <v>1674</v>
      </c>
      <c r="G210" s="4" t="s">
        <v>1672</v>
      </c>
      <c r="H210" s="4" t="s">
        <v>1674</v>
      </c>
      <c r="I210" s="4" t="s">
        <v>622</v>
      </c>
      <c r="J210" s="4" t="s">
        <v>623</v>
      </c>
      <c r="K210" s="4" t="s">
        <v>624</v>
      </c>
      <c r="L210" s="4">
        <v>3909536635</v>
      </c>
      <c r="M210" s="4">
        <v>58547951</v>
      </c>
      <c r="N210" s="4" t="s">
        <v>1675</v>
      </c>
      <c r="O210" s="4" t="s">
        <v>1676</v>
      </c>
      <c r="P210" s="5">
        <v>117</v>
      </c>
      <c r="Q210" s="5">
        <v>11</v>
      </c>
      <c r="R210" s="5">
        <v>0</v>
      </c>
      <c r="S210" s="5">
        <v>0</v>
      </c>
      <c r="T210" s="5">
        <v>0</v>
      </c>
      <c r="U210" s="5">
        <v>97</v>
      </c>
      <c r="V210" s="5">
        <v>9</v>
      </c>
      <c r="W210" s="5">
        <v>83</v>
      </c>
      <c r="X210" s="5">
        <v>11</v>
      </c>
      <c r="Y210" s="5">
        <v>0</v>
      </c>
      <c r="Z210" s="5">
        <v>0</v>
      </c>
      <c r="AA210" s="5">
        <v>0</v>
      </c>
      <c r="AB210" s="5">
        <v>68</v>
      </c>
      <c r="AC210" s="5">
        <v>4</v>
      </c>
      <c r="AD210" s="5">
        <v>50</v>
      </c>
      <c r="AE210" s="5">
        <v>30</v>
      </c>
      <c r="AF210" s="5">
        <v>17</v>
      </c>
      <c r="AG210" s="5">
        <v>27</v>
      </c>
      <c r="AH210" s="5">
        <v>17</v>
      </c>
      <c r="AI210" s="5">
        <v>0.6</v>
      </c>
      <c r="AJ210" s="5">
        <v>0.34</v>
      </c>
      <c r="AK210" s="5">
        <v>2.6</v>
      </c>
      <c r="AL210" s="4" t="s">
        <v>627</v>
      </c>
    </row>
    <row r="211" spans="1:38" x14ac:dyDescent="0.3">
      <c r="A211" s="4" t="s">
        <v>616</v>
      </c>
      <c r="B211" s="4" t="s">
        <v>1426</v>
      </c>
      <c r="C211" s="4" t="s">
        <v>1677</v>
      </c>
      <c r="D211" s="4" t="s">
        <v>1678</v>
      </c>
      <c r="E211" s="4" t="s">
        <v>620</v>
      </c>
      <c r="F211" s="4" t="s">
        <v>1679</v>
      </c>
      <c r="G211" s="4" t="s">
        <v>1677</v>
      </c>
      <c r="H211" s="4" t="s">
        <v>1679</v>
      </c>
      <c r="I211" s="4" t="s">
        <v>622</v>
      </c>
      <c r="J211" s="4" t="s">
        <v>623</v>
      </c>
      <c r="K211" s="4" t="s">
        <v>624</v>
      </c>
      <c r="L211" s="4">
        <v>18917839822</v>
      </c>
      <c r="M211" s="4">
        <v>135854340</v>
      </c>
      <c r="N211" s="4" t="s">
        <v>1680</v>
      </c>
      <c r="O211" s="4" t="s">
        <v>1681</v>
      </c>
      <c r="P211" s="5">
        <v>44</v>
      </c>
      <c r="Q211" s="5">
        <v>6</v>
      </c>
      <c r="R211" s="5">
        <v>0</v>
      </c>
      <c r="S211" s="5">
        <v>0</v>
      </c>
      <c r="T211" s="5">
        <v>0</v>
      </c>
      <c r="U211" s="5">
        <v>37</v>
      </c>
      <c r="V211" s="5">
        <v>1</v>
      </c>
      <c r="W211" s="5">
        <v>33</v>
      </c>
      <c r="X211" s="5">
        <v>6</v>
      </c>
      <c r="Y211" s="5">
        <v>0</v>
      </c>
      <c r="Z211" s="5">
        <v>0</v>
      </c>
      <c r="AA211" s="5">
        <v>0</v>
      </c>
      <c r="AB211" s="5">
        <v>26</v>
      </c>
      <c r="AC211" s="5">
        <v>1</v>
      </c>
      <c r="AD211" s="5">
        <v>20</v>
      </c>
      <c r="AE211" s="5">
        <v>7</v>
      </c>
      <c r="AF211" s="5">
        <v>13</v>
      </c>
      <c r="AG211" s="5">
        <v>8</v>
      </c>
      <c r="AH211" s="5">
        <v>11</v>
      </c>
      <c r="AI211" s="5">
        <v>0.35</v>
      </c>
      <c r="AJ211" s="5">
        <v>0.65</v>
      </c>
      <c r="AK211" s="5">
        <v>0.65</v>
      </c>
      <c r="AL211" s="4" t="s">
        <v>627</v>
      </c>
    </row>
    <row r="212" spans="1:38" x14ac:dyDescent="0.3">
      <c r="A212" s="4" t="s">
        <v>616</v>
      </c>
      <c r="B212" s="4" t="s">
        <v>1426</v>
      </c>
      <c r="C212" s="4" t="s">
        <v>1682</v>
      </c>
      <c r="D212" s="4" t="s">
        <v>1683</v>
      </c>
      <c r="E212" s="4" t="s">
        <v>620</v>
      </c>
      <c r="F212" s="4" t="s">
        <v>1684</v>
      </c>
      <c r="G212" s="4" t="s">
        <v>1682</v>
      </c>
      <c r="H212" s="4" t="s">
        <v>1684</v>
      </c>
      <c r="I212" s="4" t="s">
        <v>622</v>
      </c>
      <c r="J212" s="4" t="s">
        <v>623</v>
      </c>
      <c r="K212" s="4" t="s">
        <v>624</v>
      </c>
      <c r="L212" s="4">
        <v>3786244901</v>
      </c>
      <c r="M212" s="4">
        <v>33916836</v>
      </c>
      <c r="N212" s="4" t="s">
        <v>1685</v>
      </c>
      <c r="O212" s="4" t="s">
        <v>1686</v>
      </c>
      <c r="P212" s="5">
        <v>346</v>
      </c>
      <c r="Q212" s="5">
        <v>18</v>
      </c>
      <c r="R212" s="5">
        <v>0</v>
      </c>
      <c r="S212" s="5">
        <v>1</v>
      </c>
      <c r="T212" s="5">
        <v>0</v>
      </c>
      <c r="U212" s="5">
        <v>320</v>
      </c>
      <c r="V212" s="5">
        <v>7</v>
      </c>
      <c r="W212" s="5">
        <v>216</v>
      </c>
      <c r="X212" s="5">
        <v>16</v>
      </c>
      <c r="Y212" s="5">
        <v>0</v>
      </c>
      <c r="Z212" s="5">
        <v>1</v>
      </c>
      <c r="AA212" s="5">
        <v>0</v>
      </c>
      <c r="AB212" s="5">
        <v>197</v>
      </c>
      <c r="AC212" s="5">
        <v>2</v>
      </c>
      <c r="AD212" s="5">
        <v>126</v>
      </c>
      <c r="AE212" s="5">
        <v>91</v>
      </c>
      <c r="AF212" s="5">
        <v>30</v>
      </c>
      <c r="AG212" s="5">
        <v>102</v>
      </c>
      <c r="AH212" s="5">
        <v>22</v>
      </c>
      <c r="AI212" s="5">
        <v>0.72219999999999995</v>
      </c>
      <c r="AJ212" s="5">
        <v>0.23810000000000001</v>
      </c>
      <c r="AK212" s="5">
        <v>2.7222</v>
      </c>
      <c r="AL212" s="4" t="s">
        <v>627</v>
      </c>
    </row>
    <row r="213" spans="1:38" x14ac:dyDescent="0.3">
      <c r="A213" s="4" t="s">
        <v>616</v>
      </c>
      <c r="B213" s="4" t="s">
        <v>1426</v>
      </c>
      <c r="C213" s="4" t="s">
        <v>1687</v>
      </c>
      <c r="D213" s="4" t="s">
        <v>1688</v>
      </c>
      <c r="E213" s="4" t="s">
        <v>620</v>
      </c>
      <c r="F213" s="4" t="s">
        <v>1689</v>
      </c>
      <c r="G213" s="4" t="s">
        <v>1687</v>
      </c>
      <c r="H213" s="4" t="s">
        <v>1689</v>
      </c>
      <c r="I213" s="4" t="s">
        <v>622</v>
      </c>
      <c r="J213" s="4" t="s">
        <v>623</v>
      </c>
      <c r="K213" s="4" t="s">
        <v>624</v>
      </c>
      <c r="L213" s="4">
        <v>13786974674</v>
      </c>
      <c r="M213" s="4">
        <v>353369466</v>
      </c>
      <c r="N213" s="4" t="s">
        <v>1690</v>
      </c>
      <c r="O213" s="4" t="s">
        <v>1691</v>
      </c>
      <c r="P213" s="5">
        <v>513</v>
      </c>
      <c r="Q213" s="5">
        <v>107</v>
      </c>
      <c r="R213" s="5">
        <v>1</v>
      </c>
      <c r="S213" s="5">
        <v>6</v>
      </c>
      <c r="T213" s="5">
        <v>0</v>
      </c>
      <c r="U213" s="5">
        <v>349</v>
      </c>
      <c r="V213" s="5">
        <v>50</v>
      </c>
      <c r="W213" s="5">
        <v>344</v>
      </c>
      <c r="X213" s="5">
        <v>88</v>
      </c>
      <c r="Y213" s="5">
        <v>1</v>
      </c>
      <c r="Z213" s="5">
        <v>4</v>
      </c>
      <c r="AA213" s="5">
        <v>0</v>
      </c>
      <c r="AB213" s="5">
        <v>222</v>
      </c>
      <c r="AC213" s="5">
        <v>29</v>
      </c>
      <c r="AD213" s="5">
        <v>210</v>
      </c>
      <c r="AE213" s="5">
        <v>90</v>
      </c>
      <c r="AF213" s="5">
        <v>117</v>
      </c>
      <c r="AG213" s="5">
        <v>111</v>
      </c>
      <c r="AH213" s="5">
        <v>89</v>
      </c>
      <c r="AI213" s="5">
        <v>0.42859999999999998</v>
      </c>
      <c r="AJ213" s="5">
        <v>0.55710000000000004</v>
      </c>
      <c r="AK213" s="5">
        <v>0.55710000000000004</v>
      </c>
      <c r="AL213" s="4" t="s">
        <v>627</v>
      </c>
    </row>
    <row r="214" spans="1:38" x14ac:dyDescent="0.3">
      <c r="A214" s="4" t="s">
        <v>616</v>
      </c>
      <c r="B214" s="4" t="s">
        <v>1426</v>
      </c>
      <c r="C214" s="4" t="s">
        <v>1692</v>
      </c>
      <c r="D214" s="4" t="s">
        <v>1693</v>
      </c>
      <c r="E214" s="4" t="s">
        <v>620</v>
      </c>
      <c r="F214" s="4" t="s">
        <v>1694</v>
      </c>
      <c r="G214" s="4" t="s">
        <v>1692</v>
      </c>
      <c r="H214" s="4" t="s">
        <v>1694</v>
      </c>
      <c r="I214" s="4" t="s">
        <v>622</v>
      </c>
      <c r="J214" s="4" t="s">
        <v>623</v>
      </c>
      <c r="K214" s="4" t="s">
        <v>624</v>
      </c>
      <c r="L214" s="4">
        <v>8976837</v>
      </c>
      <c r="M214" s="4">
        <v>4460271</v>
      </c>
      <c r="N214" s="4" t="s">
        <v>1695</v>
      </c>
      <c r="O214" s="4" t="s">
        <v>1696</v>
      </c>
      <c r="P214" s="5">
        <v>118</v>
      </c>
      <c r="Q214" s="5">
        <v>4</v>
      </c>
      <c r="R214" s="5">
        <v>2</v>
      </c>
      <c r="S214" s="5">
        <v>3</v>
      </c>
      <c r="T214" s="5">
        <v>0</v>
      </c>
      <c r="U214" s="5">
        <v>103</v>
      </c>
      <c r="V214" s="5">
        <v>6</v>
      </c>
      <c r="W214" s="5">
        <v>74</v>
      </c>
      <c r="X214" s="5">
        <v>4</v>
      </c>
      <c r="Y214" s="5">
        <v>2</v>
      </c>
      <c r="Z214" s="5">
        <v>1</v>
      </c>
      <c r="AA214" s="5">
        <v>0</v>
      </c>
      <c r="AB214" s="5">
        <v>61</v>
      </c>
      <c r="AC214" s="5">
        <v>6</v>
      </c>
      <c r="AD214" s="5">
        <v>40</v>
      </c>
      <c r="AE214" s="5">
        <v>17</v>
      </c>
      <c r="AF214" s="5">
        <v>21</v>
      </c>
      <c r="AG214" s="5">
        <v>23</v>
      </c>
      <c r="AH214" s="5">
        <v>8</v>
      </c>
      <c r="AI214" s="5">
        <v>0.42499999999999999</v>
      </c>
      <c r="AJ214" s="5">
        <v>0.52500000000000002</v>
      </c>
      <c r="AK214" s="5">
        <v>0.52500000000000002</v>
      </c>
      <c r="AL214" s="4" t="s">
        <v>627</v>
      </c>
    </row>
    <row r="215" spans="1:38" x14ac:dyDescent="0.3">
      <c r="A215" s="4" t="s">
        <v>616</v>
      </c>
      <c r="B215" s="4" t="s">
        <v>617</v>
      </c>
      <c r="C215" s="4" t="s">
        <v>1697</v>
      </c>
      <c r="D215" s="4" t="s">
        <v>1698</v>
      </c>
      <c r="E215" s="4" t="s">
        <v>620</v>
      </c>
      <c r="F215" s="4" t="s">
        <v>1699</v>
      </c>
      <c r="G215" s="4" t="s">
        <v>1697</v>
      </c>
      <c r="H215" s="4" t="s">
        <v>1699</v>
      </c>
      <c r="I215" s="4" t="s">
        <v>622</v>
      </c>
      <c r="J215" s="4" t="s">
        <v>623</v>
      </c>
      <c r="K215" s="4" t="s">
        <v>624</v>
      </c>
      <c r="L215" s="4">
        <v>6507083108</v>
      </c>
      <c r="M215" s="4">
        <v>414329959</v>
      </c>
      <c r="N215" s="4" t="s">
        <v>1700</v>
      </c>
      <c r="O215" s="4" t="s">
        <v>1701</v>
      </c>
      <c r="P215" s="5">
        <v>190</v>
      </c>
      <c r="Q215" s="5">
        <v>23</v>
      </c>
      <c r="R215" s="5">
        <v>0</v>
      </c>
      <c r="S215" s="5">
        <v>2</v>
      </c>
      <c r="T215" s="5">
        <v>0</v>
      </c>
      <c r="U215" s="5">
        <v>153</v>
      </c>
      <c r="V215" s="5">
        <v>12</v>
      </c>
      <c r="W215" s="5">
        <v>123</v>
      </c>
      <c r="X215" s="5">
        <v>15</v>
      </c>
      <c r="Y215" s="5">
        <v>0</v>
      </c>
      <c r="Z215" s="5">
        <v>1</v>
      </c>
      <c r="AA215" s="5">
        <v>0</v>
      </c>
      <c r="AB215" s="5">
        <v>103</v>
      </c>
      <c r="AC215" s="5">
        <v>4</v>
      </c>
      <c r="AD215" s="5">
        <v>108</v>
      </c>
      <c r="AE215" s="5">
        <v>58</v>
      </c>
      <c r="AF215" s="5">
        <v>40</v>
      </c>
      <c r="AG215" s="5">
        <v>76</v>
      </c>
      <c r="AH215" s="5">
        <v>26</v>
      </c>
      <c r="AI215" s="5">
        <v>0.53700000000000003</v>
      </c>
      <c r="AJ215" s="5">
        <v>0.37040000000000001</v>
      </c>
      <c r="AK215" s="5">
        <v>2.5369999999999999</v>
      </c>
      <c r="AL215" s="4" t="s">
        <v>627</v>
      </c>
    </row>
    <row r="216" spans="1:38" x14ac:dyDescent="0.3">
      <c r="A216" s="4" t="s">
        <v>616</v>
      </c>
      <c r="B216" s="4" t="s">
        <v>617</v>
      </c>
      <c r="C216" s="4" t="s">
        <v>1702</v>
      </c>
      <c r="D216" s="4" t="s">
        <v>1703</v>
      </c>
      <c r="E216" s="4" t="s">
        <v>620</v>
      </c>
      <c r="F216" s="4" t="s">
        <v>1704</v>
      </c>
      <c r="G216" s="4" t="s">
        <v>1702</v>
      </c>
      <c r="H216" s="4" t="s">
        <v>1704</v>
      </c>
      <c r="I216" s="4" t="s">
        <v>622</v>
      </c>
      <c r="J216" s="4" t="s">
        <v>623</v>
      </c>
      <c r="K216" s="4" t="s">
        <v>624</v>
      </c>
      <c r="L216" s="4">
        <v>1289099801</v>
      </c>
      <c r="M216" s="4">
        <v>933344134</v>
      </c>
      <c r="N216" s="4" t="s">
        <v>1705</v>
      </c>
      <c r="O216" s="4" t="s">
        <v>1706</v>
      </c>
      <c r="P216" s="5">
        <v>681</v>
      </c>
      <c r="Q216" s="5">
        <v>25</v>
      </c>
      <c r="R216" s="5">
        <v>0</v>
      </c>
      <c r="S216" s="5">
        <v>3</v>
      </c>
      <c r="T216" s="5">
        <v>1</v>
      </c>
      <c r="U216" s="5">
        <v>649</v>
      </c>
      <c r="V216" s="5">
        <v>3</v>
      </c>
      <c r="W216" s="5">
        <v>414</v>
      </c>
      <c r="X216" s="5">
        <v>25</v>
      </c>
      <c r="Y216" s="5">
        <v>0</v>
      </c>
      <c r="Z216" s="5">
        <v>1</v>
      </c>
      <c r="AA216" s="5">
        <v>1</v>
      </c>
      <c r="AB216" s="5">
        <v>384</v>
      </c>
      <c r="AC216" s="5">
        <v>3</v>
      </c>
      <c r="AD216" s="5">
        <v>183</v>
      </c>
      <c r="AE216" s="5">
        <v>92</v>
      </c>
      <c r="AF216" s="5">
        <v>85</v>
      </c>
      <c r="AG216" s="5">
        <v>114</v>
      </c>
      <c r="AH216" s="5">
        <v>59</v>
      </c>
      <c r="AI216" s="5">
        <v>0.50270000000000004</v>
      </c>
      <c r="AJ216" s="5">
        <v>0.46450000000000002</v>
      </c>
      <c r="AK216" s="5">
        <v>2.5026999999999999</v>
      </c>
      <c r="AL216" s="4" t="s">
        <v>627</v>
      </c>
    </row>
    <row r="217" spans="1:38" x14ac:dyDescent="0.3">
      <c r="A217" s="4" t="s">
        <v>616</v>
      </c>
      <c r="B217" s="4" t="s">
        <v>1707</v>
      </c>
      <c r="C217" s="4" t="s">
        <v>797</v>
      </c>
      <c r="D217" s="4" t="s">
        <v>1708</v>
      </c>
      <c r="E217" s="4" t="s">
        <v>620</v>
      </c>
      <c r="F217" s="4" t="s">
        <v>1709</v>
      </c>
      <c r="G217" s="4" t="s">
        <v>797</v>
      </c>
      <c r="H217" s="4" t="s">
        <v>1709</v>
      </c>
      <c r="I217" s="4" t="s">
        <v>622</v>
      </c>
      <c r="J217" s="4" t="s">
        <v>623</v>
      </c>
      <c r="K217" s="4" t="s">
        <v>624</v>
      </c>
      <c r="L217" s="4">
        <v>7267670375</v>
      </c>
      <c r="M217" s="4">
        <v>1907164494</v>
      </c>
      <c r="N217" s="4" t="s">
        <v>1710</v>
      </c>
      <c r="O217" s="4" t="s">
        <v>1711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9</v>
      </c>
      <c r="AL217" s="4" t="s">
        <v>627</v>
      </c>
    </row>
    <row r="218" spans="1:38" x14ac:dyDescent="0.3">
      <c r="A218" s="4" t="s">
        <v>616</v>
      </c>
      <c r="B218" s="4" t="s">
        <v>1707</v>
      </c>
      <c r="C218" s="4" t="s">
        <v>1712</v>
      </c>
      <c r="D218" s="4" t="s">
        <v>1713</v>
      </c>
      <c r="E218" s="4" t="s">
        <v>620</v>
      </c>
      <c r="F218" s="4" t="s">
        <v>1714</v>
      </c>
      <c r="G218" s="4" t="s">
        <v>1712</v>
      </c>
      <c r="H218" s="4" t="s">
        <v>1714</v>
      </c>
      <c r="I218" s="4" t="s">
        <v>622</v>
      </c>
      <c r="J218" s="4" t="s">
        <v>623</v>
      </c>
      <c r="K218" s="4" t="s">
        <v>624</v>
      </c>
      <c r="L218" s="4">
        <v>12543990850</v>
      </c>
      <c r="M218" s="4">
        <v>2789406471</v>
      </c>
      <c r="N218" s="4" t="s">
        <v>1715</v>
      </c>
      <c r="O218" s="4" t="s">
        <v>1716</v>
      </c>
      <c r="P218" s="5">
        <v>662</v>
      </c>
      <c r="Q218" s="5">
        <v>268</v>
      </c>
      <c r="R218" s="5">
        <v>2</v>
      </c>
      <c r="S218" s="5">
        <v>17</v>
      </c>
      <c r="T218" s="5">
        <v>39</v>
      </c>
      <c r="U218" s="5">
        <v>235</v>
      </c>
      <c r="V218" s="5">
        <v>101</v>
      </c>
      <c r="W218" s="5">
        <v>500</v>
      </c>
      <c r="X218" s="5">
        <v>221</v>
      </c>
      <c r="Y218" s="5">
        <v>2</v>
      </c>
      <c r="Z218" s="5">
        <v>10</v>
      </c>
      <c r="AA218" s="5">
        <v>32</v>
      </c>
      <c r="AB218" s="5">
        <v>176</v>
      </c>
      <c r="AC218" s="5">
        <v>59</v>
      </c>
      <c r="AD218" s="5">
        <v>372</v>
      </c>
      <c r="AE218" s="5">
        <v>188</v>
      </c>
      <c r="AF218" s="5">
        <v>171</v>
      </c>
      <c r="AG218" s="5">
        <v>205</v>
      </c>
      <c r="AH218" s="5">
        <v>127</v>
      </c>
      <c r="AI218" s="5">
        <v>0.50539999999999996</v>
      </c>
      <c r="AJ218" s="5">
        <v>0.4597</v>
      </c>
      <c r="AK218" s="5">
        <v>2.5053999999999998</v>
      </c>
      <c r="AL218" s="4" t="s">
        <v>627</v>
      </c>
    </row>
    <row r="219" spans="1:38" x14ac:dyDescent="0.3">
      <c r="A219" s="4" t="s">
        <v>616</v>
      </c>
      <c r="B219" s="4" t="s">
        <v>1319</v>
      </c>
      <c r="C219" s="4" t="s">
        <v>1717</v>
      </c>
      <c r="D219" s="4" t="s">
        <v>1718</v>
      </c>
      <c r="E219" s="4" t="s">
        <v>620</v>
      </c>
      <c r="F219" s="4" t="s">
        <v>1719</v>
      </c>
      <c r="G219" s="4" t="s">
        <v>1717</v>
      </c>
      <c r="H219" s="4" t="s">
        <v>1719</v>
      </c>
      <c r="I219" s="4" t="s">
        <v>622</v>
      </c>
      <c r="J219" s="4" t="s">
        <v>623</v>
      </c>
      <c r="K219" s="4" t="s">
        <v>624</v>
      </c>
      <c r="L219" s="4">
        <v>3230254</v>
      </c>
      <c r="M219" s="4">
        <v>13324850</v>
      </c>
      <c r="N219" s="4" t="s">
        <v>1720</v>
      </c>
      <c r="O219" s="4" t="s">
        <v>1721</v>
      </c>
      <c r="P219" s="5">
        <v>2836</v>
      </c>
      <c r="Q219" s="5">
        <v>2145</v>
      </c>
      <c r="R219" s="5">
        <v>65</v>
      </c>
      <c r="S219" s="5">
        <v>113</v>
      </c>
      <c r="T219" s="5">
        <v>182</v>
      </c>
      <c r="U219" s="5">
        <v>156</v>
      </c>
      <c r="V219" s="5">
        <v>175</v>
      </c>
      <c r="W219" s="5">
        <v>2217</v>
      </c>
      <c r="X219" s="5">
        <v>1773</v>
      </c>
      <c r="Y219" s="5">
        <v>49</v>
      </c>
      <c r="Z219" s="5">
        <v>71</v>
      </c>
      <c r="AA219" s="5">
        <v>142</v>
      </c>
      <c r="AB219" s="5">
        <v>110</v>
      </c>
      <c r="AC219" s="5">
        <v>72</v>
      </c>
      <c r="AD219" s="5">
        <v>1742</v>
      </c>
      <c r="AE219" s="5">
        <v>679</v>
      </c>
      <c r="AF219" s="5">
        <v>1032</v>
      </c>
      <c r="AG219" s="5">
        <v>763</v>
      </c>
      <c r="AH219" s="5">
        <v>885</v>
      </c>
      <c r="AI219" s="5">
        <v>0.38979999999999998</v>
      </c>
      <c r="AJ219" s="5">
        <v>0.59240000000000004</v>
      </c>
      <c r="AK219" s="5">
        <v>0.59240000000000004</v>
      </c>
      <c r="AL219" s="4" t="s">
        <v>627</v>
      </c>
    </row>
    <row r="220" spans="1:38" x14ac:dyDescent="0.3">
      <c r="A220" s="4" t="s">
        <v>616</v>
      </c>
      <c r="B220" s="4" t="s">
        <v>1319</v>
      </c>
      <c r="C220" s="4" t="s">
        <v>1722</v>
      </c>
      <c r="D220" s="4" t="s">
        <v>1723</v>
      </c>
      <c r="E220" s="4" t="s">
        <v>620</v>
      </c>
      <c r="F220" s="4" t="s">
        <v>1724</v>
      </c>
      <c r="G220" s="4" t="s">
        <v>1722</v>
      </c>
      <c r="H220" s="4" t="s">
        <v>1724</v>
      </c>
      <c r="I220" s="4" t="s">
        <v>622</v>
      </c>
      <c r="J220" s="4" t="s">
        <v>623</v>
      </c>
      <c r="K220" s="4" t="s">
        <v>624</v>
      </c>
      <c r="L220" s="4">
        <v>2696978</v>
      </c>
      <c r="M220" s="4">
        <v>0</v>
      </c>
      <c r="N220" s="4" t="s">
        <v>1725</v>
      </c>
      <c r="O220" s="4" t="s">
        <v>1726</v>
      </c>
      <c r="P220" s="5">
        <v>2982</v>
      </c>
      <c r="Q220" s="5">
        <v>1109</v>
      </c>
      <c r="R220" s="5">
        <v>479</v>
      </c>
      <c r="S220" s="5">
        <v>295</v>
      </c>
      <c r="T220" s="5">
        <v>575</v>
      </c>
      <c r="U220" s="5">
        <v>254</v>
      </c>
      <c r="V220" s="5">
        <v>270</v>
      </c>
      <c r="W220" s="5">
        <v>2200</v>
      </c>
      <c r="X220" s="5">
        <v>987</v>
      </c>
      <c r="Y220" s="5">
        <v>305</v>
      </c>
      <c r="Z220" s="5">
        <v>188</v>
      </c>
      <c r="AA220" s="5">
        <v>384</v>
      </c>
      <c r="AB220" s="5">
        <v>197</v>
      </c>
      <c r="AC220" s="5">
        <v>139</v>
      </c>
      <c r="AD220" s="5">
        <v>1075</v>
      </c>
      <c r="AE220" s="5">
        <v>602</v>
      </c>
      <c r="AF220" s="5">
        <v>447</v>
      </c>
      <c r="AG220" s="5">
        <v>658</v>
      </c>
      <c r="AH220" s="5">
        <v>339</v>
      </c>
      <c r="AI220" s="5">
        <v>0.56000000000000005</v>
      </c>
      <c r="AJ220" s="5">
        <v>0.4158</v>
      </c>
      <c r="AK220" s="5">
        <v>2.56</v>
      </c>
      <c r="AL220" s="4" t="s">
        <v>627</v>
      </c>
    </row>
    <row r="221" spans="1:38" x14ac:dyDescent="0.3">
      <c r="A221" s="4" t="s">
        <v>616</v>
      </c>
      <c r="B221" s="4" t="s">
        <v>1319</v>
      </c>
      <c r="C221" s="4" t="s">
        <v>1727</v>
      </c>
      <c r="D221" s="4" t="s">
        <v>1728</v>
      </c>
      <c r="E221" s="4" t="s">
        <v>620</v>
      </c>
      <c r="F221" s="4" t="s">
        <v>1729</v>
      </c>
      <c r="G221" s="4" t="s">
        <v>1727</v>
      </c>
      <c r="H221" s="4" t="s">
        <v>1729</v>
      </c>
      <c r="I221" s="4" t="s">
        <v>622</v>
      </c>
      <c r="J221" s="4" t="s">
        <v>623</v>
      </c>
      <c r="K221" s="4" t="s">
        <v>624</v>
      </c>
      <c r="L221" s="4">
        <v>944963</v>
      </c>
      <c r="M221" s="4">
        <v>0</v>
      </c>
      <c r="N221" s="4" t="s">
        <v>1730</v>
      </c>
      <c r="O221" s="4" t="s">
        <v>1731</v>
      </c>
      <c r="P221" s="5">
        <v>2596</v>
      </c>
      <c r="Q221" s="5">
        <v>1508</v>
      </c>
      <c r="R221" s="5">
        <v>169</v>
      </c>
      <c r="S221" s="5">
        <v>201</v>
      </c>
      <c r="T221" s="5">
        <v>194</v>
      </c>
      <c r="U221" s="5">
        <v>325</v>
      </c>
      <c r="V221" s="5">
        <v>199</v>
      </c>
      <c r="W221" s="5">
        <v>2233</v>
      </c>
      <c r="X221" s="5">
        <v>1400</v>
      </c>
      <c r="Y221" s="5">
        <v>140</v>
      </c>
      <c r="Z221" s="5">
        <v>147</v>
      </c>
      <c r="AA221" s="5">
        <v>163</v>
      </c>
      <c r="AB221" s="5">
        <v>254</v>
      </c>
      <c r="AC221" s="5">
        <v>129</v>
      </c>
      <c r="AD221" s="5">
        <v>1018</v>
      </c>
      <c r="AE221" s="5">
        <v>624</v>
      </c>
      <c r="AF221" s="5">
        <v>373</v>
      </c>
      <c r="AG221" s="5">
        <v>663</v>
      </c>
      <c r="AH221" s="5">
        <v>310</v>
      </c>
      <c r="AI221" s="5">
        <v>0.61299999999999999</v>
      </c>
      <c r="AJ221" s="5">
        <v>0.3664</v>
      </c>
      <c r="AK221" s="5">
        <v>2.613</v>
      </c>
      <c r="AL221" s="4" t="s">
        <v>627</v>
      </c>
    </row>
    <row r="222" spans="1:38" x14ac:dyDescent="0.3">
      <c r="A222" s="4" t="s">
        <v>616</v>
      </c>
      <c r="B222" s="4" t="s">
        <v>1319</v>
      </c>
      <c r="C222" s="4" t="s">
        <v>1732</v>
      </c>
      <c r="D222" s="4" t="s">
        <v>1733</v>
      </c>
      <c r="E222" s="4" t="s">
        <v>620</v>
      </c>
      <c r="F222" s="4" t="s">
        <v>1734</v>
      </c>
      <c r="G222" s="4" t="s">
        <v>1732</v>
      </c>
      <c r="H222" s="4" t="s">
        <v>1734</v>
      </c>
      <c r="I222" s="4" t="s">
        <v>622</v>
      </c>
      <c r="J222" s="4" t="s">
        <v>623</v>
      </c>
      <c r="K222" s="4" t="s">
        <v>624</v>
      </c>
      <c r="L222" s="4">
        <v>1262655</v>
      </c>
      <c r="M222" s="4">
        <v>0</v>
      </c>
      <c r="N222" s="4" t="s">
        <v>1735</v>
      </c>
      <c r="O222" s="4" t="s">
        <v>1736</v>
      </c>
      <c r="P222" s="5">
        <v>2207</v>
      </c>
      <c r="Q222" s="5">
        <v>1818</v>
      </c>
      <c r="R222" s="5">
        <v>37</v>
      </c>
      <c r="S222" s="5">
        <v>93</v>
      </c>
      <c r="T222" s="5">
        <v>67</v>
      </c>
      <c r="U222" s="5">
        <v>91</v>
      </c>
      <c r="V222" s="5">
        <v>101</v>
      </c>
      <c r="W222" s="5">
        <v>1606</v>
      </c>
      <c r="X222" s="5">
        <v>1373</v>
      </c>
      <c r="Y222" s="5">
        <v>27</v>
      </c>
      <c r="Z222" s="5">
        <v>52</v>
      </c>
      <c r="AA222" s="5">
        <v>56</v>
      </c>
      <c r="AB222" s="5">
        <v>59</v>
      </c>
      <c r="AC222" s="5">
        <v>39</v>
      </c>
      <c r="AD222" s="5">
        <v>1371</v>
      </c>
      <c r="AE222" s="5">
        <v>426</v>
      </c>
      <c r="AF222" s="5">
        <v>923</v>
      </c>
      <c r="AG222" s="5">
        <v>535</v>
      </c>
      <c r="AH222" s="5">
        <v>779</v>
      </c>
      <c r="AI222" s="5">
        <v>0.31069999999999998</v>
      </c>
      <c r="AJ222" s="5">
        <v>0.67320000000000002</v>
      </c>
      <c r="AK222" s="5">
        <v>0.67320000000000002</v>
      </c>
      <c r="AL222" s="4" t="s">
        <v>627</v>
      </c>
    </row>
    <row r="223" spans="1:38" x14ac:dyDescent="0.3">
      <c r="A223" s="4" t="s">
        <v>616</v>
      </c>
      <c r="B223" s="4" t="s">
        <v>1319</v>
      </c>
      <c r="C223" s="4" t="s">
        <v>1737</v>
      </c>
      <c r="D223" s="4" t="s">
        <v>1738</v>
      </c>
      <c r="E223" s="4" t="s">
        <v>620</v>
      </c>
      <c r="F223" s="4" t="s">
        <v>1739</v>
      </c>
      <c r="G223" s="4" t="s">
        <v>1737</v>
      </c>
      <c r="H223" s="4" t="s">
        <v>1739</v>
      </c>
      <c r="I223" s="4" t="s">
        <v>622</v>
      </c>
      <c r="J223" s="4" t="s">
        <v>623</v>
      </c>
      <c r="K223" s="4" t="s">
        <v>624</v>
      </c>
      <c r="L223" s="4">
        <v>1173904</v>
      </c>
      <c r="M223" s="4">
        <v>0</v>
      </c>
      <c r="N223" s="4" t="s">
        <v>1740</v>
      </c>
      <c r="O223" s="4" t="s">
        <v>1741</v>
      </c>
      <c r="P223" s="5">
        <v>2492</v>
      </c>
      <c r="Q223" s="5">
        <v>1722</v>
      </c>
      <c r="R223" s="5">
        <v>62</v>
      </c>
      <c r="S223" s="5">
        <v>188</v>
      </c>
      <c r="T223" s="5">
        <v>108</v>
      </c>
      <c r="U223" s="5">
        <v>186</v>
      </c>
      <c r="V223" s="5">
        <v>226</v>
      </c>
      <c r="W223" s="5">
        <v>1839</v>
      </c>
      <c r="X223" s="5">
        <v>1365</v>
      </c>
      <c r="Y223" s="5">
        <v>40</v>
      </c>
      <c r="Z223" s="5">
        <v>111</v>
      </c>
      <c r="AA223" s="5">
        <v>88</v>
      </c>
      <c r="AB223" s="5">
        <v>128</v>
      </c>
      <c r="AC223" s="5">
        <v>107</v>
      </c>
      <c r="AD223" s="5">
        <v>1331</v>
      </c>
      <c r="AE223" s="5">
        <v>455</v>
      </c>
      <c r="AF223" s="5">
        <v>858</v>
      </c>
      <c r="AG223" s="5">
        <v>568</v>
      </c>
      <c r="AH223" s="5">
        <v>699</v>
      </c>
      <c r="AI223" s="5">
        <v>0.34179999999999999</v>
      </c>
      <c r="AJ223" s="5">
        <v>0.64459999999999995</v>
      </c>
      <c r="AK223" s="5">
        <v>0.64459999999999995</v>
      </c>
      <c r="AL223" s="4" t="s">
        <v>627</v>
      </c>
    </row>
    <row r="224" spans="1:38" x14ac:dyDescent="0.3">
      <c r="A224" s="4" t="s">
        <v>616</v>
      </c>
      <c r="B224" s="4" t="s">
        <v>1319</v>
      </c>
      <c r="C224" s="4" t="s">
        <v>1742</v>
      </c>
      <c r="D224" s="4" t="s">
        <v>1743</v>
      </c>
      <c r="E224" s="4" t="s">
        <v>620</v>
      </c>
      <c r="F224" s="4" t="s">
        <v>1744</v>
      </c>
      <c r="G224" s="4" t="s">
        <v>1742</v>
      </c>
      <c r="H224" s="4" t="s">
        <v>1744</v>
      </c>
      <c r="I224" s="4" t="s">
        <v>622</v>
      </c>
      <c r="J224" s="4" t="s">
        <v>623</v>
      </c>
      <c r="K224" s="4" t="s">
        <v>624</v>
      </c>
      <c r="L224" s="4">
        <v>911388</v>
      </c>
      <c r="M224" s="4">
        <v>0</v>
      </c>
      <c r="N224" s="4" t="s">
        <v>1745</v>
      </c>
      <c r="O224" s="4" t="s">
        <v>1746</v>
      </c>
      <c r="P224" s="5">
        <v>1542</v>
      </c>
      <c r="Q224" s="5">
        <v>1244</v>
      </c>
      <c r="R224" s="5">
        <v>41</v>
      </c>
      <c r="S224" s="5">
        <v>44</v>
      </c>
      <c r="T224" s="5">
        <v>98</v>
      </c>
      <c r="U224" s="5">
        <v>38</v>
      </c>
      <c r="V224" s="5">
        <v>77</v>
      </c>
      <c r="W224" s="5">
        <v>1116</v>
      </c>
      <c r="X224" s="5">
        <v>916</v>
      </c>
      <c r="Y224" s="5">
        <v>32</v>
      </c>
      <c r="Z224" s="5">
        <v>34</v>
      </c>
      <c r="AA224" s="5">
        <v>69</v>
      </c>
      <c r="AB224" s="5">
        <v>24</v>
      </c>
      <c r="AC224" s="5">
        <v>41</v>
      </c>
      <c r="AD224" s="5">
        <v>944</v>
      </c>
      <c r="AE224" s="5">
        <v>328</v>
      </c>
      <c r="AF224" s="5">
        <v>601</v>
      </c>
      <c r="AG224" s="5">
        <v>379</v>
      </c>
      <c r="AH224" s="5">
        <v>510</v>
      </c>
      <c r="AI224" s="5">
        <v>0.34749999999999998</v>
      </c>
      <c r="AJ224" s="5">
        <v>0.63670000000000004</v>
      </c>
      <c r="AK224" s="5">
        <v>0.63670000000000004</v>
      </c>
      <c r="AL224" s="4" t="s">
        <v>627</v>
      </c>
    </row>
    <row r="225" spans="1:38" x14ac:dyDescent="0.3">
      <c r="A225" s="4" t="s">
        <v>616</v>
      </c>
      <c r="B225" s="4" t="s">
        <v>1390</v>
      </c>
      <c r="C225" s="4" t="s">
        <v>1747</v>
      </c>
      <c r="D225" s="4" t="s">
        <v>1748</v>
      </c>
      <c r="E225" s="4" t="s">
        <v>620</v>
      </c>
      <c r="F225" s="4" t="s">
        <v>1749</v>
      </c>
      <c r="G225" s="4" t="s">
        <v>1747</v>
      </c>
      <c r="H225" s="4" t="s">
        <v>1749</v>
      </c>
      <c r="I225" s="4" t="s">
        <v>622</v>
      </c>
      <c r="J225" s="4" t="s">
        <v>623</v>
      </c>
      <c r="K225" s="4" t="s">
        <v>624</v>
      </c>
      <c r="L225" s="4">
        <v>4883799</v>
      </c>
      <c r="M225" s="4">
        <v>3731887</v>
      </c>
      <c r="N225" s="4" t="s">
        <v>1750</v>
      </c>
      <c r="O225" s="4" t="s">
        <v>1751</v>
      </c>
      <c r="P225" s="5">
        <v>1657</v>
      </c>
      <c r="Q225" s="5">
        <v>1087</v>
      </c>
      <c r="R225" s="5">
        <v>20</v>
      </c>
      <c r="S225" s="5">
        <v>69</v>
      </c>
      <c r="T225" s="5">
        <v>148</v>
      </c>
      <c r="U225" s="5">
        <v>187</v>
      </c>
      <c r="V225" s="5">
        <v>146</v>
      </c>
      <c r="W225" s="5">
        <v>1266</v>
      </c>
      <c r="X225" s="5">
        <v>883</v>
      </c>
      <c r="Y225" s="5">
        <v>16</v>
      </c>
      <c r="Z225" s="5">
        <v>51</v>
      </c>
      <c r="AA225" s="5">
        <v>114</v>
      </c>
      <c r="AB225" s="5">
        <v>125</v>
      </c>
      <c r="AC225" s="5">
        <v>77</v>
      </c>
      <c r="AD225" s="5">
        <v>890</v>
      </c>
      <c r="AE225" s="5">
        <v>410</v>
      </c>
      <c r="AF225" s="5">
        <v>447</v>
      </c>
      <c r="AG225" s="5">
        <v>525</v>
      </c>
      <c r="AH225" s="5">
        <v>323</v>
      </c>
      <c r="AI225" s="5">
        <v>0.4607</v>
      </c>
      <c r="AJ225" s="5">
        <v>0.50219999999999998</v>
      </c>
      <c r="AK225" s="5">
        <v>0.50219999999999998</v>
      </c>
      <c r="AL225" s="4" t="s">
        <v>627</v>
      </c>
    </row>
    <row r="226" spans="1:38" x14ac:dyDescent="0.3">
      <c r="A226" s="4" t="s">
        <v>616</v>
      </c>
      <c r="B226" s="4" t="s">
        <v>1390</v>
      </c>
      <c r="C226" s="4" t="s">
        <v>1752</v>
      </c>
      <c r="D226" s="4" t="s">
        <v>1753</v>
      </c>
      <c r="E226" s="4" t="s">
        <v>620</v>
      </c>
      <c r="F226" s="4" t="s">
        <v>1754</v>
      </c>
      <c r="G226" s="4" t="s">
        <v>1752</v>
      </c>
      <c r="H226" s="4" t="s">
        <v>1754</v>
      </c>
      <c r="I226" s="4" t="s">
        <v>622</v>
      </c>
      <c r="J226" s="4" t="s">
        <v>623</v>
      </c>
      <c r="K226" s="4" t="s">
        <v>624</v>
      </c>
      <c r="L226" s="4">
        <v>128020205</v>
      </c>
      <c r="M226" s="4">
        <v>45119377</v>
      </c>
      <c r="N226" s="4" t="s">
        <v>1755</v>
      </c>
      <c r="O226" s="4" t="s">
        <v>1756</v>
      </c>
      <c r="P226" s="5">
        <v>1692</v>
      </c>
      <c r="Q226" s="5">
        <v>1391</v>
      </c>
      <c r="R226" s="5">
        <v>7</v>
      </c>
      <c r="S226" s="5">
        <v>49</v>
      </c>
      <c r="T226" s="5">
        <v>33</v>
      </c>
      <c r="U226" s="5">
        <v>122</v>
      </c>
      <c r="V226" s="5">
        <v>90</v>
      </c>
      <c r="W226" s="5">
        <v>1307</v>
      </c>
      <c r="X226" s="5">
        <v>1101</v>
      </c>
      <c r="Y226" s="5">
        <v>6</v>
      </c>
      <c r="Z226" s="5">
        <v>35</v>
      </c>
      <c r="AA226" s="5">
        <v>26</v>
      </c>
      <c r="AB226" s="5">
        <v>96</v>
      </c>
      <c r="AC226" s="5">
        <v>43</v>
      </c>
      <c r="AD226" s="5">
        <v>1064</v>
      </c>
      <c r="AE226" s="5">
        <v>707</v>
      </c>
      <c r="AF226" s="5">
        <v>332</v>
      </c>
      <c r="AG226" s="5">
        <v>747</v>
      </c>
      <c r="AH226" s="5">
        <v>271</v>
      </c>
      <c r="AI226" s="5">
        <v>0.66449999999999998</v>
      </c>
      <c r="AJ226" s="5">
        <v>0.312</v>
      </c>
      <c r="AK226" s="5">
        <v>2.6644999999999999</v>
      </c>
      <c r="AL226" s="4" t="s">
        <v>627</v>
      </c>
    </row>
    <row r="227" spans="1:38" x14ac:dyDescent="0.3">
      <c r="A227" s="4" t="s">
        <v>616</v>
      </c>
      <c r="B227" s="4" t="s">
        <v>617</v>
      </c>
      <c r="C227" s="4" t="s">
        <v>1757</v>
      </c>
      <c r="D227" s="4" t="s">
        <v>1758</v>
      </c>
      <c r="E227" s="4" t="s">
        <v>620</v>
      </c>
      <c r="F227" s="4" t="s">
        <v>1759</v>
      </c>
      <c r="G227" s="4" t="s">
        <v>1757</v>
      </c>
      <c r="H227" s="4" t="s">
        <v>1759</v>
      </c>
      <c r="I227" s="4" t="s">
        <v>622</v>
      </c>
      <c r="J227" s="4" t="s">
        <v>623</v>
      </c>
      <c r="K227" s="4" t="s">
        <v>624</v>
      </c>
      <c r="L227" s="4">
        <v>3347847604</v>
      </c>
      <c r="M227" s="4">
        <v>2243500126</v>
      </c>
      <c r="N227" s="4" t="s">
        <v>1760</v>
      </c>
      <c r="O227" s="4" t="s">
        <v>1761</v>
      </c>
      <c r="P227" s="5">
        <v>671</v>
      </c>
      <c r="Q227" s="5">
        <v>33</v>
      </c>
      <c r="R227" s="5">
        <v>0</v>
      </c>
      <c r="S227" s="5">
        <v>0</v>
      </c>
      <c r="T227" s="5">
        <v>1</v>
      </c>
      <c r="U227" s="5">
        <v>634</v>
      </c>
      <c r="V227" s="5">
        <v>3</v>
      </c>
      <c r="W227" s="5">
        <v>453</v>
      </c>
      <c r="X227" s="5">
        <v>28</v>
      </c>
      <c r="Y227" s="5">
        <v>0</v>
      </c>
      <c r="Z227" s="5">
        <v>0</v>
      </c>
      <c r="AA227" s="5">
        <v>1</v>
      </c>
      <c r="AB227" s="5">
        <v>421</v>
      </c>
      <c r="AC227" s="5">
        <v>3</v>
      </c>
      <c r="AD227" s="5">
        <v>317</v>
      </c>
      <c r="AE227" s="5">
        <v>217</v>
      </c>
      <c r="AF227" s="5">
        <v>85</v>
      </c>
      <c r="AG227" s="5">
        <v>182</v>
      </c>
      <c r="AH227" s="5">
        <v>103</v>
      </c>
      <c r="AI227" s="5">
        <v>0.6845</v>
      </c>
      <c r="AJ227" s="5">
        <v>0.2681</v>
      </c>
      <c r="AK227" s="5">
        <v>2.6844999999999999</v>
      </c>
      <c r="AL227" s="4" t="s">
        <v>627</v>
      </c>
    </row>
    <row r="228" spans="1:38" x14ac:dyDescent="0.3">
      <c r="A228" s="4" t="s">
        <v>616</v>
      </c>
      <c r="B228" s="4" t="s">
        <v>617</v>
      </c>
      <c r="C228" s="4" t="s">
        <v>1762</v>
      </c>
      <c r="D228" s="4" t="s">
        <v>1763</v>
      </c>
      <c r="E228" s="4" t="s">
        <v>620</v>
      </c>
      <c r="F228" s="4" t="s">
        <v>1764</v>
      </c>
      <c r="G228" s="4" t="s">
        <v>1762</v>
      </c>
      <c r="H228" s="4" t="s">
        <v>1764</v>
      </c>
      <c r="I228" s="4" t="s">
        <v>622</v>
      </c>
      <c r="J228" s="4" t="s">
        <v>623</v>
      </c>
      <c r="K228" s="4" t="s">
        <v>624</v>
      </c>
      <c r="L228" s="4">
        <v>6311074017</v>
      </c>
      <c r="M228" s="4">
        <v>422677029</v>
      </c>
      <c r="N228" s="4" t="s">
        <v>1765</v>
      </c>
      <c r="O228" s="4" t="s">
        <v>1766</v>
      </c>
      <c r="P228" s="5">
        <v>332</v>
      </c>
      <c r="Q228" s="5">
        <v>12</v>
      </c>
      <c r="R228" s="5">
        <v>0</v>
      </c>
      <c r="S228" s="5">
        <v>0</v>
      </c>
      <c r="T228" s="5">
        <v>1</v>
      </c>
      <c r="U228" s="5">
        <v>295</v>
      </c>
      <c r="V228" s="5">
        <v>24</v>
      </c>
      <c r="W228" s="5">
        <v>188</v>
      </c>
      <c r="X228" s="5">
        <v>12</v>
      </c>
      <c r="Y228" s="5">
        <v>0</v>
      </c>
      <c r="Z228" s="5">
        <v>0</v>
      </c>
      <c r="AA228" s="5">
        <v>1</v>
      </c>
      <c r="AB228" s="5">
        <v>168</v>
      </c>
      <c r="AC228" s="5">
        <v>7</v>
      </c>
      <c r="AD228" s="5">
        <v>149</v>
      </c>
      <c r="AE228" s="5">
        <v>60</v>
      </c>
      <c r="AF228" s="5">
        <v>87</v>
      </c>
      <c r="AG228" s="5">
        <v>87</v>
      </c>
      <c r="AH228" s="5">
        <v>50</v>
      </c>
      <c r="AI228" s="5">
        <v>0.4027</v>
      </c>
      <c r="AJ228" s="5">
        <v>0.58389999999999997</v>
      </c>
      <c r="AK228" s="5">
        <v>0.58389999999999997</v>
      </c>
      <c r="AL228" s="4" t="s">
        <v>627</v>
      </c>
    </row>
    <row r="229" spans="1:38" x14ac:dyDescent="0.3">
      <c r="A229" s="4" t="s">
        <v>616</v>
      </c>
      <c r="B229" s="4" t="s">
        <v>617</v>
      </c>
      <c r="C229" s="4" t="s">
        <v>1767</v>
      </c>
      <c r="D229" s="4" t="s">
        <v>1768</v>
      </c>
      <c r="E229" s="4" t="s">
        <v>620</v>
      </c>
      <c r="F229" s="4" t="s">
        <v>1769</v>
      </c>
      <c r="G229" s="4" t="s">
        <v>1767</v>
      </c>
      <c r="H229" s="4" t="s">
        <v>1769</v>
      </c>
      <c r="I229" s="4" t="s">
        <v>622</v>
      </c>
      <c r="J229" s="4" t="s">
        <v>623</v>
      </c>
      <c r="K229" s="4" t="s">
        <v>624</v>
      </c>
      <c r="L229" s="4">
        <v>3347000092</v>
      </c>
      <c r="M229" s="4">
        <v>624992116</v>
      </c>
      <c r="N229" s="4" t="s">
        <v>1770</v>
      </c>
      <c r="O229" s="4" t="s">
        <v>1771</v>
      </c>
      <c r="P229" s="5">
        <v>156</v>
      </c>
      <c r="Q229" s="5">
        <v>7</v>
      </c>
      <c r="R229" s="5">
        <v>0</v>
      </c>
      <c r="S229" s="5">
        <v>1</v>
      </c>
      <c r="T229" s="5">
        <v>0</v>
      </c>
      <c r="U229" s="5">
        <v>145</v>
      </c>
      <c r="V229" s="5">
        <v>3</v>
      </c>
      <c r="W229" s="5">
        <v>92</v>
      </c>
      <c r="X229" s="5">
        <v>6</v>
      </c>
      <c r="Y229" s="5">
        <v>0</v>
      </c>
      <c r="Z229" s="5">
        <v>1</v>
      </c>
      <c r="AA229" s="5">
        <v>0</v>
      </c>
      <c r="AB229" s="5">
        <v>83</v>
      </c>
      <c r="AC229" s="5">
        <v>2</v>
      </c>
      <c r="AD229" s="5">
        <v>78</v>
      </c>
      <c r="AE229" s="5">
        <v>45</v>
      </c>
      <c r="AF229" s="5">
        <v>33</v>
      </c>
      <c r="AG229" s="5">
        <v>33</v>
      </c>
      <c r="AH229" s="5">
        <v>42</v>
      </c>
      <c r="AI229" s="5">
        <v>0.57689999999999997</v>
      </c>
      <c r="AJ229" s="5">
        <v>0.42309999999999998</v>
      </c>
      <c r="AK229" s="5">
        <v>2.5769000000000002</v>
      </c>
      <c r="AL229" s="4" t="s">
        <v>627</v>
      </c>
    </row>
    <row r="230" spans="1:38" x14ac:dyDescent="0.3">
      <c r="A230" s="4" t="s">
        <v>616</v>
      </c>
      <c r="B230" s="4" t="s">
        <v>617</v>
      </c>
      <c r="C230" s="4" t="s">
        <v>1772</v>
      </c>
      <c r="D230" s="4" t="s">
        <v>1773</v>
      </c>
      <c r="E230" s="4" t="s">
        <v>620</v>
      </c>
      <c r="F230" s="4" t="s">
        <v>1774</v>
      </c>
      <c r="G230" s="4" t="s">
        <v>1772</v>
      </c>
      <c r="H230" s="4" t="s">
        <v>1774</v>
      </c>
      <c r="I230" s="4" t="s">
        <v>622</v>
      </c>
      <c r="J230" s="4" t="s">
        <v>623</v>
      </c>
      <c r="K230" s="4" t="s">
        <v>624</v>
      </c>
      <c r="L230" s="4">
        <v>423353269</v>
      </c>
      <c r="M230" s="4">
        <v>776096264</v>
      </c>
      <c r="N230" s="4" t="s">
        <v>1775</v>
      </c>
      <c r="O230" s="4" t="s">
        <v>1776</v>
      </c>
      <c r="P230" s="5">
        <v>330</v>
      </c>
      <c r="Q230" s="5">
        <v>24</v>
      </c>
      <c r="R230" s="5">
        <v>0</v>
      </c>
      <c r="S230" s="5">
        <v>1</v>
      </c>
      <c r="T230" s="5">
        <v>1</v>
      </c>
      <c r="U230" s="5">
        <v>296</v>
      </c>
      <c r="V230" s="5">
        <v>8</v>
      </c>
      <c r="W230" s="5">
        <v>201</v>
      </c>
      <c r="X230" s="5">
        <v>20</v>
      </c>
      <c r="Y230" s="5">
        <v>0</v>
      </c>
      <c r="Z230" s="5">
        <v>0</v>
      </c>
      <c r="AA230" s="5">
        <v>1</v>
      </c>
      <c r="AB230" s="5">
        <v>178</v>
      </c>
      <c r="AC230" s="5">
        <v>2</v>
      </c>
      <c r="AD230" s="5">
        <v>108</v>
      </c>
      <c r="AE230" s="5">
        <v>60</v>
      </c>
      <c r="AF230" s="5">
        <v>47</v>
      </c>
      <c r="AG230" s="5">
        <v>56</v>
      </c>
      <c r="AH230" s="5">
        <v>50</v>
      </c>
      <c r="AI230" s="5">
        <v>0.55559999999999998</v>
      </c>
      <c r="AJ230" s="5">
        <v>0.43519999999999998</v>
      </c>
      <c r="AK230" s="5">
        <v>2.5556000000000001</v>
      </c>
      <c r="AL230" s="4" t="s">
        <v>627</v>
      </c>
    </row>
    <row r="231" spans="1:38" x14ac:dyDescent="0.3">
      <c r="A231" s="4" t="s">
        <v>616</v>
      </c>
      <c r="B231" s="4" t="s">
        <v>617</v>
      </c>
      <c r="C231" s="4" t="s">
        <v>1777</v>
      </c>
      <c r="D231" s="4" t="s">
        <v>1778</v>
      </c>
      <c r="E231" s="4" t="s">
        <v>620</v>
      </c>
      <c r="F231" s="4" t="s">
        <v>1779</v>
      </c>
      <c r="G231" s="4" t="s">
        <v>1777</v>
      </c>
      <c r="H231" s="4" t="s">
        <v>1779</v>
      </c>
      <c r="I231" s="4" t="s">
        <v>622</v>
      </c>
      <c r="J231" s="4" t="s">
        <v>623</v>
      </c>
      <c r="K231" s="4" t="s">
        <v>624</v>
      </c>
      <c r="L231" s="4">
        <v>3480490063</v>
      </c>
      <c r="M231" s="4">
        <v>1744741834</v>
      </c>
      <c r="N231" s="4" t="s">
        <v>1780</v>
      </c>
      <c r="O231" s="4" t="s">
        <v>1781</v>
      </c>
      <c r="P231" s="5">
        <v>251</v>
      </c>
      <c r="Q231" s="5">
        <v>9</v>
      </c>
      <c r="R231" s="5">
        <v>0</v>
      </c>
      <c r="S231" s="5">
        <v>0</v>
      </c>
      <c r="T231" s="5">
        <v>0</v>
      </c>
      <c r="U231" s="5">
        <v>241</v>
      </c>
      <c r="V231" s="5">
        <v>1</v>
      </c>
      <c r="W231" s="5">
        <v>150</v>
      </c>
      <c r="X231" s="5">
        <v>9</v>
      </c>
      <c r="Y231" s="5">
        <v>0</v>
      </c>
      <c r="Z231" s="5">
        <v>0</v>
      </c>
      <c r="AA231" s="5">
        <v>0</v>
      </c>
      <c r="AB231" s="5">
        <v>140</v>
      </c>
      <c r="AC231" s="5">
        <v>1</v>
      </c>
      <c r="AD231" s="5">
        <v>102</v>
      </c>
      <c r="AE231" s="5">
        <v>34</v>
      </c>
      <c r="AF231" s="5">
        <v>67</v>
      </c>
      <c r="AG231" s="5">
        <v>46</v>
      </c>
      <c r="AH231" s="5">
        <v>48</v>
      </c>
      <c r="AI231" s="5">
        <v>0.33329999999999999</v>
      </c>
      <c r="AJ231" s="5">
        <v>0.65690000000000004</v>
      </c>
      <c r="AK231" s="5">
        <v>0.65690000000000004</v>
      </c>
      <c r="AL231" s="4" t="s">
        <v>627</v>
      </c>
    </row>
    <row r="232" spans="1:38" x14ac:dyDescent="0.3">
      <c r="A232" s="4" t="s">
        <v>616</v>
      </c>
      <c r="B232" s="4" t="s">
        <v>617</v>
      </c>
      <c r="C232" s="4" t="s">
        <v>1782</v>
      </c>
      <c r="D232" s="4" t="s">
        <v>1783</v>
      </c>
      <c r="E232" s="4" t="s">
        <v>620</v>
      </c>
      <c r="F232" s="4" t="s">
        <v>1784</v>
      </c>
      <c r="G232" s="4" t="s">
        <v>1782</v>
      </c>
      <c r="H232" s="4" t="s">
        <v>1784</v>
      </c>
      <c r="I232" s="4" t="s">
        <v>622</v>
      </c>
      <c r="J232" s="4" t="s">
        <v>623</v>
      </c>
      <c r="K232" s="4" t="s">
        <v>624</v>
      </c>
      <c r="L232" s="4">
        <v>2526942086</v>
      </c>
      <c r="M232" s="4">
        <v>560987692</v>
      </c>
      <c r="N232" s="4" t="s">
        <v>1785</v>
      </c>
      <c r="O232" s="4" t="s">
        <v>1786</v>
      </c>
      <c r="P232" s="5">
        <v>149</v>
      </c>
      <c r="Q232" s="5">
        <v>11</v>
      </c>
      <c r="R232" s="5">
        <v>0</v>
      </c>
      <c r="S232" s="5">
        <v>0</v>
      </c>
      <c r="T232" s="5">
        <v>0</v>
      </c>
      <c r="U232" s="5">
        <v>125</v>
      </c>
      <c r="V232" s="5">
        <v>13</v>
      </c>
      <c r="W232" s="5">
        <v>97</v>
      </c>
      <c r="X232" s="5">
        <v>11</v>
      </c>
      <c r="Y232" s="5">
        <v>0</v>
      </c>
      <c r="Z232" s="5">
        <v>0</v>
      </c>
      <c r="AA232" s="5">
        <v>0</v>
      </c>
      <c r="AB232" s="5">
        <v>81</v>
      </c>
      <c r="AC232" s="5">
        <v>5</v>
      </c>
      <c r="AD232" s="5">
        <v>81</v>
      </c>
      <c r="AE232" s="5">
        <v>59</v>
      </c>
      <c r="AF232" s="5">
        <v>21</v>
      </c>
      <c r="AG232" s="5">
        <v>32</v>
      </c>
      <c r="AH232" s="5">
        <v>44</v>
      </c>
      <c r="AI232" s="5">
        <v>0.72840000000000005</v>
      </c>
      <c r="AJ232" s="5">
        <v>0.25929999999999997</v>
      </c>
      <c r="AK232" s="5">
        <v>2.7284000000000002</v>
      </c>
      <c r="AL232" s="4" t="s">
        <v>627</v>
      </c>
    </row>
    <row r="233" spans="1:38" x14ac:dyDescent="0.3">
      <c r="A233" s="4" t="s">
        <v>616</v>
      </c>
      <c r="B233" s="4" t="s">
        <v>617</v>
      </c>
      <c r="C233" s="4" t="s">
        <v>1787</v>
      </c>
      <c r="D233" s="4" t="s">
        <v>1788</v>
      </c>
      <c r="E233" s="4" t="s">
        <v>620</v>
      </c>
      <c r="F233" s="4" t="s">
        <v>1789</v>
      </c>
      <c r="G233" s="4" t="s">
        <v>1787</v>
      </c>
      <c r="H233" s="4" t="s">
        <v>1789</v>
      </c>
      <c r="I233" s="4" t="s">
        <v>622</v>
      </c>
      <c r="J233" s="4" t="s">
        <v>623</v>
      </c>
      <c r="K233" s="4" t="s">
        <v>624</v>
      </c>
      <c r="L233" s="4">
        <v>1306075406</v>
      </c>
      <c r="M233" s="4">
        <v>425014399</v>
      </c>
      <c r="N233" s="4" t="s">
        <v>1790</v>
      </c>
      <c r="O233" s="4" t="s">
        <v>1791</v>
      </c>
      <c r="P233" s="5">
        <v>388</v>
      </c>
      <c r="Q233" s="5">
        <v>18</v>
      </c>
      <c r="R233" s="5">
        <v>2</v>
      </c>
      <c r="S233" s="5">
        <v>2</v>
      </c>
      <c r="T233" s="5">
        <v>0</v>
      </c>
      <c r="U233" s="5">
        <v>355</v>
      </c>
      <c r="V233" s="5">
        <v>11</v>
      </c>
      <c r="W233" s="5">
        <v>223</v>
      </c>
      <c r="X233" s="5">
        <v>18</v>
      </c>
      <c r="Y233" s="5">
        <v>0</v>
      </c>
      <c r="Z233" s="5">
        <v>0</v>
      </c>
      <c r="AA233" s="5">
        <v>0</v>
      </c>
      <c r="AB233" s="5">
        <v>203</v>
      </c>
      <c r="AC233" s="5">
        <v>2</v>
      </c>
      <c r="AD233" s="5">
        <v>138</v>
      </c>
      <c r="AE233" s="5">
        <v>64</v>
      </c>
      <c r="AF233" s="5">
        <v>70</v>
      </c>
      <c r="AG233" s="5">
        <v>87</v>
      </c>
      <c r="AH233" s="5">
        <v>38</v>
      </c>
      <c r="AI233" s="5">
        <v>0.46379999999999999</v>
      </c>
      <c r="AJ233" s="5">
        <v>0.50719999999999998</v>
      </c>
      <c r="AK233" s="5">
        <v>0.50719999999999998</v>
      </c>
      <c r="AL233" s="4" t="s">
        <v>627</v>
      </c>
    </row>
    <row r="234" spans="1:38" x14ac:dyDescent="0.3">
      <c r="A234" s="4" t="s">
        <v>616</v>
      </c>
      <c r="B234" s="4" t="s">
        <v>617</v>
      </c>
      <c r="C234" s="4" t="s">
        <v>1792</v>
      </c>
      <c r="D234" s="4" t="s">
        <v>1793</v>
      </c>
      <c r="E234" s="4" t="s">
        <v>620</v>
      </c>
      <c r="F234" s="4" t="s">
        <v>1794</v>
      </c>
      <c r="G234" s="4" t="s">
        <v>1792</v>
      </c>
      <c r="H234" s="4" t="s">
        <v>1794</v>
      </c>
      <c r="I234" s="4" t="s">
        <v>622</v>
      </c>
      <c r="J234" s="4" t="s">
        <v>623</v>
      </c>
      <c r="K234" s="4" t="s">
        <v>624</v>
      </c>
      <c r="L234" s="4">
        <v>5526944431</v>
      </c>
      <c r="M234" s="4">
        <v>1737781401</v>
      </c>
      <c r="N234" s="4" t="s">
        <v>1795</v>
      </c>
      <c r="O234" s="4" t="s">
        <v>1796</v>
      </c>
      <c r="P234" s="5">
        <v>563</v>
      </c>
      <c r="Q234" s="5">
        <v>20</v>
      </c>
      <c r="R234" s="5">
        <v>0</v>
      </c>
      <c r="S234" s="5">
        <v>1</v>
      </c>
      <c r="T234" s="5">
        <v>2</v>
      </c>
      <c r="U234" s="5">
        <v>533</v>
      </c>
      <c r="V234" s="5">
        <v>7</v>
      </c>
      <c r="W234" s="5">
        <v>332</v>
      </c>
      <c r="X234" s="5">
        <v>20</v>
      </c>
      <c r="Y234" s="5">
        <v>0</v>
      </c>
      <c r="Z234" s="5">
        <v>1</v>
      </c>
      <c r="AA234" s="5">
        <v>0</v>
      </c>
      <c r="AB234" s="5">
        <v>307</v>
      </c>
      <c r="AC234" s="5">
        <v>4</v>
      </c>
      <c r="AD234" s="5">
        <v>256</v>
      </c>
      <c r="AE234" s="5">
        <v>145</v>
      </c>
      <c r="AF234" s="5">
        <v>107</v>
      </c>
      <c r="AG234" s="5">
        <v>124</v>
      </c>
      <c r="AH234" s="5">
        <v>116</v>
      </c>
      <c r="AI234" s="5">
        <v>0.56640000000000001</v>
      </c>
      <c r="AJ234" s="5">
        <v>0.41799999999999998</v>
      </c>
      <c r="AK234" s="5">
        <v>2.5663999999999998</v>
      </c>
      <c r="AL234" s="4" t="s">
        <v>627</v>
      </c>
    </row>
    <row r="235" spans="1:38" x14ac:dyDescent="0.3">
      <c r="A235" s="4" t="s">
        <v>616</v>
      </c>
      <c r="B235" s="4" t="s">
        <v>617</v>
      </c>
      <c r="C235" s="4" t="s">
        <v>1797</v>
      </c>
      <c r="D235" s="4" t="s">
        <v>1798</v>
      </c>
      <c r="E235" s="4" t="s">
        <v>620</v>
      </c>
      <c r="F235" s="4" t="s">
        <v>1799</v>
      </c>
      <c r="G235" s="4" t="s">
        <v>1797</v>
      </c>
      <c r="H235" s="4" t="s">
        <v>1799</v>
      </c>
      <c r="I235" s="4" t="s">
        <v>622</v>
      </c>
      <c r="J235" s="4" t="s">
        <v>623</v>
      </c>
      <c r="K235" s="4" t="s">
        <v>624</v>
      </c>
      <c r="L235" s="4">
        <v>11054552369</v>
      </c>
      <c r="M235" s="4">
        <v>1447852811</v>
      </c>
      <c r="N235" s="4" t="s">
        <v>1800</v>
      </c>
      <c r="O235" s="4" t="s">
        <v>1801</v>
      </c>
      <c r="P235" s="5">
        <v>254</v>
      </c>
      <c r="Q235" s="5">
        <v>29</v>
      </c>
      <c r="R235" s="5">
        <v>1</v>
      </c>
      <c r="S235" s="5">
        <v>3</v>
      </c>
      <c r="T235" s="5">
        <v>0</v>
      </c>
      <c r="U235" s="5">
        <v>221</v>
      </c>
      <c r="V235" s="5">
        <v>0</v>
      </c>
      <c r="W235" s="5">
        <v>168</v>
      </c>
      <c r="X235" s="5">
        <v>29</v>
      </c>
      <c r="Y235" s="5">
        <v>1</v>
      </c>
      <c r="Z235" s="5">
        <v>3</v>
      </c>
      <c r="AA235" s="5">
        <v>0</v>
      </c>
      <c r="AB235" s="5">
        <v>135</v>
      </c>
      <c r="AC235" s="5">
        <v>0</v>
      </c>
      <c r="AD235" s="5">
        <v>104</v>
      </c>
      <c r="AE235" s="5">
        <v>41</v>
      </c>
      <c r="AF235" s="5">
        <v>63</v>
      </c>
      <c r="AG235" s="5">
        <v>54</v>
      </c>
      <c r="AH235" s="5">
        <v>44</v>
      </c>
      <c r="AI235" s="5">
        <v>0.39419999999999999</v>
      </c>
      <c r="AJ235" s="5">
        <v>0.60580000000000001</v>
      </c>
      <c r="AK235" s="5">
        <v>0.60580000000000001</v>
      </c>
      <c r="AL235" s="4" t="s">
        <v>627</v>
      </c>
    </row>
    <row r="236" spans="1:38" x14ac:dyDescent="0.3">
      <c r="A236" s="4" t="s">
        <v>616</v>
      </c>
      <c r="B236" s="4" t="s">
        <v>1319</v>
      </c>
      <c r="C236" s="4" t="s">
        <v>1802</v>
      </c>
      <c r="D236" s="4" t="s">
        <v>1803</v>
      </c>
      <c r="E236" s="4" t="s">
        <v>620</v>
      </c>
      <c r="F236" s="4" t="s">
        <v>1804</v>
      </c>
      <c r="G236" s="4" t="s">
        <v>1802</v>
      </c>
      <c r="H236" s="4" t="s">
        <v>1804</v>
      </c>
      <c r="I236" s="4" t="s">
        <v>622</v>
      </c>
      <c r="J236" s="4" t="s">
        <v>623</v>
      </c>
      <c r="K236" s="4" t="s">
        <v>624</v>
      </c>
      <c r="L236" s="4">
        <v>1826501</v>
      </c>
      <c r="M236" s="4">
        <v>0</v>
      </c>
      <c r="N236" s="4" t="s">
        <v>1805</v>
      </c>
      <c r="O236" s="4" t="s">
        <v>1806</v>
      </c>
      <c r="P236" s="5">
        <v>2891</v>
      </c>
      <c r="Q236" s="5">
        <v>1688</v>
      </c>
      <c r="R236" s="5">
        <v>88</v>
      </c>
      <c r="S236" s="5">
        <v>251</v>
      </c>
      <c r="T236" s="5">
        <v>305</v>
      </c>
      <c r="U236" s="5">
        <v>282</v>
      </c>
      <c r="V236" s="5">
        <v>277</v>
      </c>
      <c r="W236" s="5">
        <v>2013</v>
      </c>
      <c r="X236" s="5">
        <v>1302</v>
      </c>
      <c r="Y236" s="5">
        <v>56</v>
      </c>
      <c r="Z236" s="5">
        <v>133</v>
      </c>
      <c r="AA236" s="5">
        <v>218</v>
      </c>
      <c r="AB236" s="5">
        <v>186</v>
      </c>
      <c r="AC236" s="5">
        <v>118</v>
      </c>
      <c r="AD236" s="5">
        <v>1247</v>
      </c>
      <c r="AE236" s="5">
        <v>483</v>
      </c>
      <c r="AF236" s="5">
        <v>741</v>
      </c>
      <c r="AG236" s="5">
        <v>579</v>
      </c>
      <c r="AH236" s="5">
        <v>604</v>
      </c>
      <c r="AI236" s="5">
        <v>0.38729999999999998</v>
      </c>
      <c r="AJ236" s="5">
        <v>0.59419999999999995</v>
      </c>
      <c r="AK236" s="5">
        <v>0.59419999999999995</v>
      </c>
      <c r="AL236" s="4" t="s">
        <v>627</v>
      </c>
    </row>
    <row r="237" spans="1:38" x14ac:dyDescent="0.3">
      <c r="A237" s="4" t="s">
        <v>616</v>
      </c>
      <c r="B237" s="4" t="s">
        <v>1319</v>
      </c>
      <c r="C237" s="4" t="s">
        <v>1807</v>
      </c>
      <c r="D237" s="4" t="s">
        <v>1808</v>
      </c>
      <c r="E237" s="4" t="s">
        <v>620</v>
      </c>
      <c r="F237" s="4" t="s">
        <v>1809</v>
      </c>
      <c r="G237" s="4" t="s">
        <v>1807</v>
      </c>
      <c r="H237" s="4" t="s">
        <v>1809</v>
      </c>
      <c r="I237" s="4" t="s">
        <v>622</v>
      </c>
      <c r="J237" s="4" t="s">
        <v>623</v>
      </c>
      <c r="K237" s="4" t="s">
        <v>624</v>
      </c>
      <c r="L237" s="4">
        <v>2962247</v>
      </c>
      <c r="M237" s="4">
        <v>0</v>
      </c>
      <c r="N237" s="4" t="s">
        <v>1810</v>
      </c>
      <c r="O237" s="4" t="s">
        <v>1811</v>
      </c>
      <c r="P237" s="5">
        <v>2843</v>
      </c>
      <c r="Q237" s="5">
        <v>1606</v>
      </c>
      <c r="R237" s="5">
        <v>77</v>
      </c>
      <c r="S237" s="5">
        <v>163</v>
      </c>
      <c r="T237" s="5">
        <v>546</v>
      </c>
      <c r="U237" s="5">
        <v>223</v>
      </c>
      <c r="V237" s="5">
        <v>228</v>
      </c>
      <c r="W237" s="5">
        <v>2124</v>
      </c>
      <c r="X237" s="5">
        <v>1298</v>
      </c>
      <c r="Y237" s="5">
        <v>58</v>
      </c>
      <c r="Z237" s="5">
        <v>104</v>
      </c>
      <c r="AA237" s="5">
        <v>401</v>
      </c>
      <c r="AB237" s="5">
        <v>163</v>
      </c>
      <c r="AC237" s="5">
        <v>100</v>
      </c>
      <c r="AD237" s="5">
        <v>1455</v>
      </c>
      <c r="AE237" s="5">
        <v>669</v>
      </c>
      <c r="AF237" s="5">
        <v>762</v>
      </c>
      <c r="AG237" s="5">
        <v>804</v>
      </c>
      <c r="AH237" s="5">
        <v>599</v>
      </c>
      <c r="AI237" s="5">
        <v>0.45979999999999999</v>
      </c>
      <c r="AJ237" s="5">
        <v>0.52370000000000005</v>
      </c>
      <c r="AK237" s="5">
        <v>0.52370000000000005</v>
      </c>
      <c r="AL237" s="4" t="s">
        <v>627</v>
      </c>
    </row>
    <row r="238" spans="1:38" x14ac:dyDescent="0.3">
      <c r="A238" s="4" t="s">
        <v>616</v>
      </c>
      <c r="B238" s="4" t="s">
        <v>1319</v>
      </c>
      <c r="C238" s="4" t="s">
        <v>1812</v>
      </c>
      <c r="D238" s="4" t="s">
        <v>1813</v>
      </c>
      <c r="E238" s="4" t="s">
        <v>620</v>
      </c>
      <c r="F238" s="4" t="s">
        <v>1814</v>
      </c>
      <c r="G238" s="4" t="s">
        <v>1812</v>
      </c>
      <c r="H238" s="4" t="s">
        <v>1814</v>
      </c>
      <c r="I238" s="4" t="s">
        <v>622</v>
      </c>
      <c r="J238" s="4" t="s">
        <v>623</v>
      </c>
      <c r="K238" s="4" t="s">
        <v>624</v>
      </c>
      <c r="L238" s="4">
        <v>1243223</v>
      </c>
      <c r="M238" s="4">
        <v>0</v>
      </c>
      <c r="N238" s="4" t="s">
        <v>1815</v>
      </c>
      <c r="O238" s="4" t="s">
        <v>1816</v>
      </c>
      <c r="P238" s="5">
        <v>3045</v>
      </c>
      <c r="Q238" s="5">
        <v>1729</v>
      </c>
      <c r="R238" s="5">
        <v>270</v>
      </c>
      <c r="S238" s="5">
        <v>218</v>
      </c>
      <c r="T238" s="5">
        <v>271</v>
      </c>
      <c r="U238" s="5">
        <v>291</v>
      </c>
      <c r="V238" s="5">
        <v>266</v>
      </c>
      <c r="W238" s="5">
        <v>2303</v>
      </c>
      <c r="X238" s="5">
        <v>1449</v>
      </c>
      <c r="Y238" s="5">
        <v>208</v>
      </c>
      <c r="Z238" s="5">
        <v>138</v>
      </c>
      <c r="AA238" s="5">
        <v>185</v>
      </c>
      <c r="AB238" s="5">
        <v>205</v>
      </c>
      <c r="AC238" s="5">
        <v>118</v>
      </c>
      <c r="AD238" s="5">
        <v>1258</v>
      </c>
      <c r="AE238" s="5">
        <v>598</v>
      </c>
      <c r="AF238" s="5">
        <v>631</v>
      </c>
      <c r="AG238" s="5">
        <v>705</v>
      </c>
      <c r="AH238" s="5">
        <v>484</v>
      </c>
      <c r="AI238" s="5">
        <v>0.47539999999999999</v>
      </c>
      <c r="AJ238" s="5">
        <v>0.50160000000000005</v>
      </c>
      <c r="AK238" s="5">
        <v>0.50160000000000005</v>
      </c>
      <c r="AL238" s="4" t="s">
        <v>627</v>
      </c>
    </row>
    <row r="239" spans="1:38" x14ac:dyDescent="0.3">
      <c r="A239" s="4" t="s">
        <v>616</v>
      </c>
      <c r="B239" s="4" t="s">
        <v>1319</v>
      </c>
      <c r="C239" s="4" t="s">
        <v>1817</v>
      </c>
      <c r="D239" s="4" t="s">
        <v>1818</v>
      </c>
      <c r="E239" s="4" t="s">
        <v>620</v>
      </c>
      <c r="F239" s="4" t="s">
        <v>1819</v>
      </c>
      <c r="G239" s="4" t="s">
        <v>1817</v>
      </c>
      <c r="H239" s="4" t="s">
        <v>1819</v>
      </c>
      <c r="I239" s="4" t="s">
        <v>622</v>
      </c>
      <c r="J239" s="4" t="s">
        <v>623</v>
      </c>
      <c r="K239" s="4" t="s">
        <v>624</v>
      </c>
      <c r="L239" s="4">
        <v>1518817</v>
      </c>
      <c r="M239" s="4">
        <v>0</v>
      </c>
      <c r="N239" s="4" t="s">
        <v>1820</v>
      </c>
      <c r="O239" s="4" t="s">
        <v>1821</v>
      </c>
      <c r="P239" s="5">
        <v>5076</v>
      </c>
      <c r="Q239" s="5">
        <v>2351</v>
      </c>
      <c r="R239" s="5">
        <v>693</v>
      </c>
      <c r="S239" s="5">
        <v>597</v>
      </c>
      <c r="T239" s="5">
        <v>558</v>
      </c>
      <c r="U239" s="5">
        <v>404</v>
      </c>
      <c r="V239" s="5">
        <v>473</v>
      </c>
      <c r="W239" s="5">
        <v>3554</v>
      </c>
      <c r="X239" s="5">
        <v>1877</v>
      </c>
      <c r="Y239" s="5">
        <v>469</v>
      </c>
      <c r="Z239" s="5">
        <v>353</v>
      </c>
      <c r="AA239" s="5">
        <v>361</v>
      </c>
      <c r="AB239" s="5">
        <v>276</v>
      </c>
      <c r="AC239" s="5">
        <v>218</v>
      </c>
      <c r="AD239" s="5">
        <v>1403</v>
      </c>
      <c r="AE239" s="5">
        <v>635</v>
      </c>
      <c r="AF239" s="5">
        <v>738</v>
      </c>
      <c r="AG239" s="5">
        <v>773</v>
      </c>
      <c r="AH239" s="5">
        <v>531</v>
      </c>
      <c r="AI239" s="5">
        <v>0.4526</v>
      </c>
      <c r="AJ239" s="5">
        <v>0.52600000000000002</v>
      </c>
      <c r="AK239" s="5">
        <v>0.52600000000000002</v>
      </c>
      <c r="AL239" s="4" t="s">
        <v>627</v>
      </c>
    </row>
    <row r="240" spans="1:38" x14ac:dyDescent="0.3">
      <c r="A240" s="4" t="s">
        <v>616</v>
      </c>
      <c r="B240" s="4" t="s">
        <v>1319</v>
      </c>
      <c r="C240" s="4" t="s">
        <v>1822</v>
      </c>
      <c r="D240" s="4" t="s">
        <v>1823</v>
      </c>
      <c r="E240" s="4" t="s">
        <v>620</v>
      </c>
      <c r="F240" s="4" t="s">
        <v>1824</v>
      </c>
      <c r="G240" s="4" t="s">
        <v>1822</v>
      </c>
      <c r="H240" s="4" t="s">
        <v>1824</v>
      </c>
      <c r="I240" s="4" t="s">
        <v>622</v>
      </c>
      <c r="J240" s="4" t="s">
        <v>623</v>
      </c>
      <c r="K240" s="4" t="s">
        <v>624</v>
      </c>
      <c r="L240" s="4">
        <v>4415754</v>
      </c>
      <c r="M240" s="4">
        <v>0</v>
      </c>
      <c r="N240" s="4" t="s">
        <v>1825</v>
      </c>
      <c r="O240" s="4" t="s">
        <v>1826</v>
      </c>
      <c r="P240" s="5">
        <v>3287</v>
      </c>
      <c r="Q240" s="5">
        <v>2541</v>
      </c>
      <c r="R240" s="5">
        <v>55</v>
      </c>
      <c r="S240" s="5">
        <v>129</v>
      </c>
      <c r="T240" s="5">
        <v>267</v>
      </c>
      <c r="U240" s="5">
        <v>131</v>
      </c>
      <c r="V240" s="5">
        <v>164</v>
      </c>
      <c r="W240" s="5">
        <v>2369</v>
      </c>
      <c r="X240" s="5">
        <v>1899</v>
      </c>
      <c r="Y240" s="5">
        <v>42</v>
      </c>
      <c r="Z240" s="5">
        <v>78</v>
      </c>
      <c r="AA240" s="5">
        <v>197</v>
      </c>
      <c r="AB240" s="5">
        <v>92</v>
      </c>
      <c r="AC240" s="5">
        <v>61</v>
      </c>
      <c r="AD240" s="5">
        <v>1744</v>
      </c>
      <c r="AE240" s="5">
        <v>562</v>
      </c>
      <c r="AF240" s="5">
        <v>1164</v>
      </c>
      <c r="AG240" s="5">
        <v>679</v>
      </c>
      <c r="AH240" s="5">
        <v>1002</v>
      </c>
      <c r="AI240" s="5">
        <v>0.32219999999999999</v>
      </c>
      <c r="AJ240" s="5">
        <v>0.66739999999999999</v>
      </c>
      <c r="AK240" s="5">
        <v>0.66739999999999999</v>
      </c>
      <c r="AL240" s="4" t="s">
        <v>627</v>
      </c>
    </row>
    <row r="241" spans="1:38" x14ac:dyDescent="0.3">
      <c r="A241" s="4" t="s">
        <v>616</v>
      </c>
      <c r="B241" s="4" t="s">
        <v>1319</v>
      </c>
      <c r="C241" s="4" t="s">
        <v>1827</v>
      </c>
      <c r="D241" s="4" t="s">
        <v>1828</v>
      </c>
      <c r="E241" s="4" t="s">
        <v>620</v>
      </c>
      <c r="F241" s="4" t="s">
        <v>1829</v>
      </c>
      <c r="G241" s="4" t="s">
        <v>1827</v>
      </c>
      <c r="H241" s="4" t="s">
        <v>1829</v>
      </c>
      <c r="I241" s="4" t="s">
        <v>622</v>
      </c>
      <c r="J241" s="4" t="s">
        <v>623</v>
      </c>
      <c r="K241" s="4" t="s">
        <v>624</v>
      </c>
      <c r="L241" s="4">
        <v>478298</v>
      </c>
      <c r="M241" s="4">
        <v>0</v>
      </c>
      <c r="N241" s="4" t="s">
        <v>1830</v>
      </c>
      <c r="O241" s="4" t="s">
        <v>1831</v>
      </c>
      <c r="P241" s="5">
        <v>420</v>
      </c>
      <c r="Q241" s="5">
        <v>168</v>
      </c>
      <c r="R241" s="5">
        <v>12</v>
      </c>
      <c r="S241" s="5">
        <v>3</v>
      </c>
      <c r="T241" s="5">
        <v>37</v>
      </c>
      <c r="U241" s="5">
        <v>177</v>
      </c>
      <c r="V241" s="5">
        <v>23</v>
      </c>
      <c r="W241" s="5">
        <v>417</v>
      </c>
      <c r="X241" s="5">
        <v>168</v>
      </c>
      <c r="Y241" s="5">
        <v>12</v>
      </c>
      <c r="Z241" s="5">
        <v>3</v>
      </c>
      <c r="AA241" s="5">
        <v>37</v>
      </c>
      <c r="AB241" s="5">
        <v>174</v>
      </c>
      <c r="AC241" s="5">
        <v>23</v>
      </c>
      <c r="AD241" s="5">
        <v>232</v>
      </c>
      <c r="AE241" s="5">
        <v>120</v>
      </c>
      <c r="AF241" s="5">
        <v>109</v>
      </c>
      <c r="AG241" s="5">
        <v>161</v>
      </c>
      <c r="AH241" s="5">
        <v>73</v>
      </c>
      <c r="AI241" s="5">
        <v>0.51719999999999999</v>
      </c>
      <c r="AJ241" s="5">
        <v>0.4698</v>
      </c>
      <c r="AK241" s="5">
        <v>2.5171999999999999</v>
      </c>
      <c r="AL241" s="4" t="s">
        <v>627</v>
      </c>
    </row>
    <row r="242" spans="1:38" x14ac:dyDescent="0.3">
      <c r="A242" s="4" t="s">
        <v>616</v>
      </c>
      <c r="B242" s="4" t="s">
        <v>1319</v>
      </c>
      <c r="C242" s="4" t="s">
        <v>1832</v>
      </c>
      <c r="D242" s="4" t="s">
        <v>1833</v>
      </c>
      <c r="E242" s="4" t="s">
        <v>620</v>
      </c>
      <c r="F242" s="4" t="s">
        <v>1834</v>
      </c>
      <c r="G242" s="4" t="s">
        <v>1832</v>
      </c>
      <c r="H242" s="4" t="s">
        <v>1834</v>
      </c>
      <c r="I242" s="4" t="s">
        <v>622</v>
      </c>
      <c r="J242" s="4" t="s">
        <v>623</v>
      </c>
      <c r="K242" s="4" t="s">
        <v>624</v>
      </c>
      <c r="L242" s="4">
        <v>1029098</v>
      </c>
      <c r="M242" s="4">
        <v>111714</v>
      </c>
      <c r="N242" s="4" t="s">
        <v>1835</v>
      </c>
      <c r="O242" s="4" t="s">
        <v>1836</v>
      </c>
      <c r="P242" s="5">
        <v>2659</v>
      </c>
      <c r="Q242" s="5">
        <v>1437</v>
      </c>
      <c r="R242" s="5">
        <v>120</v>
      </c>
      <c r="S242" s="5">
        <v>229</v>
      </c>
      <c r="T242" s="5">
        <v>397</v>
      </c>
      <c r="U242" s="5">
        <v>243</v>
      </c>
      <c r="V242" s="5">
        <v>233</v>
      </c>
      <c r="W242" s="5">
        <v>1872</v>
      </c>
      <c r="X242" s="5">
        <v>1126</v>
      </c>
      <c r="Y242" s="5">
        <v>80</v>
      </c>
      <c r="Z242" s="5">
        <v>128</v>
      </c>
      <c r="AA242" s="5">
        <v>277</v>
      </c>
      <c r="AB242" s="5">
        <v>166</v>
      </c>
      <c r="AC242" s="5">
        <v>95</v>
      </c>
      <c r="AD242" s="5">
        <v>1016</v>
      </c>
      <c r="AE242" s="5">
        <v>402</v>
      </c>
      <c r="AF242" s="5">
        <v>595</v>
      </c>
      <c r="AG242" s="5">
        <v>479</v>
      </c>
      <c r="AH242" s="5">
        <v>464</v>
      </c>
      <c r="AI242" s="5">
        <v>0.3957</v>
      </c>
      <c r="AJ242" s="5">
        <v>0.58560000000000001</v>
      </c>
      <c r="AK242" s="5">
        <v>0.58560000000000001</v>
      </c>
      <c r="AL242" s="4" t="s">
        <v>627</v>
      </c>
    </row>
    <row r="243" spans="1:38" x14ac:dyDescent="0.3">
      <c r="A243" s="4" t="s">
        <v>616</v>
      </c>
      <c r="B243" s="4" t="s">
        <v>1390</v>
      </c>
      <c r="C243" s="4" t="s">
        <v>1837</v>
      </c>
      <c r="D243" s="4" t="s">
        <v>1838</v>
      </c>
      <c r="E243" s="4" t="s">
        <v>620</v>
      </c>
      <c r="F243" s="4" t="s">
        <v>1839</v>
      </c>
      <c r="G243" s="4" t="s">
        <v>1837</v>
      </c>
      <c r="H243" s="4" t="s">
        <v>1839</v>
      </c>
      <c r="I243" s="4" t="s">
        <v>622</v>
      </c>
      <c r="J243" s="4" t="s">
        <v>623</v>
      </c>
      <c r="K243" s="4" t="s">
        <v>624</v>
      </c>
      <c r="L243" s="4">
        <v>4312496</v>
      </c>
      <c r="M243" s="4">
        <v>0</v>
      </c>
      <c r="N243" s="4" t="s">
        <v>1840</v>
      </c>
      <c r="O243" s="4" t="s">
        <v>1841</v>
      </c>
      <c r="P243" s="5">
        <v>1085</v>
      </c>
      <c r="Q243" s="5">
        <v>836</v>
      </c>
      <c r="R243" s="5">
        <v>3</v>
      </c>
      <c r="S243" s="5">
        <v>46</v>
      </c>
      <c r="T243" s="5">
        <v>48</v>
      </c>
      <c r="U243" s="5">
        <v>93</v>
      </c>
      <c r="V243" s="5">
        <v>59</v>
      </c>
      <c r="W243" s="5">
        <v>940</v>
      </c>
      <c r="X243" s="5">
        <v>742</v>
      </c>
      <c r="Y243" s="5">
        <v>3</v>
      </c>
      <c r="Z243" s="5">
        <v>35</v>
      </c>
      <c r="AA243" s="5">
        <v>36</v>
      </c>
      <c r="AB243" s="5">
        <v>78</v>
      </c>
      <c r="AC243" s="5">
        <v>46</v>
      </c>
      <c r="AD243" s="5">
        <v>645</v>
      </c>
      <c r="AE243" s="5">
        <v>555</v>
      </c>
      <c r="AF243" s="5">
        <v>77</v>
      </c>
      <c r="AG243" s="5">
        <v>521</v>
      </c>
      <c r="AH243" s="5">
        <v>79</v>
      </c>
      <c r="AI243" s="5">
        <v>0.86050000000000004</v>
      </c>
      <c r="AJ243" s="5">
        <v>0.11940000000000001</v>
      </c>
      <c r="AK243" s="5">
        <v>2.8605</v>
      </c>
      <c r="AL243" s="4" t="s">
        <v>627</v>
      </c>
    </row>
    <row r="244" spans="1:38" x14ac:dyDescent="0.3">
      <c r="A244" s="4" t="s">
        <v>616</v>
      </c>
      <c r="B244" s="4" t="s">
        <v>1390</v>
      </c>
      <c r="C244" s="4" t="s">
        <v>1842</v>
      </c>
      <c r="D244" s="4" t="s">
        <v>1843</v>
      </c>
      <c r="E244" s="4" t="s">
        <v>620</v>
      </c>
      <c r="F244" s="4" t="s">
        <v>1844</v>
      </c>
      <c r="G244" s="4" t="s">
        <v>1842</v>
      </c>
      <c r="H244" s="4" t="s">
        <v>1844</v>
      </c>
      <c r="I244" s="4" t="s">
        <v>622</v>
      </c>
      <c r="J244" s="4" t="s">
        <v>623</v>
      </c>
      <c r="K244" s="4" t="s">
        <v>624</v>
      </c>
      <c r="L244" s="4">
        <v>62286943</v>
      </c>
      <c r="M244" s="4">
        <v>3772373</v>
      </c>
      <c r="N244" s="4" t="s">
        <v>1845</v>
      </c>
      <c r="O244" s="4" t="s">
        <v>1846</v>
      </c>
      <c r="P244" s="5">
        <v>1258</v>
      </c>
      <c r="Q244" s="5">
        <v>902</v>
      </c>
      <c r="R244" s="5">
        <v>7</v>
      </c>
      <c r="S244" s="5">
        <v>45</v>
      </c>
      <c r="T244" s="5">
        <v>73</v>
      </c>
      <c r="U244" s="5">
        <v>155</v>
      </c>
      <c r="V244" s="5">
        <v>76</v>
      </c>
      <c r="W244" s="5">
        <v>986</v>
      </c>
      <c r="X244" s="5">
        <v>741</v>
      </c>
      <c r="Y244" s="5">
        <v>5</v>
      </c>
      <c r="Z244" s="5">
        <v>31</v>
      </c>
      <c r="AA244" s="5">
        <v>49</v>
      </c>
      <c r="AB244" s="5">
        <v>120</v>
      </c>
      <c r="AC244" s="5">
        <v>40</v>
      </c>
      <c r="AD244" s="5">
        <v>684</v>
      </c>
      <c r="AE244" s="5">
        <v>427</v>
      </c>
      <c r="AF244" s="5">
        <v>245</v>
      </c>
      <c r="AG244" s="5">
        <v>480</v>
      </c>
      <c r="AH244" s="5">
        <v>174</v>
      </c>
      <c r="AI244" s="5">
        <v>0.62429999999999997</v>
      </c>
      <c r="AJ244" s="5">
        <v>0.35820000000000002</v>
      </c>
      <c r="AK244" s="5">
        <v>2.6242999999999999</v>
      </c>
      <c r="AL244" s="4" t="s">
        <v>627</v>
      </c>
    </row>
    <row r="245" spans="1:38" x14ac:dyDescent="0.3">
      <c r="A245" s="4" t="s">
        <v>616</v>
      </c>
      <c r="B245" s="4" t="s">
        <v>617</v>
      </c>
      <c r="C245" s="4" t="s">
        <v>1847</v>
      </c>
      <c r="D245" s="4" t="s">
        <v>1848</v>
      </c>
      <c r="E245" s="4" t="s">
        <v>620</v>
      </c>
      <c r="F245" s="4" t="s">
        <v>1849</v>
      </c>
      <c r="G245" s="4" t="s">
        <v>1847</v>
      </c>
      <c r="H245" s="4" t="s">
        <v>1849</v>
      </c>
      <c r="I245" s="4" t="s">
        <v>622</v>
      </c>
      <c r="J245" s="4" t="s">
        <v>623</v>
      </c>
      <c r="K245" s="4" t="s">
        <v>624</v>
      </c>
      <c r="L245" s="4">
        <v>7666060</v>
      </c>
      <c r="M245" s="4">
        <v>209501382</v>
      </c>
      <c r="N245" s="4" t="s">
        <v>1850</v>
      </c>
      <c r="O245" s="4" t="s">
        <v>1851</v>
      </c>
      <c r="P245" s="5">
        <v>115</v>
      </c>
      <c r="Q245" s="5">
        <v>5</v>
      </c>
      <c r="R245" s="5">
        <v>0</v>
      </c>
      <c r="S245" s="5">
        <v>0</v>
      </c>
      <c r="T245" s="5">
        <v>0</v>
      </c>
      <c r="U245" s="5">
        <v>106</v>
      </c>
      <c r="V245" s="5">
        <v>4</v>
      </c>
      <c r="W245" s="5">
        <v>68</v>
      </c>
      <c r="X245" s="5">
        <v>5</v>
      </c>
      <c r="Y245" s="5">
        <v>0</v>
      </c>
      <c r="Z245" s="5">
        <v>0</v>
      </c>
      <c r="AA245" s="5">
        <v>0</v>
      </c>
      <c r="AB245" s="5">
        <v>62</v>
      </c>
      <c r="AC245" s="5">
        <v>1</v>
      </c>
      <c r="AD245" s="5">
        <v>33</v>
      </c>
      <c r="AE245" s="5">
        <v>28</v>
      </c>
      <c r="AF245" s="5">
        <v>5</v>
      </c>
      <c r="AG245" s="5">
        <v>24</v>
      </c>
      <c r="AH245" s="5">
        <v>5</v>
      </c>
      <c r="AI245" s="5">
        <v>0.84850000000000003</v>
      </c>
      <c r="AJ245" s="5">
        <v>0.1515</v>
      </c>
      <c r="AK245" s="5">
        <v>2.8485</v>
      </c>
      <c r="AL245" s="4" t="s">
        <v>627</v>
      </c>
    </row>
    <row r="246" spans="1:38" x14ac:dyDescent="0.3">
      <c r="A246" s="4" t="s">
        <v>616</v>
      </c>
      <c r="B246" s="4" t="s">
        <v>1319</v>
      </c>
      <c r="C246" s="4" t="s">
        <v>1852</v>
      </c>
      <c r="D246" s="4" t="s">
        <v>1853</v>
      </c>
      <c r="E246" s="4" t="s">
        <v>620</v>
      </c>
      <c r="F246" s="4" t="s">
        <v>1854</v>
      </c>
      <c r="G246" s="4" t="s">
        <v>1852</v>
      </c>
      <c r="H246" s="4" t="s">
        <v>1854</v>
      </c>
      <c r="I246" s="4" t="s">
        <v>622</v>
      </c>
      <c r="J246" s="4" t="s">
        <v>623</v>
      </c>
      <c r="K246" s="4" t="s">
        <v>624</v>
      </c>
      <c r="L246" s="4">
        <v>2330145</v>
      </c>
      <c r="M246" s="4">
        <v>812250</v>
      </c>
      <c r="N246" s="4" t="s">
        <v>1855</v>
      </c>
      <c r="O246" s="4" t="s">
        <v>1856</v>
      </c>
      <c r="P246" s="5">
        <v>2240</v>
      </c>
      <c r="Q246" s="5">
        <v>1536</v>
      </c>
      <c r="R246" s="5">
        <v>64</v>
      </c>
      <c r="S246" s="5">
        <v>145</v>
      </c>
      <c r="T246" s="5">
        <v>203</v>
      </c>
      <c r="U246" s="5">
        <v>163</v>
      </c>
      <c r="V246" s="5">
        <v>129</v>
      </c>
      <c r="W246" s="5">
        <v>1844</v>
      </c>
      <c r="X246" s="5">
        <v>1327</v>
      </c>
      <c r="Y246" s="5">
        <v>55</v>
      </c>
      <c r="Z246" s="5">
        <v>96</v>
      </c>
      <c r="AA246" s="5">
        <v>166</v>
      </c>
      <c r="AB246" s="5">
        <v>114</v>
      </c>
      <c r="AC246" s="5">
        <v>86</v>
      </c>
      <c r="AD246" s="5">
        <v>1034</v>
      </c>
      <c r="AE246" s="5">
        <v>449</v>
      </c>
      <c r="AF246" s="5">
        <v>574</v>
      </c>
      <c r="AG246" s="5">
        <v>506</v>
      </c>
      <c r="AH246" s="5">
        <v>477</v>
      </c>
      <c r="AI246" s="5">
        <v>0.43419999999999997</v>
      </c>
      <c r="AJ246" s="5">
        <v>0.55510000000000004</v>
      </c>
      <c r="AK246" s="5">
        <v>0.55510000000000004</v>
      </c>
      <c r="AL246" s="4" t="s">
        <v>627</v>
      </c>
    </row>
    <row r="247" spans="1:38" x14ac:dyDescent="0.3">
      <c r="A247" s="4" t="s">
        <v>616</v>
      </c>
      <c r="B247" s="4" t="s">
        <v>1319</v>
      </c>
      <c r="C247" s="4" t="s">
        <v>1857</v>
      </c>
      <c r="D247" s="4" t="s">
        <v>1858</v>
      </c>
      <c r="E247" s="4" t="s">
        <v>620</v>
      </c>
      <c r="F247" s="4" t="s">
        <v>1859</v>
      </c>
      <c r="G247" s="4" t="s">
        <v>1857</v>
      </c>
      <c r="H247" s="4" t="s">
        <v>1859</v>
      </c>
      <c r="I247" s="4" t="s">
        <v>622</v>
      </c>
      <c r="J247" s="4" t="s">
        <v>623</v>
      </c>
      <c r="K247" s="4" t="s">
        <v>624</v>
      </c>
      <c r="L247" s="4">
        <v>779397</v>
      </c>
      <c r="M247" s="4">
        <v>0</v>
      </c>
      <c r="N247" s="4" t="s">
        <v>1860</v>
      </c>
      <c r="O247" s="4" t="s">
        <v>1861</v>
      </c>
      <c r="P247" s="5">
        <v>2336</v>
      </c>
      <c r="Q247" s="5">
        <v>1372</v>
      </c>
      <c r="R247" s="5">
        <v>71</v>
      </c>
      <c r="S247" s="5">
        <v>223</v>
      </c>
      <c r="T247" s="5">
        <v>390</v>
      </c>
      <c r="U247" s="5">
        <v>148</v>
      </c>
      <c r="V247" s="5">
        <v>132</v>
      </c>
      <c r="W247" s="5">
        <v>1801</v>
      </c>
      <c r="X247" s="5">
        <v>1138</v>
      </c>
      <c r="Y247" s="5">
        <v>50</v>
      </c>
      <c r="Z247" s="5">
        <v>149</v>
      </c>
      <c r="AA247" s="5">
        <v>296</v>
      </c>
      <c r="AB247" s="5">
        <v>107</v>
      </c>
      <c r="AC247" s="5">
        <v>61</v>
      </c>
      <c r="AD247" s="5">
        <v>1285</v>
      </c>
      <c r="AE247" s="5">
        <v>630</v>
      </c>
      <c r="AF247" s="5">
        <v>634</v>
      </c>
      <c r="AG247" s="5">
        <v>724</v>
      </c>
      <c r="AH247" s="5">
        <v>523</v>
      </c>
      <c r="AI247" s="5">
        <v>0.49030000000000001</v>
      </c>
      <c r="AJ247" s="5">
        <v>0.49340000000000001</v>
      </c>
      <c r="AK247" s="5">
        <v>0.49340000000000001</v>
      </c>
      <c r="AL247" s="4" t="s">
        <v>627</v>
      </c>
    </row>
    <row r="248" spans="1:38" x14ac:dyDescent="0.3">
      <c r="A248" s="4" t="s">
        <v>616</v>
      </c>
      <c r="B248" s="4" t="s">
        <v>1319</v>
      </c>
      <c r="C248" s="4" t="s">
        <v>1862</v>
      </c>
      <c r="D248" s="4" t="s">
        <v>1863</v>
      </c>
      <c r="E248" s="4" t="s">
        <v>620</v>
      </c>
      <c r="F248" s="4" t="s">
        <v>1864</v>
      </c>
      <c r="G248" s="4" t="s">
        <v>1862</v>
      </c>
      <c r="H248" s="4" t="s">
        <v>1864</v>
      </c>
      <c r="I248" s="4" t="s">
        <v>622</v>
      </c>
      <c r="J248" s="4" t="s">
        <v>623</v>
      </c>
      <c r="K248" s="4" t="s">
        <v>624</v>
      </c>
      <c r="L248" s="4">
        <v>1206683</v>
      </c>
      <c r="M248" s="4">
        <v>0</v>
      </c>
      <c r="N248" s="4" t="s">
        <v>1865</v>
      </c>
      <c r="O248" s="4" t="s">
        <v>1866</v>
      </c>
      <c r="P248" s="5">
        <v>4090</v>
      </c>
      <c r="Q248" s="5">
        <v>863</v>
      </c>
      <c r="R248" s="5">
        <v>517</v>
      </c>
      <c r="S248" s="5">
        <v>558</v>
      </c>
      <c r="T248" s="5">
        <v>1262</v>
      </c>
      <c r="U248" s="5">
        <v>542</v>
      </c>
      <c r="V248" s="5">
        <v>348</v>
      </c>
      <c r="W248" s="5">
        <v>2590</v>
      </c>
      <c r="X248" s="5">
        <v>729</v>
      </c>
      <c r="Y248" s="5">
        <v>352</v>
      </c>
      <c r="Z248" s="5">
        <v>317</v>
      </c>
      <c r="AA248" s="5">
        <v>644</v>
      </c>
      <c r="AB248" s="5">
        <v>380</v>
      </c>
      <c r="AC248" s="5">
        <v>168</v>
      </c>
      <c r="AD248" s="5">
        <v>820</v>
      </c>
      <c r="AE248" s="5">
        <v>417</v>
      </c>
      <c r="AF248" s="5">
        <v>387</v>
      </c>
      <c r="AG248" s="5">
        <v>465</v>
      </c>
      <c r="AH248" s="5">
        <v>290</v>
      </c>
      <c r="AI248" s="5">
        <v>0.50849999999999995</v>
      </c>
      <c r="AJ248" s="5">
        <v>0.47199999999999998</v>
      </c>
      <c r="AK248" s="5">
        <v>2.5085000000000002</v>
      </c>
      <c r="AL248" s="4" t="s">
        <v>627</v>
      </c>
    </row>
    <row r="249" spans="1:38" x14ac:dyDescent="0.3">
      <c r="A249" s="4" t="s">
        <v>616</v>
      </c>
      <c r="B249" s="4" t="s">
        <v>1319</v>
      </c>
      <c r="C249" s="4" t="s">
        <v>1867</v>
      </c>
      <c r="D249" s="4" t="s">
        <v>1868</v>
      </c>
      <c r="E249" s="4" t="s">
        <v>620</v>
      </c>
      <c r="F249" s="4" t="s">
        <v>1869</v>
      </c>
      <c r="G249" s="4" t="s">
        <v>1867</v>
      </c>
      <c r="H249" s="4" t="s">
        <v>1869</v>
      </c>
      <c r="I249" s="4" t="s">
        <v>622</v>
      </c>
      <c r="J249" s="4" t="s">
        <v>623</v>
      </c>
      <c r="K249" s="4" t="s">
        <v>624</v>
      </c>
      <c r="L249" s="4">
        <v>1113933</v>
      </c>
      <c r="M249" s="4">
        <v>0</v>
      </c>
      <c r="N249" s="4" t="s">
        <v>1870</v>
      </c>
      <c r="O249" s="4" t="s">
        <v>1871</v>
      </c>
      <c r="P249" s="5">
        <v>3324</v>
      </c>
      <c r="Q249" s="5">
        <v>1067</v>
      </c>
      <c r="R249" s="5">
        <v>293</v>
      </c>
      <c r="S249" s="5">
        <v>454</v>
      </c>
      <c r="T249" s="5">
        <v>848</v>
      </c>
      <c r="U249" s="5">
        <v>358</v>
      </c>
      <c r="V249" s="5">
        <v>304</v>
      </c>
      <c r="W249" s="5">
        <v>2145</v>
      </c>
      <c r="X249" s="5">
        <v>883</v>
      </c>
      <c r="Y249" s="5">
        <v>193</v>
      </c>
      <c r="Z249" s="5">
        <v>260</v>
      </c>
      <c r="AA249" s="5">
        <v>445</v>
      </c>
      <c r="AB249" s="5">
        <v>241</v>
      </c>
      <c r="AC249" s="5">
        <v>123</v>
      </c>
      <c r="AD249" s="5">
        <v>993</v>
      </c>
      <c r="AE249" s="5">
        <v>481</v>
      </c>
      <c r="AF249" s="5">
        <v>497</v>
      </c>
      <c r="AG249" s="5">
        <v>539</v>
      </c>
      <c r="AH249" s="5">
        <v>396</v>
      </c>
      <c r="AI249" s="5">
        <v>0.4844</v>
      </c>
      <c r="AJ249" s="5">
        <v>0.50049999999999994</v>
      </c>
      <c r="AK249" s="5">
        <v>0.50049999999999994</v>
      </c>
      <c r="AL249" s="4" t="s">
        <v>627</v>
      </c>
    </row>
    <row r="250" spans="1:38" x14ac:dyDescent="0.3">
      <c r="A250" s="4" t="s">
        <v>616</v>
      </c>
      <c r="B250" s="4" t="s">
        <v>1319</v>
      </c>
      <c r="C250" s="4" t="s">
        <v>1872</v>
      </c>
      <c r="D250" s="4" t="s">
        <v>1873</v>
      </c>
      <c r="E250" s="4" t="s">
        <v>620</v>
      </c>
      <c r="F250" s="4" t="s">
        <v>1874</v>
      </c>
      <c r="G250" s="4" t="s">
        <v>1872</v>
      </c>
      <c r="H250" s="4" t="s">
        <v>1874</v>
      </c>
      <c r="I250" s="4" t="s">
        <v>622</v>
      </c>
      <c r="J250" s="4" t="s">
        <v>623</v>
      </c>
      <c r="K250" s="4" t="s">
        <v>624</v>
      </c>
      <c r="L250" s="4">
        <v>479034</v>
      </c>
      <c r="M250" s="4">
        <v>0</v>
      </c>
      <c r="N250" s="4" t="s">
        <v>1875</v>
      </c>
      <c r="O250" s="4" t="s">
        <v>1876</v>
      </c>
      <c r="P250" s="5">
        <v>3293</v>
      </c>
      <c r="Q250" s="5">
        <v>860</v>
      </c>
      <c r="R250" s="5">
        <v>446</v>
      </c>
      <c r="S250" s="5">
        <v>341</v>
      </c>
      <c r="T250" s="5">
        <v>759</v>
      </c>
      <c r="U250" s="5">
        <v>499</v>
      </c>
      <c r="V250" s="5">
        <v>388</v>
      </c>
      <c r="W250" s="5">
        <v>2139</v>
      </c>
      <c r="X250" s="5">
        <v>713</v>
      </c>
      <c r="Y250" s="5">
        <v>297</v>
      </c>
      <c r="Z250" s="5">
        <v>213</v>
      </c>
      <c r="AA250" s="5">
        <v>402</v>
      </c>
      <c r="AB250" s="5">
        <v>357</v>
      </c>
      <c r="AC250" s="5">
        <v>157</v>
      </c>
      <c r="AD250" s="5">
        <v>848</v>
      </c>
      <c r="AE250" s="5">
        <v>463</v>
      </c>
      <c r="AF250" s="5">
        <v>364</v>
      </c>
      <c r="AG250" s="5">
        <v>467</v>
      </c>
      <c r="AH250" s="5">
        <v>309</v>
      </c>
      <c r="AI250" s="5">
        <v>0.54600000000000004</v>
      </c>
      <c r="AJ250" s="5">
        <v>0.42920000000000003</v>
      </c>
      <c r="AK250" s="5">
        <v>2.5459999999999998</v>
      </c>
      <c r="AL250" s="4" t="s">
        <v>627</v>
      </c>
    </row>
    <row r="251" spans="1:38" x14ac:dyDescent="0.3">
      <c r="A251" s="4" t="s">
        <v>616</v>
      </c>
      <c r="B251" s="4" t="s">
        <v>1319</v>
      </c>
      <c r="C251" s="4" t="s">
        <v>1877</v>
      </c>
      <c r="D251" s="4" t="s">
        <v>1878</v>
      </c>
      <c r="E251" s="4" t="s">
        <v>620</v>
      </c>
      <c r="F251" s="4" t="s">
        <v>1879</v>
      </c>
      <c r="G251" s="4" t="s">
        <v>1877</v>
      </c>
      <c r="H251" s="4" t="s">
        <v>1879</v>
      </c>
      <c r="I251" s="4" t="s">
        <v>622</v>
      </c>
      <c r="J251" s="4" t="s">
        <v>623</v>
      </c>
      <c r="K251" s="4" t="s">
        <v>624</v>
      </c>
      <c r="L251" s="4">
        <v>123096560</v>
      </c>
      <c r="M251" s="4">
        <v>66809112</v>
      </c>
      <c r="N251" s="4" t="s">
        <v>1880</v>
      </c>
      <c r="O251" s="4" t="s">
        <v>1881</v>
      </c>
      <c r="P251" s="5">
        <v>7994</v>
      </c>
      <c r="Q251" s="5">
        <v>5361</v>
      </c>
      <c r="R251" s="5">
        <v>929</v>
      </c>
      <c r="S251" s="5">
        <v>1060</v>
      </c>
      <c r="T251" s="5">
        <v>199</v>
      </c>
      <c r="U251" s="5">
        <v>93</v>
      </c>
      <c r="V251" s="5">
        <v>352</v>
      </c>
      <c r="W251" s="5">
        <v>5372</v>
      </c>
      <c r="X251" s="5">
        <v>3766</v>
      </c>
      <c r="Y251" s="5">
        <v>621</v>
      </c>
      <c r="Z251" s="5">
        <v>632</v>
      </c>
      <c r="AA251" s="5">
        <v>147</v>
      </c>
      <c r="AB251" s="5">
        <v>52</v>
      </c>
      <c r="AC251" s="5">
        <v>154</v>
      </c>
      <c r="AD251" s="5">
        <v>864</v>
      </c>
      <c r="AE251" s="5">
        <v>302</v>
      </c>
      <c r="AF251" s="5">
        <v>550</v>
      </c>
      <c r="AG251" s="5">
        <v>453</v>
      </c>
      <c r="AH251" s="5">
        <v>269</v>
      </c>
      <c r="AI251" s="5">
        <v>0.34949999999999998</v>
      </c>
      <c r="AJ251" s="5">
        <v>0.63660000000000005</v>
      </c>
      <c r="AK251" s="5">
        <v>0.63660000000000005</v>
      </c>
      <c r="AL251" s="4" t="s">
        <v>627</v>
      </c>
    </row>
    <row r="252" spans="1:38" x14ac:dyDescent="0.3">
      <c r="A252" s="4" t="s">
        <v>616</v>
      </c>
      <c r="B252" s="4" t="s">
        <v>1319</v>
      </c>
      <c r="C252" s="4" t="s">
        <v>1882</v>
      </c>
      <c r="D252" s="4" t="s">
        <v>1883</v>
      </c>
      <c r="E252" s="4" t="s">
        <v>620</v>
      </c>
      <c r="F252" s="4" t="s">
        <v>869</v>
      </c>
      <c r="G252" s="4" t="s">
        <v>1882</v>
      </c>
      <c r="H252" s="4" t="s">
        <v>869</v>
      </c>
      <c r="I252" s="4" t="s">
        <v>622</v>
      </c>
      <c r="J252" s="4" t="s">
        <v>623</v>
      </c>
      <c r="K252" s="4" t="s">
        <v>624</v>
      </c>
      <c r="L252" s="4">
        <v>3801778</v>
      </c>
      <c r="M252" s="4">
        <v>0</v>
      </c>
      <c r="N252" s="4" t="s">
        <v>1884</v>
      </c>
      <c r="O252" s="4" t="s">
        <v>1885</v>
      </c>
      <c r="P252" s="5">
        <v>3860</v>
      </c>
      <c r="Q252" s="5">
        <v>1387</v>
      </c>
      <c r="R252" s="5">
        <v>470</v>
      </c>
      <c r="S252" s="5">
        <v>358</v>
      </c>
      <c r="T252" s="5">
        <v>463</v>
      </c>
      <c r="U252" s="5">
        <v>843</v>
      </c>
      <c r="V252" s="5">
        <v>339</v>
      </c>
      <c r="W252" s="5">
        <v>3061</v>
      </c>
      <c r="X252" s="5">
        <v>1248</v>
      </c>
      <c r="Y252" s="5">
        <v>365</v>
      </c>
      <c r="Z252" s="5">
        <v>245</v>
      </c>
      <c r="AA252" s="5">
        <v>280</v>
      </c>
      <c r="AB252" s="5">
        <v>730</v>
      </c>
      <c r="AC252" s="5">
        <v>193</v>
      </c>
      <c r="AD252" s="5">
        <v>843</v>
      </c>
      <c r="AE252" s="5">
        <v>503</v>
      </c>
      <c r="AF252" s="5">
        <v>319</v>
      </c>
      <c r="AG252" s="5">
        <v>533</v>
      </c>
      <c r="AH252" s="5">
        <v>258</v>
      </c>
      <c r="AI252" s="5">
        <v>0.59670000000000001</v>
      </c>
      <c r="AJ252" s="5">
        <v>0.37840000000000001</v>
      </c>
      <c r="AK252" s="5">
        <v>2.5966999999999998</v>
      </c>
      <c r="AL252" s="4" t="s">
        <v>627</v>
      </c>
    </row>
    <row r="253" spans="1:38" x14ac:dyDescent="0.3">
      <c r="A253" s="4" t="s">
        <v>616</v>
      </c>
      <c r="B253" s="4" t="s">
        <v>1319</v>
      </c>
      <c r="C253" s="4" t="s">
        <v>1886</v>
      </c>
      <c r="D253" s="4" t="s">
        <v>1887</v>
      </c>
      <c r="E253" s="4" t="s">
        <v>620</v>
      </c>
      <c r="F253" s="4" t="s">
        <v>1888</v>
      </c>
      <c r="G253" s="4" t="s">
        <v>1886</v>
      </c>
      <c r="H253" s="4" t="s">
        <v>1888</v>
      </c>
      <c r="I253" s="4" t="s">
        <v>622</v>
      </c>
      <c r="J253" s="4" t="s">
        <v>623</v>
      </c>
      <c r="K253" s="4" t="s">
        <v>624</v>
      </c>
      <c r="L253" s="4">
        <v>52792550</v>
      </c>
      <c r="M253" s="4">
        <v>23937873</v>
      </c>
      <c r="N253" s="4" t="s">
        <v>1889</v>
      </c>
      <c r="O253" s="4" t="s">
        <v>1890</v>
      </c>
      <c r="P253" s="5">
        <v>5937</v>
      </c>
      <c r="Q253" s="5">
        <v>4272</v>
      </c>
      <c r="R253" s="5">
        <v>531</v>
      </c>
      <c r="S253" s="5">
        <v>663</v>
      </c>
      <c r="T253" s="5">
        <v>152</v>
      </c>
      <c r="U253" s="5">
        <v>40</v>
      </c>
      <c r="V253" s="5">
        <v>279</v>
      </c>
      <c r="W253" s="5">
        <v>3557</v>
      </c>
      <c r="X253" s="5">
        <v>2650</v>
      </c>
      <c r="Y253" s="5">
        <v>329</v>
      </c>
      <c r="Z253" s="5">
        <v>340</v>
      </c>
      <c r="AA253" s="5">
        <v>112</v>
      </c>
      <c r="AB253" s="5">
        <v>25</v>
      </c>
      <c r="AC253" s="5">
        <v>101</v>
      </c>
      <c r="AD253" s="5">
        <v>2773</v>
      </c>
      <c r="AE253" s="5">
        <v>809</v>
      </c>
      <c r="AF253" s="5">
        <v>1938</v>
      </c>
      <c r="AG253" s="5">
        <v>1393</v>
      </c>
      <c r="AH253" s="5">
        <v>905</v>
      </c>
      <c r="AI253" s="5">
        <v>0.29170000000000001</v>
      </c>
      <c r="AJ253" s="5">
        <v>0.69889999999999997</v>
      </c>
      <c r="AK253" s="5">
        <v>0.69889999999999997</v>
      </c>
      <c r="AL253" s="4" t="s">
        <v>627</v>
      </c>
    </row>
    <row r="254" spans="1:38" x14ac:dyDescent="0.3">
      <c r="A254" s="4" t="s">
        <v>616</v>
      </c>
      <c r="B254" s="4" t="s">
        <v>1319</v>
      </c>
      <c r="C254" s="4" t="s">
        <v>1891</v>
      </c>
      <c r="D254" s="4" t="s">
        <v>1892</v>
      </c>
      <c r="E254" s="4" t="s">
        <v>620</v>
      </c>
      <c r="F254" s="4" t="s">
        <v>1893</v>
      </c>
      <c r="G254" s="4" t="s">
        <v>1891</v>
      </c>
      <c r="H254" s="4" t="s">
        <v>1893</v>
      </c>
      <c r="I254" s="4" t="s">
        <v>622</v>
      </c>
      <c r="J254" s="4" t="s">
        <v>623</v>
      </c>
      <c r="K254" s="4" t="s">
        <v>624</v>
      </c>
      <c r="L254" s="4">
        <v>5787567</v>
      </c>
      <c r="M254" s="4">
        <v>36126282</v>
      </c>
      <c r="N254" s="4" t="s">
        <v>1894</v>
      </c>
      <c r="O254" s="4" t="s">
        <v>1895</v>
      </c>
      <c r="P254" s="5">
        <v>2189</v>
      </c>
      <c r="Q254" s="5">
        <v>1817</v>
      </c>
      <c r="R254" s="5">
        <v>45</v>
      </c>
      <c r="S254" s="5">
        <v>94</v>
      </c>
      <c r="T254" s="5">
        <v>67</v>
      </c>
      <c r="U254" s="5">
        <v>80</v>
      </c>
      <c r="V254" s="5">
        <v>86</v>
      </c>
      <c r="W254" s="5">
        <v>1630</v>
      </c>
      <c r="X254" s="5">
        <v>1405</v>
      </c>
      <c r="Y254" s="5">
        <v>31</v>
      </c>
      <c r="Z254" s="5">
        <v>45</v>
      </c>
      <c r="AA254" s="5">
        <v>50</v>
      </c>
      <c r="AB254" s="5">
        <v>54</v>
      </c>
      <c r="AC254" s="5">
        <v>45</v>
      </c>
      <c r="AD254" s="5">
        <v>1588</v>
      </c>
      <c r="AE254" s="5">
        <v>610</v>
      </c>
      <c r="AF254" s="5">
        <v>959</v>
      </c>
      <c r="AG254" s="5">
        <v>629</v>
      </c>
      <c r="AH254" s="5">
        <v>860</v>
      </c>
      <c r="AI254" s="5">
        <v>0.3841</v>
      </c>
      <c r="AJ254" s="5">
        <v>0.60389999999999999</v>
      </c>
      <c r="AK254" s="5">
        <v>0.60389999999999999</v>
      </c>
      <c r="AL254" s="4" t="s">
        <v>627</v>
      </c>
    </row>
    <row r="255" spans="1:38" x14ac:dyDescent="0.3">
      <c r="A255" s="4" t="s">
        <v>616</v>
      </c>
      <c r="B255" s="4" t="s">
        <v>1896</v>
      </c>
      <c r="C255" s="4" t="s">
        <v>1897</v>
      </c>
      <c r="D255" s="4" t="s">
        <v>1898</v>
      </c>
      <c r="E255" s="4" t="s">
        <v>620</v>
      </c>
      <c r="F255" s="4" t="s">
        <v>1899</v>
      </c>
      <c r="G255" s="4" t="s">
        <v>1897</v>
      </c>
      <c r="H255" s="4" t="s">
        <v>1899</v>
      </c>
      <c r="I255" s="4" t="s">
        <v>622</v>
      </c>
      <c r="J255" s="4" t="s">
        <v>623</v>
      </c>
      <c r="K255" s="4" t="s">
        <v>624</v>
      </c>
      <c r="L255" s="4">
        <v>491528697</v>
      </c>
      <c r="M255" s="4">
        <v>539984159</v>
      </c>
      <c r="N255" s="4" t="s">
        <v>1900</v>
      </c>
      <c r="O255" s="4" t="s">
        <v>1901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9</v>
      </c>
      <c r="AL255" s="4" t="s">
        <v>627</v>
      </c>
    </row>
    <row r="256" spans="1:38" x14ac:dyDescent="0.3">
      <c r="A256" s="4" t="s">
        <v>616</v>
      </c>
      <c r="B256" s="4" t="s">
        <v>1896</v>
      </c>
      <c r="C256" s="4" t="s">
        <v>1902</v>
      </c>
      <c r="D256" s="4" t="s">
        <v>1903</v>
      </c>
      <c r="E256" s="4" t="s">
        <v>620</v>
      </c>
      <c r="F256" s="4" t="s">
        <v>1904</v>
      </c>
      <c r="G256" s="4" t="s">
        <v>1902</v>
      </c>
      <c r="H256" s="4" t="s">
        <v>1904</v>
      </c>
      <c r="I256" s="4" t="s">
        <v>622</v>
      </c>
      <c r="J256" s="4" t="s">
        <v>623</v>
      </c>
      <c r="K256" s="4" t="s">
        <v>624</v>
      </c>
      <c r="L256" s="4">
        <v>5636817483</v>
      </c>
      <c r="M256" s="4">
        <v>7532270569</v>
      </c>
      <c r="N256" s="4" t="s">
        <v>1905</v>
      </c>
      <c r="O256" s="4" t="s">
        <v>1906</v>
      </c>
      <c r="P256" s="5">
        <v>1033</v>
      </c>
      <c r="Q256" s="5">
        <v>151</v>
      </c>
      <c r="R256" s="5">
        <v>24</v>
      </c>
      <c r="S256" s="5">
        <v>61</v>
      </c>
      <c r="T256" s="5">
        <v>338</v>
      </c>
      <c r="U256" s="5">
        <v>413</v>
      </c>
      <c r="V256" s="5">
        <v>46</v>
      </c>
      <c r="W256" s="5">
        <v>861</v>
      </c>
      <c r="X256" s="5">
        <v>130</v>
      </c>
      <c r="Y256" s="5">
        <v>23</v>
      </c>
      <c r="Z256" s="5">
        <v>48</v>
      </c>
      <c r="AA256" s="5">
        <v>323</v>
      </c>
      <c r="AB256" s="5">
        <v>309</v>
      </c>
      <c r="AC256" s="5">
        <v>28</v>
      </c>
      <c r="AD256" s="5">
        <v>252</v>
      </c>
      <c r="AE256" s="5">
        <v>66</v>
      </c>
      <c r="AF256" s="5">
        <v>179</v>
      </c>
      <c r="AG256" s="5">
        <v>80</v>
      </c>
      <c r="AH256" s="5">
        <v>156</v>
      </c>
      <c r="AI256" s="5">
        <v>0.26190000000000002</v>
      </c>
      <c r="AJ256" s="5">
        <v>0.71030000000000004</v>
      </c>
      <c r="AK256" s="5">
        <v>0.71030000000000004</v>
      </c>
      <c r="AL256" s="4" t="s">
        <v>627</v>
      </c>
    </row>
    <row r="257" spans="1:38" x14ac:dyDescent="0.3">
      <c r="A257" s="4" t="s">
        <v>616</v>
      </c>
      <c r="B257" s="4" t="s">
        <v>1896</v>
      </c>
      <c r="C257" s="4" t="s">
        <v>1907</v>
      </c>
      <c r="D257" s="4" t="s">
        <v>1908</v>
      </c>
      <c r="E257" s="4" t="s">
        <v>620</v>
      </c>
      <c r="F257" s="4" t="s">
        <v>1909</v>
      </c>
      <c r="G257" s="4" t="s">
        <v>1907</v>
      </c>
      <c r="H257" s="4" t="s">
        <v>1909</v>
      </c>
      <c r="I257" s="4" t="s">
        <v>622</v>
      </c>
      <c r="J257" s="4" t="s">
        <v>623</v>
      </c>
      <c r="K257" s="4" t="s">
        <v>624</v>
      </c>
      <c r="L257" s="4">
        <v>5846417790</v>
      </c>
      <c r="M257" s="4">
        <v>5323026038</v>
      </c>
      <c r="N257" s="4" t="s">
        <v>1910</v>
      </c>
      <c r="O257" s="4" t="s">
        <v>1911</v>
      </c>
      <c r="P257" s="5">
        <v>938</v>
      </c>
      <c r="Q257" s="5">
        <v>95</v>
      </c>
      <c r="R257" s="5">
        <v>8</v>
      </c>
      <c r="S257" s="5">
        <v>105</v>
      </c>
      <c r="T257" s="5">
        <v>339</v>
      </c>
      <c r="U257" s="5">
        <v>360</v>
      </c>
      <c r="V257" s="5">
        <v>31</v>
      </c>
      <c r="W257" s="5">
        <v>787</v>
      </c>
      <c r="X257" s="5">
        <v>84</v>
      </c>
      <c r="Y257" s="5">
        <v>8</v>
      </c>
      <c r="Z257" s="5">
        <v>97</v>
      </c>
      <c r="AA257" s="5">
        <v>335</v>
      </c>
      <c r="AB257" s="5">
        <v>242</v>
      </c>
      <c r="AC257" s="5">
        <v>21</v>
      </c>
      <c r="AD257" s="5">
        <v>199</v>
      </c>
      <c r="AE257" s="5">
        <v>48</v>
      </c>
      <c r="AF257" s="5">
        <v>144</v>
      </c>
      <c r="AG257" s="5">
        <v>63</v>
      </c>
      <c r="AH257" s="5">
        <v>123</v>
      </c>
      <c r="AI257" s="5">
        <v>0.2412</v>
      </c>
      <c r="AJ257" s="5">
        <v>0.72360000000000002</v>
      </c>
      <c r="AK257" s="5">
        <v>0.72360000000000002</v>
      </c>
      <c r="AL257" s="4" t="s">
        <v>627</v>
      </c>
    </row>
    <row r="258" spans="1:38" x14ac:dyDescent="0.3">
      <c r="A258" s="4" t="s">
        <v>616</v>
      </c>
      <c r="B258" s="4" t="s">
        <v>1896</v>
      </c>
      <c r="C258" s="4" t="s">
        <v>1912</v>
      </c>
      <c r="D258" s="4" t="s">
        <v>1913</v>
      </c>
      <c r="E258" s="4" t="s">
        <v>620</v>
      </c>
      <c r="F258" s="4" t="s">
        <v>1914</v>
      </c>
      <c r="G258" s="4" t="s">
        <v>1912</v>
      </c>
      <c r="H258" s="4" t="s">
        <v>1914</v>
      </c>
      <c r="I258" s="4" t="s">
        <v>622</v>
      </c>
      <c r="J258" s="4" t="s">
        <v>623</v>
      </c>
      <c r="K258" s="4" t="s">
        <v>624</v>
      </c>
      <c r="L258" s="4">
        <v>5434804146</v>
      </c>
      <c r="M258" s="4">
        <v>5250280446</v>
      </c>
      <c r="N258" s="4" t="s">
        <v>1915</v>
      </c>
      <c r="O258" s="4" t="s">
        <v>1916</v>
      </c>
      <c r="P258" s="5">
        <v>143</v>
      </c>
      <c r="Q258" s="5">
        <v>85</v>
      </c>
      <c r="R258" s="5">
        <v>2</v>
      </c>
      <c r="S258" s="5">
        <v>5</v>
      </c>
      <c r="T258" s="5">
        <v>3</v>
      </c>
      <c r="U258" s="5">
        <v>40</v>
      </c>
      <c r="V258" s="5">
        <v>8</v>
      </c>
      <c r="W258" s="5">
        <v>112</v>
      </c>
      <c r="X258" s="5">
        <v>70</v>
      </c>
      <c r="Y258" s="5">
        <v>2</v>
      </c>
      <c r="Z258" s="5">
        <v>2</v>
      </c>
      <c r="AA258" s="5">
        <v>3</v>
      </c>
      <c r="AB258" s="5">
        <v>29</v>
      </c>
      <c r="AC258" s="5">
        <v>6</v>
      </c>
      <c r="AD258" s="5">
        <v>43</v>
      </c>
      <c r="AE258" s="5">
        <v>12</v>
      </c>
      <c r="AF258" s="5">
        <v>29</v>
      </c>
      <c r="AG258" s="5">
        <v>16</v>
      </c>
      <c r="AH258" s="5">
        <v>26</v>
      </c>
      <c r="AI258" s="5">
        <v>0.27910000000000001</v>
      </c>
      <c r="AJ258" s="5">
        <v>0.6744</v>
      </c>
      <c r="AK258" s="5">
        <v>0.6744</v>
      </c>
      <c r="AL258" s="4" t="s">
        <v>627</v>
      </c>
    </row>
    <row r="259" spans="1:38" x14ac:dyDescent="0.3">
      <c r="A259" s="4" t="s">
        <v>616</v>
      </c>
      <c r="B259" s="4" t="s">
        <v>1896</v>
      </c>
      <c r="C259" s="4" t="s">
        <v>1917</v>
      </c>
      <c r="D259" s="4" t="s">
        <v>1918</v>
      </c>
      <c r="E259" s="4" t="s">
        <v>620</v>
      </c>
      <c r="F259" s="4" t="s">
        <v>1919</v>
      </c>
      <c r="G259" s="4" t="s">
        <v>1917</v>
      </c>
      <c r="H259" s="4" t="s">
        <v>1919</v>
      </c>
      <c r="I259" s="4" t="s">
        <v>622</v>
      </c>
      <c r="J259" s="4" t="s">
        <v>623</v>
      </c>
      <c r="K259" s="4" t="s">
        <v>624</v>
      </c>
      <c r="L259" s="4">
        <v>673384171</v>
      </c>
      <c r="M259" s="4">
        <v>2146904623</v>
      </c>
      <c r="N259" s="4" t="s">
        <v>1920</v>
      </c>
      <c r="O259" s="4" t="s">
        <v>1921</v>
      </c>
      <c r="P259" s="5">
        <v>1027</v>
      </c>
      <c r="Q259" s="5">
        <v>94</v>
      </c>
      <c r="R259" s="5">
        <v>178</v>
      </c>
      <c r="S259" s="5">
        <v>214</v>
      </c>
      <c r="T259" s="5">
        <v>452</v>
      </c>
      <c r="U259" s="5">
        <v>56</v>
      </c>
      <c r="V259" s="5">
        <v>33</v>
      </c>
      <c r="W259" s="5">
        <v>1010</v>
      </c>
      <c r="X259" s="5">
        <v>94</v>
      </c>
      <c r="Y259" s="5">
        <v>178</v>
      </c>
      <c r="Z259" s="5">
        <v>214</v>
      </c>
      <c r="AA259" s="5">
        <v>451</v>
      </c>
      <c r="AB259" s="5">
        <v>45</v>
      </c>
      <c r="AC259" s="5">
        <v>28</v>
      </c>
      <c r="AD259" s="5">
        <v>177</v>
      </c>
      <c r="AE259" s="5">
        <v>77</v>
      </c>
      <c r="AF259" s="5">
        <v>93</v>
      </c>
      <c r="AG259" s="5">
        <v>59</v>
      </c>
      <c r="AH259" s="5">
        <v>98</v>
      </c>
      <c r="AI259" s="5">
        <v>0.435</v>
      </c>
      <c r="AJ259" s="5">
        <v>0.52539999999999998</v>
      </c>
      <c r="AK259" s="5">
        <v>0.52539999999999998</v>
      </c>
      <c r="AL259" s="4" t="s">
        <v>627</v>
      </c>
    </row>
    <row r="260" spans="1:38" x14ac:dyDescent="0.3">
      <c r="A260" s="4" t="s">
        <v>616</v>
      </c>
      <c r="B260" s="4" t="s">
        <v>1319</v>
      </c>
      <c r="C260" s="4" t="s">
        <v>1922</v>
      </c>
      <c r="D260" s="4" t="s">
        <v>1923</v>
      </c>
      <c r="E260" s="4" t="s">
        <v>620</v>
      </c>
      <c r="F260" s="4" t="s">
        <v>1924</v>
      </c>
      <c r="G260" s="4" t="s">
        <v>1922</v>
      </c>
      <c r="H260" s="4" t="s">
        <v>1924</v>
      </c>
      <c r="I260" s="4" t="s">
        <v>622</v>
      </c>
      <c r="J260" s="4" t="s">
        <v>623</v>
      </c>
      <c r="K260" s="4" t="s">
        <v>624</v>
      </c>
      <c r="L260" s="4">
        <v>1039592</v>
      </c>
      <c r="M260" s="4">
        <v>6786238</v>
      </c>
      <c r="N260" s="4" t="s">
        <v>1925</v>
      </c>
      <c r="O260" s="4" t="s">
        <v>1926</v>
      </c>
      <c r="P260" s="5">
        <v>1195</v>
      </c>
      <c r="Q260" s="5">
        <v>1017</v>
      </c>
      <c r="R260" s="5">
        <v>7</v>
      </c>
      <c r="S260" s="5">
        <v>43</v>
      </c>
      <c r="T260" s="5">
        <v>48</v>
      </c>
      <c r="U260" s="5">
        <v>38</v>
      </c>
      <c r="V260" s="5">
        <v>42</v>
      </c>
      <c r="W260" s="5">
        <v>932</v>
      </c>
      <c r="X260" s="5">
        <v>813</v>
      </c>
      <c r="Y260" s="5">
        <v>5</v>
      </c>
      <c r="Z260" s="5">
        <v>31</v>
      </c>
      <c r="AA260" s="5">
        <v>38</v>
      </c>
      <c r="AB260" s="5">
        <v>24</v>
      </c>
      <c r="AC260" s="5">
        <v>21</v>
      </c>
      <c r="AD260" s="5">
        <v>942</v>
      </c>
      <c r="AE260" s="5">
        <v>526</v>
      </c>
      <c r="AF260" s="5">
        <v>399</v>
      </c>
      <c r="AG260" s="5">
        <v>492</v>
      </c>
      <c r="AH260" s="5">
        <v>412</v>
      </c>
      <c r="AI260" s="5">
        <v>0.55840000000000001</v>
      </c>
      <c r="AJ260" s="5">
        <v>0.42359999999999998</v>
      </c>
      <c r="AK260" s="5">
        <v>2.5583999999999998</v>
      </c>
      <c r="AL260" s="4" t="s">
        <v>627</v>
      </c>
    </row>
    <row r="261" spans="1:38" x14ac:dyDescent="0.3">
      <c r="A261" s="4" t="s">
        <v>616</v>
      </c>
      <c r="B261" s="4" t="s">
        <v>1319</v>
      </c>
      <c r="C261" s="4" t="s">
        <v>1927</v>
      </c>
      <c r="D261" s="4" t="s">
        <v>1928</v>
      </c>
      <c r="E261" s="4" t="s">
        <v>620</v>
      </c>
      <c r="F261" s="4" t="s">
        <v>1929</v>
      </c>
      <c r="G261" s="4" t="s">
        <v>1927</v>
      </c>
      <c r="H261" s="4" t="s">
        <v>1929</v>
      </c>
      <c r="I261" s="4" t="s">
        <v>622</v>
      </c>
      <c r="J261" s="4" t="s">
        <v>623</v>
      </c>
      <c r="K261" s="4" t="s">
        <v>624</v>
      </c>
      <c r="L261" s="4">
        <v>674051</v>
      </c>
      <c r="M261" s="4">
        <v>0</v>
      </c>
      <c r="N261" s="4" t="s">
        <v>1930</v>
      </c>
      <c r="O261" s="4" t="s">
        <v>1931</v>
      </c>
      <c r="P261" s="5">
        <v>2426</v>
      </c>
      <c r="Q261" s="5">
        <v>1155</v>
      </c>
      <c r="R261" s="5">
        <v>98</v>
      </c>
      <c r="S261" s="5">
        <v>234</v>
      </c>
      <c r="T261" s="5">
        <v>345</v>
      </c>
      <c r="U261" s="5">
        <v>354</v>
      </c>
      <c r="V261" s="5">
        <v>240</v>
      </c>
      <c r="W261" s="5">
        <v>1824</v>
      </c>
      <c r="X261" s="5">
        <v>956</v>
      </c>
      <c r="Y261" s="5">
        <v>82</v>
      </c>
      <c r="Z261" s="5">
        <v>143</v>
      </c>
      <c r="AA261" s="5">
        <v>252</v>
      </c>
      <c r="AB261" s="5">
        <v>272</v>
      </c>
      <c r="AC261" s="5">
        <v>119</v>
      </c>
      <c r="AD261" s="5">
        <v>741</v>
      </c>
      <c r="AE261" s="5">
        <v>368</v>
      </c>
      <c r="AF261" s="5">
        <v>358</v>
      </c>
      <c r="AG261" s="5">
        <v>409</v>
      </c>
      <c r="AH261" s="5">
        <v>286</v>
      </c>
      <c r="AI261" s="5">
        <v>0.49659999999999999</v>
      </c>
      <c r="AJ261" s="5">
        <v>0.48309999999999997</v>
      </c>
      <c r="AK261" s="5">
        <v>2.4965999999999999</v>
      </c>
      <c r="AL261" s="4" t="s">
        <v>627</v>
      </c>
    </row>
    <row r="262" spans="1:38" x14ac:dyDescent="0.3">
      <c r="A262" s="4" t="s">
        <v>616</v>
      </c>
      <c r="B262" s="4" t="s">
        <v>1319</v>
      </c>
      <c r="C262" s="4" t="s">
        <v>1932</v>
      </c>
      <c r="D262" s="4" t="s">
        <v>1933</v>
      </c>
      <c r="E262" s="4" t="s">
        <v>620</v>
      </c>
      <c r="F262" s="4" t="s">
        <v>1934</v>
      </c>
      <c r="G262" s="4" t="s">
        <v>1932</v>
      </c>
      <c r="H262" s="4" t="s">
        <v>1934</v>
      </c>
      <c r="I262" s="4" t="s">
        <v>622</v>
      </c>
      <c r="J262" s="4" t="s">
        <v>623</v>
      </c>
      <c r="K262" s="4" t="s">
        <v>624</v>
      </c>
      <c r="L262" s="4">
        <v>954616</v>
      </c>
      <c r="M262" s="4">
        <v>0</v>
      </c>
      <c r="N262" s="4" t="s">
        <v>1935</v>
      </c>
      <c r="O262" s="4" t="s">
        <v>1936</v>
      </c>
      <c r="P262" s="5">
        <v>2835</v>
      </c>
      <c r="Q262" s="5">
        <v>1118</v>
      </c>
      <c r="R262" s="5">
        <v>147</v>
      </c>
      <c r="S262" s="5">
        <v>409</v>
      </c>
      <c r="T262" s="5">
        <v>577</v>
      </c>
      <c r="U262" s="5">
        <v>352</v>
      </c>
      <c r="V262" s="5">
        <v>232</v>
      </c>
      <c r="W262" s="5">
        <v>2287</v>
      </c>
      <c r="X262" s="5">
        <v>1015</v>
      </c>
      <c r="Y262" s="5">
        <v>119</v>
      </c>
      <c r="Z262" s="5">
        <v>278</v>
      </c>
      <c r="AA262" s="5">
        <v>434</v>
      </c>
      <c r="AB262" s="5">
        <v>298</v>
      </c>
      <c r="AC262" s="5">
        <v>143</v>
      </c>
      <c r="AD262" s="5">
        <v>751</v>
      </c>
      <c r="AE262" s="5">
        <v>381</v>
      </c>
      <c r="AF262" s="5">
        <v>350</v>
      </c>
      <c r="AG262" s="5">
        <v>428</v>
      </c>
      <c r="AH262" s="5">
        <v>273</v>
      </c>
      <c r="AI262" s="5">
        <v>0.50729999999999997</v>
      </c>
      <c r="AJ262" s="5">
        <v>0.46600000000000003</v>
      </c>
      <c r="AK262" s="5">
        <v>2.5072999999999999</v>
      </c>
      <c r="AL262" s="4" t="s">
        <v>627</v>
      </c>
    </row>
    <row r="263" spans="1:38" x14ac:dyDescent="0.3">
      <c r="A263" s="4" t="s">
        <v>616</v>
      </c>
      <c r="B263" s="4" t="s">
        <v>1319</v>
      </c>
      <c r="C263" s="4" t="s">
        <v>1937</v>
      </c>
      <c r="D263" s="4" t="s">
        <v>1938</v>
      </c>
      <c r="E263" s="4" t="s">
        <v>620</v>
      </c>
      <c r="F263" s="4" t="s">
        <v>1939</v>
      </c>
      <c r="G263" s="4" t="s">
        <v>1937</v>
      </c>
      <c r="H263" s="4" t="s">
        <v>1939</v>
      </c>
      <c r="I263" s="4" t="s">
        <v>622</v>
      </c>
      <c r="J263" s="4" t="s">
        <v>623</v>
      </c>
      <c r="K263" s="4" t="s">
        <v>624</v>
      </c>
      <c r="L263" s="4">
        <v>794664</v>
      </c>
      <c r="M263" s="4">
        <v>15199</v>
      </c>
      <c r="N263" s="4" t="s">
        <v>1940</v>
      </c>
      <c r="O263" s="4" t="s">
        <v>1941</v>
      </c>
      <c r="P263" s="5">
        <v>2374</v>
      </c>
      <c r="Q263" s="5">
        <v>1472</v>
      </c>
      <c r="R263" s="5">
        <v>101</v>
      </c>
      <c r="S263" s="5">
        <v>208</v>
      </c>
      <c r="T263" s="5">
        <v>221</v>
      </c>
      <c r="U263" s="5">
        <v>218</v>
      </c>
      <c r="V263" s="5">
        <v>154</v>
      </c>
      <c r="W263" s="5">
        <v>1966</v>
      </c>
      <c r="X263" s="5">
        <v>1295</v>
      </c>
      <c r="Y263" s="5">
        <v>80</v>
      </c>
      <c r="Z263" s="5">
        <v>141</v>
      </c>
      <c r="AA263" s="5">
        <v>185</v>
      </c>
      <c r="AB263" s="5">
        <v>172</v>
      </c>
      <c r="AC263" s="5">
        <v>93</v>
      </c>
      <c r="AD263" s="5">
        <v>1056</v>
      </c>
      <c r="AE263" s="5">
        <v>637</v>
      </c>
      <c r="AF263" s="5">
        <v>392</v>
      </c>
      <c r="AG263" s="5">
        <v>632</v>
      </c>
      <c r="AH263" s="5">
        <v>358</v>
      </c>
      <c r="AI263" s="5">
        <v>0.60319999999999996</v>
      </c>
      <c r="AJ263" s="5">
        <v>0.37119999999999997</v>
      </c>
      <c r="AK263" s="5">
        <v>2.6032000000000002</v>
      </c>
      <c r="AL263" s="4" t="s">
        <v>627</v>
      </c>
    </row>
    <row r="264" spans="1:38" x14ac:dyDescent="0.3">
      <c r="A264" s="4" t="s">
        <v>616</v>
      </c>
      <c r="B264" s="4" t="s">
        <v>1319</v>
      </c>
      <c r="C264" s="4" t="s">
        <v>1942</v>
      </c>
      <c r="D264" s="4" t="s">
        <v>1943</v>
      </c>
      <c r="E264" s="4" t="s">
        <v>620</v>
      </c>
      <c r="F264" s="4" t="s">
        <v>1944</v>
      </c>
      <c r="G264" s="4" t="s">
        <v>1942</v>
      </c>
      <c r="H264" s="4" t="s">
        <v>1944</v>
      </c>
      <c r="I264" s="4" t="s">
        <v>622</v>
      </c>
      <c r="J264" s="4" t="s">
        <v>623</v>
      </c>
      <c r="K264" s="4" t="s">
        <v>624</v>
      </c>
      <c r="L264" s="4">
        <v>710112</v>
      </c>
      <c r="M264" s="4">
        <v>0</v>
      </c>
      <c r="N264" s="4" t="s">
        <v>1945</v>
      </c>
      <c r="O264" s="4" t="s">
        <v>1946</v>
      </c>
      <c r="P264" s="5">
        <v>2086</v>
      </c>
      <c r="Q264" s="5">
        <v>766</v>
      </c>
      <c r="R264" s="5">
        <v>125</v>
      </c>
      <c r="S264" s="5">
        <v>298</v>
      </c>
      <c r="T264" s="5">
        <v>480</v>
      </c>
      <c r="U264" s="5">
        <v>263</v>
      </c>
      <c r="V264" s="5">
        <v>154</v>
      </c>
      <c r="W264" s="5">
        <v>1716</v>
      </c>
      <c r="X264" s="5">
        <v>700</v>
      </c>
      <c r="Y264" s="5">
        <v>109</v>
      </c>
      <c r="Z264" s="5">
        <v>215</v>
      </c>
      <c r="AA264" s="5">
        <v>370</v>
      </c>
      <c r="AB264" s="5">
        <v>219</v>
      </c>
      <c r="AC264" s="5">
        <v>103</v>
      </c>
      <c r="AD264" s="5">
        <v>483</v>
      </c>
      <c r="AE264" s="5">
        <v>242</v>
      </c>
      <c r="AF264" s="5">
        <v>236</v>
      </c>
      <c r="AG264" s="5">
        <v>290</v>
      </c>
      <c r="AH264" s="5">
        <v>165</v>
      </c>
      <c r="AI264" s="5">
        <v>0.501</v>
      </c>
      <c r="AJ264" s="5">
        <v>0.48859999999999998</v>
      </c>
      <c r="AK264" s="5">
        <v>2.5009999999999999</v>
      </c>
      <c r="AL264" s="4" t="s">
        <v>627</v>
      </c>
    </row>
    <row r="265" spans="1:38" x14ac:dyDescent="0.3">
      <c r="A265" s="4" t="s">
        <v>616</v>
      </c>
      <c r="B265" s="4" t="s">
        <v>1319</v>
      </c>
      <c r="C265" s="4" t="s">
        <v>1947</v>
      </c>
      <c r="D265" s="4" t="s">
        <v>1948</v>
      </c>
      <c r="E265" s="4" t="s">
        <v>620</v>
      </c>
      <c r="F265" s="4" t="s">
        <v>1949</v>
      </c>
      <c r="G265" s="4" t="s">
        <v>1947</v>
      </c>
      <c r="H265" s="4" t="s">
        <v>1949</v>
      </c>
      <c r="I265" s="4" t="s">
        <v>622</v>
      </c>
      <c r="J265" s="4" t="s">
        <v>623</v>
      </c>
      <c r="K265" s="4" t="s">
        <v>624</v>
      </c>
      <c r="L265" s="4">
        <v>569764</v>
      </c>
      <c r="M265" s="4">
        <v>44304</v>
      </c>
      <c r="N265" s="4" t="s">
        <v>1950</v>
      </c>
      <c r="O265" s="4" t="s">
        <v>1951</v>
      </c>
      <c r="P265" s="5">
        <v>820</v>
      </c>
      <c r="Q265" s="5">
        <v>704</v>
      </c>
      <c r="R265" s="5">
        <v>23</v>
      </c>
      <c r="S265" s="5">
        <v>20</v>
      </c>
      <c r="T265" s="5">
        <v>36</v>
      </c>
      <c r="U265" s="5">
        <v>11</v>
      </c>
      <c r="V265" s="5">
        <v>26</v>
      </c>
      <c r="W265" s="5">
        <v>691</v>
      </c>
      <c r="X265" s="5">
        <v>609</v>
      </c>
      <c r="Y265" s="5">
        <v>19</v>
      </c>
      <c r="Z265" s="5">
        <v>16</v>
      </c>
      <c r="AA265" s="5">
        <v>26</v>
      </c>
      <c r="AB265" s="5">
        <v>7</v>
      </c>
      <c r="AC265" s="5">
        <v>14</v>
      </c>
      <c r="AD265" s="5">
        <v>515</v>
      </c>
      <c r="AE265" s="5">
        <v>325</v>
      </c>
      <c r="AF265" s="5">
        <v>176</v>
      </c>
      <c r="AG265" s="5">
        <v>320</v>
      </c>
      <c r="AH265" s="5">
        <v>166</v>
      </c>
      <c r="AI265" s="5">
        <v>0.63109999999999999</v>
      </c>
      <c r="AJ265" s="5">
        <v>0.3417</v>
      </c>
      <c r="AK265" s="5">
        <v>2.6311</v>
      </c>
      <c r="AL265" s="4" t="s">
        <v>627</v>
      </c>
    </row>
    <row r="266" spans="1:38" x14ac:dyDescent="0.3">
      <c r="A266" s="4" t="s">
        <v>616</v>
      </c>
      <c r="B266" s="4" t="s">
        <v>1319</v>
      </c>
      <c r="C266" s="4" t="s">
        <v>1952</v>
      </c>
      <c r="D266" s="4" t="s">
        <v>1953</v>
      </c>
      <c r="E266" s="4" t="s">
        <v>620</v>
      </c>
      <c r="F266" s="4" t="s">
        <v>1954</v>
      </c>
      <c r="G266" s="4" t="s">
        <v>1952</v>
      </c>
      <c r="H266" s="4" t="s">
        <v>1954</v>
      </c>
      <c r="I266" s="4" t="s">
        <v>622</v>
      </c>
      <c r="J266" s="4" t="s">
        <v>623</v>
      </c>
      <c r="K266" s="4" t="s">
        <v>624</v>
      </c>
      <c r="L266" s="4">
        <v>658435</v>
      </c>
      <c r="M266" s="4">
        <v>1252044</v>
      </c>
      <c r="N266" s="4" t="s">
        <v>1955</v>
      </c>
      <c r="O266" s="4" t="s">
        <v>1956</v>
      </c>
      <c r="P266" s="5">
        <v>1201</v>
      </c>
      <c r="Q266" s="5">
        <v>1051</v>
      </c>
      <c r="R266" s="5">
        <v>5</v>
      </c>
      <c r="S266" s="5">
        <v>45</v>
      </c>
      <c r="T266" s="5">
        <v>32</v>
      </c>
      <c r="U266" s="5">
        <v>29</v>
      </c>
      <c r="V266" s="5">
        <v>39</v>
      </c>
      <c r="W266" s="5">
        <v>1018</v>
      </c>
      <c r="X266" s="5">
        <v>907</v>
      </c>
      <c r="Y266" s="5">
        <v>4</v>
      </c>
      <c r="Z266" s="5">
        <v>38</v>
      </c>
      <c r="AA266" s="5">
        <v>24</v>
      </c>
      <c r="AB266" s="5">
        <v>28</v>
      </c>
      <c r="AC266" s="5">
        <v>17</v>
      </c>
      <c r="AD266" s="5">
        <v>908</v>
      </c>
      <c r="AE266" s="5">
        <v>600</v>
      </c>
      <c r="AF266" s="5">
        <v>291</v>
      </c>
      <c r="AG266" s="5">
        <v>521</v>
      </c>
      <c r="AH266" s="5">
        <v>340</v>
      </c>
      <c r="AI266" s="5">
        <v>0.66080000000000005</v>
      </c>
      <c r="AJ266" s="5">
        <v>0.32050000000000001</v>
      </c>
      <c r="AK266" s="5">
        <v>2.6608000000000001</v>
      </c>
      <c r="AL266" s="4" t="s">
        <v>627</v>
      </c>
    </row>
    <row r="267" spans="1:38" x14ac:dyDescent="0.3">
      <c r="A267" s="4" t="s">
        <v>616</v>
      </c>
      <c r="B267" s="4" t="s">
        <v>1319</v>
      </c>
      <c r="C267" s="4" t="s">
        <v>1957</v>
      </c>
      <c r="D267" s="4" t="s">
        <v>1958</v>
      </c>
      <c r="E267" s="4" t="s">
        <v>620</v>
      </c>
      <c r="F267" s="4" t="s">
        <v>1959</v>
      </c>
      <c r="G267" s="4" t="s">
        <v>1957</v>
      </c>
      <c r="H267" s="4" t="s">
        <v>1959</v>
      </c>
      <c r="I267" s="4" t="s">
        <v>622</v>
      </c>
      <c r="J267" s="4" t="s">
        <v>623</v>
      </c>
      <c r="K267" s="4" t="s">
        <v>624</v>
      </c>
      <c r="L267" s="4">
        <v>481872</v>
      </c>
      <c r="M267" s="4">
        <v>76013</v>
      </c>
      <c r="N267" s="4" t="s">
        <v>1960</v>
      </c>
      <c r="O267" s="4" t="s">
        <v>1961</v>
      </c>
      <c r="P267" s="5">
        <v>456</v>
      </c>
      <c r="Q267" s="5">
        <v>316</v>
      </c>
      <c r="R267" s="5">
        <v>14</v>
      </c>
      <c r="S267" s="5">
        <v>31</v>
      </c>
      <c r="T267" s="5">
        <v>24</v>
      </c>
      <c r="U267" s="5">
        <v>40</v>
      </c>
      <c r="V267" s="5">
        <v>31</v>
      </c>
      <c r="W267" s="5">
        <v>371</v>
      </c>
      <c r="X267" s="5">
        <v>279</v>
      </c>
      <c r="Y267" s="5">
        <v>14</v>
      </c>
      <c r="Z267" s="5">
        <v>17</v>
      </c>
      <c r="AA267" s="5">
        <v>18</v>
      </c>
      <c r="AB267" s="5">
        <v>23</v>
      </c>
      <c r="AC267" s="5">
        <v>20</v>
      </c>
      <c r="AD267" s="5">
        <v>330</v>
      </c>
      <c r="AE267" s="5">
        <v>191</v>
      </c>
      <c r="AF267" s="5">
        <v>130</v>
      </c>
      <c r="AG267" s="5">
        <v>196</v>
      </c>
      <c r="AH267" s="5">
        <v>115</v>
      </c>
      <c r="AI267" s="5">
        <v>0.57879999999999998</v>
      </c>
      <c r="AJ267" s="5">
        <v>0.39389999999999997</v>
      </c>
      <c r="AK267" s="5">
        <v>2.5788000000000002</v>
      </c>
      <c r="AL267" s="4" t="s">
        <v>627</v>
      </c>
    </row>
    <row r="268" spans="1:38" x14ac:dyDescent="0.3">
      <c r="A268" s="4" t="s">
        <v>616</v>
      </c>
      <c r="B268" s="4" t="s">
        <v>1319</v>
      </c>
      <c r="C268" s="4" t="s">
        <v>1962</v>
      </c>
      <c r="D268" s="4" t="s">
        <v>1963</v>
      </c>
      <c r="E268" s="4" t="s">
        <v>620</v>
      </c>
      <c r="F268" s="4" t="s">
        <v>1964</v>
      </c>
      <c r="G268" s="4" t="s">
        <v>1962</v>
      </c>
      <c r="H268" s="4" t="s">
        <v>1964</v>
      </c>
      <c r="I268" s="4" t="s">
        <v>622</v>
      </c>
      <c r="J268" s="4" t="s">
        <v>623</v>
      </c>
      <c r="K268" s="4" t="s">
        <v>624</v>
      </c>
      <c r="L268" s="4">
        <v>1609344</v>
      </c>
      <c r="M268" s="4">
        <v>0</v>
      </c>
      <c r="N268" s="4" t="s">
        <v>1965</v>
      </c>
      <c r="O268" s="4" t="s">
        <v>1966</v>
      </c>
      <c r="P268" s="5">
        <v>3308</v>
      </c>
      <c r="Q268" s="5">
        <v>2688</v>
      </c>
      <c r="R268" s="5">
        <v>78</v>
      </c>
      <c r="S268" s="5">
        <v>222</v>
      </c>
      <c r="T268" s="5">
        <v>90</v>
      </c>
      <c r="U268" s="5">
        <v>78</v>
      </c>
      <c r="V268" s="5">
        <v>152</v>
      </c>
      <c r="W268" s="5">
        <v>2229</v>
      </c>
      <c r="X268" s="5">
        <v>1874</v>
      </c>
      <c r="Y268" s="5">
        <v>58</v>
      </c>
      <c r="Z268" s="5">
        <v>119</v>
      </c>
      <c r="AA268" s="5">
        <v>66</v>
      </c>
      <c r="AB268" s="5">
        <v>46</v>
      </c>
      <c r="AC268" s="5">
        <v>66</v>
      </c>
      <c r="AD268" s="5">
        <v>1875</v>
      </c>
      <c r="AE268" s="5">
        <v>578</v>
      </c>
      <c r="AF268" s="5">
        <v>1271</v>
      </c>
      <c r="AG268" s="5">
        <v>832</v>
      </c>
      <c r="AH268" s="5">
        <v>893</v>
      </c>
      <c r="AI268" s="5">
        <v>0.30830000000000002</v>
      </c>
      <c r="AJ268" s="5">
        <v>0.67789999999999995</v>
      </c>
      <c r="AK268" s="5">
        <v>0.67789999999999995</v>
      </c>
      <c r="AL268" s="4" t="s">
        <v>627</v>
      </c>
    </row>
    <row r="269" spans="1:38" x14ac:dyDescent="0.3">
      <c r="A269" s="4" t="s">
        <v>616</v>
      </c>
      <c r="B269" s="4" t="s">
        <v>1319</v>
      </c>
      <c r="C269" s="4" t="s">
        <v>1967</v>
      </c>
      <c r="D269" s="4" t="s">
        <v>1968</v>
      </c>
      <c r="E269" s="4" t="s">
        <v>620</v>
      </c>
      <c r="F269" s="4" t="s">
        <v>1969</v>
      </c>
      <c r="G269" s="4" t="s">
        <v>1967</v>
      </c>
      <c r="H269" s="4" t="s">
        <v>1969</v>
      </c>
      <c r="I269" s="4" t="s">
        <v>622</v>
      </c>
      <c r="J269" s="4" t="s">
        <v>623</v>
      </c>
      <c r="K269" s="4" t="s">
        <v>624</v>
      </c>
      <c r="L269" s="4">
        <v>1321023</v>
      </c>
      <c r="M269" s="4">
        <v>0</v>
      </c>
      <c r="N269" s="4" t="s">
        <v>1970</v>
      </c>
      <c r="O269" s="4" t="s">
        <v>1971</v>
      </c>
      <c r="P269" s="5">
        <v>3481</v>
      </c>
      <c r="Q269" s="5">
        <v>1979</v>
      </c>
      <c r="R269" s="5">
        <v>133</v>
      </c>
      <c r="S269" s="5">
        <v>284</v>
      </c>
      <c r="T269" s="5">
        <v>553</v>
      </c>
      <c r="U269" s="5">
        <v>287</v>
      </c>
      <c r="V269" s="5">
        <v>245</v>
      </c>
      <c r="W269" s="5">
        <v>2509</v>
      </c>
      <c r="X269" s="5">
        <v>1526</v>
      </c>
      <c r="Y269" s="5">
        <v>100</v>
      </c>
      <c r="Z269" s="5">
        <v>171</v>
      </c>
      <c r="AA269" s="5">
        <v>387</v>
      </c>
      <c r="AB269" s="5">
        <v>190</v>
      </c>
      <c r="AC269" s="5">
        <v>135</v>
      </c>
      <c r="AD269" s="5">
        <v>1322</v>
      </c>
      <c r="AE269" s="5">
        <v>446</v>
      </c>
      <c r="AF269" s="5">
        <v>852</v>
      </c>
      <c r="AG269" s="5">
        <v>594</v>
      </c>
      <c r="AH269" s="5">
        <v>657</v>
      </c>
      <c r="AI269" s="5">
        <v>0.33739999999999998</v>
      </c>
      <c r="AJ269" s="5">
        <v>0.64449999999999996</v>
      </c>
      <c r="AK269" s="5">
        <v>0.64449999999999996</v>
      </c>
      <c r="AL269" s="4" t="s">
        <v>627</v>
      </c>
    </row>
    <row r="270" spans="1:38" x14ac:dyDescent="0.3">
      <c r="A270" s="4" t="s">
        <v>616</v>
      </c>
      <c r="B270" s="4" t="s">
        <v>1319</v>
      </c>
      <c r="C270" s="4" t="s">
        <v>1972</v>
      </c>
      <c r="D270" s="4" t="s">
        <v>1973</v>
      </c>
      <c r="E270" s="4" t="s">
        <v>620</v>
      </c>
      <c r="F270" s="4" t="s">
        <v>1974</v>
      </c>
      <c r="G270" s="4" t="s">
        <v>1972</v>
      </c>
      <c r="H270" s="4" t="s">
        <v>1974</v>
      </c>
      <c r="I270" s="4" t="s">
        <v>622</v>
      </c>
      <c r="J270" s="4" t="s">
        <v>623</v>
      </c>
      <c r="K270" s="4" t="s">
        <v>624</v>
      </c>
      <c r="L270" s="4">
        <v>529904</v>
      </c>
      <c r="M270" s="4">
        <v>0</v>
      </c>
      <c r="N270" s="4" t="s">
        <v>1975</v>
      </c>
      <c r="O270" s="4" t="s">
        <v>1976</v>
      </c>
      <c r="P270" s="5">
        <v>1007</v>
      </c>
      <c r="Q270" s="5">
        <v>843</v>
      </c>
      <c r="R270" s="5">
        <v>14</v>
      </c>
      <c r="S270" s="5">
        <v>40</v>
      </c>
      <c r="T270" s="5">
        <v>28</v>
      </c>
      <c r="U270" s="5">
        <v>45</v>
      </c>
      <c r="V270" s="5">
        <v>37</v>
      </c>
      <c r="W270" s="5">
        <v>893</v>
      </c>
      <c r="X270" s="5">
        <v>758</v>
      </c>
      <c r="Y270" s="5">
        <v>11</v>
      </c>
      <c r="Z270" s="5">
        <v>27</v>
      </c>
      <c r="AA270" s="5">
        <v>26</v>
      </c>
      <c r="AB270" s="5">
        <v>40</v>
      </c>
      <c r="AC270" s="5">
        <v>31</v>
      </c>
      <c r="AD270" s="5">
        <v>746</v>
      </c>
      <c r="AE270" s="5">
        <v>443</v>
      </c>
      <c r="AF270" s="5">
        <v>286</v>
      </c>
      <c r="AG270" s="5">
        <v>454</v>
      </c>
      <c r="AH270" s="5">
        <v>266</v>
      </c>
      <c r="AI270" s="5">
        <v>0.59379999999999999</v>
      </c>
      <c r="AJ270" s="5">
        <v>0.38340000000000002</v>
      </c>
      <c r="AK270" s="5">
        <v>2.5937999999999999</v>
      </c>
      <c r="AL270" s="4" t="s">
        <v>627</v>
      </c>
    </row>
    <row r="271" spans="1:38" x14ac:dyDescent="0.3">
      <c r="A271" s="4" t="s">
        <v>616</v>
      </c>
      <c r="B271" s="4" t="s">
        <v>1319</v>
      </c>
      <c r="C271" s="4" t="s">
        <v>1977</v>
      </c>
      <c r="D271" s="4" t="s">
        <v>1978</v>
      </c>
      <c r="E271" s="4" t="s">
        <v>620</v>
      </c>
      <c r="F271" s="4" t="s">
        <v>1979</v>
      </c>
      <c r="G271" s="4" t="s">
        <v>1977</v>
      </c>
      <c r="H271" s="4" t="s">
        <v>1979</v>
      </c>
      <c r="I271" s="4" t="s">
        <v>622</v>
      </c>
      <c r="J271" s="4" t="s">
        <v>623</v>
      </c>
      <c r="K271" s="4" t="s">
        <v>624</v>
      </c>
      <c r="L271" s="4">
        <v>1361821</v>
      </c>
      <c r="M271" s="4">
        <v>0</v>
      </c>
      <c r="N271" s="4" t="s">
        <v>1980</v>
      </c>
      <c r="O271" s="4" t="s">
        <v>1981</v>
      </c>
      <c r="P271" s="5">
        <v>1515</v>
      </c>
      <c r="Q271" s="5">
        <v>863</v>
      </c>
      <c r="R271" s="5">
        <v>114</v>
      </c>
      <c r="S271" s="5">
        <v>103</v>
      </c>
      <c r="T271" s="5">
        <v>74</v>
      </c>
      <c r="U271" s="5">
        <v>308</v>
      </c>
      <c r="V271" s="5">
        <v>53</v>
      </c>
      <c r="W271" s="5">
        <v>1435</v>
      </c>
      <c r="X271" s="5">
        <v>833</v>
      </c>
      <c r="Y271" s="5">
        <v>98</v>
      </c>
      <c r="Z271" s="5">
        <v>89</v>
      </c>
      <c r="AA271" s="5">
        <v>71</v>
      </c>
      <c r="AB271" s="5">
        <v>298</v>
      </c>
      <c r="AC271" s="5">
        <v>46</v>
      </c>
      <c r="AD271" s="5">
        <v>376</v>
      </c>
      <c r="AE271" s="5">
        <v>216</v>
      </c>
      <c r="AF271" s="5">
        <v>146</v>
      </c>
      <c r="AG271" s="5">
        <v>209</v>
      </c>
      <c r="AH271" s="5">
        <v>132</v>
      </c>
      <c r="AI271" s="5">
        <v>0.57450000000000001</v>
      </c>
      <c r="AJ271" s="5">
        <v>0.38829999999999998</v>
      </c>
      <c r="AK271" s="5">
        <v>2.5745</v>
      </c>
      <c r="AL271" s="4" t="s">
        <v>627</v>
      </c>
    </row>
    <row r="272" spans="1:38" x14ac:dyDescent="0.3">
      <c r="A272" s="4" t="s">
        <v>616</v>
      </c>
      <c r="B272" s="4" t="s">
        <v>1319</v>
      </c>
      <c r="C272" s="4" t="s">
        <v>1982</v>
      </c>
      <c r="D272" s="4" t="s">
        <v>1983</v>
      </c>
      <c r="E272" s="4" t="s">
        <v>620</v>
      </c>
      <c r="F272" s="4" t="s">
        <v>1984</v>
      </c>
      <c r="G272" s="4" t="s">
        <v>1982</v>
      </c>
      <c r="H272" s="4" t="s">
        <v>1984</v>
      </c>
      <c r="I272" s="4" t="s">
        <v>622</v>
      </c>
      <c r="J272" s="4" t="s">
        <v>623</v>
      </c>
      <c r="K272" s="4" t="s">
        <v>624</v>
      </c>
      <c r="L272" s="4">
        <v>2617825</v>
      </c>
      <c r="M272" s="4">
        <v>0</v>
      </c>
      <c r="N272" s="4" t="s">
        <v>1985</v>
      </c>
      <c r="O272" s="4" t="s">
        <v>1986</v>
      </c>
      <c r="P272" s="5">
        <v>3658</v>
      </c>
      <c r="Q272" s="5">
        <v>2725</v>
      </c>
      <c r="R272" s="5">
        <v>103</v>
      </c>
      <c r="S272" s="5">
        <v>271</v>
      </c>
      <c r="T272" s="5">
        <v>119</v>
      </c>
      <c r="U272" s="5">
        <v>197</v>
      </c>
      <c r="V272" s="5">
        <v>243</v>
      </c>
      <c r="W272" s="5">
        <v>2650</v>
      </c>
      <c r="X272" s="5">
        <v>2084</v>
      </c>
      <c r="Y272" s="5">
        <v>71</v>
      </c>
      <c r="Z272" s="5">
        <v>161</v>
      </c>
      <c r="AA272" s="5">
        <v>84</v>
      </c>
      <c r="AB272" s="5">
        <v>124</v>
      </c>
      <c r="AC272" s="5">
        <v>126</v>
      </c>
      <c r="AD272" s="5">
        <v>1764</v>
      </c>
      <c r="AE272" s="5">
        <v>471</v>
      </c>
      <c r="AF272" s="5">
        <v>1270</v>
      </c>
      <c r="AG272" s="5">
        <v>749</v>
      </c>
      <c r="AH272" s="5">
        <v>878</v>
      </c>
      <c r="AI272" s="5">
        <v>0.26700000000000002</v>
      </c>
      <c r="AJ272" s="5">
        <v>0.72</v>
      </c>
      <c r="AK272" s="5">
        <v>0.72</v>
      </c>
      <c r="AL272" s="4" t="s">
        <v>627</v>
      </c>
    </row>
    <row r="273" spans="1:38" x14ac:dyDescent="0.3">
      <c r="A273" s="4" t="s">
        <v>616</v>
      </c>
      <c r="B273" s="4" t="s">
        <v>1319</v>
      </c>
      <c r="C273" s="4" t="s">
        <v>1987</v>
      </c>
      <c r="D273" s="4" t="s">
        <v>1988</v>
      </c>
      <c r="E273" s="4" t="s">
        <v>620</v>
      </c>
      <c r="F273" s="4" t="s">
        <v>1989</v>
      </c>
      <c r="G273" s="4" t="s">
        <v>1987</v>
      </c>
      <c r="H273" s="4" t="s">
        <v>1989</v>
      </c>
      <c r="I273" s="4" t="s">
        <v>622</v>
      </c>
      <c r="J273" s="4" t="s">
        <v>623</v>
      </c>
      <c r="K273" s="4" t="s">
        <v>624</v>
      </c>
      <c r="L273" s="4">
        <v>8224765</v>
      </c>
      <c r="M273" s="4">
        <v>0</v>
      </c>
      <c r="N273" s="4" t="s">
        <v>1990</v>
      </c>
      <c r="O273" s="4" t="s">
        <v>1991</v>
      </c>
      <c r="P273" s="5">
        <v>3223</v>
      </c>
      <c r="Q273" s="5">
        <v>2739</v>
      </c>
      <c r="R273" s="5">
        <v>35</v>
      </c>
      <c r="S273" s="5">
        <v>110</v>
      </c>
      <c r="T273" s="5">
        <v>27</v>
      </c>
      <c r="U273" s="5">
        <v>143</v>
      </c>
      <c r="V273" s="5">
        <v>169</v>
      </c>
      <c r="W273" s="5">
        <v>2315</v>
      </c>
      <c r="X273" s="5">
        <v>2038</v>
      </c>
      <c r="Y273" s="5">
        <v>20</v>
      </c>
      <c r="Z273" s="5">
        <v>69</v>
      </c>
      <c r="AA273" s="5">
        <v>20</v>
      </c>
      <c r="AB273" s="5">
        <v>89</v>
      </c>
      <c r="AC273" s="5">
        <v>79</v>
      </c>
      <c r="AD273" s="5">
        <v>1839</v>
      </c>
      <c r="AE273" s="5">
        <v>458</v>
      </c>
      <c r="AF273" s="5">
        <v>1350</v>
      </c>
      <c r="AG273" s="5">
        <v>704</v>
      </c>
      <c r="AH273" s="5">
        <v>1051</v>
      </c>
      <c r="AI273" s="5">
        <v>0.249</v>
      </c>
      <c r="AJ273" s="5">
        <v>0.73409999999999997</v>
      </c>
      <c r="AK273" s="5">
        <v>0.73409999999999997</v>
      </c>
      <c r="AL273" s="4" t="s">
        <v>627</v>
      </c>
    </row>
    <row r="274" spans="1:38" x14ac:dyDescent="0.3">
      <c r="A274" s="4" t="s">
        <v>616</v>
      </c>
      <c r="B274" s="4" t="s">
        <v>1319</v>
      </c>
      <c r="C274" s="4" t="s">
        <v>1992</v>
      </c>
      <c r="D274" s="4" t="s">
        <v>1993</v>
      </c>
      <c r="E274" s="4" t="s">
        <v>620</v>
      </c>
      <c r="F274" s="4" t="s">
        <v>1994</v>
      </c>
      <c r="G274" s="4" t="s">
        <v>1992</v>
      </c>
      <c r="H274" s="4" t="s">
        <v>1994</v>
      </c>
      <c r="I274" s="4" t="s">
        <v>622</v>
      </c>
      <c r="J274" s="4" t="s">
        <v>623</v>
      </c>
      <c r="K274" s="4" t="s">
        <v>624</v>
      </c>
      <c r="L274" s="4">
        <v>1704162</v>
      </c>
      <c r="M274" s="4">
        <v>5339528</v>
      </c>
      <c r="N274" s="4" t="s">
        <v>1995</v>
      </c>
      <c r="O274" s="4" t="s">
        <v>1996</v>
      </c>
      <c r="P274" s="5">
        <v>1532</v>
      </c>
      <c r="Q274" s="5">
        <v>632</v>
      </c>
      <c r="R274" s="5">
        <v>101</v>
      </c>
      <c r="S274" s="5">
        <v>216</v>
      </c>
      <c r="T274" s="5">
        <v>351</v>
      </c>
      <c r="U274" s="5">
        <v>108</v>
      </c>
      <c r="V274" s="5">
        <v>124</v>
      </c>
      <c r="W274" s="5">
        <v>1173</v>
      </c>
      <c r="X274" s="5">
        <v>539</v>
      </c>
      <c r="Y274" s="5">
        <v>89</v>
      </c>
      <c r="Z274" s="5">
        <v>151</v>
      </c>
      <c r="AA274" s="5">
        <v>243</v>
      </c>
      <c r="AB274" s="5">
        <v>78</v>
      </c>
      <c r="AC274" s="5">
        <v>73</v>
      </c>
      <c r="AD274" s="5">
        <v>688</v>
      </c>
      <c r="AE274" s="5">
        <v>359</v>
      </c>
      <c r="AF274" s="5">
        <v>313</v>
      </c>
      <c r="AG274" s="5">
        <v>347</v>
      </c>
      <c r="AH274" s="5">
        <v>224</v>
      </c>
      <c r="AI274" s="5">
        <v>0.52180000000000004</v>
      </c>
      <c r="AJ274" s="5">
        <v>0.45490000000000003</v>
      </c>
      <c r="AK274" s="5">
        <v>2.5217999999999998</v>
      </c>
      <c r="AL274" s="4" t="s">
        <v>627</v>
      </c>
    </row>
    <row r="275" spans="1:38" x14ac:dyDescent="0.3">
      <c r="A275" s="4" t="s">
        <v>616</v>
      </c>
      <c r="B275" s="4" t="s">
        <v>1319</v>
      </c>
      <c r="C275" s="4" t="s">
        <v>1997</v>
      </c>
      <c r="D275" s="4" t="s">
        <v>1998</v>
      </c>
      <c r="E275" s="4" t="s">
        <v>620</v>
      </c>
      <c r="F275" s="4" t="s">
        <v>1999</v>
      </c>
      <c r="G275" s="4" t="s">
        <v>1997</v>
      </c>
      <c r="H275" s="4" t="s">
        <v>1999</v>
      </c>
      <c r="I275" s="4" t="s">
        <v>622</v>
      </c>
      <c r="J275" s="4" t="s">
        <v>623</v>
      </c>
      <c r="K275" s="4" t="s">
        <v>624</v>
      </c>
      <c r="L275" s="4">
        <v>577066</v>
      </c>
      <c r="M275" s="4">
        <v>0</v>
      </c>
      <c r="N275" s="4" t="s">
        <v>2000</v>
      </c>
      <c r="O275" s="4" t="s">
        <v>2001</v>
      </c>
      <c r="P275" s="5">
        <v>1151</v>
      </c>
      <c r="Q275" s="5">
        <v>666</v>
      </c>
      <c r="R275" s="5">
        <v>50</v>
      </c>
      <c r="S275" s="5">
        <v>80</v>
      </c>
      <c r="T275" s="5">
        <v>100</v>
      </c>
      <c r="U275" s="5">
        <v>157</v>
      </c>
      <c r="V275" s="5">
        <v>98</v>
      </c>
      <c r="W275" s="5">
        <v>933</v>
      </c>
      <c r="X275" s="5">
        <v>573</v>
      </c>
      <c r="Y275" s="5">
        <v>43</v>
      </c>
      <c r="Z275" s="5">
        <v>60</v>
      </c>
      <c r="AA275" s="5">
        <v>75</v>
      </c>
      <c r="AB275" s="5">
        <v>119</v>
      </c>
      <c r="AC275" s="5">
        <v>63</v>
      </c>
      <c r="AD275" s="5">
        <v>585</v>
      </c>
      <c r="AE275" s="5">
        <v>268</v>
      </c>
      <c r="AF275" s="5">
        <v>299</v>
      </c>
      <c r="AG275" s="5">
        <v>287</v>
      </c>
      <c r="AH275" s="5">
        <v>271</v>
      </c>
      <c r="AI275" s="5">
        <v>0.45810000000000001</v>
      </c>
      <c r="AJ275" s="5">
        <v>0.5111</v>
      </c>
      <c r="AK275" s="5">
        <v>0.5111</v>
      </c>
      <c r="AL275" s="4" t="s">
        <v>627</v>
      </c>
    </row>
    <row r="276" spans="1:38" x14ac:dyDescent="0.3">
      <c r="A276" s="4" t="s">
        <v>616</v>
      </c>
      <c r="B276" s="4" t="s">
        <v>1319</v>
      </c>
      <c r="C276" s="4" t="s">
        <v>2002</v>
      </c>
      <c r="D276" s="4" t="s">
        <v>2003</v>
      </c>
      <c r="E276" s="4" t="s">
        <v>620</v>
      </c>
      <c r="F276" s="4" t="s">
        <v>2004</v>
      </c>
      <c r="G276" s="4" t="s">
        <v>2002</v>
      </c>
      <c r="H276" s="4" t="s">
        <v>2004</v>
      </c>
      <c r="I276" s="4" t="s">
        <v>622</v>
      </c>
      <c r="J276" s="4" t="s">
        <v>623</v>
      </c>
      <c r="K276" s="4" t="s">
        <v>624</v>
      </c>
      <c r="L276" s="4">
        <v>47092710</v>
      </c>
      <c r="M276" s="4">
        <v>224524507</v>
      </c>
      <c r="N276" s="4" t="s">
        <v>2005</v>
      </c>
      <c r="O276" s="4" t="s">
        <v>2006</v>
      </c>
      <c r="P276" s="5">
        <v>4514</v>
      </c>
      <c r="Q276" s="5">
        <v>3387</v>
      </c>
      <c r="R276" s="5">
        <v>89</v>
      </c>
      <c r="S276" s="5">
        <v>189</v>
      </c>
      <c r="T276" s="5">
        <v>322</v>
      </c>
      <c r="U276" s="5">
        <v>223</v>
      </c>
      <c r="V276" s="5">
        <v>304</v>
      </c>
      <c r="W276" s="5">
        <v>3357</v>
      </c>
      <c r="X276" s="5">
        <v>2658</v>
      </c>
      <c r="Y276" s="5">
        <v>64</v>
      </c>
      <c r="Z276" s="5">
        <v>110</v>
      </c>
      <c r="AA276" s="5">
        <v>243</v>
      </c>
      <c r="AB276" s="5">
        <v>142</v>
      </c>
      <c r="AC276" s="5">
        <v>140</v>
      </c>
      <c r="AD276" s="5">
        <v>2297</v>
      </c>
      <c r="AE276" s="5">
        <v>805</v>
      </c>
      <c r="AF276" s="5">
        <v>1461</v>
      </c>
      <c r="AG276" s="5">
        <v>866</v>
      </c>
      <c r="AH276" s="5">
        <v>1312</v>
      </c>
      <c r="AI276" s="5">
        <v>0.35049999999999998</v>
      </c>
      <c r="AJ276" s="5">
        <v>0.63600000000000001</v>
      </c>
      <c r="AK276" s="5">
        <v>0.63600000000000001</v>
      </c>
      <c r="AL276" s="4" t="s">
        <v>627</v>
      </c>
    </row>
    <row r="277" spans="1:38" x14ac:dyDescent="0.3">
      <c r="A277" s="4" t="s">
        <v>616</v>
      </c>
      <c r="B277" s="4" t="s">
        <v>1319</v>
      </c>
      <c r="C277" s="4" t="s">
        <v>2007</v>
      </c>
      <c r="D277" s="4" t="s">
        <v>2008</v>
      </c>
      <c r="E277" s="4" t="s">
        <v>620</v>
      </c>
      <c r="F277" s="4" t="s">
        <v>2009</v>
      </c>
      <c r="G277" s="4" t="s">
        <v>2007</v>
      </c>
      <c r="H277" s="4" t="s">
        <v>2009</v>
      </c>
      <c r="I277" s="4" t="s">
        <v>622</v>
      </c>
      <c r="J277" s="4" t="s">
        <v>623</v>
      </c>
      <c r="K277" s="4" t="s">
        <v>624</v>
      </c>
      <c r="L277" s="4">
        <v>4335446</v>
      </c>
      <c r="M277" s="4">
        <v>21400133</v>
      </c>
      <c r="N277" s="4" t="s">
        <v>2010</v>
      </c>
      <c r="O277" s="4" t="s">
        <v>2011</v>
      </c>
      <c r="P277" s="5">
        <v>3367</v>
      </c>
      <c r="Q277" s="5">
        <v>2461</v>
      </c>
      <c r="R277" s="5">
        <v>59</v>
      </c>
      <c r="S277" s="5">
        <v>211</v>
      </c>
      <c r="T277" s="5">
        <v>297</v>
      </c>
      <c r="U277" s="5">
        <v>150</v>
      </c>
      <c r="V277" s="5">
        <v>189</v>
      </c>
      <c r="W277" s="5">
        <v>2450</v>
      </c>
      <c r="X277" s="5">
        <v>1865</v>
      </c>
      <c r="Y277" s="5">
        <v>41</v>
      </c>
      <c r="Z277" s="5">
        <v>119</v>
      </c>
      <c r="AA277" s="5">
        <v>226</v>
      </c>
      <c r="AB277" s="5">
        <v>108</v>
      </c>
      <c r="AC277" s="5">
        <v>91</v>
      </c>
      <c r="AD277" s="5">
        <v>1886</v>
      </c>
      <c r="AE277" s="5">
        <v>627</v>
      </c>
      <c r="AF277" s="5">
        <v>1236</v>
      </c>
      <c r="AG277" s="5">
        <v>744</v>
      </c>
      <c r="AH277" s="5">
        <v>1048</v>
      </c>
      <c r="AI277" s="5">
        <v>0.33239999999999997</v>
      </c>
      <c r="AJ277" s="5">
        <v>0.65539999999999998</v>
      </c>
      <c r="AK277" s="5">
        <v>0.65539999999999998</v>
      </c>
      <c r="AL277" s="4" t="s">
        <v>627</v>
      </c>
    </row>
    <row r="278" spans="1:38" x14ac:dyDescent="0.3">
      <c r="A278" s="4" t="s">
        <v>616</v>
      </c>
      <c r="B278" s="4" t="s">
        <v>1319</v>
      </c>
      <c r="C278" s="4" t="s">
        <v>2012</v>
      </c>
      <c r="D278" s="4" t="s">
        <v>2013</v>
      </c>
      <c r="E278" s="4" t="s">
        <v>620</v>
      </c>
      <c r="F278" s="4" t="s">
        <v>2014</v>
      </c>
      <c r="G278" s="4" t="s">
        <v>2012</v>
      </c>
      <c r="H278" s="4" t="s">
        <v>2014</v>
      </c>
      <c r="I278" s="4" t="s">
        <v>622</v>
      </c>
      <c r="J278" s="4" t="s">
        <v>623</v>
      </c>
      <c r="K278" s="4" t="s">
        <v>624</v>
      </c>
      <c r="L278" s="4">
        <v>902293</v>
      </c>
      <c r="M278" s="4">
        <v>0</v>
      </c>
      <c r="N278" s="4" t="s">
        <v>2015</v>
      </c>
      <c r="O278" s="4" t="s">
        <v>2016</v>
      </c>
      <c r="P278" s="5">
        <v>1938</v>
      </c>
      <c r="Q278" s="5">
        <v>1265</v>
      </c>
      <c r="R278" s="5">
        <v>62</v>
      </c>
      <c r="S278" s="5">
        <v>134</v>
      </c>
      <c r="T278" s="5">
        <v>196</v>
      </c>
      <c r="U278" s="5">
        <v>116</v>
      </c>
      <c r="V278" s="5">
        <v>165</v>
      </c>
      <c r="W278" s="5">
        <v>1472</v>
      </c>
      <c r="X278" s="5">
        <v>1017</v>
      </c>
      <c r="Y278" s="5">
        <v>48</v>
      </c>
      <c r="Z278" s="5">
        <v>99</v>
      </c>
      <c r="AA278" s="5">
        <v>140</v>
      </c>
      <c r="AB278" s="5">
        <v>82</v>
      </c>
      <c r="AC278" s="5">
        <v>86</v>
      </c>
      <c r="AD278" s="5">
        <v>1112</v>
      </c>
      <c r="AE278" s="5">
        <v>414</v>
      </c>
      <c r="AF278" s="5">
        <v>685</v>
      </c>
      <c r="AG278" s="5">
        <v>523</v>
      </c>
      <c r="AH278" s="5">
        <v>536</v>
      </c>
      <c r="AI278" s="5">
        <v>0.37230000000000002</v>
      </c>
      <c r="AJ278" s="5">
        <v>0.61599999999999999</v>
      </c>
      <c r="AK278" s="5">
        <v>0.61599999999999999</v>
      </c>
      <c r="AL278" s="4" t="s">
        <v>627</v>
      </c>
    </row>
    <row r="279" spans="1:38" x14ac:dyDescent="0.3">
      <c r="A279" s="4" t="s">
        <v>616</v>
      </c>
      <c r="B279" s="4" t="s">
        <v>1319</v>
      </c>
      <c r="C279" s="4" t="s">
        <v>2017</v>
      </c>
      <c r="D279" s="4" t="s">
        <v>2018</v>
      </c>
      <c r="E279" s="4" t="s">
        <v>620</v>
      </c>
      <c r="F279" s="4" t="s">
        <v>2019</v>
      </c>
      <c r="G279" s="4" t="s">
        <v>2017</v>
      </c>
      <c r="H279" s="4" t="s">
        <v>2019</v>
      </c>
      <c r="I279" s="4" t="s">
        <v>622</v>
      </c>
      <c r="J279" s="4" t="s">
        <v>623</v>
      </c>
      <c r="K279" s="4" t="s">
        <v>624</v>
      </c>
      <c r="L279" s="4">
        <v>2019825</v>
      </c>
      <c r="M279" s="4">
        <v>0</v>
      </c>
      <c r="N279" s="4" t="s">
        <v>2020</v>
      </c>
      <c r="O279" s="4" t="s">
        <v>2021</v>
      </c>
      <c r="P279" s="5">
        <v>1240</v>
      </c>
      <c r="Q279" s="5">
        <v>479</v>
      </c>
      <c r="R279" s="5">
        <v>134</v>
      </c>
      <c r="S279" s="5">
        <v>145</v>
      </c>
      <c r="T279" s="5">
        <v>217</v>
      </c>
      <c r="U279" s="5">
        <v>136</v>
      </c>
      <c r="V279" s="5">
        <v>129</v>
      </c>
      <c r="W279" s="5">
        <v>855</v>
      </c>
      <c r="X279" s="5">
        <v>406</v>
      </c>
      <c r="Y279" s="5">
        <v>95</v>
      </c>
      <c r="Z279" s="5">
        <v>85</v>
      </c>
      <c r="AA279" s="5">
        <v>113</v>
      </c>
      <c r="AB279" s="5">
        <v>97</v>
      </c>
      <c r="AC279" s="5">
        <v>59</v>
      </c>
      <c r="AD279" s="5">
        <v>435</v>
      </c>
      <c r="AE279" s="5">
        <v>197</v>
      </c>
      <c r="AF279" s="5">
        <v>227</v>
      </c>
      <c r="AG279" s="5">
        <v>191</v>
      </c>
      <c r="AH279" s="5">
        <v>187</v>
      </c>
      <c r="AI279" s="5">
        <v>0.45290000000000002</v>
      </c>
      <c r="AJ279" s="5">
        <v>0.52180000000000004</v>
      </c>
      <c r="AK279" s="5">
        <v>0.52180000000000004</v>
      </c>
      <c r="AL279" s="4" t="s">
        <v>627</v>
      </c>
    </row>
    <row r="280" spans="1:38" x14ac:dyDescent="0.3">
      <c r="A280" s="4" t="s">
        <v>616</v>
      </c>
      <c r="B280" s="4" t="s">
        <v>1319</v>
      </c>
      <c r="C280" s="4" t="s">
        <v>2022</v>
      </c>
      <c r="D280" s="4" t="s">
        <v>2023</v>
      </c>
      <c r="E280" s="4" t="s">
        <v>620</v>
      </c>
      <c r="F280" s="4" t="s">
        <v>2024</v>
      </c>
      <c r="G280" s="4" t="s">
        <v>2022</v>
      </c>
      <c r="H280" s="4" t="s">
        <v>2024</v>
      </c>
      <c r="I280" s="4" t="s">
        <v>622</v>
      </c>
      <c r="J280" s="4" t="s">
        <v>623</v>
      </c>
      <c r="K280" s="4" t="s">
        <v>624</v>
      </c>
      <c r="L280" s="4">
        <v>1437958658</v>
      </c>
      <c r="M280" s="4">
        <v>57924642</v>
      </c>
      <c r="N280" s="4" t="s">
        <v>2025</v>
      </c>
      <c r="O280" s="4" t="s">
        <v>2026</v>
      </c>
      <c r="P280" s="5">
        <v>2426</v>
      </c>
      <c r="Q280" s="5">
        <v>2017</v>
      </c>
      <c r="R280" s="5">
        <v>21</v>
      </c>
      <c r="S280" s="5">
        <v>90</v>
      </c>
      <c r="T280" s="5">
        <v>49</v>
      </c>
      <c r="U280" s="5">
        <v>135</v>
      </c>
      <c r="V280" s="5">
        <v>114</v>
      </c>
      <c r="W280" s="5">
        <v>1817</v>
      </c>
      <c r="X280" s="5">
        <v>1556</v>
      </c>
      <c r="Y280" s="5">
        <v>17</v>
      </c>
      <c r="Z280" s="5">
        <v>54</v>
      </c>
      <c r="AA280" s="5">
        <v>29</v>
      </c>
      <c r="AB280" s="5">
        <v>102</v>
      </c>
      <c r="AC280" s="5">
        <v>59</v>
      </c>
      <c r="AD280" s="5">
        <v>1304</v>
      </c>
      <c r="AE280" s="5">
        <v>379</v>
      </c>
      <c r="AF280" s="5">
        <v>900</v>
      </c>
      <c r="AG280" s="5">
        <v>496</v>
      </c>
      <c r="AH280" s="5">
        <v>728</v>
      </c>
      <c r="AI280" s="5">
        <v>0.29060000000000002</v>
      </c>
      <c r="AJ280" s="5">
        <v>0.69020000000000004</v>
      </c>
      <c r="AK280" s="5">
        <v>0.69020000000000004</v>
      </c>
      <c r="AL280" s="4" t="s">
        <v>627</v>
      </c>
    </row>
    <row r="281" spans="1:38" x14ac:dyDescent="0.3">
      <c r="A281" s="4" t="s">
        <v>616</v>
      </c>
      <c r="B281" s="4" t="s">
        <v>1319</v>
      </c>
      <c r="C281" s="4" t="s">
        <v>2027</v>
      </c>
      <c r="D281" s="4" t="s">
        <v>2028</v>
      </c>
      <c r="E281" s="4" t="s">
        <v>620</v>
      </c>
      <c r="F281" s="4" t="s">
        <v>2029</v>
      </c>
      <c r="G281" s="4" t="s">
        <v>2027</v>
      </c>
      <c r="H281" s="4" t="s">
        <v>2029</v>
      </c>
      <c r="I281" s="4" t="s">
        <v>622</v>
      </c>
      <c r="J281" s="4" t="s">
        <v>623</v>
      </c>
      <c r="K281" s="4" t="s">
        <v>624</v>
      </c>
      <c r="L281" s="4">
        <v>20344864</v>
      </c>
      <c r="M281" s="4">
        <v>736501</v>
      </c>
      <c r="N281" s="4" t="s">
        <v>2030</v>
      </c>
      <c r="O281" s="4" t="s">
        <v>2031</v>
      </c>
      <c r="P281" s="5">
        <v>2552</v>
      </c>
      <c r="Q281" s="5">
        <v>2072</v>
      </c>
      <c r="R281" s="5">
        <v>52</v>
      </c>
      <c r="S281" s="5">
        <v>113</v>
      </c>
      <c r="T281" s="5">
        <v>68</v>
      </c>
      <c r="U281" s="5">
        <v>100</v>
      </c>
      <c r="V281" s="5">
        <v>147</v>
      </c>
      <c r="W281" s="5">
        <v>1787</v>
      </c>
      <c r="X281" s="5">
        <v>1484</v>
      </c>
      <c r="Y281" s="5">
        <v>40</v>
      </c>
      <c r="Z281" s="5">
        <v>74</v>
      </c>
      <c r="AA281" s="5">
        <v>49</v>
      </c>
      <c r="AB281" s="5">
        <v>66</v>
      </c>
      <c r="AC281" s="5">
        <v>74</v>
      </c>
      <c r="AD281" s="5">
        <v>1622</v>
      </c>
      <c r="AE281" s="5">
        <v>379</v>
      </c>
      <c r="AF281" s="5">
        <v>1224</v>
      </c>
      <c r="AG281" s="5">
        <v>510</v>
      </c>
      <c r="AH281" s="5">
        <v>941</v>
      </c>
      <c r="AI281" s="5">
        <v>0.23369999999999999</v>
      </c>
      <c r="AJ281" s="5">
        <v>0.75460000000000005</v>
      </c>
      <c r="AK281" s="5">
        <v>0.75460000000000005</v>
      </c>
      <c r="AL281" s="4" t="s">
        <v>627</v>
      </c>
    </row>
    <row r="282" spans="1:38" x14ac:dyDescent="0.3">
      <c r="A282" s="4" t="s">
        <v>616</v>
      </c>
      <c r="B282" s="4" t="s">
        <v>1319</v>
      </c>
      <c r="C282" s="4" t="s">
        <v>2032</v>
      </c>
      <c r="D282" s="4" t="s">
        <v>2033</v>
      </c>
      <c r="E282" s="4" t="s">
        <v>620</v>
      </c>
      <c r="F282" s="4" t="s">
        <v>2034</v>
      </c>
      <c r="G282" s="4" t="s">
        <v>2032</v>
      </c>
      <c r="H282" s="4" t="s">
        <v>2034</v>
      </c>
      <c r="I282" s="4" t="s">
        <v>622</v>
      </c>
      <c r="J282" s="4" t="s">
        <v>623</v>
      </c>
      <c r="K282" s="4" t="s">
        <v>624</v>
      </c>
      <c r="L282" s="4">
        <v>728792</v>
      </c>
      <c r="M282" s="4">
        <v>102891</v>
      </c>
      <c r="N282" s="4" t="s">
        <v>2035</v>
      </c>
      <c r="O282" s="4" t="s">
        <v>2036</v>
      </c>
      <c r="P282" s="5">
        <v>1376</v>
      </c>
      <c r="Q282" s="5">
        <v>996</v>
      </c>
      <c r="R282" s="5">
        <v>75</v>
      </c>
      <c r="S282" s="5">
        <v>44</v>
      </c>
      <c r="T282" s="5">
        <v>64</v>
      </c>
      <c r="U282" s="5">
        <v>104</v>
      </c>
      <c r="V282" s="5">
        <v>93</v>
      </c>
      <c r="W282" s="5">
        <v>1049</v>
      </c>
      <c r="X282" s="5">
        <v>804</v>
      </c>
      <c r="Y282" s="5">
        <v>61</v>
      </c>
      <c r="Z282" s="5">
        <v>27</v>
      </c>
      <c r="AA282" s="5">
        <v>51</v>
      </c>
      <c r="AB282" s="5">
        <v>70</v>
      </c>
      <c r="AC282" s="5">
        <v>36</v>
      </c>
      <c r="AD282" s="5">
        <v>881</v>
      </c>
      <c r="AE282" s="5">
        <v>334</v>
      </c>
      <c r="AF282" s="5">
        <v>521</v>
      </c>
      <c r="AG282" s="5">
        <v>424</v>
      </c>
      <c r="AH282" s="5">
        <v>402</v>
      </c>
      <c r="AI282" s="5">
        <v>0.37909999999999999</v>
      </c>
      <c r="AJ282" s="5">
        <v>0.59140000000000004</v>
      </c>
      <c r="AK282" s="5">
        <v>0.59140000000000004</v>
      </c>
      <c r="AL282" s="4" t="s">
        <v>627</v>
      </c>
    </row>
    <row r="283" spans="1:38" x14ac:dyDescent="0.3">
      <c r="A283" s="4" t="s">
        <v>616</v>
      </c>
      <c r="B283" s="4" t="s">
        <v>1319</v>
      </c>
      <c r="C283" s="4" t="s">
        <v>2037</v>
      </c>
      <c r="D283" s="4" t="s">
        <v>2038</v>
      </c>
      <c r="E283" s="4" t="s">
        <v>620</v>
      </c>
      <c r="F283" s="4" t="s">
        <v>2039</v>
      </c>
      <c r="G283" s="4" t="s">
        <v>2037</v>
      </c>
      <c r="H283" s="4" t="s">
        <v>2039</v>
      </c>
      <c r="I283" s="4" t="s">
        <v>622</v>
      </c>
      <c r="J283" s="4" t="s">
        <v>623</v>
      </c>
      <c r="K283" s="4" t="s">
        <v>624</v>
      </c>
      <c r="L283" s="4">
        <v>1256485</v>
      </c>
      <c r="M283" s="4">
        <v>0</v>
      </c>
      <c r="N283" s="4" t="s">
        <v>2040</v>
      </c>
      <c r="O283" s="4" t="s">
        <v>2041</v>
      </c>
      <c r="P283" s="5">
        <v>3255</v>
      </c>
      <c r="Q283" s="5">
        <v>1653</v>
      </c>
      <c r="R283" s="5">
        <v>322</v>
      </c>
      <c r="S283" s="5">
        <v>225</v>
      </c>
      <c r="T283" s="5">
        <v>365</v>
      </c>
      <c r="U283" s="5">
        <v>383</v>
      </c>
      <c r="V283" s="5">
        <v>307</v>
      </c>
      <c r="W283" s="5">
        <v>2323</v>
      </c>
      <c r="X283" s="5">
        <v>1348</v>
      </c>
      <c r="Y283" s="5">
        <v>224</v>
      </c>
      <c r="Z283" s="5">
        <v>129</v>
      </c>
      <c r="AA283" s="5">
        <v>227</v>
      </c>
      <c r="AB283" s="5">
        <v>262</v>
      </c>
      <c r="AC283" s="5">
        <v>133</v>
      </c>
      <c r="AD283" s="5">
        <v>1344</v>
      </c>
      <c r="AE283" s="5">
        <v>528</v>
      </c>
      <c r="AF283" s="5">
        <v>788</v>
      </c>
      <c r="AG283" s="5">
        <v>676</v>
      </c>
      <c r="AH283" s="5">
        <v>575</v>
      </c>
      <c r="AI283" s="5">
        <v>0.39290000000000003</v>
      </c>
      <c r="AJ283" s="5">
        <v>0.58630000000000004</v>
      </c>
      <c r="AK283" s="5">
        <v>0.58630000000000004</v>
      </c>
      <c r="AL283" s="4" t="s">
        <v>627</v>
      </c>
    </row>
    <row r="284" spans="1:38" x14ac:dyDescent="0.3">
      <c r="A284" s="4" t="s">
        <v>616</v>
      </c>
      <c r="B284" s="4" t="s">
        <v>1319</v>
      </c>
      <c r="C284" s="4" t="s">
        <v>2042</v>
      </c>
      <c r="D284" s="4" t="s">
        <v>2043</v>
      </c>
      <c r="E284" s="4" t="s">
        <v>620</v>
      </c>
      <c r="F284" s="4" t="s">
        <v>2044</v>
      </c>
      <c r="G284" s="4" t="s">
        <v>2042</v>
      </c>
      <c r="H284" s="4" t="s">
        <v>2044</v>
      </c>
      <c r="I284" s="4" t="s">
        <v>622</v>
      </c>
      <c r="J284" s="4" t="s">
        <v>623</v>
      </c>
      <c r="K284" s="4" t="s">
        <v>624</v>
      </c>
      <c r="L284" s="4">
        <v>3155979</v>
      </c>
      <c r="M284" s="4">
        <v>9431865</v>
      </c>
      <c r="N284" s="4" t="s">
        <v>2045</v>
      </c>
      <c r="O284" s="4" t="s">
        <v>2046</v>
      </c>
      <c r="P284" s="5">
        <v>3430</v>
      </c>
      <c r="Q284" s="5">
        <v>2396</v>
      </c>
      <c r="R284" s="5">
        <v>111</v>
      </c>
      <c r="S284" s="5">
        <v>164</v>
      </c>
      <c r="T284" s="5">
        <v>425</v>
      </c>
      <c r="U284" s="5">
        <v>150</v>
      </c>
      <c r="V284" s="5">
        <v>184</v>
      </c>
      <c r="W284" s="5">
        <v>2467</v>
      </c>
      <c r="X284" s="5">
        <v>1799</v>
      </c>
      <c r="Y284" s="5">
        <v>80</v>
      </c>
      <c r="Z284" s="5">
        <v>99</v>
      </c>
      <c r="AA284" s="5">
        <v>310</v>
      </c>
      <c r="AB284" s="5">
        <v>102</v>
      </c>
      <c r="AC284" s="5">
        <v>77</v>
      </c>
      <c r="AD284" s="5">
        <v>1813</v>
      </c>
      <c r="AE284" s="5">
        <v>703</v>
      </c>
      <c r="AF284" s="5">
        <v>1089</v>
      </c>
      <c r="AG284" s="5">
        <v>811</v>
      </c>
      <c r="AH284" s="5">
        <v>924</v>
      </c>
      <c r="AI284" s="5">
        <v>0.38779999999999998</v>
      </c>
      <c r="AJ284" s="5">
        <v>0.60070000000000001</v>
      </c>
      <c r="AK284" s="5">
        <v>0.60070000000000001</v>
      </c>
      <c r="AL284" s="4" t="s">
        <v>627</v>
      </c>
    </row>
    <row r="285" spans="1:38" x14ac:dyDescent="0.3">
      <c r="A285" s="4" t="s">
        <v>616</v>
      </c>
      <c r="B285" s="4" t="s">
        <v>1319</v>
      </c>
      <c r="C285" s="4" t="s">
        <v>2047</v>
      </c>
      <c r="D285" s="4" t="s">
        <v>2048</v>
      </c>
      <c r="E285" s="4" t="s">
        <v>620</v>
      </c>
      <c r="F285" s="4" t="s">
        <v>2049</v>
      </c>
      <c r="G285" s="4" t="s">
        <v>2047</v>
      </c>
      <c r="H285" s="4" t="s">
        <v>2049</v>
      </c>
      <c r="I285" s="4" t="s">
        <v>622</v>
      </c>
      <c r="J285" s="4" t="s">
        <v>623</v>
      </c>
      <c r="K285" s="4" t="s">
        <v>624</v>
      </c>
      <c r="L285" s="4">
        <v>929828</v>
      </c>
      <c r="M285" s="4">
        <v>4529017</v>
      </c>
      <c r="N285" s="4" t="s">
        <v>2050</v>
      </c>
      <c r="O285" s="4" t="s">
        <v>2051</v>
      </c>
      <c r="P285" s="5">
        <v>819</v>
      </c>
      <c r="Q285" s="5">
        <v>676</v>
      </c>
      <c r="R285" s="5">
        <v>8</v>
      </c>
      <c r="S285" s="5">
        <v>40</v>
      </c>
      <c r="T285" s="5">
        <v>34</v>
      </c>
      <c r="U285" s="5">
        <v>27</v>
      </c>
      <c r="V285" s="5">
        <v>34</v>
      </c>
      <c r="W285" s="5">
        <v>777</v>
      </c>
      <c r="X285" s="5">
        <v>653</v>
      </c>
      <c r="Y285" s="5">
        <v>7</v>
      </c>
      <c r="Z285" s="5">
        <v>34</v>
      </c>
      <c r="AA285" s="5">
        <v>31</v>
      </c>
      <c r="AB285" s="5">
        <v>25</v>
      </c>
      <c r="AC285" s="5">
        <v>27</v>
      </c>
      <c r="AD285" s="5">
        <v>576</v>
      </c>
      <c r="AE285" s="5">
        <v>350</v>
      </c>
      <c r="AF285" s="5">
        <v>209</v>
      </c>
      <c r="AG285" s="5">
        <v>349</v>
      </c>
      <c r="AH285" s="5">
        <v>196</v>
      </c>
      <c r="AI285" s="5">
        <v>0.60760000000000003</v>
      </c>
      <c r="AJ285" s="5">
        <v>0.36280000000000001</v>
      </c>
      <c r="AK285" s="5">
        <v>2.6076000000000001</v>
      </c>
      <c r="AL285" s="4" t="s">
        <v>627</v>
      </c>
    </row>
    <row r="286" spans="1:38" x14ac:dyDescent="0.3">
      <c r="A286" s="4" t="s">
        <v>616</v>
      </c>
      <c r="B286" s="4" t="s">
        <v>2052</v>
      </c>
      <c r="C286" s="4" t="s">
        <v>2053</v>
      </c>
      <c r="D286" s="4" t="s">
        <v>2054</v>
      </c>
      <c r="E286" s="4" t="s">
        <v>620</v>
      </c>
      <c r="F286" s="4" t="s">
        <v>2055</v>
      </c>
      <c r="G286" s="4" t="s">
        <v>2053</v>
      </c>
      <c r="H286" s="4" t="s">
        <v>2055</v>
      </c>
      <c r="I286" s="4" t="s">
        <v>622</v>
      </c>
      <c r="J286" s="4" t="s">
        <v>623</v>
      </c>
      <c r="K286" s="4" t="s">
        <v>624</v>
      </c>
      <c r="L286" s="4">
        <v>17282946</v>
      </c>
      <c r="M286" s="4">
        <v>8752119</v>
      </c>
      <c r="N286" s="4" t="s">
        <v>2056</v>
      </c>
      <c r="O286" s="4" t="s">
        <v>2057</v>
      </c>
      <c r="P286" s="5">
        <v>3561</v>
      </c>
      <c r="Q286" s="5">
        <v>2632</v>
      </c>
      <c r="R286" s="5">
        <v>35</v>
      </c>
      <c r="S286" s="5">
        <v>178</v>
      </c>
      <c r="T286" s="5">
        <v>61</v>
      </c>
      <c r="U286" s="5">
        <v>358</v>
      </c>
      <c r="V286" s="5">
        <v>297</v>
      </c>
      <c r="W286" s="5">
        <v>2561</v>
      </c>
      <c r="X286" s="5">
        <v>1983</v>
      </c>
      <c r="Y286" s="5">
        <v>27</v>
      </c>
      <c r="Z286" s="5">
        <v>115</v>
      </c>
      <c r="AA286" s="5">
        <v>54</v>
      </c>
      <c r="AB286" s="5">
        <v>244</v>
      </c>
      <c r="AC286" s="5">
        <v>138</v>
      </c>
      <c r="AD286" s="5">
        <v>1736</v>
      </c>
      <c r="AE286" s="5">
        <v>428</v>
      </c>
      <c r="AF286" s="5">
        <v>1246</v>
      </c>
      <c r="AG286" s="5">
        <v>686</v>
      </c>
      <c r="AH286" s="5">
        <v>813</v>
      </c>
      <c r="AI286" s="5">
        <v>0.2465</v>
      </c>
      <c r="AJ286" s="5">
        <v>0.7177</v>
      </c>
      <c r="AK286" s="5">
        <v>0.7177</v>
      </c>
      <c r="AL286" s="4" t="s">
        <v>627</v>
      </c>
    </row>
    <row r="287" spans="1:38" x14ac:dyDescent="0.3">
      <c r="A287" s="4" t="s">
        <v>616</v>
      </c>
      <c r="B287" s="4" t="s">
        <v>2052</v>
      </c>
      <c r="C287" s="4" t="s">
        <v>2058</v>
      </c>
      <c r="D287" s="4" t="s">
        <v>2059</v>
      </c>
      <c r="E287" s="4" t="s">
        <v>620</v>
      </c>
      <c r="F287" s="4" t="s">
        <v>2060</v>
      </c>
      <c r="G287" s="4" t="s">
        <v>2058</v>
      </c>
      <c r="H287" s="4" t="s">
        <v>2060</v>
      </c>
      <c r="I287" s="4" t="s">
        <v>622</v>
      </c>
      <c r="J287" s="4" t="s">
        <v>623</v>
      </c>
      <c r="K287" s="4" t="s">
        <v>624</v>
      </c>
      <c r="L287" s="4">
        <v>20780010</v>
      </c>
      <c r="M287" s="4">
        <v>8858970</v>
      </c>
      <c r="N287" s="4" t="s">
        <v>2061</v>
      </c>
      <c r="O287" s="4" t="s">
        <v>2062</v>
      </c>
      <c r="P287" s="5">
        <v>1602</v>
      </c>
      <c r="Q287" s="5">
        <v>1319</v>
      </c>
      <c r="R287" s="5">
        <v>3</v>
      </c>
      <c r="S287" s="5">
        <v>57</v>
      </c>
      <c r="T287" s="5">
        <v>14</v>
      </c>
      <c r="U287" s="5">
        <v>116</v>
      </c>
      <c r="V287" s="5">
        <v>93</v>
      </c>
      <c r="W287" s="5">
        <v>1193</v>
      </c>
      <c r="X287" s="5">
        <v>1022</v>
      </c>
      <c r="Y287" s="5">
        <v>0</v>
      </c>
      <c r="Z287" s="5">
        <v>34</v>
      </c>
      <c r="AA287" s="5">
        <v>11</v>
      </c>
      <c r="AB287" s="5">
        <v>76</v>
      </c>
      <c r="AC287" s="5">
        <v>50</v>
      </c>
      <c r="AD287" s="5">
        <v>825</v>
      </c>
      <c r="AE287" s="5">
        <v>206</v>
      </c>
      <c r="AF287" s="5">
        <v>601</v>
      </c>
      <c r="AG287" s="5">
        <v>322</v>
      </c>
      <c r="AH287" s="5">
        <v>407</v>
      </c>
      <c r="AI287" s="5">
        <v>0.24970000000000001</v>
      </c>
      <c r="AJ287" s="5">
        <v>0.72850000000000004</v>
      </c>
      <c r="AK287" s="5">
        <v>0.72850000000000004</v>
      </c>
      <c r="AL287" s="4" t="s">
        <v>627</v>
      </c>
    </row>
    <row r="288" spans="1:38" x14ac:dyDescent="0.3">
      <c r="A288" s="4" t="s">
        <v>616</v>
      </c>
      <c r="B288" s="4" t="s">
        <v>2052</v>
      </c>
      <c r="C288" s="4" t="s">
        <v>2063</v>
      </c>
      <c r="D288" s="4" t="s">
        <v>2064</v>
      </c>
      <c r="E288" s="4" t="s">
        <v>620</v>
      </c>
      <c r="F288" s="4" t="s">
        <v>2065</v>
      </c>
      <c r="G288" s="4" t="s">
        <v>2063</v>
      </c>
      <c r="H288" s="4" t="s">
        <v>2065</v>
      </c>
      <c r="I288" s="4" t="s">
        <v>622</v>
      </c>
      <c r="J288" s="4" t="s">
        <v>623</v>
      </c>
      <c r="K288" s="4" t="s">
        <v>624</v>
      </c>
      <c r="L288" s="4">
        <v>63312887</v>
      </c>
      <c r="M288" s="4">
        <v>38745</v>
      </c>
      <c r="N288" s="4" t="s">
        <v>2066</v>
      </c>
      <c r="O288" s="4" t="s">
        <v>2067</v>
      </c>
      <c r="P288" s="5">
        <v>2858</v>
      </c>
      <c r="Q288" s="5">
        <v>2364</v>
      </c>
      <c r="R288" s="5">
        <v>10</v>
      </c>
      <c r="S288" s="5">
        <v>112</v>
      </c>
      <c r="T288" s="5">
        <v>34</v>
      </c>
      <c r="U288" s="5">
        <v>165</v>
      </c>
      <c r="V288" s="5">
        <v>173</v>
      </c>
      <c r="W288" s="5">
        <v>2129</v>
      </c>
      <c r="X288" s="5">
        <v>1828</v>
      </c>
      <c r="Y288" s="5">
        <v>7</v>
      </c>
      <c r="Z288" s="5">
        <v>63</v>
      </c>
      <c r="AA288" s="5">
        <v>28</v>
      </c>
      <c r="AB288" s="5">
        <v>110</v>
      </c>
      <c r="AC288" s="5">
        <v>93</v>
      </c>
      <c r="AD288" s="5">
        <v>1412</v>
      </c>
      <c r="AE288" s="5">
        <v>287</v>
      </c>
      <c r="AF288" s="5">
        <v>1096</v>
      </c>
      <c r="AG288" s="5">
        <v>474</v>
      </c>
      <c r="AH288" s="5">
        <v>787</v>
      </c>
      <c r="AI288" s="5">
        <v>0.20330000000000001</v>
      </c>
      <c r="AJ288" s="5">
        <v>0.7762</v>
      </c>
      <c r="AK288" s="5">
        <v>0.7762</v>
      </c>
      <c r="AL288" s="4" t="s">
        <v>627</v>
      </c>
    </row>
    <row r="289" spans="1:38" x14ac:dyDescent="0.3">
      <c r="A289" s="4" t="s">
        <v>616</v>
      </c>
      <c r="B289" s="4" t="s">
        <v>2052</v>
      </c>
      <c r="C289" s="4" t="s">
        <v>2068</v>
      </c>
      <c r="D289" s="4" t="s">
        <v>2069</v>
      </c>
      <c r="E289" s="4" t="s">
        <v>620</v>
      </c>
      <c r="F289" s="4" t="s">
        <v>2070</v>
      </c>
      <c r="G289" s="4" t="s">
        <v>2068</v>
      </c>
      <c r="H289" s="4" t="s">
        <v>2070</v>
      </c>
      <c r="I289" s="4" t="s">
        <v>622</v>
      </c>
      <c r="J289" s="4" t="s">
        <v>623</v>
      </c>
      <c r="K289" s="4" t="s">
        <v>624</v>
      </c>
      <c r="L289" s="4">
        <v>2624504610</v>
      </c>
      <c r="M289" s="4">
        <v>27851703</v>
      </c>
      <c r="N289" s="4" t="s">
        <v>2071</v>
      </c>
      <c r="O289" s="4" t="s">
        <v>2072</v>
      </c>
      <c r="P289" s="5">
        <v>2240</v>
      </c>
      <c r="Q289" s="5">
        <v>1958</v>
      </c>
      <c r="R289" s="5">
        <v>1</v>
      </c>
      <c r="S289" s="5">
        <v>64</v>
      </c>
      <c r="T289" s="5">
        <v>17</v>
      </c>
      <c r="U289" s="5">
        <v>95</v>
      </c>
      <c r="V289" s="5">
        <v>105</v>
      </c>
      <c r="W289" s="5">
        <v>1700</v>
      </c>
      <c r="X289" s="5">
        <v>1534</v>
      </c>
      <c r="Y289" s="5">
        <v>1</v>
      </c>
      <c r="Z289" s="5">
        <v>38</v>
      </c>
      <c r="AA289" s="5">
        <v>14</v>
      </c>
      <c r="AB289" s="5">
        <v>64</v>
      </c>
      <c r="AC289" s="5">
        <v>49</v>
      </c>
      <c r="AD289" s="5">
        <v>936</v>
      </c>
      <c r="AE289" s="5">
        <v>169</v>
      </c>
      <c r="AF289" s="5">
        <v>749</v>
      </c>
      <c r="AG289" s="5">
        <v>302</v>
      </c>
      <c r="AH289" s="5">
        <v>549</v>
      </c>
      <c r="AI289" s="5">
        <v>0.18060000000000001</v>
      </c>
      <c r="AJ289" s="5">
        <v>0.80020000000000002</v>
      </c>
      <c r="AK289" s="5">
        <v>0.80020000000000002</v>
      </c>
      <c r="AL289" s="4" t="s">
        <v>627</v>
      </c>
    </row>
    <row r="290" spans="1:38" x14ac:dyDescent="0.3">
      <c r="A290" s="4" t="s">
        <v>616</v>
      </c>
      <c r="B290" s="4" t="s">
        <v>2052</v>
      </c>
      <c r="C290" s="4" t="s">
        <v>2073</v>
      </c>
      <c r="D290" s="4" t="s">
        <v>2074</v>
      </c>
      <c r="E290" s="4" t="s">
        <v>620</v>
      </c>
      <c r="F290" s="4" t="s">
        <v>2075</v>
      </c>
      <c r="G290" s="4" t="s">
        <v>2073</v>
      </c>
      <c r="H290" s="4" t="s">
        <v>2075</v>
      </c>
      <c r="I290" s="4" t="s">
        <v>622</v>
      </c>
      <c r="J290" s="4" t="s">
        <v>623</v>
      </c>
      <c r="K290" s="4" t="s">
        <v>624</v>
      </c>
      <c r="L290" s="4">
        <v>252060302</v>
      </c>
      <c r="M290" s="4">
        <v>9521778</v>
      </c>
      <c r="N290" s="4" t="s">
        <v>2076</v>
      </c>
      <c r="O290" s="4" t="s">
        <v>2077</v>
      </c>
      <c r="P290" s="5">
        <v>2198</v>
      </c>
      <c r="Q290" s="5">
        <v>1943</v>
      </c>
      <c r="R290" s="5">
        <v>6</v>
      </c>
      <c r="S290" s="5">
        <v>44</v>
      </c>
      <c r="T290" s="5">
        <v>11</v>
      </c>
      <c r="U290" s="5">
        <v>90</v>
      </c>
      <c r="V290" s="5">
        <v>104</v>
      </c>
      <c r="W290" s="5">
        <v>1765</v>
      </c>
      <c r="X290" s="5">
        <v>1587</v>
      </c>
      <c r="Y290" s="5">
        <v>6</v>
      </c>
      <c r="Z290" s="5">
        <v>30</v>
      </c>
      <c r="AA290" s="5">
        <v>11</v>
      </c>
      <c r="AB290" s="5">
        <v>70</v>
      </c>
      <c r="AC290" s="5">
        <v>61</v>
      </c>
      <c r="AD290" s="5">
        <v>1441</v>
      </c>
      <c r="AE290" s="5">
        <v>461</v>
      </c>
      <c r="AF290" s="5">
        <v>931</v>
      </c>
      <c r="AG290" s="5">
        <v>603</v>
      </c>
      <c r="AH290" s="5">
        <v>643</v>
      </c>
      <c r="AI290" s="5">
        <v>0.31990000000000002</v>
      </c>
      <c r="AJ290" s="5">
        <v>0.64610000000000001</v>
      </c>
      <c r="AK290" s="5">
        <v>0.64610000000000001</v>
      </c>
      <c r="AL290" s="4" t="s">
        <v>627</v>
      </c>
    </row>
    <row r="291" spans="1:38" x14ac:dyDescent="0.3">
      <c r="A291" s="4" t="s">
        <v>616</v>
      </c>
      <c r="B291" s="4" t="s">
        <v>2052</v>
      </c>
      <c r="C291" s="4" t="s">
        <v>2078</v>
      </c>
      <c r="D291" s="4" t="s">
        <v>2079</v>
      </c>
      <c r="E291" s="4" t="s">
        <v>620</v>
      </c>
      <c r="F291" s="4" t="s">
        <v>2080</v>
      </c>
      <c r="G291" s="4" t="s">
        <v>2078</v>
      </c>
      <c r="H291" s="4" t="s">
        <v>2080</v>
      </c>
      <c r="I291" s="4" t="s">
        <v>622</v>
      </c>
      <c r="J291" s="4" t="s">
        <v>623</v>
      </c>
      <c r="K291" s="4" t="s">
        <v>624</v>
      </c>
      <c r="L291" s="4">
        <v>54456822</v>
      </c>
      <c r="M291" s="4">
        <v>2577287</v>
      </c>
      <c r="N291" s="4" t="s">
        <v>2081</v>
      </c>
      <c r="O291" s="4" t="s">
        <v>2082</v>
      </c>
      <c r="P291" s="5">
        <v>2133</v>
      </c>
      <c r="Q291" s="5">
        <v>1878</v>
      </c>
      <c r="R291" s="5">
        <v>6</v>
      </c>
      <c r="S291" s="5">
        <v>46</v>
      </c>
      <c r="T291" s="5">
        <v>26</v>
      </c>
      <c r="U291" s="5">
        <v>96</v>
      </c>
      <c r="V291" s="5">
        <v>81</v>
      </c>
      <c r="W291" s="5">
        <v>1620</v>
      </c>
      <c r="X291" s="5">
        <v>1453</v>
      </c>
      <c r="Y291" s="5">
        <v>3</v>
      </c>
      <c r="Z291" s="5">
        <v>32</v>
      </c>
      <c r="AA291" s="5">
        <v>23</v>
      </c>
      <c r="AB291" s="5">
        <v>59</v>
      </c>
      <c r="AC291" s="5">
        <v>50</v>
      </c>
      <c r="AD291" s="5">
        <v>1052</v>
      </c>
      <c r="AE291" s="5">
        <v>183</v>
      </c>
      <c r="AF291" s="5">
        <v>851</v>
      </c>
      <c r="AG291" s="5">
        <v>330</v>
      </c>
      <c r="AH291" s="5">
        <v>608</v>
      </c>
      <c r="AI291" s="5">
        <v>0.17399999999999999</v>
      </c>
      <c r="AJ291" s="5">
        <v>0.80889999999999995</v>
      </c>
      <c r="AK291" s="5">
        <v>0.80889999999999995</v>
      </c>
      <c r="AL291" s="4" t="s">
        <v>627</v>
      </c>
    </row>
    <row r="292" spans="1:38" x14ac:dyDescent="0.3">
      <c r="A292" s="4" t="s">
        <v>616</v>
      </c>
      <c r="B292" s="4" t="s">
        <v>2052</v>
      </c>
      <c r="C292" s="4" t="s">
        <v>2083</v>
      </c>
      <c r="D292" s="4" t="s">
        <v>2084</v>
      </c>
      <c r="E292" s="4" t="s">
        <v>620</v>
      </c>
      <c r="F292" s="4" t="s">
        <v>2085</v>
      </c>
      <c r="G292" s="4" t="s">
        <v>2083</v>
      </c>
      <c r="H292" s="4" t="s">
        <v>2085</v>
      </c>
      <c r="I292" s="4" t="s">
        <v>622</v>
      </c>
      <c r="J292" s="4" t="s">
        <v>623</v>
      </c>
      <c r="K292" s="4" t="s">
        <v>624</v>
      </c>
      <c r="L292" s="4">
        <v>1405229608</v>
      </c>
      <c r="M292" s="4">
        <v>177931572</v>
      </c>
      <c r="N292" s="4" t="s">
        <v>2086</v>
      </c>
      <c r="O292" s="4" t="s">
        <v>2087</v>
      </c>
      <c r="P292" s="5">
        <v>4736</v>
      </c>
      <c r="Q292" s="5">
        <v>4181</v>
      </c>
      <c r="R292" s="5">
        <v>4</v>
      </c>
      <c r="S292" s="5">
        <v>132</v>
      </c>
      <c r="T292" s="5">
        <v>42</v>
      </c>
      <c r="U292" s="5">
        <v>185</v>
      </c>
      <c r="V292" s="5">
        <v>192</v>
      </c>
      <c r="W292" s="5">
        <v>3691</v>
      </c>
      <c r="X292" s="5">
        <v>3321</v>
      </c>
      <c r="Y292" s="5">
        <v>2</v>
      </c>
      <c r="Z292" s="5">
        <v>84</v>
      </c>
      <c r="AA292" s="5">
        <v>36</v>
      </c>
      <c r="AB292" s="5">
        <v>136</v>
      </c>
      <c r="AC292" s="5">
        <v>112</v>
      </c>
      <c r="AD292" s="5">
        <v>2240</v>
      </c>
      <c r="AE292" s="5">
        <v>347</v>
      </c>
      <c r="AF292" s="5">
        <v>1856</v>
      </c>
      <c r="AG292" s="5">
        <v>664</v>
      </c>
      <c r="AH292" s="5">
        <v>1338</v>
      </c>
      <c r="AI292" s="5">
        <v>0.15490000000000001</v>
      </c>
      <c r="AJ292" s="5">
        <v>0.8286</v>
      </c>
      <c r="AK292" s="5">
        <v>0.8286</v>
      </c>
      <c r="AL292" s="4" t="s">
        <v>627</v>
      </c>
    </row>
    <row r="293" spans="1:38" x14ac:dyDescent="0.3">
      <c r="A293" s="4" t="s">
        <v>616</v>
      </c>
      <c r="B293" s="4" t="s">
        <v>2052</v>
      </c>
      <c r="C293" s="4" t="s">
        <v>2088</v>
      </c>
      <c r="D293" s="4" t="s">
        <v>2089</v>
      </c>
      <c r="E293" s="4" t="s">
        <v>620</v>
      </c>
      <c r="F293" s="4" t="s">
        <v>2090</v>
      </c>
      <c r="G293" s="4" t="s">
        <v>2088</v>
      </c>
      <c r="H293" s="4" t="s">
        <v>2090</v>
      </c>
      <c r="I293" s="4" t="s">
        <v>622</v>
      </c>
      <c r="J293" s="4" t="s">
        <v>623</v>
      </c>
      <c r="K293" s="4" t="s">
        <v>624</v>
      </c>
      <c r="L293" s="4">
        <v>17861287</v>
      </c>
      <c r="M293" s="4">
        <v>1135393</v>
      </c>
      <c r="N293" s="4" t="s">
        <v>2091</v>
      </c>
      <c r="O293" s="4" t="s">
        <v>2092</v>
      </c>
      <c r="P293" s="5">
        <v>4163</v>
      </c>
      <c r="Q293" s="5">
        <v>3477</v>
      </c>
      <c r="R293" s="5">
        <v>9</v>
      </c>
      <c r="S293" s="5">
        <v>163</v>
      </c>
      <c r="T293" s="5">
        <v>78</v>
      </c>
      <c r="U293" s="5">
        <v>179</v>
      </c>
      <c r="V293" s="5">
        <v>257</v>
      </c>
      <c r="W293" s="5">
        <v>3072</v>
      </c>
      <c r="X293" s="5">
        <v>2641</v>
      </c>
      <c r="Y293" s="5">
        <v>9</v>
      </c>
      <c r="Z293" s="5">
        <v>107</v>
      </c>
      <c r="AA293" s="5">
        <v>62</v>
      </c>
      <c r="AB293" s="5">
        <v>133</v>
      </c>
      <c r="AC293" s="5">
        <v>120</v>
      </c>
      <c r="AD293" s="5">
        <v>1931</v>
      </c>
      <c r="AE293" s="5">
        <v>498</v>
      </c>
      <c r="AF293" s="5">
        <v>1393</v>
      </c>
      <c r="AG293" s="5">
        <v>804</v>
      </c>
      <c r="AH293" s="5">
        <v>948</v>
      </c>
      <c r="AI293" s="5">
        <v>0.25790000000000002</v>
      </c>
      <c r="AJ293" s="5">
        <v>0.72140000000000004</v>
      </c>
      <c r="AK293" s="5">
        <v>0.72140000000000004</v>
      </c>
      <c r="AL293" s="4" t="s">
        <v>627</v>
      </c>
    </row>
    <row r="294" spans="1:38" x14ac:dyDescent="0.3">
      <c r="A294" s="4" t="s">
        <v>616</v>
      </c>
      <c r="B294" s="4" t="s">
        <v>2052</v>
      </c>
      <c r="C294" s="4" t="s">
        <v>2093</v>
      </c>
      <c r="D294" s="4" t="s">
        <v>2094</v>
      </c>
      <c r="E294" s="4" t="s">
        <v>620</v>
      </c>
      <c r="F294" s="4" t="s">
        <v>2095</v>
      </c>
      <c r="G294" s="4" t="s">
        <v>2093</v>
      </c>
      <c r="H294" s="4" t="s">
        <v>2095</v>
      </c>
      <c r="I294" s="4" t="s">
        <v>622</v>
      </c>
      <c r="J294" s="4" t="s">
        <v>623</v>
      </c>
      <c r="K294" s="4" t="s">
        <v>624</v>
      </c>
      <c r="L294" s="4">
        <v>3616659458</v>
      </c>
      <c r="M294" s="4">
        <v>1263849057</v>
      </c>
      <c r="N294" s="4" t="s">
        <v>2096</v>
      </c>
      <c r="O294" s="4" t="s">
        <v>2097</v>
      </c>
      <c r="P294" s="5">
        <v>2079</v>
      </c>
      <c r="Q294" s="5">
        <v>1661</v>
      </c>
      <c r="R294" s="5">
        <v>11</v>
      </c>
      <c r="S294" s="5">
        <v>37</v>
      </c>
      <c r="T294" s="5">
        <v>45</v>
      </c>
      <c r="U294" s="5">
        <v>209</v>
      </c>
      <c r="V294" s="5">
        <v>116</v>
      </c>
      <c r="W294" s="5">
        <v>1633</v>
      </c>
      <c r="X294" s="5">
        <v>1353</v>
      </c>
      <c r="Y294" s="5">
        <v>9</v>
      </c>
      <c r="Z294" s="5">
        <v>22</v>
      </c>
      <c r="AA294" s="5">
        <v>36</v>
      </c>
      <c r="AB294" s="5">
        <v>147</v>
      </c>
      <c r="AC294" s="5">
        <v>66</v>
      </c>
      <c r="AD294" s="5">
        <v>1125</v>
      </c>
      <c r="AE294" s="5">
        <v>460</v>
      </c>
      <c r="AF294" s="5">
        <v>627</v>
      </c>
      <c r="AG294" s="5">
        <v>555</v>
      </c>
      <c r="AH294" s="5">
        <v>486</v>
      </c>
      <c r="AI294" s="5">
        <v>0.40889999999999999</v>
      </c>
      <c r="AJ294" s="5">
        <v>0.55730000000000002</v>
      </c>
      <c r="AK294" s="5">
        <v>0.55730000000000002</v>
      </c>
      <c r="AL294" s="4" t="s">
        <v>627</v>
      </c>
    </row>
    <row r="295" spans="1:38" x14ac:dyDescent="0.3">
      <c r="A295" s="4" t="s">
        <v>616</v>
      </c>
      <c r="B295" s="4" t="s">
        <v>2052</v>
      </c>
      <c r="C295" s="4" t="s">
        <v>2098</v>
      </c>
      <c r="D295" s="4" t="s">
        <v>2099</v>
      </c>
      <c r="E295" s="4" t="s">
        <v>620</v>
      </c>
      <c r="F295" s="4" t="s">
        <v>2100</v>
      </c>
      <c r="G295" s="4" t="s">
        <v>2098</v>
      </c>
      <c r="H295" s="4" t="s">
        <v>2100</v>
      </c>
      <c r="I295" s="4" t="s">
        <v>622</v>
      </c>
      <c r="J295" s="4" t="s">
        <v>623</v>
      </c>
      <c r="K295" s="4" t="s">
        <v>624</v>
      </c>
      <c r="L295" s="4">
        <v>35988112</v>
      </c>
      <c r="M295" s="4">
        <v>54823</v>
      </c>
      <c r="N295" s="4" t="s">
        <v>2101</v>
      </c>
      <c r="O295" s="4" t="s">
        <v>2102</v>
      </c>
      <c r="P295" s="5">
        <v>1937</v>
      </c>
      <c r="Q295" s="5">
        <v>1515</v>
      </c>
      <c r="R295" s="5">
        <v>8</v>
      </c>
      <c r="S295" s="5">
        <v>82</v>
      </c>
      <c r="T295" s="5">
        <v>41</v>
      </c>
      <c r="U295" s="5">
        <v>138</v>
      </c>
      <c r="V295" s="5">
        <v>153</v>
      </c>
      <c r="W295" s="5">
        <v>1375</v>
      </c>
      <c r="X295" s="5">
        <v>1118</v>
      </c>
      <c r="Y295" s="5">
        <v>8</v>
      </c>
      <c r="Z295" s="5">
        <v>44</v>
      </c>
      <c r="AA295" s="5">
        <v>32</v>
      </c>
      <c r="AB295" s="5">
        <v>100</v>
      </c>
      <c r="AC295" s="5">
        <v>73</v>
      </c>
      <c r="AD295" s="5">
        <v>957</v>
      </c>
      <c r="AE295" s="5">
        <v>232</v>
      </c>
      <c r="AF295" s="5">
        <v>703</v>
      </c>
      <c r="AG295" s="5">
        <v>315</v>
      </c>
      <c r="AH295" s="5">
        <v>496</v>
      </c>
      <c r="AI295" s="5">
        <v>0.2424</v>
      </c>
      <c r="AJ295" s="5">
        <v>0.73460000000000003</v>
      </c>
      <c r="AK295" s="5">
        <v>0.73460000000000003</v>
      </c>
      <c r="AL295" s="4" t="s">
        <v>627</v>
      </c>
    </row>
    <row r="296" spans="1:38" x14ac:dyDescent="0.3">
      <c r="A296" s="4" t="s">
        <v>616</v>
      </c>
      <c r="B296" s="4" t="s">
        <v>2052</v>
      </c>
      <c r="C296" s="4" t="s">
        <v>2103</v>
      </c>
      <c r="D296" s="4" t="s">
        <v>2104</v>
      </c>
      <c r="E296" s="4" t="s">
        <v>620</v>
      </c>
      <c r="F296" s="4" t="s">
        <v>2105</v>
      </c>
      <c r="G296" s="4" t="s">
        <v>2103</v>
      </c>
      <c r="H296" s="4" t="s">
        <v>2105</v>
      </c>
      <c r="I296" s="4" t="s">
        <v>622</v>
      </c>
      <c r="J296" s="4" t="s">
        <v>623</v>
      </c>
      <c r="K296" s="4" t="s">
        <v>624</v>
      </c>
      <c r="L296" s="4">
        <v>2109504534</v>
      </c>
      <c r="M296" s="4">
        <v>630170130</v>
      </c>
      <c r="N296" s="4" t="s">
        <v>2106</v>
      </c>
      <c r="O296" s="4" t="s">
        <v>2107</v>
      </c>
      <c r="P296" s="5">
        <v>3204</v>
      </c>
      <c r="Q296" s="5">
        <v>2552</v>
      </c>
      <c r="R296" s="5">
        <v>9</v>
      </c>
      <c r="S296" s="5">
        <v>95</v>
      </c>
      <c r="T296" s="5">
        <v>34</v>
      </c>
      <c r="U296" s="5">
        <v>367</v>
      </c>
      <c r="V296" s="5">
        <v>147</v>
      </c>
      <c r="W296" s="5">
        <v>2482</v>
      </c>
      <c r="X296" s="5">
        <v>1980</v>
      </c>
      <c r="Y296" s="5">
        <v>9</v>
      </c>
      <c r="Z296" s="5">
        <v>66</v>
      </c>
      <c r="AA296" s="5">
        <v>30</v>
      </c>
      <c r="AB296" s="5">
        <v>308</v>
      </c>
      <c r="AC296" s="5">
        <v>89</v>
      </c>
      <c r="AD296" s="5">
        <v>1506</v>
      </c>
      <c r="AE296" s="5">
        <v>254</v>
      </c>
      <c r="AF296" s="5">
        <v>1216</v>
      </c>
      <c r="AG296" s="5">
        <v>426</v>
      </c>
      <c r="AH296" s="5">
        <v>803</v>
      </c>
      <c r="AI296" s="5">
        <v>0.16869999999999999</v>
      </c>
      <c r="AJ296" s="5">
        <v>0.80740000000000001</v>
      </c>
      <c r="AK296" s="5">
        <v>0.80740000000000001</v>
      </c>
      <c r="AL296" s="4" t="s">
        <v>627</v>
      </c>
    </row>
    <row r="297" spans="1:38" x14ac:dyDescent="0.3">
      <c r="A297" s="4" t="s">
        <v>616</v>
      </c>
      <c r="B297" s="4" t="s">
        <v>2052</v>
      </c>
      <c r="C297" s="4" t="s">
        <v>2108</v>
      </c>
      <c r="D297" s="4" t="s">
        <v>2109</v>
      </c>
      <c r="E297" s="4" t="s">
        <v>620</v>
      </c>
      <c r="F297" s="4" t="s">
        <v>2110</v>
      </c>
      <c r="G297" s="4" t="s">
        <v>2108</v>
      </c>
      <c r="H297" s="4" t="s">
        <v>2110</v>
      </c>
      <c r="I297" s="4" t="s">
        <v>622</v>
      </c>
      <c r="J297" s="4" t="s">
        <v>623</v>
      </c>
      <c r="K297" s="4" t="s">
        <v>624</v>
      </c>
      <c r="L297" s="4">
        <v>214318719</v>
      </c>
      <c r="M297" s="4">
        <v>1274148406</v>
      </c>
      <c r="N297" s="4" t="s">
        <v>2111</v>
      </c>
      <c r="O297" s="4" t="s">
        <v>2112</v>
      </c>
      <c r="P297" s="5">
        <v>2420</v>
      </c>
      <c r="Q297" s="5">
        <v>2005</v>
      </c>
      <c r="R297" s="5">
        <v>3</v>
      </c>
      <c r="S297" s="5">
        <v>56</v>
      </c>
      <c r="T297" s="5">
        <v>51</v>
      </c>
      <c r="U297" s="5">
        <v>186</v>
      </c>
      <c r="V297" s="5">
        <v>119</v>
      </c>
      <c r="W297" s="5">
        <v>1750</v>
      </c>
      <c r="X297" s="5">
        <v>1501</v>
      </c>
      <c r="Y297" s="5">
        <v>2</v>
      </c>
      <c r="Z297" s="5">
        <v>31</v>
      </c>
      <c r="AA297" s="5">
        <v>33</v>
      </c>
      <c r="AB297" s="5">
        <v>123</v>
      </c>
      <c r="AC297" s="5">
        <v>60</v>
      </c>
      <c r="AD297" s="5">
        <v>1409</v>
      </c>
      <c r="AE297" s="5">
        <v>259</v>
      </c>
      <c r="AF297" s="5">
        <v>1109</v>
      </c>
      <c r="AG297" s="5">
        <v>383</v>
      </c>
      <c r="AH297" s="5">
        <v>698</v>
      </c>
      <c r="AI297" s="5">
        <v>0.18379999999999999</v>
      </c>
      <c r="AJ297" s="5">
        <v>0.78710000000000002</v>
      </c>
      <c r="AK297" s="5">
        <v>0.78710000000000002</v>
      </c>
      <c r="AL297" s="4" t="s">
        <v>627</v>
      </c>
    </row>
    <row r="298" spans="1:38" x14ac:dyDescent="0.3">
      <c r="A298" s="4" t="s">
        <v>616</v>
      </c>
      <c r="B298" s="4" t="s">
        <v>2052</v>
      </c>
      <c r="C298" s="4" t="s">
        <v>2113</v>
      </c>
      <c r="D298" s="4" t="s">
        <v>2114</v>
      </c>
      <c r="E298" s="4" t="s">
        <v>620</v>
      </c>
      <c r="F298" s="4" t="s">
        <v>2115</v>
      </c>
      <c r="G298" s="4" t="s">
        <v>2113</v>
      </c>
      <c r="H298" s="4" t="s">
        <v>2115</v>
      </c>
      <c r="I298" s="4" t="s">
        <v>622</v>
      </c>
      <c r="J298" s="4" t="s">
        <v>623</v>
      </c>
      <c r="K298" s="4" t="s">
        <v>624</v>
      </c>
      <c r="L298" s="4">
        <v>620261057</v>
      </c>
      <c r="M298" s="4">
        <v>67509199</v>
      </c>
      <c r="N298" s="4" t="s">
        <v>2116</v>
      </c>
      <c r="O298" s="4" t="s">
        <v>2117</v>
      </c>
      <c r="P298" s="5">
        <v>304</v>
      </c>
      <c r="Q298" s="5">
        <v>289</v>
      </c>
      <c r="R298" s="5">
        <v>0</v>
      </c>
      <c r="S298" s="5">
        <v>0</v>
      </c>
      <c r="T298" s="5">
        <v>3</v>
      </c>
      <c r="U298" s="5">
        <v>5</v>
      </c>
      <c r="V298" s="5">
        <v>7</v>
      </c>
      <c r="W298" s="5">
        <v>279</v>
      </c>
      <c r="X298" s="5">
        <v>267</v>
      </c>
      <c r="Y298" s="5">
        <v>0</v>
      </c>
      <c r="Z298" s="5">
        <v>0</v>
      </c>
      <c r="AA298" s="5">
        <v>2</v>
      </c>
      <c r="AB298" s="5">
        <v>5</v>
      </c>
      <c r="AC298" s="5">
        <v>5</v>
      </c>
      <c r="AD298" s="5">
        <v>276</v>
      </c>
      <c r="AE298" s="5">
        <v>135</v>
      </c>
      <c r="AF298" s="5">
        <v>136</v>
      </c>
      <c r="AG298" s="5">
        <v>138</v>
      </c>
      <c r="AH298" s="5">
        <v>116</v>
      </c>
      <c r="AI298" s="5">
        <v>0.48909999999999998</v>
      </c>
      <c r="AJ298" s="5">
        <v>0.49280000000000002</v>
      </c>
      <c r="AK298" s="5">
        <v>0.49280000000000002</v>
      </c>
      <c r="AL298" s="4" t="s">
        <v>627</v>
      </c>
    </row>
    <row r="299" spans="1:38" x14ac:dyDescent="0.3">
      <c r="A299" s="4" t="s">
        <v>616</v>
      </c>
      <c r="B299" s="4" t="s">
        <v>2052</v>
      </c>
      <c r="C299" s="4" t="s">
        <v>2118</v>
      </c>
      <c r="D299" s="4" t="s">
        <v>2119</v>
      </c>
      <c r="E299" s="4" t="s">
        <v>620</v>
      </c>
      <c r="F299" s="4" t="s">
        <v>2120</v>
      </c>
      <c r="G299" s="4" t="s">
        <v>2118</v>
      </c>
      <c r="H299" s="4" t="s">
        <v>2120</v>
      </c>
      <c r="I299" s="4" t="s">
        <v>622</v>
      </c>
      <c r="J299" s="4" t="s">
        <v>623</v>
      </c>
      <c r="K299" s="4" t="s">
        <v>624</v>
      </c>
      <c r="L299" s="4">
        <v>956307382</v>
      </c>
      <c r="M299" s="4">
        <v>79771176</v>
      </c>
      <c r="N299" s="4" t="s">
        <v>2121</v>
      </c>
      <c r="O299" s="4" t="s">
        <v>2122</v>
      </c>
      <c r="P299" s="5">
        <v>210</v>
      </c>
      <c r="Q299" s="5">
        <v>180</v>
      </c>
      <c r="R299" s="5">
        <v>0</v>
      </c>
      <c r="S299" s="5">
        <v>6</v>
      </c>
      <c r="T299" s="5">
        <v>3</v>
      </c>
      <c r="U299" s="5">
        <v>8</v>
      </c>
      <c r="V299" s="5">
        <v>13</v>
      </c>
      <c r="W299" s="5">
        <v>178</v>
      </c>
      <c r="X299" s="5">
        <v>160</v>
      </c>
      <c r="Y299" s="5">
        <v>0</v>
      </c>
      <c r="Z299" s="5">
        <v>4</v>
      </c>
      <c r="AA299" s="5">
        <v>3</v>
      </c>
      <c r="AB299" s="5">
        <v>5</v>
      </c>
      <c r="AC299" s="5">
        <v>6</v>
      </c>
      <c r="AD299" s="5">
        <v>127</v>
      </c>
      <c r="AE299" s="5">
        <v>76</v>
      </c>
      <c r="AF299" s="5">
        <v>48</v>
      </c>
      <c r="AG299" s="5">
        <v>85</v>
      </c>
      <c r="AH299" s="5">
        <v>39</v>
      </c>
      <c r="AI299" s="5">
        <v>0.59840000000000004</v>
      </c>
      <c r="AJ299" s="5">
        <v>0.378</v>
      </c>
      <c r="AK299" s="5">
        <v>2.5983999999999998</v>
      </c>
      <c r="AL299" s="4" t="s">
        <v>627</v>
      </c>
    </row>
    <row r="300" spans="1:38" x14ac:dyDescent="0.3">
      <c r="A300" s="4" t="s">
        <v>616</v>
      </c>
      <c r="B300" s="4" t="s">
        <v>1319</v>
      </c>
      <c r="C300" s="4" t="s">
        <v>2123</v>
      </c>
      <c r="D300" s="4" t="s">
        <v>2124</v>
      </c>
      <c r="E300" s="4" t="s">
        <v>620</v>
      </c>
      <c r="F300" s="4" t="s">
        <v>2125</v>
      </c>
      <c r="G300" s="4" t="s">
        <v>2123</v>
      </c>
      <c r="H300" s="4" t="s">
        <v>2125</v>
      </c>
      <c r="I300" s="4" t="s">
        <v>622</v>
      </c>
      <c r="J300" s="4" t="s">
        <v>623</v>
      </c>
      <c r="K300" s="4" t="s">
        <v>624</v>
      </c>
      <c r="L300" s="4">
        <v>735728</v>
      </c>
      <c r="M300" s="4">
        <v>0</v>
      </c>
      <c r="N300" s="4" t="s">
        <v>2126</v>
      </c>
      <c r="O300" s="4" t="s">
        <v>2127</v>
      </c>
      <c r="P300" s="5">
        <v>2515</v>
      </c>
      <c r="Q300" s="5">
        <v>1611</v>
      </c>
      <c r="R300" s="5">
        <v>213</v>
      </c>
      <c r="S300" s="5">
        <v>200</v>
      </c>
      <c r="T300" s="5">
        <v>122</v>
      </c>
      <c r="U300" s="5">
        <v>165</v>
      </c>
      <c r="V300" s="5">
        <v>204</v>
      </c>
      <c r="W300" s="5">
        <v>1881</v>
      </c>
      <c r="X300" s="5">
        <v>1305</v>
      </c>
      <c r="Y300" s="5">
        <v>153</v>
      </c>
      <c r="Z300" s="5">
        <v>122</v>
      </c>
      <c r="AA300" s="5">
        <v>95</v>
      </c>
      <c r="AB300" s="5">
        <v>100</v>
      </c>
      <c r="AC300" s="5">
        <v>106</v>
      </c>
      <c r="AD300" s="5">
        <v>1345</v>
      </c>
      <c r="AE300" s="5">
        <v>605</v>
      </c>
      <c r="AF300" s="5">
        <v>710</v>
      </c>
      <c r="AG300" s="5">
        <v>739</v>
      </c>
      <c r="AH300" s="5">
        <v>543</v>
      </c>
      <c r="AI300" s="5">
        <v>0.44979999999999998</v>
      </c>
      <c r="AJ300" s="5">
        <v>0.52790000000000004</v>
      </c>
      <c r="AK300" s="5">
        <v>0.52790000000000004</v>
      </c>
      <c r="AL300" s="4" t="s">
        <v>627</v>
      </c>
    </row>
    <row r="301" spans="1:38" x14ac:dyDescent="0.3">
      <c r="A301" s="4" t="s">
        <v>616</v>
      </c>
      <c r="B301" s="4" t="s">
        <v>1319</v>
      </c>
      <c r="C301" s="4" t="s">
        <v>2128</v>
      </c>
      <c r="D301" s="4" t="s">
        <v>2129</v>
      </c>
      <c r="E301" s="4" t="s">
        <v>620</v>
      </c>
      <c r="F301" s="4" t="s">
        <v>2130</v>
      </c>
      <c r="G301" s="4" t="s">
        <v>2128</v>
      </c>
      <c r="H301" s="4" t="s">
        <v>2130</v>
      </c>
      <c r="I301" s="4" t="s">
        <v>622</v>
      </c>
      <c r="J301" s="4" t="s">
        <v>623</v>
      </c>
      <c r="K301" s="4" t="s">
        <v>624</v>
      </c>
      <c r="L301" s="4">
        <v>1213273</v>
      </c>
      <c r="M301" s="4">
        <v>0</v>
      </c>
      <c r="N301" s="4" t="s">
        <v>2131</v>
      </c>
      <c r="O301" s="4" t="s">
        <v>2132</v>
      </c>
      <c r="P301" s="5">
        <v>1692</v>
      </c>
      <c r="Q301" s="5">
        <v>1173</v>
      </c>
      <c r="R301" s="5">
        <v>78</v>
      </c>
      <c r="S301" s="5">
        <v>76</v>
      </c>
      <c r="T301" s="5">
        <v>121</v>
      </c>
      <c r="U301" s="5">
        <v>104</v>
      </c>
      <c r="V301" s="5">
        <v>140</v>
      </c>
      <c r="W301" s="5">
        <v>1292</v>
      </c>
      <c r="X301" s="5">
        <v>943</v>
      </c>
      <c r="Y301" s="5">
        <v>62</v>
      </c>
      <c r="Z301" s="5">
        <v>49</v>
      </c>
      <c r="AA301" s="5">
        <v>91</v>
      </c>
      <c r="AB301" s="5">
        <v>75</v>
      </c>
      <c r="AC301" s="5">
        <v>72</v>
      </c>
      <c r="AD301" s="5">
        <v>1074</v>
      </c>
      <c r="AE301" s="5">
        <v>397</v>
      </c>
      <c r="AF301" s="5">
        <v>661</v>
      </c>
      <c r="AG301" s="5">
        <v>467</v>
      </c>
      <c r="AH301" s="5">
        <v>557</v>
      </c>
      <c r="AI301" s="5">
        <v>0.36959999999999998</v>
      </c>
      <c r="AJ301" s="5">
        <v>0.61550000000000005</v>
      </c>
      <c r="AK301" s="5">
        <v>0.61550000000000005</v>
      </c>
      <c r="AL301" s="4" t="s">
        <v>627</v>
      </c>
    </row>
    <row r="302" spans="1:38" x14ac:dyDescent="0.3">
      <c r="A302" s="4" t="s">
        <v>616</v>
      </c>
      <c r="B302" s="4" t="s">
        <v>1319</v>
      </c>
      <c r="C302" s="4" t="s">
        <v>2133</v>
      </c>
      <c r="D302" s="4" t="s">
        <v>2134</v>
      </c>
      <c r="E302" s="4" t="s">
        <v>620</v>
      </c>
      <c r="F302" s="4" t="s">
        <v>2135</v>
      </c>
      <c r="G302" s="4" t="s">
        <v>2133</v>
      </c>
      <c r="H302" s="4" t="s">
        <v>2135</v>
      </c>
      <c r="I302" s="4" t="s">
        <v>622</v>
      </c>
      <c r="J302" s="4" t="s">
        <v>623</v>
      </c>
      <c r="K302" s="4" t="s">
        <v>624</v>
      </c>
      <c r="L302" s="4">
        <v>1301598</v>
      </c>
      <c r="M302" s="4">
        <v>0</v>
      </c>
      <c r="N302" s="4" t="s">
        <v>2136</v>
      </c>
      <c r="O302" s="4" t="s">
        <v>2137</v>
      </c>
      <c r="P302" s="5">
        <v>3002</v>
      </c>
      <c r="Q302" s="5">
        <v>2036</v>
      </c>
      <c r="R302" s="5">
        <v>195</v>
      </c>
      <c r="S302" s="5">
        <v>173</v>
      </c>
      <c r="T302" s="5">
        <v>232</v>
      </c>
      <c r="U302" s="5">
        <v>139</v>
      </c>
      <c r="V302" s="5">
        <v>227</v>
      </c>
      <c r="W302" s="5">
        <v>2338</v>
      </c>
      <c r="X302" s="5">
        <v>1695</v>
      </c>
      <c r="Y302" s="5">
        <v>152</v>
      </c>
      <c r="Z302" s="5">
        <v>108</v>
      </c>
      <c r="AA302" s="5">
        <v>161</v>
      </c>
      <c r="AB302" s="5">
        <v>106</v>
      </c>
      <c r="AC302" s="5">
        <v>116</v>
      </c>
      <c r="AD302" s="5">
        <v>1789</v>
      </c>
      <c r="AE302" s="5">
        <v>832</v>
      </c>
      <c r="AF302" s="5">
        <v>922</v>
      </c>
      <c r="AG302" s="5">
        <v>948</v>
      </c>
      <c r="AH302" s="5">
        <v>731</v>
      </c>
      <c r="AI302" s="5">
        <v>0.46510000000000001</v>
      </c>
      <c r="AJ302" s="5">
        <v>0.51539999999999997</v>
      </c>
      <c r="AK302" s="5">
        <v>0.51539999999999997</v>
      </c>
      <c r="AL302" s="4" t="s">
        <v>627</v>
      </c>
    </row>
    <row r="303" spans="1:38" x14ac:dyDescent="0.3">
      <c r="A303" s="4" t="s">
        <v>616</v>
      </c>
      <c r="B303" s="4" t="s">
        <v>1319</v>
      </c>
      <c r="C303" s="4" t="s">
        <v>2138</v>
      </c>
      <c r="D303" s="4" t="s">
        <v>2139</v>
      </c>
      <c r="E303" s="4" t="s">
        <v>620</v>
      </c>
      <c r="F303" s="4" t="s">
        <v>2140</v>
      </c>
      <c r="G303" s="4" t="s">
        <v>2138</v>
      </c>
      <c r="H303" s="4" t="s">
        <v>2140</v>
      </c>
      <c r="I303" s="4" t="s">
        <v>622</v>
      </c>
      <c r="J303" s="4" t="s">
        <v>623</v>
      </c>
      <c r="K303" s="4" t="s">
        <v>624</v>
      </c>
      <c r="L303" s="4">
        <v>1300206</v>
      </c>
      <c r="M303" s="4">
        <v>0</v>
      </c>
      <c r="N303" s="4" t="s">
        <v>2141</v>
      </c>
      <c r="O303" s="4" t="s">
        <v>2142</v>
      </c>
      <c r="P303" s="5">
        <v>3841</v>
      </c>
      <c r="Q303" s="5">
        <v>2185</v>
      </c>
      <c r="R303" s="5">
        <v>384</v>
      </c>
      <c r="S303" s="5">
        <v>264</v>
      </c>
      <c r="T303" s="5">
        <v>338</v>
      </c>
      <c r="U303" s="5">
        <v>337</v>
      </c>
      <c r="V303" s="5">
        <v>333</v>
      </c>
      <c r="W303" s="5">
        <v>2870</v>
      </c>
      <c r="X303" s="5">
        <v>1805</v>
      </c>
      <c r="Y303" s="5">
        <v>291</v>
      </c>
      <c r="Z303" s="5">
        <v>158</v>
      </c>
      <c r="AA303" s="5">
        <v>228</v>
      </c>
      <c r="AB303" s="5">
        <v>227</v>
      </c>
      <c r="AC303" s="5">
        <v>161</v>
      </c>
      <c r="AD303" s="5">
        <v>1832</v>
      </c>
      <c r="AE303" s="5">
        <v>783</v>
      </c>
      <c r="AF303" s="5">
        <v>1019</v>
      </c>
      <c r="AG303" s="5">
        <v>962</v>
      </c>
      <c r="AH303" s="5">
        <v>771</v>
      </c>
      <c r="AI303" s="5">
        <v>0.4274</v>
      </c>
      <c r="AJ303" s="5">
        <v>0.55620000000000003</v>
      </c>
      <c r="AK303" s="5">
        <v>0.55620000000000003</v>
      </c>
      <c r="AL303" s="4" t="s">
        <v>627</v>
      </c>
    </row>
    <row r="304" spans="1:38" x14ac:dyDescent="0.3">
      <c r="A304" s="4" t="s">
        <v>616</v>
      </c>
      <c r="B304" s="4" t="s">
        <v>1319</v>
      </c>
      <c r="C304" s="4" t="s">
        <v>2143</v>
      </c>
      <c r="D304" s="4" t="s">
        <v>2144</v>
      </c>
      <c r="E304" s="4" t="s">
        <v>620</v>
      </c>
      <c r="F304" s="4" t="s">
        <v>2145</v>
      </c>
      <c r="G304" s="4" t="s">
        <v>2143</v>
      </c>
      <c r="H304" s="4" t="s">
        <v>2145</v>
      </c>
      <c r="I304" s="4" t="s">
        <v>622</v>
      </c>
      <c r="J304" s="4" t="s">
        <v>623</v>
      </c>
      <c r="K304" s="4" t="s">
        <v>624</v>
      </c>
      <c r="L304" s="4">
        <v>1204955</v>
      </c>
      <c r="M304" s="4">
        <v>0</v>
      </c>
      <c r="N304" s="4" t="s">
        <v>2146</v>
      </c>
      <c r="O304" s="4" t="s">
        <v>2147</v>
      </c>
      <c r="P304" s="5">
        <v>2551</v>
      </c>
      <c r="Q304" s="5">
        <v>1565</v>
      </c>
      <c r="R304" s="5">
        <v>110</v>
      </c>
      <c r="S304" s="5">
        <v>240</v>
      </c>
      <c r="T304" s="5">
        <v>241</v>
      </c>
      <c r="U304" s="5">
        <v>226</v>
      </c>
      <c r="V304" s="5">
        <v>169</v>
      </c>
      <c r="W304" s="5">
        <v>2011</v>
      </c>
      <c r="X304" s="5">
        <v>1318</v>
      </c>
      <c r="Y304" s="5">
        <v>95</v>
      </c>
      <c r="Z304" s="5">
        <v>155</v>
      </c>
      <c r="AA304" s="5">
        <v>189</v>
      </c>
      <c r="AB304" s="5">
        <v>164</v>
      </c>
      <c r="AC304" s="5">
        <v>90</v>
      </c>
      <c r="AD304" s="5">
        <v>1194</v>
      </c>
      <c r="AE304" s="5">
        <v>514</v>
      </c>
      <c r="AF304" s="5">
        <v>656</v>
      </c>
      <c r="AG304" s="5">
        <v>568</v>
      </c>
      <c r="AH304" s="5">
        <v>551</v>
      </c>
      <c r="AI304" s="5">
        <v>0.43049999999999999</v>
      </c>
      <c r="AJ304" s="5">
        <v>0.5494</v>
      </c>
      <c r="AK304" s="5">
        <v>0.5494</v>
      </c>
      <c r="AL304" s="4" t="s">
        <v>627</v>
      </c>
    </row>
    <row r="305" spans="1:38" x14ac:dyDescent="0.3">
      <c r="A305" s="4" t="s">
        <v>616</v>
      </c>
      <c r="B305" s="4" t="s">
        <v>1319</v>
      </c>
      <c r="C305" s="4" t="s">
        <v>2148</v>
      </c>
      <c r="D305" s="4" t="s">
        <v>2149</v>
      </c>
      <c r="E305" s="4" t="s">
        <v>620</v>
      </c>
      <c r="F305" s="4" t="s">
        <v>2150</v>
      </c>
      <c r="G305" s="4" t="s">
        <v>2148</v>
      </c>
      <c r="H305" s="4" t="s">
        <v>2150</v>
      </c>
      <c r="I305" s="4" t="s">
        <v>622</v>
      </c>
      <c r="J305" s="4" t="s">
        <v>623</v>
      </c>
      <c r="K305" s="4" t="s">
        <v>624</v>
      </c>
      <c r="L305" s="4">
        <v>4203684</v>
      </c>
      <c r="M305" s="4">
        <v>0</v>
      </c>
      <c r="N305" s="4" t="s">
        <v>2151</v>
      </c>
      <c r="O305" s="4" t="s">
        <v>2152</v>
      </c>
      <c r="P305" s="5">
        <v>3992</v>
      </c>
      <c r="Q305" s="5">
        <v>2516</v>
      </c>
      <c r="R305" s="5">
        <v>124</v>
      </c>
      <c r="S305" s="5">
        <v>263</v>
      </c>
      <c r="T305" s="5">
        <v>577</v>
      </c>
      <c r="U305" s="5">
        <v>234</v>
      </c>
      <c r="V305" s="5">
        <v>278</v>
      </c>
      <c r="W305" s="5">
        <v>2942</v>
      </c>
      <c r="X305" s="5">
        <v>1943</v>
      </c>
      <c r="Y305" s="5">
        <v>93</v>
      </c>
      <c r="Z305" s="5">
        <v>172</v>
      </c>
      <c r="AA305" s="5">
        <v>435</v>
      </c>
      <c r="AB305" s="5">
        <v>171</v>
      </c>
      <c r="AC305" s="5">
        <v>128</v>
      </c>
      <c r="AD305" s="5">
        <v>1705</v>
      </c>
      <c r="AE305" s="5">
        <v>621</v>
      </c>
      <c r="AF305" s="5">
        <v>1042</v>
      </c>
      <c r="AG305" s="5">
        <v>760</v>
      </c>
      <c r="AH305" s="5">
        <v>857</v>
      </c>
      <c r="AI305" s="5">
        <v>0.36420000000000002</v>
      </c>
      <c r="AJ305" s="5">
        <v>0.61109999999999998</v>
      </c>
      <c r="AK305" s="5">
        <v>0.61109999999999998</v>
      </c>
      <c r="AL305" s="4" t="s">
        <v>627</v>
      </c>
    </row>
    <row r="306" spans="1:38" x14ac:dyDescent="0.3">
      <c r="A306" s="4" t="s">
        <v>616</v>
      </c>
      <c r="B306" s="4" t="s">
        <v>2052</v>
      </c>
      <c r="C306" s="4" t="s">
        <v>2153</v>
      </c>
      <c r="D306" s="4" t="s">
        <v>2154</v>
      </c>
      <c r="E306" s="4" t="s">
        <v>620</v>
      </c>
      <c r="F306" s="4" t="s">
        <v>2155</v>
      </c>
      <c r="G306" s="4" t="s">
        <v>2153</v>
      </c>
      <c r="H306" s="4" t="s">
        <v>2155</v>
      </c>
      <c r="I306" s="4" t="s">
        <v>622</v>
      </c>
      <c r="J306" s="4" t="s">
        <v>623</v>
      </c>
      <c r="K306" s="4" t="s">
        <v>624</v>
      </c>
      <c r="L306" s="4">
        <v>36549955</v>
      </c>
      <c r="M306" s="4">
        <v>19272309</v>
      </c>
      <c r="N306" s="4" t="s">
        <v>2156</v>
      </c>
      <c r="O306" s="4" t="s">
        <v>2157</v>
      </c>
      <c r="P306" s="5">
        <v>2693</v>
      </c>
      <c r="Q306" s="5">
        <v>1802</v>
      </c>
      <c r="R306" s="5">
        <v>77</v>
      </c>
      <c r="S306" s="5">
        <v>98</v>
      </c>
      <c r="T306" s="5">
        <v>80</v>
      </c>
      <c r="U306" s="5">
        <v>438</v>
      </c>
      <c r="V306" s="5">
        <v>198</v>
      </c>
      <c r="W306" s="5">
        <v>2295</v>
      </c>
      <c r="X306" s="5">
        <v>1558</v>
      </c>
      <c r="Y306" s="5">
        <v>65</v>
      </c>
      <c r="Z306" s="5">
        <v>83</v>
      </c>
      <c r="AA306" s="5">
        <v>72</v>
      </c>
      <c r="AB306" s="5">
        <v>378</v>
      </c>
      <c r="AC306" s="5">
        <v>139</v>
      </c>
      <c r="AD306" s="5">
        <v>1126</v>
      </c>
      <c r="AE306" s="5">
        <v>480</v>
      </c>
      <c r="AF306" s="5">
        <v>608</v>
      </c>
      <c r="AG306" s="5">
        <v>610</v>
      </c>
      <c r="AH306" s="5">
        <v>442</v>
      </c>
      <c r="AI306" s="5">
        <v>0.42630000000000001</v>
      </c>
      <c r="AJ306" s="5">
        <v>0.54</v>
      </c>
      <c r="AK306" s="5">
        <v>0.54</v>
      </c>
      <c r="AL306" s="4" t="s">
        <v>627</v>
      </c>
    </row>
    <row r="307" spans="1:38" x14ac:dyDescent="0.3">
      <c r="A307" s="4" t="s">
        <v>616</v>
      </c>
      <c r="B307" s="4" t="s">
        <v>2052</v>
      </c>
      <c r="C307" s="4" t="s">
        <v>2158</v>
      </c>
      <c r="D307" s="4" t="s">
        <v>2159</v>
      </c>
      <c r="E307" s="4" t="s">
        <v>620</v>
      </c>
      <c r="F307" s="4" t="s">
        <v>2160</v>
      </c>
      <c r="G307" s="4" t="s">
        <v>2158</v>
      </c>
      <c r="H307" s="4" t="s">
        <v>2160</v>
      </c>
      <c r="I307" s="4" t="s">
        <v>622</v>
      </c>
      <c r="J307" s="4" t="s">
        <v>623</v>
      </c>
      <c r="K307" s="4" t="s">
        <v>624</v>
      </c>
      <c r="L307" s="4">
        <v>2090036901</v>
      </c>
      <c r="M307" s="4">
        <v>47478224</v>
      </c>
      <c r="N307" s="4" t="s">
        <v>2161</v>
      </c>
      <c r="O307" s="4" t="s">
        <v>2162</v>
      </c>
      <c r="P307" s="5">
        <v>380</v>
      </c>
      <c r="Q307" s="5">
        <v>337</v>
      </c>
      <c r="R307" s="5">
        <v>6</v>
      </c>
      <c r="S307" s="5">
        <v>9</v>
      </c>
      <c r="T307" s="5">
        <v>6</v>
      </c>
      <c r="U307" s="5">
        <v>10</v>
      </c>
      <c r="V307" s="5">
        <v>12</v>
      </c>
      <c r="W307" s="5">
        <v>297</v>
      </c>
      <c r="X307" s="5">
        <v>267</v>
      </c>
      <c r="Y307" s="5">
        <v>4</v>
      </c>
      <c r="Z307" s="5">
        <v>7</v>
      </c>
      <c r="AA307" s="5">
        <v>4</v>
      </c>
      <c r="AB307" s="5">
        <v>7</v>
      </c>
      <c r="AC307" s="5">
        <v>8</v>
      </c>
      <c r="AD307" s="5">
        <v>246</v>
      </c>
      <c r="AE307" s="5">
        <v>107</v>
      </c>
      <c r="AF307" s="5">
        <v>137</v>
      </c>
      <c r="AG307" s="5">
        <v>117</v>
      </c>
      <c r="AH307" s="5">
        <v>104</v>
      </c>
      <c r="AI307" s="5">
        <v>0.435</v>
      </c>
      <c r="AJ307" s="5">
        <v>0.55689999999999995</v>
      </c>
      <c r="AK307" s="5">
        <v>0.55689999999999995</v>
      </c>
      <c r="AL307" s="4" t="s">
        <v>627</v>
      </c>
    </row>
    <row r="308" spans="1:38" x14ac:dyDescent="0.3">
      <c r="A308" s="4" t="s">
        <v>616</v>
      </c>
      <c r="B308" s="4" t="s">
        <v>2052</v>
      </c>
      <c r="C308" s="4" t="s">
        <v>2163</v>
      </c>
      <c r="D308" s="4" t="s">
        <v>2164</v>
      </c>
      <c r="E308" s="4" t="s">
        <v>620</v>
      </c>
      <c r="F308" s="4" t="s">
        <v>2165</v>
      </c>
      <c r="G308" s="4" t="s">
        <v>2163</v>
      </c>
      <c r="H308" s="4" t="s">
        <v>2165</v>
      </c>
      <c r="I308" s="4" t="s">
        <v>622</v>
      </c>
      <c r="J308" s="4" t="s">
        <v>623</v>
      </c>
      <c r="K308" s="4" t="s">
        <v>624</v>
      </c>
      <c r="L308" s="4">
        <v>16878740</v>
      </c>
      <c r="M308" s="4">
        <v>8688162</v>
      </c>
      <c r="N308" s="4" t="s">
        <v>2166</v>
      </c>
      <c r="O308" s="4" t="s">
        <v>2167</v>
      </c>
      <c r="P308" s="5">
        <v>2718</v>
      </c>
      <c r="Q308" s="5">
        <v>2383</v>
      </c>
      <c r="R308" s="5">
        <v>6</v>
      </c>
      <c r="S308" s="5">
        <v>73</v>
      </c>
      <c r="T308" s="5">
        <v>27</v>
      </c>
      <c r="U308" s="5">
        <v>127</v>
      </c>
      <c r="V308" s="5">
        <v>102</v>
      </c>
      <c r="W308" s="5">
        <v>2164</v>
      </c>
      <c r="X308" s="5">
        <v>1930</v>
      </c>
      <c r="Y308" s="5">
        <v>6</v>
      </c>
      <c r="Z308" s="5">
        <v>51</v>
      </c>
      <c r="AA308" s="5">
        <v>22</v>
      </c>
      <c r="AB308" s="5">
        <v>90</v>
      </c>
      <c r="AC308" s="5">
        <v>65</v>
      </c>
      <c r="AD308" s="5">
        <v>1606</v>
      </c>
      <c r="AE308" s="5">
        <v>818</v>
      </c>
      <c r="AF308" s="5">
        <v>759</v>
      </c>
      <c r="AG308" s="5">
        <v>905</v>
      </c>
      <c r="AH308" s="5">
        <v>566</v>
      </c>
      <c r="AI308" s="5">
        <v>0.50929999999999997</v>
      </c>
      <c r="AJ308" s="5">
        <v>0.47260000000000002</v>
      </c>
      <c r="AK308" s="5">
        <v>2.5093000000000001</v>
      </c>
      <c r="AL308" s="4" t="s">
        <v>627</v>
      </c>
    </row>
    <row r="309" spans="1:38" x14ac:dyDescent="0.3">
      <c r="A309" s="4" t="s">
        <v>616</v>
      </c>
      <c r="B309" s="4" t="s">
        <v>2052</v>
      </c>
      <c r="C309" s="4" t="s">
        <v>2168</v>
      </c>
      <c r="D309" s="4" t="s">
        <v>2169</v>
      </c>
      <c r="E309" s="4" t="s">
        <v>620</v>
      </c>
      <c r="F309" s="4" t="s">
        <v>2170</v>
      </c>
      <c r="G309" s="4" t="s">
        <v>2168</v>
      </c>
      <c r="H309" s="4" t="s">
        <v>2170</v>
      </c>
      <c r="I309" s="4" t="s">
        <v>622</v>
      </c>
      <c r="J309" s="4" t="s">
        <v>623</v>
      </c>
      <c r="K309" s="4" t="s">
        <v>624</v>
      </c>
      <c r="L309" s="4">
        <v>18935878</v>
      </c>
      <c r="M309" s="4">
        <v>24926320</v>
      </c>
      <c r="N309" s="4" t="s">
        <v>2171</v>
      </c>
      <c r="O309" s="4" t="s">
        <v>2172</v>
      </c>
      <c r="P309" s="5">
        <v>2285</v>
      </c>
      <c r="Q309" s="5">
        <v>2033</v>
      </c>
      <c r="R309" s="5">
        <v>10</v>
      </c>
      <c r="S309" s="5">
        <v>31</v>
      </c>
      <c r="T309" s="5">
        <v>24</v>
      </c>
      <c r="U309" s="5">
        <v>74</v>
      </c>
      <c r="V309" s="5">
        <v>113</v>
      </c>
      <c r="W309" s="5">
        <v>1741</v>
      </c>
      <c r="X309" s="5">
        <v>1575</v>
      </c>
      <c r="Y309" s="5">
        <v>8</v>
      </c>
      <c r="Z309" s="5">
        <v>18</v>
      </c>
      <c r="AA309" s="5">
        <v>16</v>
      </c>
      <c r="AB309" s="5">
        <v>59</v>
      </c>
      <c r="AC309" s="5">
        <v>65</v>
      </c>
      <c r="AD309" s="5">
        <v>1303</v>
      </c>
      <c r="AE309" s="5">
        <v>540</v>
      </c>
      <c r="AF309" s="5">
        <v>740</v>
      </c>
      <c r="AG309" s="5">
        <v>652</v>
      </c>
      <c r="AH309" s="5">
        <v>571</v>
      </c>
      <c r="AI309" s="5">
        <v>0.41439999999999999</v>
      </c>
      <c r="AJ309" s="5">
        <v>0.56789999999999996</v>
      </c>
      <c r="AK309" s="5">
        <v>0.56789999999999996</v>
      </c>
      <c r="AL309" s="4" t="s">
        <v>627</v>
      </c>
    </row>
    <row r="310" spans="1:38" x14ac:dyDescent="0.3">
      <c r="A310" s="4" t="s">
        <v>616</v>
      </c>
      <c r="B310" s="4" t="s">
        <v>2052</v>
      </c>
      <c r="C310" s="4" t="s">
        <v>2173</v>
      </c>
      <c r="D310" s="4" t="s">
        <v>2174</v>
      </c>
      <c r="E310" s="4" t="s">
        <v>620</v>
      </c>
      <c r="F310" s="4" t="s">
        <v>2175</v>
      </c>
      <c r="G310" s="4" t="s">
        <v>2173</v>
      </c>
      <c r="H310" s="4" t="s">
        <v>2175</v>
      </c>
      <c r="I310" s="4" t="s">
        <v>622</v>
      </c>
      <c r="J310" s="4" t="s">
        <v>623</v>
      </c>
      <c r="K310" s="4" t="s">
        <v>624</v>
      </c>
      <c r="L310" s="4">
        <v>131906473</v>
      </c>
      <c r="M310" s="4">
        <v>47945466</v>
      </c>
      <c r="N310" s="4" t="s">
        <v>2176</v>
      </c>
      <c r="O310" s="4" t="s">
        <v>2177</v>
      </c>
      <c r="P310" s="5">
        <v>1888</v>
      </c>
      <c r="Q310" s="5">
        <v>1653</v>
      </c>
      <c r="R310" s="5">
        <v>10</v>
      </c>
      <c r="S310" s="5">
        <v>57</v>
      </c>
      <c r="T310" s="5">
        <v>23</v>
      </c>
      <c r="U310" s="5">
        <v>62</v>
      </c>
      <c r="V310" s="5">
        <v>83</v>
      </c>
      <c r="W310" s="5">
        <v>1514</v>
      </c>
      <c r="X310" s="5">
        <v>1363</v>
      </c>
      <c r="Y310" s="5">
        <v>10</v>
      </c>
      <c r="Z310" s="5">
        <v>36</v>
      </c>
      <c r="AA310" s="5">
        <v>17</v>
      </c>
      <c r="AB310" s="5">
        <v>46</v>
      </c>
      <c r="AC310" s="5">
        <v>42</v>
      </c>
      <c r="AD310" s="5">
        <v>1274</v>
      </c>
      <c r="AE310" s="5">
        <v>689</v>
      </c>
      <c r="AF310" s="5">
        <v>547</v>
      </c>
      <c r="AG310" s="5">
        <v>749</v>
      </c>
      <c r="AH310" s="5">
        <v>430</v>
      </c>
      <c r="AI310" s="5">
        <v>0.54079999999999995</v>
      </c>
      <c r="AJ310" s="5">
        <v>0.4294</v>
      </c>
      <c r="AK310" s="5">
        <v>2.5407999999999999</v>
      </c>
      <c r="AL310" s="4" t="s">
        <v>627</v>
      </c>
    </row>
    <row r="311" spans="1:38" x14ac:dyDescent="0.3">
      <c r="A311" s="4" t="s">
        <v>616</v>
      </c>
      <c r="B311" s="4" t="s">
        <v>2052</v>
      </c>
      <c r="C311" s="4" t="s">
        <v>2178</v>
      </c>
      <c r="D311" s="4" t="s">
        <v>2179</v>
      </c>
      <c r="E311" s="4" t="s">
        <v>620</v>
      </c>
      <c r="F311" s="4" t="s">
        <v>2180</v>
      </c>
      <c r="G311" s="4" t="s">
        <v>2178</v>
      </c>
      <c r="H311" s="4" t="s">
        <v>2180</v>
      </c>
      <c r="I311" s="4" t="s">
        <v>622</v>
      </c>
      <c r="J311" s="4" t="s">
        <v>623</v>
      </c>
      <c r="K311" s="4" t="s">
        <v>624</v>
      </c>
      <c r="L311" s="4">
        <v>126317366</v>
      </c>
      <c r="M311" s="4">
        <v>11765</v>
      </c>
      <c r="N311" s="4" t="s">
        <v>2181</v>
      </c>
      <c r="O311" s="4" t="s">
        <v>2182</v>
      </c>
      <c r="P311" s="5">
        <v>1218</v>
      </c>
      <c r="Q311" s="5">
        <v>1099</v>
      </c>
      <c r="R311" s="5">
        <v>1</v>
      </c>
      <c r="S311" s="5">
        <v>23</v>
      </c>
      <c r="T311" s="5">
        <v>15</v>
      </c>
      <c r="U311" s="5">
        <v>40</v>
      </c>
      <c r="V311" s="5">
        <v>40</v>
      </c>
      <c r="W311" s="5">
        <v>942</v>
      </c>
      <c r="X311" s="5">
        <v>860</v>
      </c>
      <c r="Y311" s="5">
        <v>1</v>
      </c>
      <c r="Z311" s="5">
        <v>15</v>
      </c>
      <c r="AA311" s="5">
        <v>12</v>
      </c>
      <c r="AB311" s="5">
        <v>32</v>
      </c>
      <c r="AC311" s="5">
        <v>22</v>
      </c>
      <c r="AD311" s="5">
        <v>708</v>
      </c>
      <c r="AE311" s="5">
        <v>399</v>
      </c>
      <c r="AF311" s="5">
        <v>283</v>
      </c>
      <c r="AG311" s="5">
        <v>442</v>
      </c>
      <c r="AH311" s="5">
        <v>220</v>
      </c>
      <c r="AI311" s="5">
        <v>0.56359999999999999</v>
      </c>
      <c r="AJ311" s="5">
        <v>0.3997</v>
      </c>
      <c r="AK311" s="5">
        <v>2.5636000000000001</v>
      </c>
      <c r="AL311" s="4" t="s">
        <v>627</v>
      </c>
    </row>
    <row r="312" spans="1:38" x14ac:dyDescent="0.3">
      <c r="A312" s="4" t="s">
        <v>616</v>
      </c>
      <c r="B312" s="4" t="s">
        <v>2052</v>
      </c>
      <c r="C312" s="4" t="s">
        <v>2183</v>
      </c>
      <c r="D312" s="4" t="s">
        <v>2184</v>
      </c>
      <c r="E312" s="4" t="s">
        <v>620</v>
      </c>
      <c r="F312" s="4" t="s">
        <v>2185</v>
      </c>
      <c r="G312" s="4" t="s">
        <v>2183</v>
      </c>
      <c r="H312" s="4" t="s">
        <v>2185</v>
      </c>
      <c r="I312" s="4" t="s">
        <v>622</v>
      </c>
      <c r="J312" s="4" t="s">
        <v>623</v>
      </c>
      <c r="K312" s="4" t="s">
        <v>624</v>
      </c>
      <c r="L312" s="4">
        <v>15104075336</v>
      </c>
      <c r="M312" s="4">
        <v>17177872315</v>
      </c>
      <c r="N312" s="4" t="s">
        <v>2186</v>
      </c>
      <c r="O312" s="4" t="s">
        <v>2187</v>
      </c>
      <c r="P312" s="5">
        <v>1692</v>
      </c>
      <c r="Q312" s="5">
        <v>1246</v>
      </c>
      <c r="R312" s="5">
        <v>2</v>
      </c>
      <c r="S312" s="5">
        <v>9</v>
      </c>
      <c r="T312" s="5">
        <v>9</v>
      </c>
      <c r="U312" s="5">
        <v>340</v>
      </c>
      <c r="V312" s="5">
        <v>86</v>
      </c>
      <c r="W312" s="5">
        <v>1080</v>
      </c>
      <c r="X312" s="5">
        <v>803</v>
      </c>
      <c r="Y312" s="5">
        <v>2</v>
      </c>
      <c r="Z312" s="5">
        <v>6</v>
      </c>
      <c r="AA312" s="5">
        <v>8</v>
      </c>
      <c r="AB312" s="5">
        <v>207</v>
      </c>
      <c r="AC312" s="5">
        <v>54</v>
      </c>
      <c r="AD312" s="5">
        <v>399</v>
      </c>
      <c r="AE312" s="5">
        <v>179</v>
      </c>
      <c r="AF312" s="5">
        <v>217</v>
      </c>
      <c r="AG312" s="5">
        <v>184</v>
      </c>
      <c r="AH312" s="5">
        <v>193</v>
      </c>
      <c r="AI312" s="5">
        <v>0.4486</v>
      </c>
      <c r="AJ312" s="5">
        <v>0.54390000000000005</v>
      </c>
      <c r="AK312" s="5">
        <v>0.54390000000000005</v>
      </c>
      <c r="AL312" s="4" t="s">
        <v>627</v>
      </c>
    </row>
    <row r="313" spans="1:38" x14ac:dyDescent="0.3">
      <c r="A313" s="4" t="s">
        <v>616</v>
      </c>
      <c r="B313" s="4" t="s">
        <v>2052</v>
      </c>
      <c r="C313" s="4" t="s">
        <v>2188</v>
      </c>
      <c r="D313" s="4" t="s">
        <v>2189</v>
      </c>
      <c r="E313" s="4" t="s">
        <v>620</v>
      </c>
      <c r="F313" s="4" t="s">
        <v>2190</v>
      </c>
      <c r="G313" s="4" t="s">
        <v>2188</v>
      </c>
      <c r="H313" s="4" t="s">
        <v>2190</v>
      </c>
      <c r="I313" s="4" t="s">
        <v>622</v>
      </c>
      <c r="J313" s="4" t="s">
        <v>623</v>
      </c>
      <c r="K313" s="4" t="s">
        <v>624</v>
      </c>
      <c r="L313" s="4">
        <v>110264552</v>
      </c>
      <c r="M313" s="4">
        <v>660869</v>
      </c>
      <c r="N313" s="4" t="s">
        <v>2191</v>
      </c>
      <c r="O313" s="4" t="s">
        <v>2192</v>
      </c>
      <c r="P313" s="5">
        <v>431</v>
      </c>
      <c r="Q313" s="5">
        <v>282</v>
      </c>
      <c r="R313" s="5">
        <v>5</v>
      </c>
      <c r="S313" s="5">
        <v>14</v>
      </c>
      <c r="T313" s="5">
        <v>4</v>
      </c>
      <c r="U313" s="5">
        <v>78</v>
      </c>
      <c r="V313" s="5">
        <v>48</v>
      </c>
      <c r="W313" s="5">
        <v>350</v>
      </c>
      <c r="X313" s="5">
        <v>246</v>
      </c>
      <c r="Y313" s="5">
        <v>4</v>
      </c>
      <c r="Z313" s="5">
        <v>10</v>
      </c>
      <c r="AA313" s="5">
        <v>4</v>
      </c>
      <c r="AB313" s="5">
        <v>62</v>
      </c>
      <c r="AC313" s="5">
        <v>24</v>
      </c>
      <c r="AD313" s="5">
        <v>313</v>
      </c>
      <c r="AE313" s="5">
        <v>157</v>
      </c>
      <c r="AF313" s="5">
        <v>141</v>
      </c>
      <c r="AG313" s="5">
        <v>173</v>
      </c>
      <c r="AH313" s="5">
        <v>123</v>
      </c>
      <c r="AI313" s="5">
        <v>0.50160000000000005</v>
      </c>
      <c r="AJ313" s="5">
        <v>0.45050000000000001</v>
      </c>
      <c r="AK313" s="5">
        <v>2.5015999999999998</v>
      </c>
      <c r="AL313" s="4" t="s">
        <v>627</v>
      </c>
    </row>
    <row r="314" spans="1:38" x14ac:dyDescent="0.3">
      <c r="A314" s="4" t="s">
        <v>616</v>
      </c>
      <c r="B314" s="4" t="s">
        <v>2052</v>
      </c>
      <c r="C314" s="4" t="s">
        <v>2193</v>
      </c>
      <c r="D314" s="4" t="s">
        <v>2194</v>
      </c>
      <c r="E314" s="4" t="s">
        <v>620</v>
      </c>
      <c r="F314" s="4" t="s">
        <v>2195</v>
      </c>
      <c r="G314" s="4" t="s">
        <v>2193</v>
      </c>
      <c r="H314" s="4" t="s">
        <v>2195</v>
      </c>
      <c r="I314" s="4" t="s">
        <v>622</v>
      </c>
      <c r="J314" s="4" t="s">
        <v>623</v>
      </c>
      <c r="K314" s="4" t="s">
        <v>624</v>
      </c>
      <c r="L314" s="4">
        <v>193522940</v>
      </c>
      <c r="M314" s="4">
        <v>537771</v>
      </c>
      <c r="N314" s="4" t="s">
        <v>2196</v>
      </c>
      <c r="O314" s="4" t="s">
        <v>2197</v>
      </c>
      <c r="P314" s="5">
        <v>1731</v>
      </c>
      <c r="Q314" s="5">
        <v>1537</v>
      </c>
      <c r="R314" s="5">
        <v>3</v>
      </c>
      <c r="S314" s="5">
        <v>32</v>
      </c>
      <c r="T314" s="5">
        <v>18</v>
      </c>
      <c r="U314" s="5">
        <v>66</v>
      </c>
      <c r="V314" s="5">
        <v>75</v>
      </c>
      <c r="W314" s="5">
        <v>1372</v>
      </c>
      <c r="X314" s="5">
        <v>1250</v>
      </c>
      <c r="Y314" s="5">
        <v>1</v>
      </c>
      <c r="Z314" s="5">
        <v>23</v>
      </c>
      <c r="AA314" s="5">
        <v>10</v>
      </c>
      <c r="AB314" s="5">
        <v>40</v>
      </c>
      <c r="AC314" s="5">
        <v>48</v>
      </c>
      <c r="AD314" s="5">
        <v>1076</v>
      </c>
      <c r="AE314" s="5">
        <v>290</v>
      </c>
      <c r="AF314" s="5">
        <v>764</v>
      </c>
      <c r="AG314" s="5">
        <v>454</v>
      </c>
      <c r="AH314" s="5">
        <v>567</v>
      </c>
      <c r="AI314" s="5">
        <v>0.26950000000000002</v>
      </c>
      <c r="AJ314" s="5">
        <v>0.71</v>
      </c>
      <c r="AK314" s="5">
        <v>0.71</v>
      </c>
      <c r="AL314" s="4" t="s">
        <v>627</v>
      </c>
    </row>
    <row r="315" spans="1:38" x14ac:dyDescent="0.3">
      <c r="A315" s="4" t="s">
        <v>616</v>
      </c>
      <c r="B315" s="4" t="s">
        <v>2052</v>
      </c>
      <c r="C315" s="4" t="s">
        <v>2198</v>
      </c>
      <c r="D315" s="4" t="s">
        <v>2199</v>
      </c>
      <c r="E315" s="4" t="s">
        <v>620</v>
      </c>
      <c r="F315" s="4" t="s">
        <v>2200</v>
      </c>
      <c r="G315" s="4" t="s">
        <v>2198</v>
      </c>
      <c r="H315" s="4" t="s">
        <v>2200</v>
      </c>
      <c r="I315" s="4" t="s">
        <v>622</v>
      </c>
      <c r="J315" s="4" t="s">
        <v>623</v>
      </c>
      <c r="K315" s="4" t="s">
        <v>624</v>
      </c>
      <c r="L315" s="4">
        <v>2915594528</v>
      </c>
      <c r="M315" s="4">
        <v>300033183</v>
      </c>
      <c r="N315" s="4" t="s">
        <v>2201</v>
      </c>
      <c r="O315" s="4" t="s">
        <v>2202</v>
      </c>
      <c r="P315" s="5">
        <v>1978</v>
      </c>
      <c r="Q315" s="5">
        <v>1637</v>
      </c>
      <c r="R315" s="5">
        <v>3</v>
      </c>
      <c r="S315" s="5">
        <v>61</v>
      </c>
      <c r="T315" s="5">
        <v>7</v>
      </c>
      <c r="U315" s="5">
        <v>179</v>
      </c>
      <c r="V315" s="5">
        <v>91</v>
      </c>
      <c r="W315" s="5">
        <v>1585</v>
      </c>
      <c r="X315" s="5">
        <v>1349</v>
      </c>
      <c r="Y315" s="5">
        <v>3</v>
      </c>
      <c r="Z315" s="5">
        <v>35</v>
      </c>
      <c r="AA315" s="5">
        <v>6</v>
      </c>
      <c r="AB315" s="5">
        <v>132</v>
      </c>
      <c r="AC315" s="5">
        <v>60</v>
      </c>
      <c r="AD315" s="5">
        <v>911</v>
      </c>
      <c r="AE315" s="5">
        <v>247</v>
      </c>
      <c r="AF315" s="5">
        <v>646</v>
      </c>
      <c r="AG315" s="5">
        <v>399</v>
      </c>
      <c r="AH315" s="5">
        <v>438</v>
      </c>
      <c r="AI315" s="5">
        <v>0.27110000000000001</v>
      </c>
      <c r="AJ315" s="5">
        <v>0.70909999999999995</v>
      </c>
      <c r="AK315" s="5">
        <v>0.70909999999999995</v>
      </c>
      <c r="AL315" s="4" t="s">
        <v>627</v>
      </c>
    </row>
    <row r="316" spans="1:38" x14ac:dyDescent="0.3">
      <c r="A316" s="4" t="s">
        <v>616</v>
      </c>
      <c r="B316" s="4" t="s">
        <v>2052</v>
      </c>
      <c r="C316" s="4" t="s">
        <v>2203</v>
      </c>
      <c r="D316" s="4" t="s">
        <v>2204</v>
      </c>
      <c r="E316" s="4" t="s">
        <v>620</v>
      </c>
      <c r="F316" s="4" t="s">
        <v>2205</v>
      </c>
      <c r="G316" s="4" t="s">
        <v>2203</v>
      </c>
      <c r="H316" s="4" t="s">
        <v>2205</v>
      </c>
      <c r="I316" s="4" t="s">
        <v>622</v>
      </c>
      <c r="J316" s="4" t="s">
        <v>623</v>
      </c>
      <c r="K316" s="4" t="s">
        <v>624</v>
      </c>
      <c r="L316" s="4">
        <v>81953857</v>
      </c>
      <c r="M316" s="4">
        <v>2269317</v>
      </c>
      <c r="N316" s="4" t="s">
        <v>2206</v>
      </c>
      <c r="O316" s="4" t="s">
        <v>2207</v>
      </c>
      <c r="P316" s="5">
        <v>4372</v>
      </c>
      <c r="Q316" s="5">
        <v>3733</v>
      </c>
      <c r="R316" s="5">
        <v>16</v>
      </c>
      <c r="S316" s="5">
        <v>149</v>
      </c>
      <c r="T316" s="5">
        <v>50</v>
      </c>
      <c r="U316" s="5">
        <v>200</v>
      </c>
      <c r="V316" s="5">
        <v>224</v>
      </c>
      <c r="W316" s="5">
        <v>3202</v>
      </c>
      <c r="X316" s="5">
        <v>2809</v>
      </c>
      <c r="Y316" s="5">
        <v>12</v>
      </c>
      <c r="Z316" s="5">
        <v>84</v>
      </c>
      <c r="AA316" s="5">
        <v>39</v>
      </c>
      <c r="AB316" s="5">
        <v>145</v>
      </c>
      <c r="AC316" s="5">
        <v>113</v>
      </c>
      <c r="AD316" s="5">
        <v>2007</v>
      </c>
      <c r="AE316" s="5">
        <v>438</v>
      </c>
      <c r="AF316" s="5">
        <v>1532</v>
      </c>
      <c r="AG316" s="5">
        <v>720</v>
      </c>
      <c r="AH316" s="5">
        <v>1042</v>
      </c>
      <c r="AI316" s="5">
        <v>0.21820000000000001</v>
      </c>
      <c r="AJ316" s="5">
        <v>0.76329999999999998</v>
      </c>
      <c r="AK316" s="5">
        <v>0.76329999999999998</v>
      </c>
      <c r="AL316" s="4" t="s">
        <v>627</v>
      </c>
    </row>
    <row r="317" spans="1:38" x14ac:dyDescent="0.3">
      <c r="A317" s="4" t="s">
        <v>616</v>
      </c>
      <c r="B317" s="4" t="s">
        <v>2052</v>
      </c>
      <c r="C317" s="4" t="s">
        <v>2208</v>
      </c>
      <c r="D317" s="4" t="s">
        <v>2209</v>
      </c>
      <c r="E317" s="4" t="s">
        <v>620</v>
      </c>
      <c r="F317" s="4" t="s">
        <v>2210</v>
      </c>
      <c r="G317" s="4" t="s">
        <v>2208</v>
      </c>
      <c r="H317" s="4" t="s">
        <v>2210</v>
      </c>
      <c r="I317" s="4" t="s">
        <v>622</v>
      </c>
      <c r="J317" s="4" t="s">
        <v>623</v>
      </c>
      <c r="K317" s="4" t="s">
        <v>624</v>
      </c>
      <c r="L317" s="4">
        <v>8800405569</v>
      </c>
      <c r="M317" s="4">
        <v>1291425055</v>
      </c>
      <c r="N317" s="4" t="s">
        <v>2211</v>
      </c>
      <c r="O317" s="4" t="s">
        <v>2212</v>
      </c>
      <c r="P317" s="5">
        <v>369</v>
      </c>
      <c r="Q317" s="5">
        <v>183</v>
      </c>
      <c r="R317" s="5">
        <v>4</v>
      </c>
      <c r="S317" s="5">
        <v>13</v>
      </c>
      <c r="T317" s="5">
        <v>2</v>
      </c>
      <c r="U317" s="5">
        <v>159</v>
      </c>
      <c r="V317" s="5">
        <v>8</v>
      </c>
      <c r="W317" s="5">
        <v>319</v>
      </c>
      <c r="X317" s="5">
        <v>181</v>
      </c>
      <c r="Y317" s="5">
        <v>4</v>
      </c>
      <c r="Z317" s="5">
        <v>7</v>
      </c>
      <c r="AA317" s="5">
        <v>2</v>
      </c>
      <c r="AB317" s="5">
        <v>122</v>
      </c>
      <c r="AC317" s="5">
        <v>3</v>
      </c>
      <c r="AD317" s="5">
        <v>66</v>
      </c>
      <c r="AE317" s="5">
        <v>37</v>
      </c>
      <c r="AF317" s="5">
        <v>26</v>
      </c>
      <c r="AG317" s="5">
        <v>42</v>
      </c>
      <c r="AH317" s="5">
        <v>21</v>
      </c>
      <c r="AI317" s="5">
        <v>0.56059999999999999</v>
      </c>
      <c r="AJ317" s="5">
        <v>0.39389999999999997</v>
      </c>
      <c r="AK317" s="5">
        <v>2.5606</v>
      </c>
      <c r="AL317" s="4" t="s">
        <v>627</v>
      </c>
    </row>
    <row r="318" spans="1:38" x14ac:dyDescent="0.3">
      <c r="A318" s="4" t="s">
        <v>616</v>
      </c>
      <c r="B318" s="4" t="s">
        <v>1319</v>
      </c>
      <c r="C318" s="4" t="s">
        <v>2213</v>
      </c>
      <c r="D318" s="4" t="s">
        <v>2214</v>
      </c>
      <c r="E318" s="4" t="s">
        <v>620</v>
      </c>
      <c r="F318" s="4" t="s">
        <v>2215</v>
      </c>
      <c r="G318" s="4" t="s">
        <v>2213</v>
      </c>
      <c r="H318" s="4" t="s">
        <v>2215</v>
      </c>
      <c r="I318" s="4" t="s">
        <v>622</v>
      </c>
      <c r="J318" s="4" t="s">
        <v>623</v>
      </c>
      <c r="K318" s="4" t="s">
        <v>624</v>
      </c>
      <c r="L318" s="4">
        <v>1630136</v>
      </c>
      <c r="M318" s="4">
        <v>0</v>
      </c>
      <c r="N318" s="4" t="s">
        <v>2216</v>
      </c>
      <c r="O318" s="4" t="s">
        <v>2217</v>
      </c>
      <c r="P318" s="5">
        <v>2920</v>
      </c>
      <c r="Q318" s="5">
        <v>1477</v>
      </c>
      <c r="R318" s="5">
        <v>349</v>
      </c>
      <c r="S318" s="5">
        <v>216</v>
      </c>
      <c r="T318" s="5">
        <v>313</v>
      </c>
      <c r="U318" s="5">
        <v>298</v>
      </c>
      <c r="V318" s="5">
        <v>267</v>
      </c>
      <c r="W318" s="5">
        <v>2111</v>
      </c>
      <c r="X318" s="5">
        <v>1215</v>
      </c>
      <c r="Y318" s="5">
        <v>237</v>
      </c>
      <c r="Z318" s="5">
        <v>143</v>
      </c>
      <c r="AA318" s="5">
        <v>211</v>
      </c>
      <c r="AB318" s="5">
        <v>196</v>
      </c>
      <c r="AC318" s="5">
        <v>109</v>
      </c>
      <c r="AD318" s="5">
        <v>1239</v>
      </c>
      <c r="AE318" s="5">
        <v>525</v>
      </c>
      <c r="AF318" s="5">
        <v>702</v>
      </c>
      <c r="AG318" s="5">
        <v>595</v>
      </c>
      <c r="AH318" s="5">
        <v>545</v>
      </c>
      <c r="AI318" s="5">
        <v>0.42370000000000002</v>
      </c>
      <c r="AJ318" s="5">
        <v>0.56659999999999999</v>
      </c>
      <c r="AK318" s="5">
        <v>0.56659999999999999</v>
      </c>
      <c r="AL318" s="4" t="s">
        <v>627</v>
      </c>
    </row>
    <row r="319" spans="1:38" x14ac:dyDescent="0.3">
      <c r="A319" s="4" t="s">
        <v>616</v>
      </c>
      <c r="B319" s="4" t="s">
        <v>1319</v>
      </c>
      <c r="C319" s="4" t="s">
        <v>2218</v>
      </c>
      <c r="D319" s="4" t="s">
        <v>2219</v>
      </c>
      <c r="E319" s="4" t="s">
        <v>620</v>
      </c>
      <c r="F319" s="4" t="s">
        <v>2220</v>
      </c>
      <c r="G319" s="4" t="s">
        <v>2218</v>
      </c>
      <c r="H319" s="4" t="s">
        <v>2220</v>
      </c>
      <c r="I319" s="4" t="s">
        <v>622</v>
      </c>
      <c r="J319" s="4" t="s">
        <v>623</v>
      </c>
      <c r="K319" s="4" t="s">
        <v>624</v>
      </c>
      <c r="L319" s="4">
        <v>627381</v>
      </c>
      <c r="M319" s="4">
        <v>0</v>
      </c>
      <c r="N319" s="4" t="s">
        <v>2221</v>
      </c>
      <c r="O319" s="4" t="s">
        <v>2222</v>
      </c>
      <c r="P319" s="5">
        <v>1972</v>
      </c>
      <c r="Q319" s="5">
        <v>1034</v>
      </c>
      <c r="R319" s="5">
        <v>225</v>
      </c>
      <c r="S319" s="5">
        <v>184</v>
      </c>
      <c r="T319" s="5">
        <v>223</v>
      </c>
      <c r="U319" s="5">
        <v>87</v>
      </c>
      <c r="V319" s="5">
        <v>219</v>
      </c>
      <c r="W319" s="5">
        <v>1345</v>
      </c>
      <c r="X319" s="5">
        <v>818</v>
      </c>
      <c r="Y319" s="5">
        <v>150</v>
      </c>
      <c r="Z319" s="5">
        <v>91</v>
      </c>
      <c r="AA319" s="5">
        <v>144</v>
      </c>
      <c r="AB319" s="5">
        <v>58</v>
      </c>
      <c r="AC319" s="5">
        <v>84</v>
      </c>
      <c r="AD319" s="5">
        <v>862</v>
      </c>
      <c r="AE319" s="5">
        <v>369</v>
      </c>
      <c r="AF319" s="5">
        <v>478</v>
      </c>
      <c r="AG319" s="5">
        <v>449</v>
      </c>
      <c r="AH319" s="5">
        <v>371</v>
      </c>
      <c r="AI319" s="5">
        <v>0.42809999999999998</v>
      </c>
      <c r="AJ319" s="5">
        <v>0.55449999999999999</v>
      </c>
      <c r="AK319" s="5">
        <v>0.55449999999999999</v>
      </c>
      <c r="AL319" s="4" t="s">
        <v>627</v>
      </c>
    </row>
    <row r="320" spans="1:38" x14ac:dyDescent="0.3">
      <c r="A320" s="4" t="s">
        <v>616</v>
      </c>
      <c r="B320" s="4" t="s">
        <v>1319</v>
      </c>
      <c r="C320" s="4" t="s">
        <v>2223</v>
      </c>
      <c r="D320" s="4" t="s">
        <v>2224</v>
      </c>
      <c r="E320" s="4" t="s">
        <v>620</v>
      </c>
      <c r="F320" s="4" t="s">
        <v>2225</v>
      </c>
      <c r="G320" s="4" t="s">
        <v>2223</v>
      </c>
      <c r="H320" s="4" t="s">
        <v>2225</v>
      </c>
      <c r="I320" s="4" t="s">
        <v>622</v>
      </c>
      <c r="J320" s="4" t="s">
        <v>623</v>
      </c>
      <c r="K320" s="4" t="s">
        <v>624</v>
      </c>
      <c r="L320" s="4">
        <v>1324706</v>
      </c>
      <c r="M320" s="4">
        <v>0</v>
      </c>
      <c r="N320" s="4" t="s">
        <v>2226</v>
      </c>
      <c r="O320" s="4" t="s">
        <v>2227</v>
      </c>
      <c r="P320" s="5">
        <v>1818</v>
      </c>
      <c r="Q320" s="5">
        <v>888</v>
      </c>
      <c r="R320" s="5">
        <v>246</v>
      </c>
      <c r="S320" s="5">
        <v>153</v>
      </c>
      <c r="T320" s="5">
        <v>209</v>
      </c>
      <c r="U320" s="5">
        <v>178</v>
      </c>
      <c r="V320" s="5">
        <v>144</v>
      </c>
      <c r="W320" s="5">
        <v>1411</v>
      </c>
      <c r="X320" s="5">
        <v>766</v>
      </c>
      <c r="Y320" s="5">
        <v>185</v>
      </c>
      <c r="Z320" s="5">
        <v>101</v>
      </c>
      <c r="AA320" s="5">
        <v>160</v>
      </c>
      <c r="AB320" s="5">
        <v>131</v>
      </c>
      <c r="AC320" s="5">
        <v>68</v>
      </c>
      <c r="AD320" s="5">
        <v>779</v>
      </c>
      <c r="AE320" s="5">
        <v>372</v>
      </c>
      <c r="AF320" s="5">
        <v>390</v>
      </c>
      <c r="AG320" s="5">
        <v>420</v>
      </c>
      <c r="AH320" s="5">
        <v>301</v>
      </c>
      <c r="AI320" s="5">
        <v>0.47749999999999998</v>
      </c>
      <c r="AJ320" s="5">
        <v>0.50060000000000004</v>
      </c>
      <c r="AK320" s="5">
        <v>0.50060000000000004</v>
      </c>
      <c r="AL320" s="4" t="s">
        <v>627</v>
      </c>
    </row>
    <row r="321" spans="1:38" x14ac:dyDescent="0.3">
      <c r="A321" s="4" t="s">
        <v>616</v>
      </c>
      <c r="B321" s="4" t="s">
        <v>1319</v>
      </c>
      <c r="C321" s="4" t="s">
        <v>2228</v>
      </c>
      <c r="D321" s="4" t="s">
        <v>2229</v>
      </c>
      <c r="E321" s="4" t="s">
        <v>620</v>
      </c>
      <c r="F321" s="4" t="s">
        <v>2230</v>
      </c>
      <c r="G321" s="4" t="s">
        <v>2228</v>
      </c>
      <c r="H321" s="4" t="s">
        <v>2230</v>
      </c>
      <c r="I321" s="4" t="s">
        <v>622</v>
      </c>
      <c r="J321" s="4" t="s">
        <v>623</v>
      </c>
      <c r="K321" s="4" t="s">
        <v>624</v>
      </c>
      <c r="L321" s="4">
        <v>967946</v>
      </c>
      <c r="M321" s="4">
        <v>0</v>
      </c>
      <c r="N321" s="4" t="s">
        <v>2231</v>
      </c>
      <c r="O321" s="4" t="s">
        <v>2232</v>
      </c>
      <c r="P321" s="5">
        <v>2270</v>
      </c>
      <c r="Q321" s="5">
        <v>1625</v>
      </c>
      <c r="R321" s="5">
        <v>57</v>
      </c>
      <c r="S321" s="5">
        <v>127</v>
      </c>
      <c r="T321" s="5">
        <v>157</v>
      </c>
      <c r="U321" s="5">
        <v>157</v>
      </c>
      <c r="V321" s="5">
        <v>147</v>
      </c>
      <c r="W321" s="5">
        <v>1659</v>
      </c>
      <c r="X321" s="5">
        <v>1265</v>
      </c>
      <c r="Y321" s="5">
        <v>43</v>
      </c>
      <c r="Z321" s="5">
        <v>77</v>
      </c>
      <c r="AA321" s="5">
        <v>101</v>
      </c>
      <c r="AB321" s="5">
        <v>102</v>
      </c>
      <c r="AC321" s="5">
        <v>71</v>
      </c>
      <c r="AD321" s="5">
        <v>1178</v>
      </c>
      <c r="AE321" s="5">
        <v>419</v>
      </c>
      <c r="AF321" s="5">
        <v>740</v>
      </c>
      <c r="AG321" s="5">
        <v>533</v>
      </c>
      <c r="AH321" s="5">
        <v>599</v>
      </c>
      <c r="AI321" s="5">
        <v>0.35570000000000002</v>
      </c>
      <c r="AJ321" s="5">
        <v>0.62819999999999998</v>
      </c>
      <c r="AK321" s="5">
        <v>0.62819999999999998</v>
      </c>
      <c r="AL321" s="4" t="s">
        <v>627</v>
      </c>
    </row>
    <row r="322" spans="1:38" x14ac:dyDescent="0.3">
      <c r="A322" s="4" t="s">
        <v>616</v>
      </c>
      <c r="B322" s="4" t="s">
        <v>1319</v>
      </c>
      <c r="C322" s="4" t="s">
        <v>2233</v>
      </c>
      <c r="D322" s="4" t="s">
        <v>2234</v>
      </c>
      <c r="E322" s="4" t="s">
        <v>620</v>
      </c>
      <c r="F322" s="4" t="s">
        <v>2235</v>
      </c>
      <c r="G322" s="4" t="s">
        <v>2233</v>
      </c>
      <c r="H322" s="4" t="s">
        <v>2235</v>
      </c>
      <c r="I322" s="4" t="s">
        <v>622</v>
      </c>
      <c r="J322" s="4" t="s">
        <v>623</v>
      </c>
      <c r="K322" s="4" t="s">
        <v>624</v>
      </c>
      <c r="L322" s="4">
        <v>1541930</v>
      </c>
      <c r="M322" s="4">
        <v>0</v>
      </c>
      <c r="N322" s="4" t="s">
        <v>2236</v>
      </c>
      <c r="O322" s="4" t="s">
        <v>2237</v>
      </c>
      <c r="P322" s="5">
        <v>1331</v>
      </c>
      <c r="Q322" s="5">
        <v>767</v>
      </c>
      <c r="R322" s="5">
        <v>107</v>
      </c>
      <c r="S322" s="5">
        <v>109</v>
      </c>
      <c r="T322" s="5">
        <v>174</v>
      </c>
      <c r="U322" s="5">
        <v>75</v>
      </c>
      <c r="V322" s="5">
        <v>99</v>
      </c>
      <c r="W322" s="5">
        <v>1056</v>
      </c>
      <c r="X322" s="5">
        <v>674</v>
      </c>
      <c r="Y322" s="5">
        <v>82</v>
      </c>
      <c r="Z322" s="5">
        <v>70</v>
      </c>
      <c r="AA322" s="5">
        <v>126</v>
      </c>
      <c r="AB322" s="5">
        <v>57</v>
      </c>
      <c r="AC322" s="5">
        <v>47</v>
      </c>
      <c r="AD322" s="5">
        <v>490</v>
      </c>
      <c r="AE322" s="5">
        <v>211</v>
      </c>
      <c r="AF322" s="5">
        <v>276</v>
      </c>
      <c r="AG322" s="5">
        <v>234</v>
      </c>
      <c r="AH322" s="5">
        <v>228</v>
      </c>
      <c r="AI322" s="5">
        <v>0.43059999999999998</v>
      </c>
      <c r="AJ322" s="5">
        <v>0.56330000000000002</v>
      </c>
      <c r="AK322" s="5">
        <v>0.56330000000000002</v>
      </c>
      <c r="AL322" s="4" t="s">
        <v>627</v>
      </c>
    </row>
    <row r="323" spans="1:38" x14ac:dyDescent="0.3">
      <c r="A323" s="4" t="s">
        <v>616</v>
      </c>
      <c r="B323" s="4" t="s">
        <v>1319</v>
      </c>
      <c r="C323" s="4" t="s">
        <v>2238</v>
      </c>
      <c r="D323" s="4" t="s">
        <v>2239</v>
      </c>
      <c r="E323" s="4" t="s">
        <v>620</v>
      </c>
      <c r="F323" s="4" t="s">
        <v>2240</v>
      </c>
      <c r="G323" s="4" t="s">
        <v>2238</v>
      </c>
      <c r="H323" s="4" t="s">
        <v>2240</v>
      </c>
      <c r="I323" s="4" t="s">
        <v>622</v>
      </c>
      <c r="J323" s="4" t="s">
        <v>623</v>
      </c>
      <c r="K323" s="4" t="s">
        <v>624</v>
      </c>
      <c r="L323" s="4">
        <v>1023798</v>
      </c>
      <c r="M323" s="4">
        <v>0</v>
      </c>
      <c r="N323" s="4" t="s">
        <v>2241</v>
      </c>
      <c r="O323" s="4" t="s">
        <v>2242</v>
      </c>
      <c r="P323" s="5">
        <v>2611</v>
      </c>
      <c r="Q323" s="5">
        <v>1113</v>
      </c>
      <c r="R323" s="5">
        <v>226</v>
      </c>
      <c r="S323" s="5">
        <v>249</v>
      </c>
      <c r="T323" s="5">
        <v>494</v>
      </c>
      <c r="U323" s="5">
        <v>309</v>
      </c>
      <c r="V323" s="5">
        <v>220</v>
      </c>
      <c r="W323" s="5">
        <v>1950</v>
      </c>
      <c r="X323" s="5">
        <v>941</v>
      </c>
      <c r="Y323" s="5">
        <v>177</v>
      </c>
      <c r="Z323" s="5">
        <v>162</v>
      </c>
      <c r="AA323" s="5">
        <v>340</v>
      </c>
      <c r="AB323" s="5">
        <v>215</v>
      </c>
      <c r="AC323" s="5">
        <v>115</v>
      </c>
      <c r="AD323" s="5">
        <v>846</v>
      </c>
      <c r="AE323" s="5">
        <v>412</v>
      </c>
      <c r="AF323" s="5">
        <v>421</v>
      </c>
      <c r="AG323" s="5">
        <v>524</v>
      </c>
      <c r="AH323" s="5">
        <v>292</v>
      </c>
      <c r="AI323" s="5">
        <v>0.48699999999999999</v>
      </c>
      <c r="AJ323" s="5">
        <v>0.49759999999999999</v>
      </c>
      <c r="AK323" s="5">
        <v>0.49759999999999999</v>
      </c>
      <c r="AL323" s="4" t="s">
        <v>627</v>
      </c>
    </row>
    <row r="324" spans="1:38" x14ac:dyDescent="0.3">
      <c r="A324" s="4" t="s">
        <v>616</v>
      </c>
      <c r="B324" s="4" t="s">
        <v>1319</v>
      </c>
      <c r="C324" s="4" t="s">
        <v>2243</v>
      </c>
      <c r="D324" s="4" t="s">
        <v>2244</v>
      </c>
      <c r="E324" s="4" t="s">
        <v>620</v>
      </c>
      <c r="F324" s="4" t="s">
        <v>2245</v>
      </c>
      <c r="G324" s="4" t="s">
        <v>2243</v>
      </c>
      <c r="H324" s="4" t="s">
        <v>2245</v>
      </c>
      <c r="I324" s="4" t="s">
        <v>622</v>
      </c>
      <c r="J324" s="4" t="s">
        <v>623</v>
      </c>
      <c r="K324" s="4" t="s">
        <v>624</v>
      </c>
      <c r="L324" s="4">
        <v>1037575</v>
      </c>
      <c r="M324" s="4">
        <v>0</v>
      </c>
      <c r="N324" s="4" t="s">
        <v>2246</v>
      </c>
      <c r="O324" s="4" t="s">
        <v>2247</v>
      </c>
      <c r="P324" s="5">
        <v>1887</v>
      </c>
      <c r="Q324" s="5">
        <v>1221</v>
      </c>
      <c r="R324" s="5">
        <v>96</v>
      </c>
      <c r="S324" s="5">
        <v>116</v>
      </c>
      <c r="T324" s="5">
        <v>205</v>
      </c>
      <c r="U324" s="5">
        <v>115</v>
      </c>
      <c r="V324" s="5">
        <v>134</v>
      </c>
      <c r="W324" s="5">
        <v>1498</v>
      </c>
      <c r="X324" s="5">
        <v>1035</v>
      </c>
      <c r="Y324" s="5">
        <v>76</v>
      </c>
      <c r="Z324" s="5">
        <v>77</v>
      </c>
      <c r="AA324" s="5">
        <v>144</v>
      </c>
      <c r="AB324" s="5">
        <v>88</v>
      </c>
      <c r="AC324" s="5">
        <v>78</v>
      </c>
      <c r="AD324" s="5">
        <v>1049</v>
      </c>
      <c r="AE324" s="5">
        <v>473</v>
      </c>
      <c r="AF324" s="5">
        <v>564</v>
      </c>
      <c r="AG324" s="5">
        <v>488</v>
      </c>
      <c r="AH324" s="5">
        <v>508</v>
      </c>
      <c r="AI324" s="5">
        <v>0.45090000000000002</v>
      </c>
      <c r="AJ324" s="5">
        <v>0.53769999999999996</v>
      </c>
      <c r="AK324" s="5">
        <v>0.53769999999999996</v>
      </c>
      <c r="AL324" s="4" t="s">
        <v>627</v>
      </c>
    </row>
    <row r="325" spans="1:38" x14ac:dyDescent="0.3">
      <c r="A325" s="4" t="s">
        <v>616</v>
      </c>
      <c r="B325" s="4" t="s">
        <v>1319</v>
      </c>
      <c r="C325" s="4" t="s">
        <v>2248</v>
      </c>
      <c r="D325" s="4" t="s">
        <v>2249</v>
      </c>
      <c r="E325" s="4" t="s">
        <v>620</v>
      </c>
      <c r="F325" s="4" t="s">
        <v>2250</v>
      </c>
      <c r="G325" s="4" t="s">
        <v>2248</v>
      </c>
      <c r="H325" s="4" t="s">
        <v>2250</v>
      </c>
      <c r="I325" s="4" t="s">
        <v>622</v>
      </c>
      <c r="J325" s="4" t="s">
        <v>623</v>
      </c>
      <c r="K325" s="4" t="s">
        <v>624</v>
      </c>
      <c r="L325" s="4">
        <v>1241664</v>
      </c>
      <c r="M325" s="4">
        <v>36177</v>
      </c>
      <c r="N325" s="4" t="s">
        <v>2251</v>
      </c>
      <c r="O325" s="4" t="s">
        <v>2252</v>
      </c>
      <c r="P325" s="5">
        <v>1916</v>
      </c>
      <c r="Q325" s="5">
        <v>1402</v>
      </c>
      <c r="R325" s="5">
        <v>103</v>
      </c>
      <c r="S325" s="5">
        <v>84</v>
      </c>
      <c r="T325" s="5">
        <v>119</v>
      </c>
      <c r="U325" s="5">
        <v>113</v>
      </c>
      <c r="V325" s="5">
        <v>95</v>
      </c>
      <c r="W325" s="5">
        <v>1475</v>
      </c>
      <c r="X325" s="5">
        <v>1116</v>
      </c>
      <c r="Y325" s="5">
        <v>74</v>
      </c>
      <c r="Z325" s="5">
        <v>61</v>
      </c>
      <c r="AA325" s="5">
        <v>88</v>
      </c>
      <c r="AB325" s="5">
        <v>82</v>
      </c>
      <c r="AC325" s="5">
        <v>54</v>
      </c>
      <c r="AD325" s="5">
        <v>1236</v>
      </c>
      <c r="AE325" s="5">
        <v>614</v>
      </c>
      <c r="AF325" s="5">
        <v>603</v>
      </c>
      <c r="AG325" s="5">
        <v>586</v>
      </c>
      <c r="AH325" s="5">
        <v>571</v>
      </c>
      <c r="AI325" s="5">
        <v>0.49680000000000002</v>
      </c>
      <c r="AJ325" s="5">
        <v>0.4879</v>
      </c>
      <c r="AK325" s="5">
        <v>2.4967999999999999</v>
      </c>
      <c r="AL325" s="4" t="s">
        <v>627</v>
      </c>
    </row>
    <row r="326" spans="1:38" x14ac:dyDescent="0.3">
      <c r="A326" s="4" t="s">
        <v>616</v>
      </c>
      <c r="B326" s="4" t="s">
        <v>1319</v>
      </c>
      <c r="C326" s="4" t="s">
        <v>2253</v>
      </c>
      <c r="D326" s="4" t="s">
        <v>2254</v>
      </c>
      <c r="E326" s="4" t="s">
        <v>620</v>
      </c>
      <c r="F326" s="4" t="s">
        <v>2255</v>
      </c>
      <c r="G326" s="4" t="s">
        <v>2253</v>
      </c>
      <c r="H326" s="4" t="s">
        <v>2255</v>
      </c>
      <c r="I326" s="4" t="s">
        <v>622</v>
      </c>
      <c r="J326" s="4" t="s">
        <v>623</v>
      </c>
      <c r="K326" s="4" t="s">
        <v>624</v>
      </c>
      <c r="L326" s="4">
        <v>1371859</v>
      </c>
      <c r="M326" s="4">
        <v>0</v>
      </c>
      <c r="N326" s="4" t="s">
        <v>2256</v>
      </c>
      <c r="O326" s="4" t="s">
        <v>2257</v>
      </c>
      <c r="P326" s="5">
        <v>2221</v>
      </c>
      <c r="Q326" s="5">
        <v>1168</v>
      </c>
      <c r="R326" s="5">
        <v>137</v>
      </c>
      <c r="S326" s="5">
        <v>205</v>
      </c>
      <c r="T326" s="5">
        <v>294</v>
      </c>
      <c r="U326" s="5">
        <v>212</v>
      </c>
      <c r="V326" s="5">
        <v>205</v>
      </c>
      <c r="W326" s="5">
        <v>1629</v>
      </c>
      <c r="X326" s="5">
        <v>965</v>
      </c>
      <c r="Y326" s="5">
        <v>100</v>
      </c>
      <c r="Z326" s="5">
        <v>125</v>
      </c>
      <c r="AA326" s="5">
        <v>196</v>
      </c>
      <c r="AB326" s="5">
        <v>149</v>
      </c>
      <c r="AC326" s="5">
        <v>94</v>
      </c>
      <c r="AD326" s="5">
        <v>1221</v>
      </c>
      <c r="AE326" s="5">
        <v>703</v>
      </c>
      <c r="AF326" s="5">
        <v>494</v>
      </c>
      <c r="AG326" s="5">
        <v>778</v>
      </c>
      <c r="AH326" s="5">
        <v>381</v>
      </c>
      <c r="AI326" s="5">
        <v>0.57579999999999998</v>
      </c>
      <c r="AJ326" s="5">
        <v>0.40460000000000002</v>
      </c>
      <c r="AK326" s="5">
        <v>2.5758000000000001</v>
      </c>
      <c r="AL326" s="4" t="s">
        <v>627</v>
      </c>
    </row>
    <row r="327" spans="1:38" x14ac:dyDescent="0.3">
      <c r="A327" s="4" t="s">
        <v>616</v>
      </c>
      <c r="B327" s="4" t="s">
        <v>1319</v>
      </c>
      <c r="C327" s="4" t="s">
        <v>2258</v>
      </c>
      <c r="D327" s="4" t="s">
        <v>2259</v>
      </c>
      <c r="E327" s="4" t="s">
        <v>620</v>
      </c>
      <c r="F327" s="4" t="s">
        <v>2260</v>
      </c>
      <c r="G327" s="4" t="s">
        <v>2258</v>
      </c>
      <c r="H327" s="4" t="s">
        <v>2260</v>
      </c>
      <c r="I327" s="4" t="s">
        <v>622</v>
      </c>
      <c r="J327" s="4" t="s">
        <v>623</v>
      </c>
      <c r="K327" s="4" t="s">
        <v>624</v>
      </c>
      <c r="L327" s="4">
        <v>927708</v>
      </c>
      <c r="M327" s="4">
        <v>19798</v>
      </c>
      <c r="N327" s="4" t="s">
        <v>2261</v>
      </c>
      <c r="O327" s="4" t="s">
        <v>2262</v>
      </c>
      <c r="P327" s="5">
        <v>2349</v>
      </c>
      <c r="Q327" s="5">
        <v>1195</v>
      </c>
      <c r="R327" s="5">
        <v>61</v>
      </c>
      <c r="S327" s="5">
        <v>227</v>
      </c>
      <c r="T327" s="5">
        <v>477</v>
      </c>
      <c r="U327" s="5">
        <v>192</v>
      </c>
      <c r="V327" s="5">
        <v>197</v>
      </c>
      <c r="W327" s="5">
        <v>1703</v>
      </c>
      <c r="X327" s="5">
        <v>953</v>
      </c>
      <c r="Y327" s="5">
        <v>52</v>
      </c>
      <c r="Z327" s="5">
        <v>134</v>
      </c>
      <c r="AA327" s="5">
        <v>340</v>
      </c>
      <c r="AB327" s="5">
        <v>133</v>
      </c>
      <c r="AC327" s="5">
        <v>91</v>
      </c>
      <c r="AD327" s="5">
        <v>903</v>
      </c>
      <c r="AE327" s="5">
        <v>369</v>
      </c>
      <c r="AF327" s="5">
        <v>520</v>
      </c>
      <c r="AG327" s="5">
        <v>468</v>
      </c>
      <c r="AH327" s="5">
        <v>383</v>
      </c>
      <c r="AI327" s="5">
        <v>0.40860000000000002</v>
      </c>
      <c r="AJ327" s="5">
        <v>0.57589999999999997</v>
      </c>
      <c r="AK327" s="5">
        <v>0.57589999999999997</v>
      </c>
      <c r="AL327" s="4" t="s">
        <v>627</v>
      </c>
    </row>
    <row r="328" spans="1:38" x14ac:dyDescent="0.3">
      <c r="A328" s="4" t="s">
        <v>616</v>
      </c>
      <c r="B328" s="4" t="s">
        <v>1319</v>
      </c>
      <c r="C328" s="4" t="s">
        <v>2263</v>
      </c>
      <c r="D328" s="4" t="s">
        <v>2264</v>
      </c>
      <c r="E328" s="4" t="s">
        <v>620</v>
      </c>
      <c r="F328" s="4" t="s">
        <v>2265</v>
      </c>
      <c r="G328" s="4" t="s">
        <v>2263</v>
      </c>
      <c r="H328" s="4" t="s">
        <v>2265</v>
      </c>
      <c r="I328" s="4" t="s">
        <v>622</v>
      </c>
      <c r="J328" s="4" t="s">
        <v>623</v>
      </c>
      <c r="K328" s="4" t="s">
        <v>624</v>
      </c>
      <c r="L328" s="4">
        <v>448826</v>
      </c>
      <c r="M328" s="4">
        <v>0</v>
      </c>
      <c r="N328" s="4" t="s">
        <v>2266</v>
      </c>
      <c r="O328" s="4" t="s">
        <v>2267</v>
      </c>
      <c r="P328" s="5">
        <v>1139</v>
      </c>
      <c r="Q328" s="5">
        <v>632</v>
      </c>
      <c r="R328" s="5">
        <v>39</v>
      </c>
      <c r="S328" s="5">
        <v>78</v>
      </c>
      <c r="T328" s="5">
        <v>199</v>
      </c>
      <c r="U328" s="5">
        <v>85</v>
      </c>
      <c r="V328" s="5">
        <v>106</v>
      </c>
      <c r="W328" s="5">
        <v>926</v>
      </c>
      <c r="X328" s="5">
        <v>566</v>
      </c>
      <c r="Y328" s="5">
        <v>31</v>
      </c>
      <c r="Z328" s="5">
        <v>59</v>
      </c>
      <c r="AA328" s="5">
        <v>146</v>
      </c>
      <c r="AB328" s="5">
        <v>66</v>
      </c>
      <c r="AC328" s="5">
        <v>58</v>
      </c>
      <c r="AD328" s="5">
        <v>426</v>
      </c>
      <c r="AE328" s="5">
        <v>248</v>
      </c>
      <c r="AF328" s="5">
        <v>168</v>
      </c>
      <c r="AG328" s="5">
        <v>248</v>
      </c>
      <c r="AH328" s="5">
        <v>161</v>
      </c>
      <c r="AI328" s="5">
        <v>0.58220000000000005</v>
      </c>
      <c r="AJ328" s="5">
        <v>0.39439999999999997</v>
      </c>
      <c r="AK328" s="5">
        <v>2.5821999999999998</v>
      </c>
      <c r="AL328" s="4" t="s">
        <v>627</v>
      </c>
    </row>
    <row r="329" spans="1:38" x14ac:dyDescent="0.3">
      <c r="A329" s="4" t="s">
        <v>616</v>
      </c>
      <c r="B329" s="4" t="s">
        <v>1319</v>
      </c>
      <c r="C329" s="4" t="s">
        <v>2268</v>
      </c>
      <c r="D329" s="4" t="s">
        <v>2269</v>
      </c>
      <c r="E329" s="4" t="s">
        <v>620</v>
      </c>
      <c r="F329" s="4" t="s">
        <v>2270</v>
      </c>
      <c r="G329" s="4" t="s">
        <v>2268</v>
      </c>
      <c r="H329" s="4" t="s">
        <v>2270</v>
      </c>
      <c r="I329" s="4" t="s">
        <v>622</v>
      </c>
      <c r="J329" s="4" t="s">
        <v>623</v>
      </c>
      <c r="K329" s="4" t="s">
        <v>624</v>
      </c>
      <c r="L329" s="4">
        <v>516772</v>
      </c>
      <c r="M329" s="4">
        <v>0</v>
      </c>
      <c r="N329" s="4" t="s">
        <v>2271</v>
      </c>
      <c r="O329" s="4" t="s">
        <v>2272</v>
      </c>
      <c r="P329" s="5">
        <v>1845</v>
      </c>
      <c r="Q329" s="5">
        <v>1092</v>
      </c>
      <c r="R329" s="5">
        <v>75</v>
      </c>
      <c r="S329" s="5">
        <v>139</v>
      </c>
      <c r="T329" s="5">
        <v>190</v>
      </c>
      <c r="U329" s="5">
        <v>174</v>
      </c>
      <c r="V329" s="5">
        <v>175</v>
      </c>
      <c r="W329" s="5">
        <v>1472</v>
      </c>
      <c r="X329" s="5">
        <v>954</v>
      </c>
      <c r="Y329" s="5">
        <v>57</v>
      </c>
      <c r="Z329" s="5">
        <v>88</v>
      </c>
      <c r="AA329" s="5">
        <v>144</v>
      </c>
      <c r="AB329" s="5">
        <v>130</v>
      </c>
      <c r="AC329" s="5">
        <v>99</v>
      </c>
      <c r="AD329" s="5">
        <v>775</v>
      </c>
      <c r="AE329" s="5">
        <v>390</v>
      </c>
      <c r="AF329" s="5">
        <v>379</v>
      </c>
      <c r="AG329" s="5">
        <v>422</v>
      </c>
      <c r="AH329" s="5">
        <v>317</v>
      </c>
      <c r="AI329" s="5">
        <v>0.50319999999999998</v>
      </c>
      <c r="AJ329" s="5">
        <v>0.48899999999999999</v>
      </c>
      <c r="AK329" s="5">
        <v>2.5032000000000001</v>
      </c>
      <c r="AL329" s="4" t="s">
        <v>627</v>
      </c>
    </row>
    <row r="330" spans="1:38" x14ac:dyDescent="0.3">
      <c r="A330" s="4" t="s">
        <v>616</v>
      </c>
      <c r="B330" s="4" t="s">
        <v>1319</v>
      </c>
      <c r="C330" s="4" t="s">
        <v>2273</v>
      </c>
      <c r="D330" s="4" t="s">
        <v>2274</v>
      </c>
      <c r="E330" s="4" t="s">
        <v>620</v>
      </c>
      <c r="F330" s="4" t="s">
        <v>2275</v>
      </c>
      <c r="G330" s="4" t="s">
        <v>2273</v>
      </c>
      <c r="H330" s="4" t="s">
        <v>2275</v>
      </c>
      <c r="I330" s="4" t="s">
        <v>622</v>
      </c>
      <c r="J330" s="4" t="s">
        <v>623</v>
      </c>
      <c r="K330" s="4" t="s">
        <v>624</v>
      </c>
      <c r="L330" s="4">
        <v>21990656</v>
      </c>
      <c r="M330" s="4">
        <v>0</v>
      </c>
      <c r="N330" s="4" t="s">
        <v>2276</v>
      </c>
      <c r="O330" s="4" t="s">
        <v>2277</v>
      </c>
      <c r="P330" s="5">
        <v>2540</v>
      </c>
      <c r="Q330" s="5">
        <v>1607</v>
      </c>
      <c r="R330" s="5">
        <v>79</v>
      </c>
      <c r="S330" s="5">
        <v>199</v>
      </c>
      <c r="T330" s="5">
        <v>308</v>
      </c>
      <c r="U330" s="5">
        <v>189</v>
      </c>
      <c r="V330" s="5">
        <v>158</v>
      </c>
      <c r="W330" s="5">
        <v>1839</v>
      </c>
      <c r="X330" s="5">
        <v>1216</v>
      </c>
      <c r="Y330" s="5">
        <v>65</v>
      </c>
      <c r="Z330" s="5">
        <v>124</v>
      </c>
      <c r="AA330" s="5">
        <v>235</v>
      </c>
      <c r="AB330" s="5">
        <v>128</v>
      </c>
      <c r="AC330" s="5">
        <v>71</v>
      </c>
      <c r="AD330" s="5">
        <v>1378</v>
      </c>
      <c r="AE330" s="5">
        <v>493</v>
      </c>
      <c r="AF330" s="5">
        <v>859</v>
      </c>
      <c r="AG330" s="5">
        <v>646</v>
      </c>
      <c r="AH330" s="5">
        <v>665</v>
      </c>
      <c r="AI330" s="5">
        <v>0.35780000000000001</v>
      </c>
      <c r="AJ330" s="5">
        <v>0.62339999999999995</v>
      </c>
      <c r="AK330" s="5">
        <v>0.62339999999999995</v>
      </c>
      <c r="AL330" s="4" t="s">
        <v>627</v>
      </c>
    </row>
    <row r="331" spans="1:38" x14ac:dyDescent="0.3">
      <c r="A331" s="4" t="s">
        <v>616</v>
      </c>
      <c r="B331" s="4" t="s">
        <v>1319</v>
      </c>
      <c r="C331" s="4" t="s">
        <v>2278</v>
      </c>
      <c r="D331" s="4" t="s">
        <v>2279</v>
      </c>
      <c r="E331" s="4" t="s">
        <v>620</v>
      </c>
      <c r="F331" s="4" t="s">
        <v>2280</v>
      </c>
      <c r="G331" s="4" t="s">
        <v>2278</v>
      </c>
      <c r="H331" s="4" t="s">
        <v>2280</v>
      </c>
      <c r="I331" s="4" t="s">
        <v>622</v>
      </c>
      <c r="J331" s="4" t="s">
        <v>623</v>
      </c>
      <c r="K331" s="4" t="s">
        <v>624</v>
      </c>
      <c r="L331" s="4">
        <v>2972577</v>
      </c>
      <c r="M331" s="4">
        <v>0</v>
      </c>
      <c r="N331" s="4" t="s">
        <v>2281</v>
      </c>
      <c r="O331" s="4" t="s">
        <v>2282</v>
      </c>
      <c r="P331" s="5">
        <v>4520</v>
      </c>
      <c r="Q331" s="5">
        <v>2116</v>
      </c>
      <c r="R331" s="5">
        <v>213</v>
      </c>
      <c r="S331" s="5">
        <v>493</v>
      </c>
      <c r="T331" s="5">
        <v>694</v>
      </c>
      <c r="U331" s="5">
        <v>587</v>
      </c>
      <c r="V331" s="5">
        <v>417</v>
      </c>
      <c r="W331" s="5">
        <v>3471</v>
      </c>
      <c r="X331" s="5">
        <v>1849</v>
      </c>
      <c r="Y331" s="5">
        <v>175</v>
      </c>
      <c r="Z331" s="5">
        <v>306</v>
      </c>
      <c r="AA331" s="5">
        <v>474</v>
      </c>
      <c r="AB331" s="5">
        <v>435</v>
      </c>
      <c r="AC331" s="5">
        <v>232</v>
      </c>
      <c r="AD331" s="5">
        <v>1246</v>
      </c>
      <c r="AE331" s="5">
        <v>544</v>
      </c>
      <c r="AF331" s="5">
        <v>675</v>
      </c>
      <c r="AG331" s="5">
        <v>649</v>
      </c>
      <c r="AH331" s="5">
        <v>505</v>
      </c>
      <c r="AI331" s="5">
        <v>0.43659999999999999</v>
      </c>
      <c r="AJ331" s="5">
        <v>0.54169999999999996</v>
      </c>
      <c r="AK331" s="5">
        <v>0.54169999999999996</v>
      </c>
      <c r="AL331" s="4" t="s">
        <v>627</v>
      </c>
    </row>
    <row r="332" spans="1:38" x14ac:dyDescent="0.3">
      <c r="A332" s="4" t="s">
        <v>616</v>
      </c>
      <c r="B332" s="4" t="s">
        <v>1319</v>
      </c>
      <c r="C332" s="4" t="s">
        <v>2283</v>
      </c>
      <c r="D332" s="4" t="s">
        <v>2284</v>
      </c>
      <c r="E332" s="4" t="s">
        <v>620</v>
      </c>
      <c r="F332" s="4" t="s">
        <v>2285</v>
      </c>
      <c r="G332" s="4" t="s">
        <v>2283</v>
      </c>
      <c r="H332" s="4" t="s">
        <v>2285</v>
      </c>
      <c r="I332" s="4" t="s">
        <v>622</v>
      </c>
      <c r="J332" s="4" t="s">
        <v>623</v>
      </c>
      <c r="K332" s="4" t="s">
        <v>624</v>
      </c>
      <c r="L332" s="4">
        <v>1272427</v>
      </c>
      <c r="M332" s="4">
        <v>294480</v>
      </c>
      <c r="N332" s="4" t="s">
        <v>2286</v>
      </c>
      <c r="O332" s="4" t="s">
        <v>2287</v>
      </c>
      <c r="P332" s="5">
        <v>2542</v>
      </c>
      <c r="Q332" s="5">
        <v>1788</v>
      </c>
      <c r="R332" s="5">
        <v>70</v>
      </c>
      <c r="S332" s="5">
        <v>108</v>
      </c>
      <c r="T332" s="5">
        <v>218</v>
      </c>
      <c r="U332" s="5">
        <v>160</v>
      </c>
      <c r="V332" s="5">
        <v>198</v>
      </c>
      <c r="W332" s="5">
        <v>1922</v>
      </c>
      <c r="X332" s="5">
        <v>1415</v>
      </c>
      <c r="Y332" s="5">
        <v>50</v>
      </c>
      <c r="Z332" s="5">
        <v>68</v>
      </c>
      <c r="AA332" s="5">
        <v>172</v>
      </c>
      <c r="AB332" s="5">
        <v>120</v>
      </c>
      <c r="AC332" s="5">
        <v>97</v>
      </c>
      <c r="AD332" s="5">
        <v>1501</v>
      </c>
      <c r="AE332" s="5">
        <v>608</v>
      </c>
      <c r="AF332" s="5">
        <v>845</v>
      </c>
      <c r="AG332" s="5">
        <v>698</v>
      </c>
      <c r="AH332" s="5">
        <v>719</v>
      </c>
      <c r="AI332" s="5">
        <v>0.40510000000000002</v>
      </c>
      <c r="AJ332" s="5">
        <v>0.56299999999999994</v>
      </c>
      <c r="AK332" s="5">
        <v>0.56299999999999994</v>
      </c>
      <c r="AL332" s="4" t="s">
        <v>627</v>
      </c>
    </row>
    <row r="333" spans="1:38" x14ac:dyDescent="0.3">
      <c r="A333" s="4" t="s">
        <v>616</v>
      </c>
      <c r="B333" s="4" t="s">
        <v>1319</v>
      </c>
      <c r="C333" s="4" t="s">
        <v>2288</v>
      </c>
      <c r="D333" s="4" t="s">
        <v>2289</v>
      </c>
      <c r="E333" s="4" t="s">
        <v>620</v>
      </c>
      <c r="F333" s="4" t="s">
        <v>2290</v>
      </c>
      <c r="G333" s="4" t="s">
        <v>2288</v>
      </c>
      <c r="H333" s="4" t="s">
        <v>2290</v>
      </c>
      <c r="I333" s="4" t="s">
        <v>622</v>
      </c>
      <c r="J333" s="4" t="s">
        <v>623</v>
      </c>
      <c r="K333" s="4" t="s">
        <v>624</v>
      </c>
      <c r="L333" s="4">
        <v>2419883</v>
      </c>
      <c r="M333" s="4">
        <v>0</v>
      </c>
      <c r="N333" s="4" t="s">
        <v>2291</v>
      </c>
      <c r="O333" s="4" t="s">
        <v>2292</v>
      </c>
      <c r="P333" s="5">
        <v>725</v>
      </c>
      <c r="Q333" s="5">
        <v>424</v>
      </c>
      <c r="R333" s="5">
        <v>16</v>
      </c>
      <c r="S333" s="5">
        <v>87</v>
      </c>
      <c r="T333" s="5">
        <v>77</v>
      </c>
      <c r="U333" s="5">
        <v>74</v>
      </c>
      <c r="V333" s="5">
        <v>47</v>
      </c>
      <c r="W333" s="5">
        <v>559</v>
      </c>
      <c r="X333" s="5">
        <v>356</v>
      </c>
      <c r="Y333" s="5">
        <v>13</v>
      </c>
      <c r="Z333" s="5">
        <v>59</v>
      </c>
      <c r="AA333" s="5">
        <v>54</v>
      </c>
      <c r="AB333" s="5">
        <v>56</v>
      </c>
      <c r="AC333" s="5">
        <v>21</v>
      </c>
      <c r="AD333" s="5">
        <v>359</v>
      </c>
      <c r="AE333" s="5">
        <v>146</v>
      </c>
      <c r="AF333" s="5">
        <v>210</v>
      </c>
      <c r="AG333" s="5">
        <v>174</v>
      </c>
      <c r="AH333" s="5">
        <v>169</v>
      </c>
      <c r="AI333" s="5">
        <v>0.40670000000000001</v>
      </c>
      <c r="AJ333" s="5">
        <v>0.58499999999999996</v>
      </c>
      <c r="AK333" s="5">
        <v>0.58499999999999996</v>
      </c>
      <c r="AL333" s="4" t="s">
        <v>627</v>
      </c>
    </row>
    <row r="334" spans="1:38" x14ac:dyDescent="0.3">
      <c r="A334" s="4" t="s">
        <v>616</v>
      </c>
      <c r="B334" s="4" t="s">
        <v>2293</v>
      </c>
      <c r="C334" s="4" t="s">
        <v>2294</v>
      </c>
      <c r="D334" s="4" t="s">
        <v>2295</v>
      </c>
      <c r="E334" s="4" t="s">
        <v>620</v>
      </c>
      <c r="F334" s="4" t="s">
        <v>2296</v>
      </c>
      <c r="G334" s="4" t="s">
        <v>2294</v>
      </c>
      <c r="H334" s="4" t="s">
        <v>2296</v>
      </c>
      <c r="I334" s="4" t="s">
        <v>622</v>
      </c>
      <c r="J334" s="4" t="s">
        <v>623</v>
      </c>
      <c r="K334" s="4" t="s">
        <v>624</v>
      </c>
      <c r="L334" s="4">
        <v>23619186777</v>
      </c>
      <c r="M334" s="4">
        <v>35872166</v>
      </c>
      <c r="N334" s="4" t="s">
        <v>2297</v>
      </c>
      <c r="O334" s="4" t="s">
        <v>2298</v>
      </c>
      <c r="P334" s="5">
        <v>54</v>
      </c>
      <c r="Q334" s="5">
        <v>24</v>
      </c>
      <c r="R334" s="5">
        <v>0</v>
      </c>
      <c r="S334" s="5">
        <v>3</v>
      </c>
      <c r="T334" s="5">
        <v>0</v>
      </c>
      <c r="U334" s="5">
        <v>13</v>
      </c>
      <c r="V334" s="5">
        <v>14</v>
      </c>
      <c r="W334" s="5">
        <v>40</v>
      </c>
      <c r="X334" s="5">
        <v>20</v>
      </c>
      <c r="Y334" s="5">
        <v>0</v>
      </c>
      <c r="Z334" s="5">
        <v>2</v>
      </c>
      <c r="AA334" s="5">
        <v>0</v>
      </c>
      <c r="AB334" s="5">
        <v>13</v>
      </c>
      <c r="AC334" s="5">
        <v>5</v>
      </c>
      <c r="AD334" s="5">
        <v>22</v>
      </c>
      <c r="AE334" s="5">
        <v>3</v>
      </c>
      <c r="AF334" s="5">
        <v>16</v>
      </c>
      <c r="AG334" s="5">
        <v>12</v>
      </c>
      <c r="AH334" s="5">
        <v>8</v>
      </c>
      <c r="AI334" s="5">
        <v>0.13639999999999999</v>
      </c>
      <c r="AJ334" s="5">
        <v>0.72729999999999995</v>
      </c>
      <c r="AK334" s="5">
        <v>0.72729999999999995</v>
      </c>
      <c r="AL334" s="4" t="s">
        <v>627</v>
      </c>
    </row>
    <row r="335" spans="1:38" x14ac:dyDescent="0.3">
      <c r="A335" s="4" t="s">
        <v>616</v>
      </c>
      <c r="B335" s="4" t="s">
        <v>2293</v>
      </c>
      <c r="C335" s="4" t="s">
        <v>2299</v>
      </c>
      <c r="D335" s="4" t="s">
        <v>2300</v>
      </c>
      <c r="E335" s="4" t="s">
        <v>620</v>
      </c>
      <c r="F335" s="4" t="s">
        <v>2301</v>
      </c>
      <c r="G335" s="4" t="s">
        <v>2299</v>
      </c>
      <c r="H335" s="4" t="s">
        <v>2301</v>
      </c>
      <c r="I335" s="4" t="s">
        <v>622</v>
      </c>
      <c r="J335" s="4" t="s">
        <v>623</v>
      </c>
      <c r="K335" s="4" t="s">
        <v>624</v>
      </c>
      <c r="L335" s="4">
        <v>11910120</v>
      </c>
      <c r="M335" s="4">
        <v>735984</v>
      </c>
      <c r="N335" s="4" t="s">
        <v>2302</v>
      </c>
      <c r="O335" s="4" t="s">
        <v>2303</v>
      </c>
      <c r="P335" s="5">
        <v>94</v>
      </c>
      <c r="Q335" s="5">
        <v>7</v>
      </c>
      <c r="R335" s="5">
        <v>0</v>
      </c>
      <c r="S335" s="5">
        <v>0</v>
      </c>
      <c r="T335" s="5">
        <v>0</v>
      </c>
      <c r="U335" s="5">
        <v>76</v>
      </c>
      <c r="V335" s="5">
        <v>11</v>
      </c>
      <c r="W335" s="5">
        <v>70</v>
      </c>
      <c r="X335" s="5">
        <v>7</v>
      </c>
      <c r="Y335" s="5">
        <v>0</v>
      </c>
      <c r="Z335" s="5">
        <v>0</v>
      </c>
      <c r="AA335" s="5">
        <v>0</v>
      </c>
      <c r="AB335" s="5">
        <v>59</v>
      </c>
      <c r="AC335" s="5">
        <v>4</v>
      </c>
      <c r="AD335" s="5">
        <v>66</v>
      </c>
      <c r="AE335" s="5">
        <v>24</v>
      </c>
      <c r="AF335" s="5">
        <v>38</v>
      </c>
      <c r="AG335" s="5">
        <v>38</v>
      </c>
      <c r="AH335" s="5">
        <v>21</v>
      </c>
      <c r="AI335" s="5">
        <v>0.36359999999999998</v>
      </c>
      <c r="AJ335" s="5">
        <v>0.57579999999999998</v>
      </c>
      <c r="AK335" s="5">
        <v>0.57579999999999998</v>
      </c>
      <c r="AL335" s="4" t="s">
        <v>627</v>
      </c>
    </row>
    <row r="336" spans="1:38" x14ac:dyDescent="0.3">
      <c r="A336" s="4" t="s">
        <v>616</v>
      </c>
      <c r="B336" s="4" t="s">
        <v>2293</v>
      </c>
      <c r="C336" s="4" t="s">
        <v>2304</v>
      </c>
      <c r="D336" s="4" t="s">
        <v>2305</v>
      </c>
      <c r="E336" s="4" t="s">
        <v>620</v>
      </c>
      <c r="F336" s="4" t="s">
        <v>2306</v>
      </c>
      <c r="G336" s="4" t="s">
        <v>2304</v>
      </c>
      <c r="H336" s="4" t="s">
        <v>2306</v>
      </c>
      <c r="I336" s="4" t="s">
        <v>622</v>
      </c>
      <c r="J336" s="4" t="s">
        <v>623</v>
      </c>
      <c r="K336" s="4" t="s">
        <v>624</v>
      </c>
      <c r="L336" s="4">
        <v>5579803</v>
      </c>
      <c r="M336" s="4">
        <v>0</v>
      </c>
      <c r="N336" s="4" t="s">
        <v>2307</v>
      </c>
      <c r="O336" s="4" t="s">
        <v>2308</v>
      </c>
      <c r="P336" s="5">
        <v>180</v>
      </c>
      <c r="Q336" s="5">
        <v>6</v>
      </c>
      <c r="R336" s="5">
        <v>0</v>
      </c>
      <c r="S336" s="5">
        <v>1</v>
      </c>
      <c r="T336" s="5">
        <v>0</v>
      </c>
      <c r="U336" s="5">
        <v>166</v>
      </c>
      <c r="V336" s="5">
        <v>7</v>
      </c>
      <c r="W336" s="5">
        <v>127</v>
      </c>
      <c r="X336" s="5">
        <v>6</v>
      </c>
      <c r="Y336" s="5">
        <v>0</v>
      </c>
      <c r="Z336" s="5">
        <v>1</v>
      </c>
      <c r="AA336" s="5">
        <v>0</v>
      </c>
      <c r="AB336" s="5">
        <v>117</v>
      </c>
      <c r="AC336" s="5">
        <v>3</v>
      </c>
      <c r="AD336" s="5">
        <v>106</v>
      </c>
      <c r="AE336" s="5">
        <v>31</v>
      </c>
      <c r="AF336" s="5">
        <v>71</v>
      </c>
      <c r="AG336" s="5">
        <v>68</v>
      </c>
      <c r="AH336" s="5">
        <v>31</v>
      </c>
      <c r="AI336" s="5">
        <v>0.29249999999999998</v>
      </c>
      <c r="AJ336" s="5">
        <v>0.66979999999999995</v>
      </c>
      <c r="AK336" s="5">
        <v>0.66979999999999995</v>
      </c>
      <c r="AL336" s="4" t="s">
        <v>627</v>
      </c>
    </row>
    <row r="337" spans="1:38" x14ac:dyDescent="0.3">
      <c r="A337" s="4" t="s">
        <v>616</v>
      </c>
      <c r="B337" s="4" t="s">
        <v>2293</v>
      </c>
      <c r="C337" s="4" t="s">
        <v>2309</v>
      </c>
      <c r="D337" s="4" t="s">
        <v>2310</v>
      </c>
      <c r="E337" s="4" t="s">
        <v>620</v>
      </c>
      <c r="F337" s="4" t="s">
        <v>2311</v>
      </c>
      <c r="G337" s="4" t="s">
        <v>2309</v>
      </c>
      <c r="H337" s="4" t="s">
        <v>2311</v>
      </c>
      <c r="I337" s="4" t="s">
        <v>622</v>
      </c>
      <c r="J337" s="4" t="s">
        <v>623</v>
      </c>
      <c r="K337" s="4" t="s">
        <v>624</v>
      </c>
      <c r="L337" s="4">
        <v>7799108</v>
      </c>
      <c r="M337" s="4">
        <v>0</v>
      </c>
      <c r="N337" s="4" t="s">
        <v>2312</v>
      </c>
      <c r="O337" s="4" t="s">
        <v>2313</v>
      </c>
      <c r="P337" s="5">
        <v>77</v>
      </c>
      <c r="Q337" s="5">
        <v>1</v>
      </c>
      <c r="R337" s="5">
        <v>2</v>
      </c>
      <c r="S337" s="5">
        <v>0</v>
      </c>
      <c r="T337" s="5">
        <v>0</v>
      </c>
      <c r="U337" s="5">
        <v>74</v>
      </c>
      <c r="V337" s="5">
        <v>0</v>
      </c>
      <c r="W337" s="5">
        <v>61</v>
      </c>
      <c r="X337" s="5">
        <v>1</v>
      </c>
      <c r="Y337" s="5">
        <v>2</v>
      </c>
      <c r="Z337" s="5">
        <v>0</v>
      </c>
      <c r="AA337" s="5">
        <v>0</v>
      </c>
      <c r="AB337" s="5">
        <v>58</v>
      </c>
      <c r="AC337" s="5">
        <v>0</v>
      </c>
      <c r="AD337" s="5">
        <v>43</v>
      </c>
      <c r="AE337" s="5">
        <v>27</v>
      </c>
      <c r="AF337" s="5">
        <v>16</v>
      </c>
      <c r="AG337" s="5">
        <v>25</v>
      </c>
      <c r="AH337" s="5">
        <v>14</v>
      </c>
      <c r="AI337" s="5">
        <v>0.62790000000000001</v>
      </c>
      <c r="AJ337" s="5">
        <v>0.37209999999999999</v>
      </c>
      <c r="AK337" s="5">
        <v>2.6278999999999999</v>
      </c>
      <c r="AL337" s="4" t="s">
        <v>627</v>
      </c>
    </row>
    <row r="338" spans="1:38" x14ac:dyDescent="0.3">
      <c r="A338" s="4" t="s">
        <v>616</v>
      </c>
      <c r="B338" s="4" t="s">
        <v>2293</v>
      </c>
      <c r="C338" s="4" t="s">
        <v>2314</v>
      </c>
      <c r="D338" s="4" t="s">
        <v>2315</v>
      </c>
      <c r="E338" s="4" t="s">
        <v>620</v>
      </c>
      <c r="F338" s="4" t="s">
        <v>2316</v>
      </c>
      <c r="G338" s="4" t="s">
        <v>2314</v>
      </c>
      <c r="H338" s="4" t="s">
        <v>2316</v>
      </c>
      <c r="I338" s="4" t="s">
        <v>622</v>
      </c>
      <c r="J338" s="4" t="s">
        <v>623</v>
      </c>
      <c r="K338" s="4" t="s">
        <v>624</v>
      </c>
      <c r="L338" s="4">
        <v>7603486743</v>
      </c>
      <c r="M338" s="4">
        <v>176682049</v>
      </c>
      <c r="N338" s="4" t="s">
        <v>2317</v>
      </c>
      <c r="O338" s="4" t="s">
        <v>2318</v>
      </c>
      <c r="P338" s="5">
        <v>190</v>
      </c>
      <c r="Q338" s="5">
        <v>11</v>
      </c>
      <c r="R338" s="5">
        <v>0</v>
      </c>
      <c r="S338" s="5">
        <v>0</v>
      </c>
      <c r="T338" s="5">
        <v>0</v>
      </c>
      <c r="U338" s="5">
        <v>174</v>
      </c>
      <c r="V338" s="5">
        <v>5</v>
      </c>
      <c r="W338" s="5">
        <v>137</v>
      </c>
      <c r="X338" s="5">
        <v>8</v>
      </c>
      <c r="Y338" s="5">
        <v>0</v>
      </c>
      <c r="Z338" s="5">
        <v>0</v>
      </c>
      <c r="AA338" s="5">
        <v>0</v>
      </c>
      <c r="AB338" s="5">
        <v>126</v>
      </c>
      <c r="AC338" s="5">
        <v>3</v>
      </c>
      <c r="AD338" s="5">
        <v>107</v>
      </c>
      <c r="AE338" s="5">
        <v>56</v>
      </c>
      <c r="AF338" s="5">
        <v>48</v>
      </c>
      <c r="AG338" s="5">
        <v>75</v>
      </c>
      <c r="AH338" s="5">
        <v>28</v>
      </c>
      <c r="AI338" s="5">
        <v>0.52339999999999998</v>
      </c>
      <c r="AJ338" s="5">
        <v>0.4486</v>
      </c>
      <c r="AK338" s="5">
        <v>2.5234000000000001</v>
      </c>
      <c r="AL338" s="4" t="s">
        <v>627</v>
      </c>
    </row>
    <row r="339" spans="1:38" x14ac:dyDescent="0.3">
      <c r="A339" s="4" t="s">
        <v>616</v>
      </c>
      <c r="B339" s="4" t="s">
        <v>1319</v>
      </c>
      <c r="C339" s="4" t="s">
        <v>2319</v>
      </c>
      <c r="D339" s="4" t="s">
        <v>2320</v>
      </c>
      <c r="E339" s="4" t="s">
        <v>620</v>
      </c>
      <c r="F339" s="4" t="s">
        <v>2321</v>
      </c>
      <c r="G339" s="4" t="s">
        <v>2319</v>
      </c>
      <c r="H339" s="4" t="s">
        <v>2321</v>
      </c>
      <c r="I339" s="4" t="s">
        <v>622</v>
      </c>
      <c r="J339" s="4" t="s">
        <v>623</v>
      </c>
      <c r="K339" s="4" t="s">
        <v>624</v>
      </c>
      <c r="L339" s="4">
        <v>1304612</v>
      </c>
      <c r="M339" s="4">
        <v>0</v>
      </c>
      <c r="N339" s="4" t="s">
        <v>2322</v>
      </c>
      <c r="O339" s="4" t="s">
        <v>2323</v>
      </c>
      <c r="P339" s="5">
        <v>3281</v>
      </c>
      <c r="Q339" s="5">
        <v>2083</v>
      </c>
      <c r="R339" s="5">
        <v>232</v>
      </c>
      <c r="S339" s="5">
        <v>222</v>
      </c>
      <c r="T339" s="5">
        <v>245</v>
      </c>
      <c r="U339" s="5">
        <v>248</v>
      </c>
      <c r="V339" s="5">
        <v>251</v>
      </c>
      <c r="W339" s="5">
        <v>2459</v>
      </c>
      <c r="X339" s="5">
        <v>1662</v>
      </c>
      <c r="Y339" s="5">
        <v>185</v>
      </c>
      <c r="Z339" s="5">
        <v>140</v>
      </c>
      <c r="AA339" s="5">
        <v>181</v>
      </c>
      <c r="AB339" s="5">
        <v>172</v>
      </c>
      <c r="AC339" s="5">
        <v>119</v>
      </c>
      <c r="AD339" s="5">
        <v>1726</v>
      </c>
      <c r="AE339" s="5">
        <v>661</v>
      </c>
      <c r="AF339" s="5">
        <v>1047</v>
      </c>
      <c r="AG339" s="5">
        <v>792</v>
      </c>
      <c r="AH339" s="5">
        <v>844</v>
      </c>
      <c r="AI339" s="5">
        <v>0.38300000000000001</v>
      </c>
      <c r="AJ339" s="5">
        <v>0.60660000000000003</v>
      </c>
      <c r="AK339" s="5">
        <v>0.60660000000000003</v>
      </c>
      <c r="AL339" s="4" t="s">
        <v>627</v>
      </c>
    </row>
    <row r="340" spans="1:38" x14ac:dyDescent="0.3">
      <c r="A340" s="4" t="s">
        <v>616</v>
      </c>
      <c r="B340" s="4" t="s">
        <v>1319</v>
      </c>
      <c r="C340" s="4" t="s">
        <v>2324</v>
      </c>
      <c r="D340" s="4" t="s">
        <v>2325</v>
      </c>
      <c r="E340" s="4" t="s">
        <v>620</v>
      </c>
      <c r="F340" s="4" t="s">
        <v>2326</v>
      </c>
      <c r="G340" s="4" t="s">
        <v>2324</v>
      </c>
      <c r="H340" s="4" t="s">
        <v>2326</v>
      </c>
      <c r="I340" s="4" t="s">
        <v>622</v>
      </c>
      <c r="J340" s="4" t="s">
        <v>623</v>
      </c>
      <c r="K340" s="4" t="s">
        <v>624</v>
      </c>
      <c r="L340" s="4">
        <v>1069049</v>
      </c>
      <c r="M340" s="4">
        <v>0</v>
      </c>
      <c r="N340" s="4" t="s">
        <v>2327</v>
      </c>
      <c r="O340" s="4" t="s">
        <v>2328</v>
      </c>
      <c r="P340" s="5">
        <v>1922</v>
      </c>
      <c r="Q340" s="5">
        <v>1115</v>
      </c>
      <c r="R340" s="5">
        <v>164</v>
      </c>
      <c r="S340" s="5">
        <v>142</v>
      </c>
      <c r="T340" s="5">
        <v>179</v>
      </c>
      <c r="U340" s="5">
        <v>132</v>
      </c>
      <c r="V340" s="5">
        <v>190</v>
      </c>
      <c r="W340" s="5">
        <v>1434</v>
      </c>
      <c r="X340" s="5">
        <v>946</v>
      </c>
      <c r="Y340" s="5">
        <v>118</v>
      </c>
      <c r="Z340" s="5">
        <v>82</v>
      </c>
      <c r="AA340" s="5">
        <v>113</v>
      </c>
      <c r="AB340" s="5">
        <v>86</v>
      </c>
      <c r="AC340" s="5">
        <v>89</v>
      </c>
      <c r="AD340" s="5">
        <v>858</v>
      </c>
      <c r="AE340" s="5">
        <v>330</v>
      </c>
      <c r="AF340" s="5">
        <v>521</v>
      </c>
      <c r="AG340" s="5">
        <v>396</v>
      </c>
      <c r="AH340" s="5">
        <v>417</v>
      </c>
      <c r="AI340" s="5">
        <v>0.3846</v>
      </c>
      <c r="AJ340" s="5">
        <v>0.60719999999999996</v>
      </c>
      <c r="AK340" s="5">
        <v>0.60719999999999996</v>
      </c>
      <c r="AL340" s="4" t="s">
        <v>627</v>
      </c>
    </row>
    <row r="341" spans="1:38" x14ac:dyDescent="0.3">
      <c r="A341" s="4" t="s">
        <v>616</v>
      </c>
      <c r="B341" s="4" t="s">
        <v>1319</v>
      </c>
      <c r="C341" s="4" t="s">
        <v>2329</v>
      </c>
      <c r="D341" s="4" t="s">
        <v>2330</v>
      </c>
      <c r="E341" s="4" t="s">
        <v>620</v>
      </c>
      <c r="F341" s="4" t="s">
        <v>2331</v>
      </c>
      <c r="G341" s="4" t="s">
        <v>2329</v>
      </c>
      <c r="H341" s="4" t="s">
        <v>2331</v>
      </c>
      <c r="I341" s="4" t="s">
        <v>622</v>
      </c>
      <c r="J341" s="4" t="s">
        <v>623</v>
      </c>
      <c r="K341" s="4" t="s">
        <v>624</v>
      </c>
      <c r="L341" s="4">
        <v>3477799</v>
      </c>
      <c r="M341" s="4">
        <v>175004</v>
      </c>
      <c r="N341" s="4" t="s">
        <v>2332</v>
      </c>
      <c r="O341" s="4" t="s">
        <v>2333</v>
      </c>
      <c r="P341" s="5">
        <v>840</v>
      </c>
      <c r="Q341" s="5">
        <v>517</v>
      </c>
      <c r="R341" s="5">
        <v>41</v>
      </c>
      <c r="S341" s="5">
        <v>63</v>
      </c>
      <c r="T341" s="5">
        <v>39</v>
      </c>
      <c r="U341" s="5">
        <v>105</v>
      </c>
      <c r="V341" s="5">
        <v>75</v>
      </c>
      <c r="W341" s="5">
        <v>663</v>
      </c>
      <c r="X341" s="5">
        <v>445</v>
      </c>
      <c r="Y341" s="5">
        <v>22</v>
      </c>
      <c r="Z341" s="5">
        <v>53</v>
      </c>
      <c r="AA341" s="5">
        <v>34</v>
      </c>
      <c r="AB341" s="5">
        <v>69</v>
      </c>
      <c r="AC341" s="5">
        <v>40</v>
      </c>
      <c r="AD341" s="5">
        <v>403</v>
      </c>
      <c r="AE341" s="5">
        <v>256</v>
      </c>
      <c r="AF341" s="5">
        <v>128</v>
      </c>
      <c r="AG341" s="5">
        <v>239</v>
      </c>
      <c r="AH341" s="5">
        <v>106</v>
      </c>
      <c r="AI341" s="5">
        <v>0.63519999999999999</v>
      </c>
      <c r="AJ341" s="5">
        <v>0.31759999999999999</v>
      </c>
      <c r="AK341" s="5">
        <v>2.6352000000000002</v>
      </c>
      <c r="AL341" s="4" t="s">
        <v>627</v>
      </c>
    </row>
    <row r="342" spans="1:38" x14ac:dyDescent="0.3">
      <c r="A342" s="4" t="s">
        <v>616</v>
      </c>
      <c r="B342" s="4" t="s">
        <v>1319</v>
      </c>
      <c r="C342" s="4" t="s">
        <v>2334</v>
      </c>
      <c r="D342" s="4" t="s">
        <v>2335</v>
      </c>
      <c r="E342" s="4" t="s">
        <v>620</v>
      </c>
      <c r="F342" s="4" t="s">
        <v>2336</v>
      </c>
      <c r="G342" s="4" t="s">
        <v>2334</v>
      </c>
      <c r="H342" s="4" t="s">
        <v>2336</v>
      </c>
      <c r="I342" s="4" t="s">
        <v>622</v>
      </c>
      <c r="J342" s="4" t="s">
        <v>623</v>
      </c>
      <c r="K342" s="4" t="s">
        <v>624</v>
      </c>
      <c r="L342" s="4">
        <v>2126534</v>
      </c>
      <c r="M342" s="4">
        <v>118037</v>
      </c>
      <c r="N342" s="4" t="s">
        <v>2337</v>
      </c>
      <c r="O342" s="4" t="s">
        <v>2338</v>
      </c>
      <c r="P342" s="5">
        <v>869</v>
      </c>
      <c r="Q342" s="5">
        <v>584</v>
      </c>
      <c r="R342" s="5">
        <v>19</v>
      </c>
      <c r="S342" s="5">
        <v>47</v>
      </c>
      <c r="T342" s="5">
        <v>88</v>
      </c>
      <c r="U342" s="5">
        <v>85</v>
      </c>
      <c r="V342" s="5">
        <v>46</v>
      </c>
      <c r="W342" s="5">
        <v>676</v>
      </c>
      <c r="X342" s="5">
        <v>473</v>
      </c>
      <c r="Y342" s="5">
        <v>17</v>
      </c>
      <c r="Z342" s="5">
        <v>33</v>
      </c>
      <c r="AA342" s="5">
        <v>70</v>
      </c>
      <c r="AB342" s="5">
        <v>57</v>
      </c>
      <c r="AC342" s="5">
        <v>26</v>
      </c>
      <c r="AD342" s="5">
        <v>555</v>
      </c>
      <c r="AE342" s="5">
        <v>239</v>
      </c>
      <c r="AF342" s="5">
        <v>305</v>
      </c>
      <c r="AG342" s="5">
        <v>265</v>
      </c>
      <c r="AH342" s="5">
        <v>261</v>
      </c>
      <c r="AI342" s="5">
        <v>0.43059999999999998</v>
      </c>
      <c r="AJ342" s="5">
        <v>0.54949999999999999</v>
      </c>
      <c r="AK342" s="5">
        <v>0.54949999999999999</v>
      </c>
      <c r="AL342" s="4" t="s">
        <v>627</v>
      </c>
    </row>
    <row r="343" spans="1:38" x14ac:dyDescent="0.3">
      <c r="A343" s="4" t="s">
        <v>616</v>
      </c>
      <c r="B343" s="4" t="s">
        <v>1319</v>
      </c>
      <c r="C343" s="4" t="s">
        <v>2339</v>
      </c>
      <c r="D343" s="4" t="s">
        <v>2340</v>
      </c>
      <c r="E343" s="4" t="s">
        <v>620</v>
      </c>
      <c r="F343" s="4" t="s">
        <v>2341</v>
      </c>
      <c r="G343" s="4" t="s">
        <v>2339</v>
      </c>
      <c r="H343" s="4" t="s">
        <v>2341</v>
      </c>
      <c r="I343" s="4" t="s">
        <v>622</v>
      </c>
      <c r="J343" s="4" t="s">
        <v>623</v>
      </c>
      <c r="K343" s="4" t="s">
        <v>624</v>
      </c>
      <c r="L343" s="4">
        <v>1362755</v>
      </c>
      <c r="M343" s="4">
        <v>0</v>
      </c>
      <c r="N343" s="4" t="s">
        <v>2342</v>
      </c>
      <c r="O343" s="4" t="s">
        <v>2343</v>
      </c>
      <c r="P343" s="5">
        <v>2172</v>
      </c>
      <c r="Q343" s="5">
        <v>1267</v>
      </c>
      <c r="R343" s="5">
        <v>63</v>
      </c>
      <c r="S343" s="5">
        <v>132</v>
      </c>
      <c r="T343" s="5">
        <v>338</v>
      </c>
      <c r="U343" s="5">
        <v>211</v>
      </c>
      <c r="V343" s="5">
        <v>161</v>
      </c>
      <c r="W343" s="5">
        <v>1709</v>
      </c>
      <c r="X343" s="5">
        <v>1085</v>
      </c>
      <c r="Y343" s="5">
        <v>46</v>
      </c>
      <c r="Z343" s="5">
        <v>87</v>
      </c>
      <c r="AA343" s="5">
        <v>234</v>
      </c>
      <c r="AB343" s="5">
        <v>165</v>
      </c>
      <c r="AC343" s="5">
        <v>92</v>
      </c>
      <c r="AD343" s="5">
        <v>969</v>
      </c>
      <c r="AE343" s="5">
        <v>414</v>
      </c>
      <c r="AF343" s="5">
        <v>531</v>
      </c>
      <c r="AG343" s="5">
        <v>456</v>
      </c>
      <c r="AH343" s="5">
        <v>438</v>
      </c>
      <c r="AI343" s="5">
        <v>0.42720000000000002</v>
      </c>
      <c r="AJ343" s="5">
        <v>0.54800000000000004</v>
      </c>
      <c r="AK343" s="5">
        <v>0.54800000000000004</v>
      </c>
      <c r="AL343" s="4" t="s">
        <v>627</v>
      </c>
    </row>
    <row r="344" spans="1:38" x14ac:dyDescent="0.3">
      <c r="A344" s="4" t="s">
        <v>616</v>
      </c>
      <c r="B344" s="4" t="s">
        <v>1319</v>
      </c>
      <c r="C344" s="4" t="s">
        <v>2344</v>
      </c>
      <c r="D344" s="4" t="s">
        <v>2345</v>
      </c>
      <c r="E344" s="4" t="s">
        <v>620</v>
      </c>
      <c r="F344" s="4" t="s">
        <v>2346</v>
      </c>
      <c r="G344" s="4" t="s">
        <v>2344</v>
      </c>
      <c r="H344" s="4" t="s">
        <v>2346</v>
      </c>
      <c r="I344" s="4" t="s">
        <v>622</v>
      </c>
      <c r="J344" s="4" t="s">
        <v>623</v>
      </c>
      <c r="K344" s="4" t="s">
        <v>624</v>
      </c>
      <c r="L344" s="4">
        <v>1687713</v>
      </c>
      <c r="M344" s="4">
        <v>0</v>
      </c>
      <c r="N344" s="4" t="s">
        <v>2347</v>
      </c>
      <c r="O344" s="4" t="s">
        <v>2348</v>
      </c>
      <c r="P344" s="5">
        <v>1864</v>
      </c>
      <c r="Q344" s="5">
        <v>1577</v>
      </c>
      <c r="R344" s="5">
        <v>16</v>
      </c>
      <c r="S344" s="5">
        <v>83</v>
      </c>
      <c r="T344" s="5">
        <v>56</v>
      </c>
      <c r="U344" s="5">
        <v>52</v>
      </c>
      <c r="V344" s="5">
        <v>80</v>
      </c>
      <c r="W344" s="5">
        <v>1462</v>
      </c>
      <c r="X344" s="5">
        <v>1276</v>
      </c>
      <c r="Y344" s="5">
        <v>10</v>
      </c>
      <c r="Z344" s="5">
        <v>53</v>
      </c>
      <c r="AA344" s="5">
        <v>42</v>
      </c>
      <c r="AB344" s="5">
        <v>42</v>
      </c>
      <c r="AC344" s="5">
        <v>39</v>
      </c>
      <c r="AD344" s="5">
        <v>1240</v>
      </c>
      <c r="AE344" s="5">
        <v>692</v>
      </c>
      <c r="AF344" s="5">
        <v>531</v>
      </c>
      <c r="AG344" s="5">
        <v>640</v>
      </c>
      <c r="AH344" s="5">
        <v>542</v>
      </c>
      <c r="AI344" s="5">
        <v>0.55810000000000004</v>
      </c>
      <c r="AJ344" s="5">
        <v>0.42820000000000003</v>
      </c>
      <c r="AK344" s="5">
        <v>2.5581</v>
      </c>
      <c r="AL344" s="4" t="s">
        <v>627</v>
      </c>
    </row>
    <row r="345" spans="1:38" x14ac:dyDescent="0.3">
      <c r="A345" s="4" t="s">
        <v>616</v>
      </c>
      <c r="B345" s="4" t="s">
        <v>1319</v>
      </c>
      <c r="C345" s="4" t="s">
        <v>2349</v>
      </c>
      <c r="D345" s="4" t="s">
        <v>2350</v>
      </c>
      <c r="E345" s="4" t="s">
        <v>620</v>
      </c>
      <c r="F345" s="4" t="s">
        <v>2351</v>
      </c>
      <c r="G345" s="4" t="s">
        <v>2349</v>
      </c>
      <c r="H345" s="4" t="s">
        <v>2351</v>
      </c>
      <c r="I345" s="4" t="s">
        <v>622</v>
      </c>
      <c r="J345" s="4" t="s">
        <v>623</v>
      </c>
      <c r="K345" s="4" t="s">
        <v>624</v>
      </c>
      <c r="L345" s="4">
        <v>2189773</v>
      </c>
      <c r="M345" s="4">
        <v>0</v>
      </c>
      <c r="N345" s="4" t="s">
        <v>2352</v>
      </c>
      <c r="O345" s="4" t="s">
        <v>2353</v>
      </c>
      <c r="P345" s="5">
        <v>2221</v>
      </c>
      <c r="Q345" s="5">
        <v>1485</v>
      </c>
      <c r="R345" s="5">
        <v>66</v>
      </c>
      <c r="S345" s="5">
        <v>142</v>
      </c>
      <c r="T345" s="5">
        <v>128</v>
      </c>
      <c r="U345" s="5">
        <v>185</v>
      </c>
      <c r="V345" s="5">
        <v>215</v>
      </c>
      <c r="W345" s="5">
        <v>1646</v>
      </c>
      <c r="X345" s="5">
        <v>1184</v>
      </c>
      <c r="Y345" s="5">
        <v>51</v>
      </c>
      <c r="Z345" s="5">
        <v>89</v>
      </c>
      <c r="AA345" s="5">
        <v>102</v>
      </c>
      <c r="AB345" s="5">
        <v>120</v>
      </c>
      <c r="AC345" s="5">
        <v>100</v>
      </c>
      <c r="AD345" s="5">
        <v>886</v>
      </c>
      <c r="AE345" s="5">
        <v>339</v>
      </c>
      <c r="AF345" s="5">
        <v>528</v>
      </c>
      <c r="AG345" s="5">
        <v>401</v>
      </c>
      <c r="AH345" s="5">
        <v>430</v>
      </c>
      <c r="AI345" s="5">
        <v>0.3826</v>
      </c>
      <c r="AJ345" s="5">
        <v>0.59589999999999999</v>
      </c>
      <c r="AK345" s="5">
        <v>0.59589999999999999</v>
      </c>
      <c r="AL345" s="4" t="s">
        <v>627</v>
      </c>
    </row>
    <row r="346" spans="1:38" x14ac:dyDescent="0.3">
      <c r="A346" s="4" t="s">
        <v>616</v>
      </c>
      <c r="B346" s="4" t="s">
        <v>2354</v>
      </c>
      <c r="C346" s="4" t="s">
        <v>1897</v>
      </c>
      <c r="D346" s="4" t="s">
        <v>2355</v>
      </c>
      <c r="E346" s="4" t="s">
        <v>620</v>
      </c>
      <c r="F346" s="4" t="s">
        <v>2356</v>
      </c>
      <c r="G346" s="4" t="s">
        <v>1897</v>
      </c>
      <c r="H346" s="4" t="s">
        <v>2356</v>
      </c>
      <c r="I346" s="4" t="s">
        <v>622</v>
      </c>
      <c r="J346" s="4" t="s">
        <v>623</v>
      </c>
      <c r="K346" s="4" t="s">
        <v>624</v>
      </c>
      <c r="L346" s="4">
        <v>4187081520</v>
      </c>
      <c r="M346" s="4">
        <v>3818901510</v>
      </c>
      <c r="N346" s="4" t="s">
        <v>2357</v>
      </c>
      <c r="O346" s="4" t="s">
        <v>2358</v>
      </c>
      <c r="P346" s="5">
        <v>102</v>
      </c>
      <c r="Q346" s="5">
        <v>15</v>
      </c>
      <c r="R346" s="5">
        <v>0</v>
      </c>
      <c r="S346" s="5">
        <v>0</v>
      </c>
      <c r="T346" s="5">
        <v>0</v>
      </c>
      <c r="U346" s="5">
        <v>85</v>
      </c>
      <c r="V346" s="5">
        <v>2</v>
      </c>
      <c r="W346" s="5">
        <v>67</v>
      </c>
      <c r="X346" s="5">
        <v>14</v>
      </c>
      <c r="Y346" s="5">
        <v>0</v>
      </c>
      <c r="Z346" s="5">
        <v>0</v>
      </c>
      <c r="AA346" s="5">
        <v>0</v>
      </c>
      <c r="AB346" s="5">
        <v>51</v>
      </c>
      <c r="AC346" s="5">
        <v>2</v>
      </c>
      <c r="AD346" s="5">
        <v>56</v>
      </c>
      <c r="AE346" s="5">
        <v>17</v>
      </c>
      <c r="AF346" s="5">
        <v>39</v>
      </c>
      <c r="AG346" s="5">
        <v>29</v>
      </c>
      <c r="AH346" s="5">
        <v>24</v>
      </c>
      <c r="AI346" s="5">
        <v>0.30359999999999998</v>
      </c>
      <c r="AJ346" s="5">
        <v>0.69640000000000002</v>
      </c>
      <c r="AK346" s="5">
        <v>0.69640000000000002</v>
      </c>
      <c r="AL346" s="4" t="s">
        <v>627</v>
      </c>
    </row>
    <row r="347" spans="1:38" x14ac:dyDescent="0.3">
      <c r="A347" s="4" t="s">
        <v>616</v>
      </c>
      <c r="B347" s="4" t="s">
        <v>2354</v>
      </c>
      <c r="C347" s="4" t="s">
        <v>2359</v>
      </c>
      <c r="D347" s="4" t="s">
        <v>2360</v>
      </c>
      <c r="E347" s="4" t="s">
        <v>620</v>
      </c>
      <c r="F347" s="4" t="s">
        <v>2361</v>
      </c>
      <c r="G347" s="4" t="s">
        <v>2359</v>
      </c>
      <c r="H347" s="4" t="s">
        <v>2361</v>
      </c>
      <c r="I347" s="4" t="s">
        <v>622</v>
      </c>
      <c r="J347" s="4" t="s">
        <v>623</v>
      </c>
      <c r="K347" s="4" t="s">
        <v>624</v>
      </c>
      <c r="L347" s="4">
        <v>822401195</v>
      </c>
      <c r="M347" s="4">
        <v>263109707</v>
      </c>
      <c r="N347" s="4" t="s">
        <v>2362</v>
      </c>
      <c r="O347" s="4" t="s">
        <v>2363</v>
      </c>
      <c r="P347" s="5">
        <v>44</v>
      </c>
      <c r="Q347" s="5">
        <v>13</v>
      </c>
      <c r="R347" s="5">
        <v>0</v>
      </c>
      <c r="S347" s="5">
        <v>0</v>
      </c>
      <c r="T347" s="5">
        <v>0</v>
      </c>
      <c r="U347" s="5">
        <v>29</v>
      </c>
      <c r="V347" s="5">
        <v>2</v>
      </c>
      <c r="W347" s="5">
        <v>31</v>
      </c>
      <c r="X347" s="5">
        <v>9</v>
      </c>
      <c r="Y347" s="5">
        <v>0</v>
      </c>
      <c r="Z347" s="5">
        <v>0</v>
      </c>
      <c r="AA347" s="5">
        <v>0</v>
      </c>
      <c r="AB347" s="5">
        <v>21</v>
      </c>
      <c r="AC347" s="5">
        <v>1</v>
      </c>
      <c r="AD347" s="5">
        <v>29</v>
      </c>
      <c r="AE347" s="5">
        <v>5</v>
      </c>
      <c r="AF347" s="5">
        <v>22</v>
      </c>
      <c r="AG347" s="5">
        <v>13</v>
      </c>
      <c r="AH347" s="5">
        <v>14</v>
      </c>
      <c r="AI347" s="5">
        <v>0.1724</v>
      </c>
      <c r="AJ347" s="5">
        <v>0.75860000000000005</v>
      </c>
      <c r="AK347" s="5">
        <v>0.75860000000000005</v>
      </c>
      <c r="AL347" s="4" t="s">
        <v>627</v>
      </c>
    </row>
    <row r="348" spans="1:38" x14ac:dyDescent="0.3">
      <c r="A348" s="4" t="s">
        <v>616</v>
      </c>
      <c r="B348" s="4" t="s">
        <v>2293</v>
      </c>
      <c r="C348" s="4" t="s">
        <v>2364</v>
      </c>
      <c r="D348" s="4" t="s">
        <v>2365</v>
      </c>
      <c r="E348" s="4" t="s">
        <v>620</v>
      </c>
      <c r="F348" s="4" t="s">
        <v>2366</v>
      </c>
      <c r="G348" s="4" t="s">
        <v>2364</v>
      </c>
      <c r="H348" s="4" t="s">
        <v>2366</v>
      </c>
      <c r="I348" s="4" t="s">
        <v>622</v>
      </c>
      <c r="J348" s="4" t="s">
        <v>623</v>
      </c>
      <c r="K348" s="4" t="s">
        <v>624</v>
      </c>
      <c r="L348" s="4">
        <v>2306589622</v>
      </c>
      <c r="M348" s="4">
        <v>102492978</v>
      </c>
      <c r="N348" s="4" t="s">
        <v>2367</v>
      </c>
      <c r="O348" s="4" t="s">
        <v>2368</v>
      </c>
      <c r="P348" s="5">
        <v>98</v>
      </c>
      <c r="Q348" s="5">
        <v>1</v>
      </c>
      <c r="R348" s="5">
        <v>0</v>
      </c>
      <c r="S348" s="5">
        <v>0</v>
      </c>
      <c r="T348" s="5">
        <v>0</v>
      </c>
      <c r="U348" s="5">
        <v>95</v>
      </c>
      <c r="V348" s="5">
        <v>2</v>
      </c>
      <c r="W348" s="5">
        <v>71</v>
      </c>
      <c r="X348" s="5">
        <v>1</v>
      </c>
      <c r="Y348" s="5">
        <v>0</v>
      </c>
      <c r="Z348" s="5">
        <v>0</v>
      </c>
      <c r="AA348" s="5">
        <v>0</v>
      </c>
      <c r="AB348" s="5">
        <v>70</v>
      </c>
      <c r="AC348" s="5">
        <v>0</v>
      </c>
      <c r="AD348" s="5">
        <v>53</v>
      </c>
      <c r="AE348" s="5">
        <v>44</v>
      </c>
      <c r="AF348" s="5">
        <v>9</v>
      </c>
      <c r="AG348" s="5">
        <v>41</v>
      </c>
      <c r="AH348" s="5">
        <v>8</v>
      </c>
      <c r="AI348" s="5">
        <v>0.83020000000000005</v>
      </c>
      <c r="AJ348" s="5">
        <v>0.16980000000000001</v>
      </c>
      <c r="AK348" s="5">
        <v>2.8302</v>
      </c>
      <c r="AL348" s="4" t="s">
        <v>627</v>
      </c>
    </row>
    <row r="349" spans="1:38" x14ac:dyDescent="0.3">
      <c r="A349" s="4" t="s">
        <v>616</v>
      </c>
      <c r="B349" s="4" t="s">
        <v>2293</v>
      </c>
      <c r="C349" s="4" t="s">
        <v>2369</v>
      </c>
      <c r="D349" s="4" t="s">
        <v>2370</v>
      </c>
      <c r="E349" s="4" t="s">
        <v>620</v>
      </c>
      <c r="F349" s="4" t="s">
        <v>2371</v>
      </c>
      <c r="G349" s="4" t="s">
        <v>2369</v>
      </c>
      <c r="H349" s="4" t="s">
        <v>2371</v>
      </c>
      <c r="I349" s="4" t="s">
        <v>622</v>
      </c>
      <c r="J349" s="4" t="s">
        <v>623</v>
      </c>
      <c r="K349" s="4" t="s">
        <v>624</v>
      </c>
      <c r="L349" s="4">
        <v>8018526678</v>
      </c>
      <c r="M349" s="4">
        <v>146056884</v>
      </c>
      <c r="N349" s="4" t="s">
        <v>2372</v>
      </c>
      <c r="O349" s="4" t="s">
        <v>2373</v>
      </c>
      <c r="P349" s="5">
        <v>264</v>
      </c>
      <c r="Q349" s="5">
        <v>13</v>
      </c>
      <c r="R349" s="5">
        <v>0</v>
      </c>
      <c r="S349" s="5">
        <v>2</v>
      </c>
      <c r="T349" s="5">
        <v>0</v>
      </c>
      <c r="U349" s="5">
        <v>248</v>
      </c>
      <c r="V349" s="5">
        <v>1</v>
      </c>
      <c r="W349" s="5">
        <v>195</v>
      </c>
      <c r="X349" s="5">
        <v>12</v>
      </c>
      <c r="Y349" s="5">
        <v>0</v>
      </c>
      <c r="Z349" s="5">
        <v>1</v>
      </c>
      <c r="AA349" s="5">
        <v>0</v>
      </c>
      <c r="AB349" s="5">
        <v>182</v>
      </c>
      <c r="AC349" s="5">
        <v>0</v>
      </c>
      <c r="AD349" s="5">
        <v>139</v>
      </c>
      <c r="AE349" s="5">
        <v>70</v>
      </c>
      <c r="AF349" s="5">
        <v>60</v>
      </c>
      <c r="AG349" s="5">
        <v>105</v>
      </c>
      <c r="AH349" s="5">
        <v>24</v>
      </c>
      <c r="AI349" s="5">
        <v>0.50360000000000005</v>
      </c>
      <c r="AJ349" s="5">
        <v>0.43169999999999997</v>
      </c>
      <c r="AK349" s="5">
        <v>2.5036</v>
      </c>
      <c r="AL349" s="4" t="s">
        <v>627</v>
      </c>
    </row>
    <row r="350" spans="1:38" x14ac:dyDescent="0.3">
      <c r="A350" s="4" t="s">
        <v>616</v>
      </c>
      <c r="B350" s="4" t="s">
        <v>2293</v>
      </c>
      <c r="C350" s="4" t="s">
        <v>2374</v>
      </c>
      <c r="D350" s="4" t="s">
        <v>2375</v>
      </c>
      <c r="E350" s="4" t="s">
        <v>620</v>
      </c>
      <c r="F350" s="4" t="s">
        <v>2376</v>
      </c>
      <c r="G350" s="4" t="s">
        <v>2374</v>
      </c>
      <c r="H350" s="4" t="s">
        <v>2376</v>
      </c>
      <c r="I350" s="4" t="s">
        <v>622</v>
      </c>
      <c r="J350" s="4" t="s">
        <v>623</v>
      </c>
      <c r="K350" s="4" t="s">
        <v>624</v>
      </c>
      <c r="L350" s="4">
        <v>9773461478</v>
      </c>
      <c r="M350" s="4">
        <v>207975640</v>
      </c>
      <c r="N350" s="4" t="s">
        <v>2377</v>
      </c>
      <c r="O350" s="4" t="s">
        <v>2378</v>
      </c>
      <c r="P350" s="5">
        <v>470</v>
      </c>
      <c r="Q350" s="5">
        <v>133</v>
      </c>
      <c r="R350" s="5">
        <v>0</v>
      </c>
      <c r="S350" s="5">
        <v>11</v>
      </c>
      <c r="T350" s="5">
        <v>3</v>
      </c>
      <c r="U350" s="5">
        <v>294</v>
      </c>
      <c r="V350" s="5">
        <v>29</v>
      </c>
      <c r="W350" s="5">
        <v>337</v>
      </c>
      <c r="X350" s="5">
        <v>101</v>
      </c>
      <c r="Y350" s="5">
        <v>0</v>
      </c>
      <c r="Z350" s="5">
        <v>6</v>
      </c>
      <c r="AA350" s="5">
        <v>3</v>
      </c>
      <c r="AB350" s="5">
        <v>212</v>
      </c>
      <c r="AC350" s="5">
        <v>15</v>
      </c>
      <c r="AD350" s="5">
        <v>289</v>
      </c>
      <c r="AE350" s="5">
        <v>110</v>
      </c>
      <c r="AF350" s="5">
        <v>175</v>
      </c>
      <c r="AG350" s="5">
        <v>101</v>
      </c>
      <c r="AH350" s="5">
        <v>165</v>
      </c>
      <c r="AI350" s="5">
        <v>0.38059999999999999</v>
      </c>
      <c r="AJ350" s="5">
        <v>0.60550000000000004</v>
      </c>
      <c r="AK350" s="5">
        <v>0.60550000000000004</v>
      </c>
      <c r="AL350" s="4" t="s">
        <v>627</v>
      </c>
    </row>
    <row r="351" spans="1:38" x14ac:dyDescent="0.3">
      <c r="A351" s="4" t="s">
        <v>616</v>
      </c>
      <c r="B351" s="4" t="s">
        <v>2293</v>
      </c>
      <c r="C351" s="4" t="s">
        <v>2379</v>
      </c>
      <c r="D351" s="4" t="s">
        <v>2380</v>
      </c>
      <c r="E351" s="4" t="s">
        <v>620</v>
      </c>
      <c r="F351" s="4" t="s">
        <v>2381</v>
      </c>
      <c r="G351" s="4" t="s">
        <v>2379</v>
      </c>
      <c r="H351" s="4" t="s">
        <v>2381</v>
      </c>
      <c r="I351" s="4" t="s">
        <v>622</v>
      </c>
      <c r="J351" s="4" t="s">
        <v>623</v>
      </c>
      <c r="K351" s="4" t="s">
        <v>624</v>
      </c>
      <c r="L351" s="4">
        <v>10695205314</v>
      </c>
      <c r="M351" s="4">
        <v>67181953</v>
      </c>
      <c r="N351" s="4" t="s">
        <v>2382</v>
      </c>
      <c r="O351" s="4" t="s">
        <v>2383</v>
      </c>
      <c r="P351" s="5">
        <v>171</v>
      </c>
      <c r="Q351" s="5">
        <v>12</v>
      </c>
      <c r="R351" s="5">
        <v>0</v>
      </c>
      <c r="S351" s="5">
        <v>1</v>
      </c>
      <c r="T351" s="5">
        <v>1</v>
      </c>
      <c r="U351" s="5">
        <v>147</v>
      </c>
      <c r="V351" s="5">
        <v>10</v>
      </c>
      <c r="W351" s="5">
        <v>115</v>
      </c>
      <c r="X351" s="5">
        <v>11</v>
      </c>
      <c r="Y351" s="5">
        <v>0</v>
      </c>
      <c r="Z351" s="5">
        <v>0</v>
      </c>
      <c r="AA351" s="5">
        <v>1</v>
      </c>
      <c r="AB351" s="5">
        <v>97</v>
      </c>
      <c r="AC351" s="5">
        <v>6</v>
      </c>
      <c r="AD351" s="5">
        <v>94</v>
      </c>
      <c r="AE351" s="5">
        <v>54</v>
      </c>
      <c r="AF351" s="5">
        <v>40</v>
      </c>
      <c r="AG351" s="5">
        <v>52</v>
      </c>
      <c r="AH351" s="5">
        <v>39</v>
      </c>
      <c r="AI351" s="5">
        <v>0.57450000000000001</v>
      </c>
      <c r="AJ351" s="5">
        <v>0.42549999999999999</v>
      </c>
      <c r="AK351" s="5">
        <v>2.5745</v>
      </c>
      <c r="AL351" s="4" t="s">
        <v>627</v>
      </c>
    </row>
    <row r="352" spans="1:38" x14ac:dyDescent="0.3">
      <c r="A352" s="4" t="s">
        <v>616</v>
      </c>
      <c r="B352" s="4" t="s">
        <v>2293</v>
      </c>
      <c r="C352" s="4" t="s">
        <v>981</v>
      </c>
      <c r="D352" s="4" t="s">
        <v>2384</v>
      </c>
      <c r="E352" s="4" t="s">
        <v>620</v>
      </c>
      <c r="F352" s="4" t="s">
        <v>2385</v>
      </c>
      <c r="G352" s="4" t="s">
        <v>981</v>
      </c>
      <c r="H352" s="4" t="s">
        <v>2385</v>
      </c>
      <c r="I352" s="4" t="s">
        <v>622</v>
      </c>
      <c r="J352" s="4" t="s">
        <v>623</v>
      </c>
      <c r="K352" s="4" t="s">
        <v>624</v>
      </c>
      <c r="L352" s="4">
        <v>968812748</v>
      </c>
      <c r="M352" s="4">
        <v>0</v>
      </c>
      <c r="N352" s="4" t="s">
        <v>2386</v>
      </c>
      <c r="O352" s="4" t="s">
        <v>2387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9</v>
      </c>
      <c r="AL352" s="4" t="s">
        <v>627</v>
      </c>
    </row>
    <row r="353" spans="1:38" x14ac:dyDescent="0.3">
      <c r="A353" s="4" t="s">
        <v>616</v>
      </c>
      <c r="B353" s="4" t="s">
        <v>2293</v>
      </c>
      <c r="C353" s="4" t="s">
        <v>2388</v>
      </c>
      <c r="D353" s="4" t="s">
        <v>2389</v>
      </c>
      <c r="E353" s="4" t="s">
        <v>620</v>
      </c>
      <c r="F353" s="4" t="s">
        <v>2390</v>
      </c>
      <c r="G353" s="4" t="s">
        <v>2388</v>
      </c>
      <c r="H353" s="4" t="s">
        <v>2390</v>
      </c>
      <c r="I353" s="4" t="s">
        <v>622</v>
      </c>
      <c r="J353" s="4" t="s">
        <v>623</v>
      </c>
      <c r="K353" s="4" t="s">
        <v>624</v>
      </c>
      <c r="L353" s="4">
        <v>165684609</v>
      </c>
      <c r="M353" s="4">
        <v>782102</v>
      </c>
      <c r="N353" s="4" t="s">
        <v>2391</v>
      </c>
      <c r="O353" s="4" t="s">
        <v>2392</v>
      </c>
      <c r="P353" s="5">
        <v>87</v>
      </c>
      <c r="Q353" s="5">
        <v>7</v>
      </c>
      <c r="R353" s="5">
        <v>0</v>
      </c>
      <c r="S353" s="5">
        <v>1</v>
      </c>
      <c r="T353" s="5">
        <v>0</v>
      </c>
      <c r="U353" s="5">
        <v>73</v>
      </c>
      <c r="V353" s="5">
        <v>6</v>
      </c>
      <c r="W353" s="5">
        <v>65</v>
      </c>
      <c r="X353" s="5">
        <v>7</v>
      </c>
      <c r="Y353" s="5">
        <v>0</v>
      </c>
      <c r="Z353" s="5">
        <v>1</v>
      </c>
      <c r="AA353" s="5">
        <v>0</v>
      </c>
      <c r="AB353" s="5">
        <v>54</v>
      </c>
      <c r="AC353" s="5">
        <v>3</v>
      </c>
      <c r="AD353" s="5">
        <v>51</v>
      </c>
      <c r="AE353" s="5">
        <v>15</v>
      </c>
      <c r="AF353" s="5">
        <v>36</v>
      </c>
      <c r="AG353" s="5">
        <v>33</v>
      </c>
      <c r="AH353" s="5">
        <v>17</v>
      </c>
      <c r="AI353" s="5">
        <v>0.29409999999999997</v>
      </c>
      <c r="AJ353" s="5">
        <v>0.70589999999999997</v>
      </c>
      <c r="AK353" s="5">
        <v>0.70589999999999997</v>
      </c>
      <c r="AL353" s="4" t="s">
        <v>627</v>
      </c>
    </row>
    <row r="354" spans="1:38" x14ac:dyDescent="0.3">
      <c r="A354" s="4" t="s">
        <v>616</v>
      </c>
      <c r="B354" s="4" t="s">
        <v>2293</v>
      </c>
      <c r="C354" s="4" t="s">
        <v>2393</v>
      </c>
      <c r="D354" s="4" t="s">
        <v>2394</v>
      </c>
      <c r="E354" s="4" t="s">
        <v>620</v>
      </c>
      <c r="F354" s="4" t="s">
        <v>2395</v>
      </c>
      <c r="G354" s="4" t="s">
        <v>2393</v>
      </c>
      <c r="H354" s="4" t="s">
        <v>2395</v>
      </c>
      <c r="I354" s="4" t="s">
        <v>622</v>
      </c>
      <c r="J354" s="4" t="s">
        <v>623</v>
      </c>
      <c r="K354" s="4" t="s">
        <v>624</v>
      </c>
      <c r="L354" s="4">
        <v>15957896902</v>
      </c>
      <c r="M354" s="4">
        <v>439984624</v>
      </c>
      <c r="N354" s="4" t="s">
        <v>2396</v>
      </c>
      <c r="O354" s="4" t="s">
        <v>2397</v>
      </c>
      <c r="P354" s="5">
        <v>102</v>
      </c>
      <c r="Q354" s="5">
        <v>6</v>
      </c>
      <c r="R354" s="5">
        <v>0</v>
      </c>
      <c r="S354" s="5">
        <v>12</v>
      </c>
      <c r="T354" s="5">
        <v>0</v>
      </c>
      <c r="U354" s="5">
        <v>79</v>
      </c>
      <c r="V354" s="5">
        <v>5</v>
      </c>
      <c r="W354" s="5">
        <v>75</v>
      </c>
      <c r="X354" s="5">
        <v>6</v>
      </c>
      <c r="Y354" s="5">
        <v>0</v>
      </c>
      <c r="Z354" s="5">
        <v>7</v>
      </c>
      <c r="AA354" s="5">
        <v>0</v>
      </c>
      <c r="AB354" s="5">
        <v>61</v>
      </c>
      <c r="AC354" s="5">
        <v>1</v>
      </c>
      <c r="AD354" s="5">
        <v>22</v>
      </c>
      <c r="AE354" s="5">
        <v>18</v>
      </c>
      <c r="AF354" s="5">
        <v>4</v>
      </c>
      <c r="AG354" s="5">
        <v>21</v>
      </c>
      <c r="AH354" s="5">
        <v>1</v>
      </c>
      <c r="AI354" s="5">
        <v>0.81820000000000004</v>
      </c>
      <c r="AJ354" s="5">
        <v>0.18179999999999999</v>
      </c>
      <c r="AK354" s="5">
        <v>2.8182</v>
      </c>
      <c r="AL354" s="4" t="s">
        <v>627</v>
      </c>
    </row>
    <row r="355" spans="1:38" x14ac:dyDescent="0.3">
      <c r="A355" s="4" t="s">
        <v>616</v>
      </c>
      <c r="B355" s="4" t="s">
        <v>2293</v>
      </c>
      <c r="C355" s="4" t="s">
        <v>2398</v>
      </c>
      <c r="D355" s="4" t="s">
        <v>2399</v>
      </c>
      <c r="E355" s="4" t="s">
        <v>620</v>
      </c>
      <c r="F355" s="4" t="s">
        <v>2400</v>
      </c>
      <c r="G355" s="4" t="s">
        <v>2398</v>
      </c>
      <c r="H355" s="4" t="s">
        <v>2400</v>
      </c>
      <c r="I355" s="4" t="s">
        <v>622</v>
      </c>
      <c r="J355" s="4" t="s">
        <v>623</v>
      </c>
      <c r="K355" s="4" t="s">
        <v>624</v>
      </c>
      <c r="L355" s="4">
        <v>7461666169</v>
      </c>
      <c r="M355" s="4">
        <v>203538744</v>
      </c>
      <c r="N355" s="4" t="s">
        <v>2401</v>
      </c>
      <c r="O355" s="4" t="s">
        <v>2402</v>
      </c>
      <c r="P355" s="5">
        <v>85</v>
      </c>
      <c r="Q355" s="5">
        <v>1</v>
      </c>
      <c r="R355" s="5">
        <v>0</v>
      </c>
      <c r="S355" s="5">
        <v>4</v>
      </c>
      <c r="T355" s="5">
        <v>0</v>
      </c>
      <c r="U355" s="5">
        <v>79</v>
      </c>
      <c r="V355" s="5">
        <v>1</v>
      </c>
      <c r="W355" s="5">
        <v>63</v>
      </c>
      <c r="X355" s="5">
        <v>1</v>
      </c>
      <c r="Y355" s="5">
        <v>0</v>
      </c>
      <c r="Z355" s="5">
        <v>1</v>
      </c>
      <c r="AA355" s="5">
        <v>0</v>
      </c>
      <c r="AB355" s="5">
        <v>60</v>
      </c>
      <c r="AC355" s="5">
        <v>1</v>
      </c>
      <c r="AD355" s="5">
        <v>37</v>
      </c>
      <c r="AE355" s="5">
        <v>28</v>
      </c>
      <c r="AF355" s="5">
        <v>6</v>
      </c>
      <c r="AG355" s="5">
        <v>22</v>
      </c>
      <c r="AH355" s="5">
        <v>11</v>
      </c>
      <c r="AI355" s="5">
        <v>0.75680000000000003</v>
      </c>
      <c r="AJ355" s="5">
        <v>0.16220000000000001</v>
      </c>
      <c r="AK355" s="5">
        <v>2.7568000000000001</v>
      </c>
      <c r="AL355" s="4" t="s">
        <v>627</v>
      </c>
    </row>
    <row r="356" spans="1:38" x14ac:dyDescent="0.3">
      <c r="A356" s="4" t="s">
        <v>616</v>
      </c>
      <c r="B356" s="4" t="s">
        <v>2293</v>
      </c>
      <c r="C356" s="4" t="s">
        <v>986</v>
      </c>
      <c r="D356" s="4" t="s">
        <v>2403</v>
      </c>
      <c r="E356" s="4" t="s">
        <v>620</v>
      </c>
      <c r="F356" s="4" t="s">
        <v>2404</v>
      </c>
      <c r="G356" s="4" t="s">
        <v>986</v>
      </c>
      <c r="H356" s="4" t="s">
        <v>2404</v>
      </c>
      <c r="I356" s="4" t="s">
        <v>622</v>
      </c>
      <c r="J356" s="4" t="s">
        <v>623</v>
      </c>
      <c r="K356" s="4" t="s">
        <v>624</v>
      </c>
      <c r="L356" s="4">
        <v>27064909608</v>
      </c>
      <c r="M356" s="4">
        <v>191059044</v>
      </c>
      <c r="N356" s="4" t="s">
        <v>2405</v>
      </c>
      <c r="O356" s="4" t="s">
        <v>2406</v>
      </c>
      <c r="P356" s="5">
        <v>145</v>
      </c>
      <c r="Q356" s="5">
        <v>114</v>
      </c>
      <c r="R356" s="5">
        <v>0</v>
      </c>
      <c r="S356" s="5">
        <v>3</v>
      </c>
      <c r="T356" s="5">
        <v>0</v>
      </c>
      <c r="U356" s="5">
        <v>23</v>
      </c>
      <c r="V356" s="5">
        <v>5</v>
      </c>
      <c r="W356" s="5">
        <v>122</v>
      </c>
      <c r="X356" s="5">
        <v>100</v>
      </c>
      <c r="Y356" s="5">
        <v>0</v>
      </c>
      <c r="Z356" s="5">
        <v>3</v>
      </c>
      <c r="AA356" s="5">
        <v>0</v>
      </c>
      <c r="AB356" s="5">
        <v>15</v>
      </c>
      <c r="AC356" s="5">
        <v>4</v>
      </c>
      <c r="AD356" s="5">
        <v>69</v>
      </c>
      <c r="AE356" s="5">
        <v>17</v>
      </c>
      <c r="AF356" s="5">
        <v>50</v>
      </c>
      <c r="AG356" s="5">
        <v>22</v>
      </c>
      <c r="AH356" s="5">
        <v>39</v>
      </c>
      <c r="AI356" s="5">
        <v>0.24640000000000001</v>
      </c>
      <c r="AJ356" s="5">
        <v>0.72460000000000002</v>
      </c>
      <c r="AK356" s="5">
        <v>0.72460000000000002</v>
      </c>
      <c r="AL356" s="4" t="s">
        <v>627</v>
      </c>
    </row>
    <row r="357" spans="1:38" x14ac:dyDescent="0.3">
      <c r="A357" s="4" t="s">
        <v>616</v>
      </c>
      <c r="B357" s="4" t="s">
        <v>2293</v>
      </c>
      <c r="C357" s="4" t="s">
        <v>2407</v>
      </c>
      <c r="D357" s="4" t="s">
        <v>2408</v>
      </c>
      <c r="E357" s="4" t="s">
        <v>620</v>
      </c>
      <c r="F357" s="4" t="s">
        <v>2409</v>
      </c>
      <c r="G357" s="4" t="s">
        <v>2407</v>
      </c>
      <c r="H357" s="4" t="s">
        <v>2409</v>
      </c>
      <c r="I357" s="4" t="s">
        <v>622</v>
      </c>
      <c r="J357" s="4" t="s">
        <v>623</v>
      </c>
      <c r="K357" s="4" t="s">
        <v>624</v>
      </c>
      <c r="L357" s="4">
        <v>27409334335</v>
      </c>
      <c r="M357" s="4">
        <v>343000552</v>
      </c>
      <c r="N357" s="4" t="s">
        <v>2410</v>
      </c>
      <c r="O357" s="4" t="s">
        <v>2411</v>
      </c>
      <c r="P357" s="5">
        <v>180</v>
      </c>
      <c r="Q357" s="5">
        <v>16</v>
      </c>
      <c r="R357" s="5">
        <v>0</v>
      </c>
      <c r="S357" s="5">
        <v>3</v>
      </c>
      <c r="T357" s="5">
        <v>1</v>
      </c>
      <c r="U357" s="5">
        <v>153</v>
      </c>
      <c r="V357" s="5">
        <v>7</v>
      </c>
      <c r="W357" s="5">
        <v>125</v>
      </c>
      <c r="X357" s="5">
        <v>14</v>
      </c>
      <c r="Y357" s="5">
        <v>0</v>
      </c>
      <c r="Z357" s="5">
        <v>3</v>
      </c>
      <c r="AA357" s="5">
        <v>1</v>
      </c>
      <c r="AB357" s="5">
        <v>106</v>
      </c>
      <c r="AC357" s="5">
        <v>1</v>
      </c>
      <c r="AD357" s="5">
        <v>96</v>
      </c>
      <c r="AE357" s="5">
        <v>55</v>
      </c>
      <c r="AF357" s="5">
        <v>39</v>
      </c>
      <c r="AG357" s="5">
        <v>63</v>
      </c>
      <c r="AH357" s="5">
        <v>29</v>
      </c>
      <c r="AI357" s="5">
        <v>0.57289999999999996</v>
      </c>
      <c r="AJ357" s="5">
        <v>0.40629999999999999</v>
      </c>
      <c r="AK357" s="5">
        <v>2.5729000000000002</v>
      </c>
      <c r="AL357" s="4" t="s">
        <v>627</v>
      </c>
    </row>
    <row r="358" spans="1:38" x14ac:dyDescent="0.3">
      <c r="A358" s="4" t="s">
        <v>616</v>
      </c>
      <c r="B358" s="4" t="s">
        <v>2293</v>
      </c>
      <c r="C358" s="4" t="s">
        <v>2412</v>
      </c>
      <c r="D358" s="4" t="s">
        <v>2413</v>
      </c>
      <c r="E358" s="4" t="s">
        <v>620</v>
      </c>
      <c r="F358" s="4" t="s">
        <v>2414</v>
      </c>
      <c r="G358" s="4" t="s">
        <v>2412</v>
      </c>
      <c r="H358" s="4" t="s">
        <v>2414</v>
      </c>
      <c r="I358" s="4" t="s">
        <v>622</v>
      </c>
      <c r="J358" s="4" t="s">
        <v>623</v>
      </c>
      <c r="K358" s="4" t="s">
        <v>624</v>
      </c>
      <c r="L358" s="4">
        <v>12312524124</v>
      </c>
      <c r="M358" s="4">
        <v>55732732</v>
      </c>
      <c r="N358" s="4" t="s">
        <v>2415</v>
      </c>
      <c r="O358" s="4" t="s">
        <v>2416</v>
      </c>
      <c r="P358" s="5">
        <v>154</v>
      </c>
      <c r="Q358" s="5">
        <v>8</v>
      </c>
      <c r="R358" s="5">
        <v>0</v>
      </c>
      <c r="S358" s="5">
        <v>0</v>
      </c>
      <c r="T358" s="5">
        <v>0</v>
      </c>
      <c r="U358" s="5">
        <v>136</v>
      </c>
      <c r="V358" s="5">
        <v>10</v>
      </c>
      <c r="W358" s="5">
        <v>111</v>
      </c>
      <c r="X358" s="5">
        <v>8</v>
      </c>
      <c r="Y358" s="5">
        <v>0</v>
      </c>
      <c r="Z358" s="5">
        <v>0</v>
      </c>
      <c r="AA358" s="5">
        <v>0</v>
      </c>
      <c r="AB358" s="5">
        <v>98</v>
      </c>
      <c r="AC358" s="5">
        <v>5</v>
      </c>
      <c r="AD358" s="5">
        <v>93</v>
      </c>
      <c r="AE358" s="5">
        <v>69</v>
      </c>
      <c r="AF358" s="5">
        <v>21</v>
      </c>
      <c r="AG358" s="5">
        <v>86</v>
      </c>
      <c r="AH358" s="5">
        <v>4</v>
      </c>
      <c r="AI358" s="5">
        <v>0.7419</v>
      </c>
      <c r="AJ358" s="5">
        <v>0.2258</v>
      </c>
      <c r="AK358" s="5">
        <v>2.7418999999999998</v>
      </c>
      <c r="AL358" s="4" t="s">
        <v>627</v>
      </c>
    </row>
    <row r="359" spans="1:38" x14ac:dyDescent="0.3">
      <c r="A359" s="4" t="s">
        <v>616</v>
      </c>
      <c r="B359" s="4" t="s">
        <v>2293</v>
      </c>
      <c r="C359" s="4" t="s">
        <v>2417</v>
      </c>
      <c r="D359" s="4" t="s">
        <v>2418</v>
      </c>
      <c r="E359" s="4" t="s">
        <v>620</v>
      </c>
      <c r="F359" s="4" t="s">
        <v>2419</v>
      </c>
      <c r="G359" s="4" t="s">
        <v>2417</v>
      </c>
      <c r="H359" s="4" t="s">
        <v>2419</v>
      </c>
      <c r="I359" s="4" t="s">
        <v>622</v>
      </c>
      <c r="J359" s="4" t="s">
        <v>623</v>
      </c>
      <c r="K359" s="4" t="s">
        <v>624</v>
      </c>
      <c r="L359" s="4">
        <v>45012846394</v>
      </c>
      <c r="M359" s="4">
        <v>1207066279</v>
      </c>
      <c r="N359" s="4" t="s">
        <v>2420</v>
      </c>
      <c r="O359" s="4" t="s">
        <v>2421</v>
      </c>
      <c r="P359" s="5">
        <v>687</v>
      </c>
      <c r="Q359" s="5">
        <v>55</v>
      </c>
      <c r="R359" s="5">
        <v>3</v>
      </c>
      <c r="S359" s="5">
        <v>2</v>
      </c>
      <c r="T359" s="5">
        <v>4</v>
      </c>
      <c r="U359" s="5">
        <v>612</v>
      </c>
      <c r="V359" s="5">
        <v>11</v>
      </c>
      <c r="W359" s="5">
        <v>493</v>
      </c>
      <c r="X359" s="5">
        <v>49</v>
      </c>
      <c r="Y359" s="5">
        <v>3</v>
      </c>
      <c r="Z359" s="5">
        <v>2</v>
      </c>
      <c r="AA359" s="5">
        <v>2</v>
      </c>
      <c r="AB359" s="5">
        <v>429</v>
      </c>
      <c r="AC359" s="5">
        <v>8</v>
      </c>
      <c r="AD359" s="5">
        <v>281</v>
      </c>
      <c r="AE359" s="5">
        <v>132</v>
      </c>
      <c r="AF359" s="5">
        <v>143</v>
      </c>
      <c r="AG359" s="5">
        <v>174</v>
      </c>
      <c r="AH359" s="5">
        <v>92</v>
      </c>
      <c r="AI359" s="5">
        <v>0.4698</v>
      </c>
      <c r="AJ359" s="5">
        <v>0.50890000000000002</v>
      </c>
      <c r="AK359" s="5">
        <v>0.50890000000000002</v>
      </c>
      <c r="AL359" s="4" t="s">
        <v>627</v>
      </c>
    </row>
    <row r="360" spans="1:38" x14ac:dyDescent="0.3">
      <c r="A360" s="4" t="s">
        <v>616</v>
      </c>
      <c r="B360" s="4" t="s">
        <v>2293</v>
      </c>
      <c r="C360" s="4" t="s">
        <v>2422</v>
      </c>
      <c r="D360" s="4" t="s">
        <v>2423</v>
      </c>
      <c r="E360" s="4" t="s">
        <v>620</v>
      </c>
      <c r="F360" s="4" t="s">
        <v>2424</v>
      </c>
      <c r="G360" s="4" t="s">
        <v>2422</v>
      </c>
      <c r="H360" s="4" t="s">
        <v>2424</v>
      </c>
      <c r="I360" s="4" t="s">
        <v>622</v>
      </c>
      <c r="J360" s="4" t="s">
        <v>623</v>
      </c>
      <c r="K360" s="4" t="s">
        <v>624</v>
      </c>
      <c r="L360" s="4">
        <v>3575085737</v>
      </c>
      <c r="M360" s="4">
        <v>329973148</v>
      </c>
      <c r="N360" s="4" t="s">
        <v>2425</v>
      </c>
      <c r="O360" s="4" t="s">
        <v>2426</v>
      </c>
      <c r="P360" s="5">
        <v>178</v>
      </c>
      <c r="Q360" s="5">
        <v>8</v>
      </c>
      <c r="R360" s="5">
        <v>0</v>
      </c>
      <c r="S360" s="5">
        <v>0</v>
      </c>
      <c r="T360" s="5">
        <v>0</v>
      </c>
      <c r="U360" s="5">
        <v>163</v>
      </c>
      <c r="V360" s="5">
        <v>7</v>
      </c>
      <c r="W360" s="5">
        <v>117</v>
      </c>
      <c r="X360" s="5">
        <v>8</v>
      </c>
      <c r="Y360" s="5">
        <v>0</v>
      </c>
      <c r="Z360" s="5">
        <v>0</v>
      </c>
      <c r="AA360" s="5">
        <v>0</v>
      </c>
      <c r="AB360" s="5">
        <v>104</v>
      </c>
      <c r="AC360" s="5">
        <v>5</v>
      </c>
      <c r="AD360" s="5">
        <v>89</v>
      </c>
      <c r="AE360" s="5">
        <v>46</v>
      </c>
      <c r="AF360" s="5">
        <v>41</v>
      </c>
      <c r="AG360" s="5">
        <v>60</v>
      </c>
      <c r="AH360" s="5">
        <v>27</v>
      </c>
      <c r="AI360" s="5">
        <v>0.51690000000000003</v>
      </c>
      <c r="AJ360" s="5">
        <v>0.4607</v>
      </c>
      <c r="AK360" s="5">
        <v>2.5169000000000001</v>
      </c>
      <c r="AL360" s="4" t="s">
        <v>627</v>
      </c>
    </row>
    <row r="361" spans="1:38" x14ac:dyDescent="0.3">
      <c r="A361" s="4" t="s">
        <v>616</v>
      </c>
      <c r="B361" s="4" t="s">
        <v>2293</v>
      </c>
      <c r="C361" s="4" t="s">
        <v>2427</v>
      </c>
      <c r="D361" s="4" t="s">
        <v>2428</v>
      </c>
      <c r="E361" s="4" t="s">
        <v>620</v>
      </c>
      <c r="F361" s="4" t="s">
        <v>2429</v>
      </c>
      <c r="G361" s="4" t="s">
        <v>2427</v>
      </c>
      <c r="H361" s="4" t="s">
        <v>2429</v>
      </c>
      <c r="I361" s="4" t="s">
        <v>622</v>
      </c>
      <c r="J361" s="4" t="s">
        <v>623</v>
      </c>
      <c r="K361" s="4" t="s">
        <v>624</v>
      </c>
      <c r="L361" s="4">
        <v>12403440745</v>
      </c>
      <c r="M361" s="4">
        <v>389646961</v>
      </c>
      <c r="N361" s="4" t="s">
        <v>2430</v>
      </c>
      <c r="O361" s="4" t="s">
        <v>2431</v>
      </c>
      <c r="P361" s="5">
        <v>83</v>
      </c>
      <c r="Q361" s="5">
        <v>3</v>
      </c>
      <c r="R361" s="5">
        <v>0</v>
      </c>
      <c r="S361" s="5">
        <v>0</v>
      </c>
      <c r="T361" s="5">
        <v>0</v>
      </c>
      <c r="U361" s="5">
        <v>75</v>
      </c>
      <c r="V361" s="5">
        <v>5</v>
      </c>
      <c r="W361" s="5">
        <v>59</v>
      </c>
      <c r="X361" s="5">
        <v>3</v>
      </c>
      <c r="Y361" s="5">
        <v>0</v>
      </c>
      <c r="Z361" s="5">
        <v>0</v>
      </c>
      <c r="AA361" s="5">
        <v>0</v>
      </c>
      <c r="AB361" s="5">
        <v>55</v>
      </c>
      <c r="AC361" s="5">
        <v>1</v>
      </c>
      <c r="AD361" s="5">
        <v>47</v>
      </c>
      <c r="AE361" s="5">
        <v>15</v>
      </c>
      <c r="AF361" s="5">
        <v>30</v>
      </c>
      <c r="AG361" s="5">
        <v>36</v>
      </c>
      <c r="AH361" s="5">
        <v>10</v>
      </c>
      <c r="AI361" s="5">
        <v>0.31909999999999999</v>
      </c>
      <c r="AJ361" s="5">
        <v>0.63829999999999998</v>
      </c>
      <c r="AK361" s="5">
        <v>0.63829999999999998</v>
      </c>
      <c r="AL361" s="4" t="s">
        <v>627</v>
      </c>
    </row>
    <row r="362" spans="1:38" x14ac:dyDescent="0.3">
      <c r="A362" s="4" t="s">
        <v>616</v>
      </c>
      <c r="B362" s="4" t="s">
        <v>2293</v>
      </c>
      <c r="C362" s="4" t="s">
        <v>2432</v>
      </c>
      <c r="D362" s="4" t="s">
        <v>2433</v>
      </c>
      <c r="E362" s="4" t="s">
        <v>620</v>
      </c>
      <c r="F362" s="4" t="s">
        <v>2434</v>
      </c>
      <c r="G362" s="4" t="s">
        <v>2432</v>
      </c>
      <c r="H362" s="4" t="s">
        <v>2434</v>
      </c>
      <c r="I362" s="4" t="s">
        <v>622</v>
      </c>
      <c r="J362" s="4" t="s">
        <v>623</v>
      </c>
      <c r="K362" s="4" t="s">
        <v>624</v>
      </c>
      <c r="L362" s="4">
        <v>1123233202</v>
      </c>
      <c r="M362" s="4">
        <v>6142624</v>
      </c>
      <c r="N362" s="4" t="s">
        <v>2435</v>
      </c>
      <c r="O362" s="4" t="s">
        <v>2436</v>
      </c>
      <c r="P362" s="5">
        <v>85</v>
      </c>
      <c r="Q362" s="5">
        <v>3</v>
      </c>
      <c r="R362" s="5">
        <v>0</v>
      </c>
      <c r="S362" s="5">
        <v>0</v>
      </c>
      <c r="T362" s="5">
        <v>0</v>
      </c>
      <c r="U362" s="5">
        <v>79</v>
      </c>
      <c r="V362" s="5">
        <v>3</v>
      </c>
      <c r="W362" s="5">
        <v>55</v>
      </c>
      <c r="X362" s="5">
        <v>2</v>
      </c>
      <c r="Y362" s="5">
        <v>0</v>
      </c>
      <c r="Z362" s="5">
        <v>0</v>
      </c>
      <c r="AA362" s="5">
        <v>0</v>
      </c>
      <c r="AB362" s="5">
        <v>50</v>
      </c>
      <c r="AC362" s="5">
        <v>3</v>
      </c>
      <c r="AD362" s="5">
        <v>42</v>
      </c>
      <c r="AE362" s="5">
        <v>13</v>
      </c>
      <c r="AF362" s="5">
        <v>26</v>
      </c>
      <c r="AG362" s="5">
        <v>25</v>
      </c>
      <c r="AH362" s="5">
        <v>15</v>
      </c>
      <c r="AI362" s="5">
        <v>0.3095</v>
      </c>
      <c r="AJ362" s="5">
        <v>0.61899999999999999</v>
      </c>
      <c r="AK362" s="5">
        <v>0.61899999999999999</v>
      </c>
      <c r="AL362" s="4" t="s">
        <v>627</v>
      </c>
    </row>
    <row r="363" spans="1:38" x14ac:dyDescent="0.3">
      <c r="A363" s="4" t="s">
        <v>616</v>
      </c>
      <c r="B363" s="4" t="s">
        <v>2293</v>
      </c>
      <c r="C363" s="4" t="s">
        <v>2437</v>
      </c>
      <c r="D363" s="4" t="s">
        <v>2438</v>
      </c>
      <c r="E363" s="4" t="s">
        <v>620</v>
      </c>
      <c r="F363" s="4" t="s">
        <v>2439</v>
      </c>
      <c r="G363" s="4" t="s">
        <v>2437</v>
      </c>
      <c r="H363" s="4" t="s">
        <v>2439</v>
      </c>
      <c r="I363" s="4" t="s">
        <v>622</v>
      </c>
      <c r="J363" s="4" t="s">
        <v>623</v>
      </c>
      <c r="K363" s="4" t="s">
        <v>624</v>
      </c>
      <c r="L363" s="4">
        <v>3853732681</v>
      </c>
      <c r="M363" s="4">
        <v>30956056</v>
      </c>
      <c r="N363" s="4" t="s">
        <v>2440</v>
      </c>
      <c r="O363" s="4" t="s">
        <v>2441</v>
      </c>
      <c r="P363" s="5">
        <v>194</v>
      </c>
      <c r="Q363" s="5">
        <v>13</v>
      </c>
      <c r="R363" s="5">
        <v>0</v>
      </c>
      <c r="S363" s="5">
        <v>0</v>
      </c>
      <c r="T363" s="5">
        <v>0</v>
      </c>
      <c r="U363" s="5">
        <v>169</v>
      </c>
      <c r="V363" s="5">
        <v>12</v>
      </c>
      <c r="W363" s="5">
        <v>123</v>
      </c>
      <c r="X363" s="5">
        <v>10</v>
      </c>
      <c r="Y363" s="5">
        <v>0</v>
      </c>
      <c r="Z363" s="5">
        <v>0</v>
      </c>
      <c r="AA363" s="5">
        <v>0</v>
      </c>
      <c r="AB363" s="5">
        <v>105</v>
      </c>
      <c r="AC363" s="5">
        <v>8</v>
      </c>
      <c r="AD363" s="5">
        <v>75</v>
      </c>
      <c r="AE363" s="5">
        <v>14</v>
      </c>
      <c r="AF363" s="5">
        <v>54</v>
      </c>
      <c r="AG363" s="5">
        <v>31</v>
      </c>
      <c r="AH363" s="5">
        <v>41</v>
      </c>
      <c r="AI363" s="5">
        <v>0.1867</v>
      </c>
      <c r="AJ363" s="5">
        <v>0.72</v>
      </c>
      <c r="AK363" s="5">
        <v>0.72</v>
      </c>
      <c r="AL363" s="4" t="s">
        <v>627</v>
      </c>
    </row>
    <row r="364" spans="1:38" x14ac:dyDescent="0.3">
      <c r="A364" s="4" t="s">
        <v>616</v>
      </c>
      <c r="B364" s="4" t="s">
        <v>2293</v>
      </c>
      <c r="C364" s="4" t="s">
        <v>2442</v>
      </c>
      <c r="D364" s="4" t="s">
        <v>2443</v>
      </c>
      <c r="E364" s="4" t="s">
        <v>620</v>
      </c>
      <c r="F364" s="4" t="s">
        <v>2444</v>
      </c>
      <c r="G364" s="4" t="s">
        <v>2442</v>
      </c>
      <c r="H364" s="4" t="s">
        <v>2444</v>
      </c>
      <c r="I364" s="4" t="s">
        <v>622</v>
      </c>
      <c r="J364" s="4" t="s">
        <v>623</v>
      </c>
      <c r="K364" s="4" t="s">
        <v>624</v>
      </c>
      <c r="L364" s="4">
        <v>23003651348</v>
      </c>
      <c r="M364" s="4">
        <v>254553160</v>
      </c>
      <c r="N364" s="4" t="s">
        <v>2445</v>
      </c>
      <c r="O364" s="4" t="s">
        <v>2446</v>
      </c>
      <c r="P364" s="5">
        <v>275</v>
      </c>
      <c r="Q364" s="5">
        <v>18</v>
      </c>
      <c r="R364" s="5">
        <v>0</v>
      </c>
      <c r="S364" s="5">
        <v>0</v>
      </c>
      <c r="T364" s="5">
        <v>0</v>
      </c>
      <c r="U364" s="5">
        <v>254</v>
      </c>
      <c r="V364" s="5">
        <v>3</v>
      </c>
      <c r="W364" s="5">
        <v>166</v>
      </c>
      <c r="X364" s="5">
        <v>11</v>
      </c>
      <c r="Y364" s="5">
        <v>0</v>
      </c>
      <c r="Z364" s="5">
        <v>0</v>
      </c>
      <c r="AA364" s="5">
        <v>0</v>
      </c>
      <c r="AB364" s="5">
        <v>152</v>
      </c>
      <c r="AC364" s="5">
        <v>3</v>
      </c>
      <c r="AD364" s="5">
        <v>137</v>
      </c>
      <c r="AE364" s="5">
        <v>87</v>
      </c>
      <c r="AF364" s="5">
        <v>48</v>
      </c>
      <c r="AG364" s="5">
        <v>90</v>
      </c>
      <c r="AH364" s="5">
        <v>38</v>
      </c>
      <c r="AI364" s="5">
        <v>0.63500000000000001</v>
      </c>
      <c r="AJ364" s="5">
        <v>0.35039999999999999</v>
      </c>
      <c r="AK364" s="5">
        <v>2.6349999999999998</v>
      </c>
      <c r="AL364" s="4" t="s">
        <v>627</v>
      </c>
    </row>
    <row r="365" spans="1:38" x14ac:dyDescent="0.3">
      <c r="A365" s="4" t="s">
        <v>616</v>
      </c>
      <c r="B365" s="4" t="s">
        <v>2293</v>
      </c>
      <c r="C365" s="4" t="s">
        <v>2447</v>
      </c>
      <c r="D365" s="4" t="s">
        <v>2448</v>
      </c>
      <c r="E365" s="4" t="s">
        <v>620</v>
      </c>
      <c r="F365" s="4" t="s">
        <v>2449</v>
      </c>
      <c r="G365" s="4" t="s">
        <v>2447</v>
      </c>
      <c r="H365" s="4" t="s">
        <v>2449</v>
      </c>
      <c r="I365" s="4" t="s">
        <v>622</v>
      </c>
      <c r="J365" s="4" t="s">
        <v>623</v>
      </c>
      <c r="K365" s="4" t="s">
        <v>624</v>
      </c>
      <c r="L365" s="4">
        <v>873613715</v>
      </c>
      <c r="M365" s="4">
        <v>0</v>
      </c>
      <c r="N365" s="4" t="s">
        <v>2450</v>
      </c>
      <c r="O365" s="4" t="s">
        <v>2451</v>
      </c>
      <c r="P365" s="5">
        <v>11</v>
      </c>
      <c r="Q365" s="5">
        <v>9</v>
      </c>
      <c r="R365" s="5">
        <v>0</v>
      </c>
      <c r="S365" s="5">
        <v>0</v>
      </c>
      <c r="T365" s="5">
        <v>0</v>
      </c>
      <c r="U365" s="5">
        <v>1</v>
      </c>
      <c r="V365" s="5">
        <v>1</v>
      </c>
      <c r="W365" s="5">
        <v>10</v>
      </c>
      <c r="X365" s="5">
        <v>8</v>
      </c>
      <c r="Y365" s="5">
        <v>0</v>
      </c>
      <c r="Z365" s="5">
        <v>0</v>
      </c>
      <c r="AA365" s="5">
        <v>0</v>
      </c>
      <c r="AB365" s="5">
        <v>1</v>
      </c>
      <c r="AC365" s="5">
        <v>1</v>
      </c>
      <c r="AD365" s="5">
        <v>7</v>
      </c>
      <c r="AE365" s="5">
        <v>2</v>
      </c>
      <c r="AF365" s="5">
        <v>5</v>
      </c>
      <c r="AG365" s="5">
        <v>3</v>
      </c>
      <c r="AH365" s="5">
        <v>3</v>
      </c>
      <c r="AI365" s="5">
        <v>0.28570000000000001</v>
      </c>
      <c r="AJ365" s="5">
        <v>0.71430000000000005</v>
      </c>
      <c r="AK365" s="5">
        <v>0.71430000000000005</v>
      </c>
      <c r="AL365" s="4" t="s">
        <v>627</v>
      </c>
    </row>
    <row r="366" spans="1:38" x14ac:dyDescent="0.3">
      <c r="A366" s="4" t="s">
        <v>616</v>
      </c>
      <c r="B366" s="4" t="s">
        <v>2293</v>
      </c>
      <c r="C366" s="4" t="s">
        <v>2452</v>
      </c>
      <c r="D366" s="4" t="s">
        <v>2453</v>
      </c>
      <c r="E366" s="4" t="s">
        <v>620</v>
      </c>
      <c r="F366" s="4" t="s">
        <v>2454</v>
      </c>
      <c r="G366" s="4" t="s">
        <v>2452</v>
      </c>
      <c r="H366" s="4" t="s">
        <v>2454</v>
      </c>
      <c r="I366" s="4" t="s">
        <v>622</v>
      </c>
      <c r="J366" s="4" t="s">
        <v>623</v>
      </c>
      <c r="K366" s="4" t="s">
        <v>624</v>
      </c>
      <c r="L366" s="4">
        <v>23951827464</v>
      </c>
      <c r="M366" s="4">
        <v>371907893</v>
      </c>
      <c r="N366" s="4" t="s">
        <v>2455</v>
      </c>
      <c r="O366" s="4" t="s">
        <v>2456</v>
      </c>
      <c r="P366" s="5">
        <v>209</v>
      </c>
      <c r="Q366" s="5">
        <v>2</v>
      </c>
      <c r="R366" s="5">
        <v>0</v>
      </c>
      <c r="S366" s="5">
        <v>0</v>
      </c>
      <c r="T366" s="5">
        <v>0</v>
      </c>
      <c r="U366" s="5">
        <v>202</v>
      </c>
      <c r="V366" s="5">
        <v>5</v>
      </c>
      <c r="W366" s="5">
        <v>146</v>
      </c>
      <c r="X366" s="5">
        <v>2</v>
      </c>
      <c r="Y366" s="5">
        <v>0</v>
      </c>
      <c r="Z366" s="5">
        <v>0</v>
      </c>
      <c r="AA366" s="5">
        <v>0</v>
      </c>
      <c r="AB366" s="5">
        <v>142</v>
      </c>
      <c r="AC366" s="5">
        <v>2</v>
      </c>
      <c r="AD366" s="5">
        <v>90</v>
      </c>
      <c r="AE366" s="5">
        <v>49</v>
      </c>
      <c r="AF366" s="5">
        <v>37</v>
      </c>
      <c r="AG366" s="5">
        <v>73</v>
      </c>
      <c r="AH366" s="5">
        <v>15</v>
      </c>
      <c r="AI366" s="5">
        <v>0.5444</v>
      </c>
      <c r="AJ366" s="5">
        <v>0.41110000000000002</v>
      </c>
      <c r="AK366" s="5">
        <v>2.5444</v>
      </c>
      <c r="AL366" s="4" t="s">
        <v>627</v>
      </c>
    </row>
    <row r="367" spans="1:38" x14ac:dyDescent="0.3">
      <c r="A367" s="4" t="s">
        <v>616</v>
      </c>
      <c r="B367" s="4" t="s">
        <v>1319</v>
      </c>
      <c r="C367" s="4" t="s">
        <v>2457</v>
      </c>
      <c r="D367" s="4" t="s">
        <v>2458</v>
      </c>
      <c r="E367" s="4" t="s">
        <v>620</v>
      </c>
      <c r="F367" s="4" t="s">
        <v>2459</v>
      </c>
      <c r="G367" s="4" t="s">
        <v>2457</v>
      </c>
      <c r="H367" s="4" t="s">
        <v>2459</v>
      </c>
      <c r="I367" s="4" t="s">
        <v>622</v>
      </c>
      <c r="J367" s="4" t="s">
        <v>623</v>
      </c>
      <c r="K367" s="4" t="s">
        <v>624</v>
      </c>
      <c r="L367" s="4">
        <v>629522</v>
      </c>
      <c r="M367" s="4">
        <v>0</v>
      </c>
      <c r="N367" s="4" t="s">
        <v>2460</v>
      </c>
      <c r="O367" s="4" t="s">
        <v>2222</v>
      </c>
      <c r="P367" s="5">
        <v>2634</v>
      </c>
      <c r="Q367" s="5">
        <v>1004</v>
      </c>
      <c r="R367" s="5">
        <v>214</v>
      </c>
      <c r="S367" s="5">
        <v>184</v>
      </c>
      <c r="T367" s="5">
        <v>796</v>
      </c>
      <c r="U367" s="5">
        <v>212</v>
      </c>
      <c r="V367" s="5">
        <v>224</v>
      </c>
      <c r="W367" s="5">
        <v>1731</v>
      </c>
      <c r="X367" s="5">
        <v>810</v>
      </c>
      <c r="Y367" s="5">
        <v>166</v>
      </c>
      <c r="Z367" s="5">
        <v>110</v>
      </c>
      <c r="AA367" s="5">
        <v>389</v>
      </c>
      <c r="AB367" s="5">
        <v>150</v>
      </c>
      <c r="AC367" s="5">
        <v>106</v>
      </c>
      <c r="AD367" s="5">
        <v>787</v>
      </c>
      <c r="AE367" s="5">
        <v>368</v>
      </c>
      <c r="AF367" s="5">
        <v>405</v>
      </c>
      <c r="AG367" s="5">
        <v>432</v>
      </c>
      <c r="AH367" s="5">
        <v>311</v>
      </c>
      <c r="AI367" s="5">
        <v>0.46760000000000002</v>
      </c>
      <c r="AJ367" s="5">
        <v>0.51459999999999995</v>
      </c>
      <c r="AK367" s="5">
        <v>0.51459999999999995</v>
      </c>
      <c r="AL367" s="4" t="s">
        <v>627</v>
      </c>
    </row>
    <row r="368" spans="1:38" x14ac:dyDescent="0.3">
      <c r="A368" s="4" t="s">
        <v>616</v>
      </c>
      <c r="B368" s="4" t="s">
        <v>1319</v>
      </c>
      <c r="C368" s="4" t="s">
        <v>2461</v>
      </c>
      <c r="D368" s="4" t="s">
        <v>2462</v>
      </c>
      <c r="E368" s="4" t="s">
        <v>620</v>
      </c>
      <c r="F368" s="4" t="s">
        <v>2463</v>
      </c>
      <c r="G368" s="4" t="s">
        <v>2461</v>
      </c>
      <c r="H368" s="4" t="s">
        <v>2463</v>
      </c>
      <c r="I368" s="4" t="s">
        <v>622</v>
      </c>
      <c r="J368" s="4" t="s">
        <v>623</v>
      </c>
      <c r="K368" s="4" t="s">
        <v>624</v>
      </c>
      <c r="L368" s="4">
        <v>642607</v>
      </c>
      <c r="M368" s="4">
        <v>0</v>
      </c>
      <c r="N368" s="4" t="s">
        <v>2464</v>
      </c>
      <c r="O368" s="4" t="s">
        <v>2465</v>
      </c>
      <c r="P368" s="5">
        <v>2652</v>
      </c>
      <c r="Q368" s="5">
        <v>1237</v>
      </c>
      <c r="R368" s="5">
        <v>335</v>
      </c>
      <c r="S368" s="5">
        <v>262</v>
      </c>
      <c r="T368" s="5">
        <v>213</v>
      </c>
      <c r="U368" s="5">
        <v>330</v>
      </c>
      <c r="V368" s="5">
        <v>275</v>
      </c>
      <c r="W368" s="5">
        <v>1861</v>
      </c>
      <c r="X368" s="5">
        <v>1011</v>
      </c>
      <c r="Y368" s="5">
        <v>230</v>
      </c>
      <c r="Z368" s="5">
        <v>164</v>
      </c>
      <c r="AA368" s="5">
        <v>131</v>
      </c>
      <c r="AB368" s="5">
        <v>211</v>
      </c>
      <c r="AC368" s="5">
        <v>114</v>
      </c>
      <c r="AD368" s="5">
        <v>962</v>
      </c>
      <c r="AE368" s="5">
        <v>412</v>
      </c>
      <c r="AF368" s="5">
        <v>538</v>
      </c>
      <c r="AG368" s="5">
        <v>501</v>
      </c>
      <c r="AH368" s="5">
        <v>400</v>
      </c>
      <c r="AI368" s="5">
        <v>0.42830000000000001</v>
      </c>
      <c r="AJ368" s="5">
        <v>0.55930000000000002</v>
      </c>
      <c r="AK368" s="5">
        <v>0.55930000000000002</v>
      </c>
      <c r="AL368" s="4" t="s">
        <v>627</v>
      </c>
    </row>
    <row r="369" spans="1:38" x14ac:dyDescent="0.3">
      <c r="A369" s="4" t="s">
        <v>616</v>
      </c>
      <c r="B369" s="4" t="s">
        <v>1319</v>
      </c>
      <c r="C369" s="4" t="s">
        <v>2466</v>
      </c>
      <c r="D369" s="4" t="s">
        <v>2467</v>
      </c>
      <c r="E369" s="4" t="s">
        <v>620</v>
      </c>
      <c r="F369" s="4" t="s">
        <v>2468</v>
      </c>
      <c r="G369" s="4" t="s">
        <v>2466</v>
      </c>
      <c r="H369" s="4" t="s">
        <v>2468</v>
      </c>
      <c r="I369" s="4" t="s">
        <v>622</v>
      </c>
      <c r="J369" s="4" t="s">
        <v>623</v>
      </c>
      <c r="K369" s="4" t="s">
        <v>624</v>
      </c>
      <c r="L369" s="4">
        <v>2620298</v>
      </c>
      <c r="M369" s="4">
        <v>0</v>
      </c>
      <c r="N369" s="4" t="s">
        <v>2469</v>
      </c>
      <c r="O369" s="4" t="s">
        <v>2470</v>
      </c>
      <c r="P369" s="5">
        <v>2184</v>
      </c>
      <c r="Q369" s="5">
        <v>1866</v>
      </c>
      <c r="R369" s="5">
        <v>38</v>
      </c>
      <c r="S369" s="5">
        <v>78</v>
      </c>
      <c r="T369" s="5">
        <v>44</v>
      </c>
      <c r="U369" s="5">
        <v>71</v>
      </c>
      <c r="V369" s="5">
        <v>87</v>
      </c>
      <c r="W369" s="5">
        <v>1603</v>
      </c>
      <c r="X369" s="5">
        <v>1408</v>
      </c>
      <c r="Y369" s="5">
        <v>26</v>
      </c>
      <c r="Z369" s="5">
        <v>45</v>
      </c>
      <c r="AA369" s="5">
        <v>37</v>
      </c>
      <c r="AB369" s="5">
        <v>47</v>
      </c>
      <c r="AC369" s="5">
        <v>40</v>
      </c>
      <c r="AD369" s="5">
        <v>1498</v>
      </c>
      <c r="AE369" s="5">
        <v>405</v>
      </c>
      <c r="AF369" s="5">
        <v>1075</v>
      </c>
      <c r="AG369" s="5">
        <v>534</v>
      </c>
      <c r="AH369" s="5">
        <v>867</v>
      </c>
      <c r="AI369" s="5">
        <v>0.27039999999999997</v>
      </c>
      <c r="AJ369" s="5">
        <v>0.71760000000000002</v>
      </c>
      <c r="AK369" s="5">
        <v>0.71760000000000002</v>
      </c>
      <c r="AL369" s="4" t="s">
        <v>627</v>
      </c>
    </row>
    <row r="370" spans="1:38" x14ac:dyDescent="0.3">
      <c r="A370" s="4" t="s">
        <v>616</v>
      </c>
      <c r="B370" s="4" t="s">
        <v>1319</v>
      </c>
      <c r="C370" s="4" t="s">
        <v>2471</v>
      </c>
      <c r="D370" s="4" t="s">
        <v>2472</v>
      </c>
      <c r="E370" s="4" t="s">
        <v>620</v>
      </c>
      <c r="F370" s="4" t="s">
        <v>2473</v>
      </c>
      <c r="G370" s="4" t="s">
        <v>2471</v>
      </c>
      <c r="H370" s="4" t="s">
        <v>2473</v>
      </c>
      <c r="I370" s="4" t="s">
        <v>622</v>
      </c>
      <c r="J370" s="4" t="s">
        <v>623</v>
      </c>
      <c r="K370" s="4" t="s">
        <v>624</v>
      </c>
      <c r="L370" s="4">
        <v>1152501</v>
      </c>
      <c r="M370" s="4">
        <v>0</v>
      </c>
      <c r="N370" s="4" t="s">
        <v>2474</v>
      </c>
      <c r="O370" s="4" t="s">
        <v>2475</v>
      </c>
      <c r="P370" s="5">
        <v>1630</v>
      </c>
      <c r="Q370" s="5">
        <v>1328</v>
      </c>
      <c r="R370" s="5">
        <v>32</v>
      </c>
      <c r="S370" s="5">
        <v>85</v>
      </c>
      <c r="T370" s="5">
        <v>32</v>
      </c>
      <c r="U370" s="5">
        <v>79</v>
      </c>
      <c r="V370" s="5">
        <v>74</v>
      </c>
      <c r="W370" s="5">
        <v>1200</v>
      </c>
      <c r="X370" s="5">
        <v>1012</v>
      </c>
      <c r="Y370" s="5">
        <v>20</v>
      </c>
      <c r="Z370" s="5">
        <v>54</v>
      </c>
      <c r="AA370" s="5">
        <v>27</v>
      </c>
      <c r="AB370" s="5">
        <v>57</v>
      </c>
      <c r="AC370" s="5">
        <v>30</v>
      </c>
      <c r="AD370" s="5">
        <v>1035</v>
      </c>
      <c r="AE370" s="5">
        <v>304</v>
      </c>
      <c r="AF370" s="5">
        <v>715</v>
      </c>
      <c r="AG370" s="5">
        <v>387</v>
      </c>
      <c r="AH370" s="5">
        <v>563</v>
      </c>
      <c r="AI370" s="5">
        <v>0.29370000000000002</v>
      </c>
      <c r="AJ370" s="5">
        <v>0.69079999999999997</v>
      </c>
      <c r="AK370" s="5">
        <v>0.69079999999999997</v>
      </c>
      <c r="AL370" s="4" t="s">
        <v>627</v>
      </c>
    </row>
    <row r="371" spans="1:38" x14ac:dyDescent="0.3">
      <c r="A371" s="4" t="s">
        <v>616</v>
      </c>
      <c r="B371" s="4" t="s">
        <v>1319</v>
      </c>
      <c r="C371" s="4" t="s">
        <v>2476</v>
      </c>
      <c r="D371" s="4" t="s">
        <v>2477</v>
      </c>
      <c r="E371" s="4" t="s">
        <v>620</v>
      </c>
      <c r="F371" s="4" t="s">
        <v>2478</v>
      </c>
      <c r="G371" s="4" t="s">
        <v>2476</v>
      </c>
      <c r="H371" s="4" t="s">
        <v>2478</v>
      </c>
      <c r="I371" s="4" t="s">
        <v>622</v>
      </c>
      <c r="J371" s="4" t="s">
        <v>623</v>
      </c>
      <c r="K371" s="4" t="s">
        <v>624</v>
      </c>
      <c r="L371" s="4">
        <v>1044565</v>
      </c>
      <c r="M371" s="4">
        <v>0</v>
      </c>
      <c r="N371" s="4" t="s">
        <v>2479</v>
      </c>
      <c r="O371" s="4" t="s">
        <v>2480</v>
      </c>
      <c r="P371" s="5">
        <v>2638</v>
      </c>
      <c r="Q371" s="5">
        <v>1468</v>
      </c>
      <c r="R371" s="5">
        <v>176</v>
      </c>
      <c r="S371" s="5">
        <v>189</v>
      </c>
      <c r="T371" s="5">
        <v>214</v>
      </c>
      <c r="U371" s="5">
        <v>344</v>
      </c>
      <c r="V371" s="5">
        <v>247</v>
      </c>
      <c r="W371" s="5">
        <v>2115</v>
      </c>
      <c r="X371" s="5">
        <v>1270</v>
      </c>
      <c r="Y371" s="5">
        <v>148</v>
      </c>
      <c r="Z371" s="5">
        <v>133</v>
      </c>
      <c r="AA371" s="5">
        <v>164</v>
      </c>
      <c r="AB371" s="5">
        <v>256</v>
      </c>
      <c r="AC371" s="5">
        <v>144</v>
      </c>
      <c r="AD371" s="5">
        <v>769</v>
      </c>
      <c r="AE371" s="5">
        <v>354</v>
      </c>
      <c r="AF371" s="5">
        <v>394</v>
      </c>
      <c r="AG371" s="5">
        <v>421</v>
      </c>
      <c r="AH371" s="5">
        <v>297</v>
      </c>
      <c r="AI371" s="5">
        <v>0.46029999999999999</v>
      </c>
      <c r="AJ371" s="5">
        <v>0.51239999999999997</v>
      </c>
      <c r="AK371" s="5">
        <v>0.51239999999999997</v>
      </c>
      <c r="AL371" s="4" t="s">
        <v>627</v>
      </c>
    </row>
    <row r="372" spans="1:38" x14ac:dyDescent="0.3">
      <c r="A372" s="4" t="s">
        <v>616</v>
      </c>
      <c r="B372" s="4" t="s">
        <v>1319</v>
      </c>
      <c r="C372" s="4" t="s">
        <v>2481</v>
      </c>
      <c r="D372" s="4" t="s">
        <v>2482</v>
      </c>
      <c r="E372" s="4" t="s">
        <v>620</v>
      </c>
      <c r="F372" s="4" t="s">
        <v>2483</v>
      </c>
      <c r="G372" s="4" t="s">
        <v>2481</v>
      </c>
      <c r="H372" s="4" t="s">
        <v>2483</v>
      </c>
      <c r="I372" s="4" t="s">
        <v>622</v>
      </c>
      <c r="J372" s="4" t="s">
        <v>623</v>
      </c>
      <c r="K372" s="4" t="s">
        <v>624</v>
      </c>
      <c r="L372" s="4">
        <v>881665</v>
      </c>
      <c r="M372" s="4">
        <v>0</v>
      </c>
      <c r="N372" s="4" t="s">
        <v>2484</v>
      </c>
      <c r="O372" s="4" t="s">
        <v>2485</v>
      </c>
      <c r="P372" s="5">
        <v>2040</v>
      </c>
      <c r="Q372" s="5">
        <v>1372</v>
      </c>
      <c r="R372" s="5">
        <v>96</v>
      </c>
      <c r="S372" s="5">
        <v>104</v>
      </c>
      <c r="T372" s="5">
        <v>146</v>
      </c>
      <c r="U372" s="5">
        <v>158</v>
      </c>
      <c r="V372" s="5">
        <v>164</v>
      </c>
      <c r="W372" s="5">
        <v>1568</v>
      </c>
      <c r="X372" s="5">
        <v>1122</v>
      </c>
      <c r="Y372" s="5">
        <v>66</v>
      </c>
      <c r="Z372" s="5">
        <v>66</v>
      </c>
      <c r="AA372" s="5">
        <v>116</v>
      </c>
      <c r="AB372" s="5">
        <v>117</v>
      </c>
      <c r="AC372" s="5">
        <v>81</v>
      </c>
      <c r="AD372" s="5">
        <v>1267</v>
      </c>
      <c r="AE372" s="5">
        <v>562</v>
      </c>
      <c r="AF372" s="5">
        <v>673</v>
      </c>
      <c r="AG372" s="5">
        <v>662</v>
      </c>
      <c r="AH372" s="5">
        <v>546</v>
      </c>
      <c r="AI372" s="5">
        <v>0.44359999999999999</v>
      </c>
      <c r="AJ372" s="5">
        <v>0.53120000000000001</v>
      </c>
      <c r="AK372" s="5">
        <v>0.53120000000000001</v>
      </c>
      <c r="AL372" s="4" t="s">
        <v>627</v>
      </c>
    </row>
    <row r="373" spans="1:38" x14ac:dyDescent="0.3">
      <c r="A373" s="4" t="s">
        <v>616</v>
      </c>
      <c r="B373" s="4" t="s">
        <v>1319</v>
      </c>
      <c r="C373" s="4" t="s">
        <v>2486</v>
      </c>
      <c r="D373" s="4" t="s">
        <v>2487</v>
      </c>
      <c r="E373" s="4" t="s">
        <v>620</v>
      </c>
      <c r="F373" s="4" t="s">
        <v>2488</v>
      </c>
      <c r="G373" s="4" t="s">
        <v>2486</v>
      </c>
      <c r="H373" s="4" t="s">
        <v>2488</v>
      </c>
      <c r="I373" s="4" t="s">
        <v>622</v>
      </c>
      <c r="J373" s="4" t="s">
        <v>623</v>
      </c>
      <c r="K373" s="4" t="s">
        <v>624</v>
      </c>
      <c r="L373" s="4">
        <v>73520162</v>
      </c>
      <c r="M373" s="4">
        <v>0</v>
      </c>
      <c r="N373" s="4" t="s">
        <v>2489</v>
      </c>
      <c r="O373" s="4" t="s">
        <v>2490</v>
      </c>
      <c r="P373" s="5">
        <v>406</v>
      </c>
      <c r="Q373" s="5">
        <v>379</v>
      </c>
      <c r="R373" s="5">
        <v>2</v>
      </c>
      <c r="S373" s="5">
        <v>1</v>
      </c>
      <c r="T373" s="5">
        <v>6</v>
      </c>
      <c r="U373" s="5">
        <v>9</v>
      </c>
      <c r="V373" s="5">
        <v>9</v>
      </c>
      <c r="W373" s="5">
        <v>324</v>
      </c>
      <c r="X373" s="5">
        <v>306</v>
      </c>
      <c r="Y373" s="5">
        <v>2</v>
      </c>
      <c r="Z373" s="5">
        <v>1</v>
      </c>
      <c r="AA373" s="5">
        <v>5</v>
      </c>
      <c r="AB373" s="5">
        <v>6</v>
      </c>
      <c r="AC373" s="5">
        <v>4</v>
      </c>
      <c r="AD373" s="5">
        <v>364</v>
      </c>
      <c r="AE373" s="5">
        <v>177</v>
      </c>
      <c r="AF373" s="5">
        <v>184</v>
      </c>
      <c r="AG373" s="5">
        <v>171</v>
      </c>
      <c r="AH373" s="5">
        <v>180</v>
      </c>
      <c r="AI373" s="5">
        <v>0.48630000000000001</v>
      </c>
      <c r="AJ373" s="5">
        <v>0.50549999999999995</v>
      </c>
      <c r="AK373" s="5">
        <v>0.50549999999999995</v>
      </c>
      <c r="AL373" s="4" t="s">
        <v>627</v>
      </c>
    </row>
    <row r="374" spans="1:38" x14ac:dyDescent="0.3">
      <c r="A374" s="4" t="s">
        <v>616</v>
      </c>
      <c r="B374" s="4" t="s">
        <v>1319</v>
      </c>
      <c r="C374" s="4" t="s">
        <v>2491</v>
      </c>
      <c r="D374" s="4" t="s">
        <v>2492</v>
      </c>
      <c r="E374" s="4" t="s">
        <v>620</v>
      </c>
      <c r="F374" s="4" t="s">
        <v>2493</v>
      </c>
      <c r="G374" s="4" t="s">
        <v>2491</v>
      </c>
      <c r="H374" s="4" t="s">
        <v>2493</v>
      </c>
      <c r="I374" s="4" t="s">
        <v>622</v>
      </c>
      <c r="J374" s="4" t="s">
        <v>623</v>
      </c>
      <c r="K374" s="4" t="s">
        <v>624</v>
      </c>
      <c r="L374" s="4">
        <v>1809419</v>
      </c>
      <c r="M374" s="4">
        <v>0</v>
      </c>
      <c r="N374" s="4" t="s">
        <v>2494</v>
      </c>
      <c r="O374" s="4" t="s">
        <v>2495</v>
      </c>
      <c r="P374" s="5">
        <v>2941</v>
      </c>
      <c r="Q374" s="5">
        <v>1655</v>
      </c>
      <c r="R374" s="5">
        <v>137</v>
      </c>
      <c r="S374" s="5">
        <v>272</v>
      </c>
      <c r="T374" s="5">
        <v>311</v>
      </c>
      <c r="U374" s="5">
        <v>257</v>
      </c>
      <c r="V374" s="5">
        <v>309</v>
      </c>
      <c r="W374" s="5">
        <v>2132</v>
      </c>
      <c r="X374" s="5">
        <v>1291</v>
      </c>
      <c r="Y374" s="5">
        <v>105</v>
      </c>
      <c r="Z374" s="5">
        <v>168</v>
      </c>
      <c r="AA374" s="5">
        <v>221</v>
      </c>
      <c r="AB374" s="5">
        <v>190</v>
      </c>
      <c r="AC374" s="5">
        <v>157</v>
      </c>
      <c r="AD374" s="5">
        <v>1081</v>
      </c>
      <c r="AE374" s="5">
        <v>409</v>
      </c>
      <c r="AF374" s="5">
        <v>650</v>
      </c>
      <c r="AG374" s="5">
        <v>466</v>
      </c>
      <c r="AH374" s="5">
        <v>533</v>
      </c>
      <c r="AI374" s="5">
        <v>0.37840000000000001</v>
      </c>
      <c r="AJ374" s="5">
        <v>0.60129999999999995</v>
      </c>
      <c r="AK374" s="5">
        <v>0.60129999999999995</v>
      </c>
      <c r="AL374" s="4" t="s">
        <v>627</v>
      </c>
    </row>
    <row r="375" spans="1:38" x14ac:dyDescent="0.3">
      <c r="A375" s="4" t="s">
        <v>616</v>
      </c>
      <c r="B375" s="4" t="s">
        <v>1319</v>
      </c>
      <c r="C375" s="4" t="s">
        <v>2496</v>
      </c>
      <c r="D375" s="4" t="s">
        <v>2497</v>
      </c>
      <c r="E375" s="4" t="s">
        <v>620</v>
      </c>
      <c r="F375" s="4" t="s">
        <v>2498</v>
      </c>
      <c r="G375" s="4" t="s">
        <v>2496</v>
      </c>
      <c r="H375" s="4" t="s">
        <v>2498</v>
      </c>
      <c r="I375" s="4" t="s">
        <v>622</v>
      </c>
      <c r="J375" s="4" t="s">
        <v>623</v>
      </c>
      <c r="K375" s="4" t="s">
        <v>624</v>
      </c>
      <c r="L375" s="4">
        <v>2312973</v>
      </c>
      <c r="M375" s="4">
        <v>0</v>
      </c>
      <c r="N375" s="4" t="s">
        <v>2499</v>
      </c>
      <c r="O375" s="4" t="s">
        <v>2500</v>
      </c>
      <c r="P375" s="5">
        <v>2743</v>
      </c>
      <c r="Q375" s="5">
        <v>1678</v>
      </c>
      <c r="R375" s="5">
        <v>149</v>
      </c>
      <c r="S375" s="5">
        <v>195</v>
      </c>
      <c r="T375" s="5">
        <v>264</v>
      </c>
      <c r="U375" s="5">
        <v>221</v>
      </c>
      <c r="V375" s="5">
        <v>236</v>
      </c>
      <c r="W375" s="5">
        <v>2051</v>
      </c>
      <c r="X375" s="5">
        <v>1397</v>
      </c>
      <c r="Y375" s="5">
        <v>101</v>
      </c>
      <c r="Z375" s="5">
        <v>117</v>
      </c>
      <c r="AA375" s="5">
        <v>177</v>
      </c>
      <c r="AB375" s="5">
        <v>146</v>
      </c>
      <c r="AC375" s="5">
        <v>113</v>
      </c>
      <c r="AD375" s="5">
        <v>1158</v>
      </c>
      <c r="AE375" s="5">
        <v>467</v>
      </c>
      <c r="AF375" s="5">
        <v>667</v>
      </c>
      <c r="AG375" s="5">
        <v>573</v>
      </c>
      <c r="AH375" s="5">
        <v>527</v>
      </c>
      <c r="AI375" s="5">
        <v>0.40329999999999999</v>
      </c>
      <c r="AJ375" s="5">
        <v>0.57599999999999996</v>
      </c>
      <c r="AK375" s="5">
        <v>0.57599999999999996</v>
      </c>
      <c r="AL375" s="4" t="s">
        <v>627</v>
      </c>
    </row>
    <row r="376" spans="1:38" x14ac:dyDescent="0.3">
      <c r="A376" s="4" t="s">
        <v>616</v>
      </c>
      <c r="B376" s="4" t="s">
        <v>1319</v>
      </c>
      <c r="C376" s="4" t="s">
        <v>2501</v>
      </c>
      <c r="D376" s="4" t="s">
        <v>2502</v>
      </c>
      <c r="E376" s="4" t="s">
        <v>620</v>
      </c>
      <c r="F376" s="4" t="s">
        <v>2503</v>
      </c>
      <c r="G376" s="4" t="s">
        <v>2501</v>
      </c>
      <c r="H376" s="4" t="s">
        <v>2503</v>
      </c>
      <c r="I376" s="4" t="s">
        <v>622</v>
      </c>
      <c r="J376" s="4" t="s">
        <v>623</v>
      </c>
      <c r="K376" s="4" t="s">
        <v>624</v>
      </c>
      <c r="L376" s="4">
        <v>4335423</v>
      </c>
      <c r="M376" s="4">
        <v>0</v>
      </c>
      <c r="N376" s="4" t="s">
        <v>2504</v>
      </c>
      <c r="O376" s="4" t="s">
        <v>2505</v>
      </c>
      <c r="P376" s="5">
        <v>2352</v>
      </c>
      <c r="Q376" s="5">
        <v>1101</v>
      </c>
      <c r="R376" s="5">
        <v>142</v>
      </c>
      <c r="S376" s="5">
        <v>244</v>
      </c>
      <c r="T376" s="5">
        <v>437</v>
      </c>
      <c r="U376" s="5">
        <v>259</v>
      </c>
      <c r="V376" s="5">
        <v>169</v>
      </c>
      <c r="W376" s="5">
        <v>1855</v>
      </c>
      <c r="X376" s="5">
        <v>961</v>
      </c>
      <c r="Y376" s="5">
        <v>114</v>
      </c>
      <c r="Z376" s="5">
        <v>162</v>
      </c>
      <c r="AA376" s="5">
        <v>315</v>
      </c>
      <c r="AB376" s="5">
        <v>207</v>
      </c>
      <c r="AC376" s="5">
        <v>96</v>
      </c>
      <c r="AD376" s="5">
        <v>745</v>
      </c>
      <c r="AE376" s="5">
        <v>291</v>
      </c>
      <c r="AF376" s="5">
        <v>441</v>
      </c>
      <c r="AG376" s="5">
        <v>368</v>
      </c>
      <c r="AH376" s="5">
        <v>327</v>
      </c>
      <c r="AI376" s="5">
        <v>0.3906</v>
      </c>
      <c r="AJ376" s="5">
        <v>0.59189999999999998</v>
      </c>
      <c r="AK376" s="5">
        <v>0.59189999999999998</v>
      </c>
      <c r="AL376" s="4" t="s">
        <v>627</v>
      </c>
    </row>
    <row r="377" spans="1:38" x14ac:dyDescent="0.3">
      <c r="A377" s="4" t="s">
        <v>616</v>
      </c>
      <c r="B377" s="4" t="s">
        <v>1319</v>
      </c>
      <c r="C377" s="4" t="s">
        <v>2506</v>
      </c>
      <c r="D377" s="4" t="s">
        <v>2507</v>
      </c>
      <c r="E377" s="4" t="s">
        <v>620</v>
      </c>
      <c r="F377" s="4" t="s">
        <v>2508</v>
      </c>
      <c r="G377" s="4" t="s">
        <v>2506</v>
      </c>
      <c r="H377" s="4" t="s">
        <v>2508</v>
      </c>
      <c r="I377" s="4" t="s">
        <v>622</v>
      </c>
      <c r="J377" s="4" t="s">
        <v>623</v>
      </c>
      <c r="K377" s="4" t="s">
        <v>624</v>
      </c>
      <c r="L377" s="4">
        <v>4411727</v>
      </c>
      <c r="M377" s="4">
        <v>0</v>
      </c>
      <c r="N377" s="4" t="s">
        <v>2509</v>
      </c>
      <c r="O377" s="4" t="s">
        <v>2510</v>
      </c>
      <c r="P377" s="5">
        <v>2463</v>
      </c>
      <c r="Q377" s="5">
        <v>973</v>
      </c>
      <c r="R377" s="5">
        <v>67</v>
      </c>
      <c r="S377" s="5">
        <v>432</v>
      </c>
      <c r="T377" s="5">
        <v>486</v>
      </c>
      <c r="U377" s="5">
        <v>336</v>
      </c>
      <c r="V377" s="5">
        <v>169</v>
      </c>
      <c r="W377" s="5">
        <v>1678</v>
      </c>
      <c r="X377" s="5">
        <v>770</v>
      </c>
      <c r="Y377" s="5">
        <v>44</v>
      </c>
      <c r="Z377" s="5">
        <v>251</v>
      </c>
      <c r="AA377" s="5">
        <v>299</v>
      </c>
      <c r="AB377" s="5">
        <v>227</v>
      </c>
      <c r="AC377" s="5">
        <v>87</v>
      </c>
      <c r="AD377" s="5">
        <v>834</v>
      </c>
      <c r="AE377" s="5">
        <v>289</v>
      </c>
      <c r="AF377" s="5">
        <v>534</v>
      </c>
      <c r="AG377" s="5">
        <v>373</v>
      </c>
      <c r="AH377" s="5">
        <v>413</v>
      </c>
      <c r="AI377" s="5">
        <v>0.34649999999999997</v>
      </c>
      <c r="AJ377" s="5">
        <v>0.64029999999999998</v>
      </c>
      <c r="AK377" s="5">
        <v>0.64029999999999998</v>
      </c>
      <c r="AL377" s="4" t="s">
        <v>627</v>
      </c>
    </row>
    <row r="378" spans="1:38" x14ac:dyDescent="0.3">
      <c r="A378" s="4" t="s">
        <v>616</v>
      </c>
      <c r="B378" s="4" t="s">
        <v>2354</v>
      </c>
      <c r="C378" s="4" t="s">
        <v>2511</v>
      </c>
      <c r="D378" s="4" t="s">
        <v>2512</v>
      </c>
      <c r="E378" s="4" t="s">
        <v>620</v>
      </c>
      <c r="F378" s="4" t="s">
        <v>2513</v>
      </c>
      <c r="G378" s="4" t="s">
        <v>2511</v>
      </c>
      <c r="H378" s="4" t="s">
        <v>2513</v>
      </c>
      <c r="I378" s="4" t="s">
        <v>622</v>
      </c>
      <c r="J378" s="4" t="s">
        <v>623</v>
      </c>
      <c r="K378" s="4" t="s">
        <v>624</v>
      </c>
      <c r="L378" s="4">
        <v>4684824482</v>
      </c>
      <c r="M378" s="4">
        <v>2261872558</v>
      </c>
      <c r="N378" s="4" t="s">
        <v>2514</v>
      </c>
      <c r="O378" s="4" t="s">
        <v>2515</v>
      </c>
      <c r="P378" s="5">
        <v>226</v>
      </c>
      <c r="Q378" s="5">
        <v>27</v>
      </c>
      <c r="R378" s="5">
        <v>0</v>
      </c>
      <c r="S378" s="5">
        <v>9</v>
      </c>
      <c r="T378" s="5">
        <v>0</v>
      </c>
      <c r="U378" s="5">
        <v>156</v>
      </c>
      <c r="V378" s="5">
        <v>34</v>
      </c>
      <c r="W378" s="5">
        <v>156</v>
      </c>
      <c r="X378" s="5">
        <v>22</v>
      </c>
      <c r="Y378" s="5">
        <v>0</v>
      </c>
      <c r="Z378" s="5">
        <v>5</v>
      </c>
      <c r="AA378" s="5">
        <v>0</v>
      </c>
      <c r="AB378" s="5">
        <v>115</v>
      </c>
      <c r="AC378" s="5">
        <v>14</v>
      </c>
      <c r="AD378" s="5">
        <v>90</v>
      </c>
      <c r="AE378" s="5">
        <v>26</v>
      </c>
      <c r="AF378" s="5">
        <v>59</v>
      </c>
      <c r="AG378" s="5">
        <v>43</v>
      </c>
      <c r="AH378" s="5">
        <v>38</v>
      </c>
      <c r="AI378" s="5">
        <v>0.28889999999999999</v>
      </c>
      <c r="AJ378" s="5">
        <v>0.65559999999999996</v>
      </c>
      <c r="AK378" s="5">
        <v>0.65559999999999996</v>
      </c>
      <c r="AL378" s="4" t="s">
        <v>627</v>
      </c>
    </row>
    <row r="379" spans="1:38" x14ac:dyDescent="0.3">
      <c r="A379" s="4" t="s">
        <v>616</v>
      </c>
      <c r="B379" s="4" t="s">
        <v>2354</v>
      </c>
      <c r="C379" s="4" t="s">
        <v>2516</v>
      </c>
      <c r="D379" s="4" t="s">
        <v>2517</v>
      </c>
      <c r="E379" s="4" t="s">
        <v>620</v>
      </c>
      <c r="F379" s="4" t="s">
        <v>2518</v>
      </c>
      <c r="G379" s="4" t="s">
        <v>2516</v>
      </c>
      <c r="H379" s="4" t="s">
        <v>2518</v>
      </c>
      <c r="I379" s="4" t="s">
        <v>622</v>
      </c>
      <c r="J379" s="4" t="s">
        <v>623</v>
      </c>
      <c r="K379" s="4" t="s">
        <v>624</v>
      </c>
      <c r="L379" s="4">
        <v>498312583</v>
      </c>
      <c r="M379" s="4">
        <v>391904673</v>
      </c>
      <c r="N379" s="4" t="s">
        <v>2519</v>
      </c>
      <c r="O379" s="4" t="s">
        <v>2520</v>
      </c>
      <c r="P379" s="5">
        <v>299</v>
      </c>
      <c r="Q379" s="5">
        <v>47</v>
      </c>
      <c r="R379" s="5">
        <v>1</v>
      </c>
      <c r="S379" s="5">
        <v>9</v>
      </c>
      <c r="T379" s="5">
        <v>0</v>
      </c>
      <c r="U379" s="5">
        <v>206</v>
      </c>
      <c r="V379" s="5">
        <v>36</v>
      </c>
      <c r="W379" s="5">
        <v>193</v>
      </c>
      <c r="X379" s="5">
        <v>43</v>
      </c>
      <c r="Y379" s="5">
        <v>1</v>
      </c>
      <c r="Z379" s="5">
        <v>2</v>
      </c>
      <c r="AA379" s="5">
        <v>0</v>
      </c>
      <c r="AB379" s="5">
        <v>132</v>
      </c>
      <c r="AC379" s="5">
        <v>15</v>
      </c>
      <c r="AD379" s="5">
        <v>167</v>
      </c>
      <c r="AE379" s="5">
        <v>67</v>
      </c>
      <c r="AF379" s="5">
        <v>98</v>
      </c>
      <c r="AG379" s="5">
        <v>100</v>
      </c>
      <c r="AH379" s="5">
        <v>55</v>
      </c>
      <c r="AI379" s="5">
        <v>0.4012</v>
      </c>
      <c r="AJ379" s="5">
        <v>0.58679999999999999</v>
      </c>
      <c r="AK379" s="5">
        <v>0.58679999999999999</v>
      </c>
      <c r="AL379" s="4" t="s">
        <v>627</v>
      </c>
    </row>
    <row r="380" spans="1:38" x14ac:dyDescent="0.3">
      <c r="A380" s="4" t="s">
        <v>616</v>
      </c>
      <c r="B380" s="4" t="s">
        <v>2354</v>
      </c>
      <c r="C380" s="4" t="s">
        <v>2521</v>
      </c>
      <c r="D380" s="4" t="s">
        <v>2522</v>
      </c>
      <c r="E380" s="4" t="s">
        <v>620</v>
      </c>
      <c r="F380" s="4" t="s">
        <v>2523</v>
      </c>
      <c r="G380" s="4" t="s">
        <v>2521</v>
      </c>
      <c r="H380" s="4" t="s">
        <v>2523</v>
      </c>
      <c r="I380" s="4" t="s">
        <v>622</v>
      </c>
      <c r="J380" s="4" t="s">
        <v>623</v>
      </c>
      <c r="K380" s="4" t="s">
        <v>624</v>
      </c>
      <c r="L380" s="4">
        <v>15509125618</v>
      </c>
      <c r="M380" s="4">
        <v>504753490</v>
      </c>
      <c r="N380" s="4" t="s">
        <v>2524</v>
      </c>
      <c r="O380" s="4" t="s">
        <v>2525</v>
      </c>
      <c r="P380" s="5">
        <v>333</v>
      </c>
      <c r="Q380" s="5">
        <v>130</v>
      </c>
      <c r="R380" s="5">
        <v>7</v>
      </c>
      <c r="S380" s="5">
        <v>16</v>
      </c>
      <c r="T380" s="5">
        <v>2</v>
      </c>
      <c r="U380" s="5">
        <v>133</v>
      </c>
      <c r="V380" s="5">
        <v>45</v>
      </c>
      <c r="W380" s="5">
        <v>218</v>
      </c>
      <c r="X380" s="5">
        <v>95</v>
      </c>
      <c r="Y380" s="5">
        <v>0</v>
      </c>
      <c r="Z380" s="5">
        <v>5</v>
      </c>
      <c r="AA380" s="5">
        <v>2</v>
      </c>
      <c r="AB380" s="5">
        <v>95</v>
      </c>
      <c r="AC380" s="5">
        <v>21</v>
      </c>
      <c r="AD380" s="5">
        <v>89</v>
      </c>
      <c r="AE380" s="5">
        <v>57</v>
      </c>
      <c r="AF380" s="5">
        <v>32</v>
      </c>
      <c r="AG380" s="5">
        <v>51</v>
      </c>
      <c r="AH380" s="5">
        <v>30</v>
      </c>
      <c r="AI380" s="5">
        <v>0.64039999999999997</v>
      </c>
      <c r="AJ380" s="5">
        <v>0.35959999999999998</v>
      </c>
      <c r="AK380" s="5">
        <v>2.6404000000000001</v>
      </c>
      <c r="AL380" s="4" t="s">
        <v>627</v>
      </c>
    </row>
    <row r="381" spans="1:38" x14ac:dyDescent="0.3">
      <c r="A381" s="4" t="s">
        <v>616</v>
      </c>
      <c r="B381" s="4" t="s">
        <v>2354</v>
      </c>
      <c r="C381" s="4" t="s">
        <v>2526</v>
      </c>
      <c r="D381" s="4" t="s">
        <v>2527</v>
      </c>
      <c r="E381" s="4" t="s">
        <v>620</v>
      </c>
      <c r="F381" s="4" t="s">
        <v>2528</v>
      </c>
      <c r="G381" s="4" t="s">
        <v>2526</v>
      </c>
      <c r="H381" s="4" t="s">
        <v>2528</v>
      </c>
      <c r="I381" s="4" t="s">
        <v>622</v>
      </c>
      <c r="J381" s="4" t="s">
        <v>623</v>
      </c>
      <c r="K381" s="4" t="s">
        <v>624</v>
      </c>
      <c r="L381" s="4">
        <v>12545319813</v>
      </c>
      <c r="M381" s="4">
        <v>1231880455</v>
      </c>
      <c r="N381" s="4" t="s">
        <v>2529</v>
      </c>
      <c r="O381" s="4" t="s">
        <v>2530</v>
      </c>
      <c r="P381" s="5">
        <v>76</v>
      </c>
      <c r="Q381" s="5">
        <v>12</v>
      </c>
      <c r="R381" s="5">
        <v>1</v>
      </c>
      <c r="S381" s="5">
        <v>0</v>
      </c>
      <c r="T381" s="5">
        <v>0</v>
      </c>
      <c r="U381" s="5">
        <v>58</v>
      </c>
      <c r="V381" s="5">
        <v>5</v>
      </c>
      <c r="W381" s="5">
        <v>55</v>
      </c>
      <c r="X381" s="5">
        <v>12</v>
      </c>
      <c r="Y381" s="5">
        <v>1</v>
      </c>
      <c r="Z381" s="5">
        <v>0</v>
      </c>
      <c r="AA381" s="5">
        <v>0</v>
      </c>
      <c r="AB381" s="5">
        <v>40</v>
      </c>
      <c r="AC381" s="5">
        <v>2</v>
      </c>
      <c r="AD381" s="5">
        <v>23</v>
      </c>
      <c r="AE381" s="5">
        <v>8</v>
      </c>
      <c r="AF381" s="5">
        <v>10</v>
      </c>
      <c r="AG381" s="5">
        <v>7</v>
      </c>
      <c r="AH381" s="5">
        <v>13</v>
      </c>
      <c r="AI381" s="5">
        <v>0.3478</v>
      </c>
      <c r="AJ381" s="5">
        <v>0.43480000000000002</v>
      </c>
      <c r="AK381" s="5">
        <v>0.43480000000000002</v>
      </c>
      <c r="AL381" s="4" t="s">
        <v>627</v>
      </c>
    </row>
    <row r="382" spans="1:38" x14ac:dyDescent="0.3">
      <c r="A382" s="4" t="s">
        <v>616</v>
      </c>
      <c r="B382" s="4" t="s">
        <v>2354</v>
      </c>
      <c r="C382" s="4" t="s">
        <v>2531</v>
      </c>
      <c r="D382" s="4" t="s">
        <v>2532</v>
      </c>
      <c r="E382" s="4" t="s">
        <v>620</v>
      </c>
      <c r="F382" s="4" t="s">
        <v>2533</v>
      </c>
      <c r="G382" s="4" t="s">
        <v>2531</v>
      </c>
      <c r="H382" s="4" t="s">
        <v>2533</v>
      </c>
      <c r="I382" s="4" t="s">
        <v>622</v>
      </c>
      <c r="J382" s="4" t="s">
        <v>623</v>
      </c>
      <c r="K382" s="4" t="s">
        <v>624</v>
      </c>
      <c r="L382" s="4">
        <v>15045385119</v>
      </c>
      <c r="M382" s="4">
        <v>8690144042</v>
      </c>
      <c r="N382" s="4" t="s">
        <v>2534</v>
      </c>
      <c r="O382" s="4" t="s">
        <v>2535</v>
      </c>
      <c r="P382" s="5">
        <v>189</v>
      </c>
      <c r="Q382" s="5">
        <v>66</v>
      </c>
      <c r="R382" s="5">
        <v>0</v>
      </c>
      <c r="S382" s="5">
        <v>2</v>
      </c>
      <c r="T382" s="5">
        <v>5</v>
      </c>
      <c r="U382" s="5">
        <v>95</v>
      </c>
      <c r="V382" s="5">
        <v>21</v>
      </c>
      <c r="W382" s="5">
        <v>155</v>
      </c>
      <c r="X382" s="5">
        <v>61</v>
      </c>
      <c r="Y382" s="5">
        <v>0</v>
      </c>
      <c r="Z382" s="5">
        <v>1</v>
      </c>
      <c r="AA382" s="5">
        <v>2</v>
      </c>
      <c r="AB382" s="5">
        <v>75</v>
      </c>
      <c r="AC382" s="5">
        <v>16</v>
      </c>
      <c r="AD382" s="5">
        <v>21</v>
      </c>
      <c r="AE382" s="5">
        <v>0</v>
      </c>
      <c r="AF382" s="5">
        <v>20</v>
      </c>
      <c r="AG382" s="5">
        <v>8</v>
      </c>
      <c r="AH382" s="5">
        <v>14</v>
      </c>
      <c r="AI382" s="5">
        <v>0</v>
      </c>
      <c r="AJ382" s="5">
        <v>0.95240000000000002</v>
      </c>
      <c r="AK382" s="5">
        <v>0.95240000000000002</v>
      </c>
      <c r="AL382" s="4" t="s">
        <v>627</v>
      </c>
    </row>
    <row r="383" spans="1:38" x14ac:dyDescent="0.3">
      <c r="A383" s="4" t="s">
        <v>616</v>
      </c>
      <c r="B383" s="4" t="s">
        <v>2354</v>
      </c>
      <c r="C383" s="4" t="s">
        <v>2536</v>
      </c>
      <c r="D383" s="4" t="s">
        <v>2537</v>
      </c>
      <c r="E383" s="4" t="s">
        <v>620</v>
      </c>
      <c r="F383" s="4" t="s">
        <v>2538</v>
      </c>
      <c r="G383" s="4" t="s">
        <v>2536</v>
      </c>
      <c r="H383" s="4" t="s">
        <v>2538</v>
      </c>
      <c r="I383" s="4" t="s">
        <v>622</v>
      </c>
      <c r="J383" s="4" t="s">
        <v>623</v>
      </c>
      <c r="K383" s="4" t="s">
        <v>624</v>
      </c>
      <c r="L383" s="4">
        <v>7966070304</v>
      </c>
      <c r="M383" s="4">
        <v>6846689772</v>
      </c>
      <c r="N383" s="4" t="s">
        <v>2539</v>
      </c>
      <c r="O383" s="4" t="s">
        <v>2540</v>
      </c>
      <c r="P383" s="5">
        <v>362</v>
      </c>
      <c r="Q383" s="5">
        <v>52</v>
      </c>
      <c r="R383" s="5">
        <v>0</v>
      </c>
      <c r="S383" s="5">
        <v>7</v>
      </c>
      <c r="T383" s="5">
        <v>4</v>
      </c>
      <c r="U383" s="5">
        <v>282</v>
      </c>
      <c r="V383" s="5">
        <v>17</v>
      </c>
      <c r="W383" s="5">
        <v>264</v>
      </c>
      <c r="X383" s="5">
        <v>43</v>
      </c>
      <c r="Y383" s="5">
        <v>0</v>
      </c>
      <c r="Z383" s="5">
        <v>2</v>
      </c>
      <c r="AA383" s="5">
        <v>4</v>
      </c>
      <c r="AB383" s="5">
        <v>206</v>
      </c>
      <c r="AC383" s="5">
        <v>9</v>
      </c>
      <c r="AD383" s="5">
        <v>26</v>
      </c>
      <c r="AE383" s="5">
        <v>6</v>
      </c>
      <c r="AF383" s="5">
        <v>20</v>
      </c>
      <c r="AG383" s="5">
        <v>12</v>
      </c>
      <c r="AH383" s="5">
        <v>13</v>
      </c>
      <c r="AI383" s="5">
        <v>0.23080000000000001</v>
      </c>
      <c r="AJ383" s="5">
        <v>0.76919999999999999</v>
      </c>
      <c r="AK383" s="5">
        <v>0.76919999999999999</v>
      </c>
      <c r="AL383" s="4" t="s">
        <v>627</v>
      </c>
    </row>
    <row r="384" spans="1:38" x14ac:dyDescent="0.3">
      <c r="A384" s="4" t="s">
        <v>616</v>
      </c>
      <c r="B384" s="4" t="s">
        <v>2293</v>
      </c>
      <c r="C384" s="4" t="s">
        <v>2541</v>
      </c>
      <c r="D384" s="4" t="s">
        <v>2542</v>
      </c>
      <c r="E384" s="4" t="s">
        <v>620</v>
      </c>
      <c r="F384" s="4" t="s">
        <v>2543</v>
      </c>
      <c r="G384" s="4" t="s">
        <v>2541</v>
      </c>
      <c r="H384" s="4" t="s">
        <v>2543</v>
      </c>
      <c r="I384" s="4" t="s">
        <v>622</v>
      </c>
      <c r="J384" s="4" t="s">
        <v>623</v>
      </c>
      <c r="K384" s="4" t="s">
        <v>624</v>
      </c>
      <c r="L384" s="4">
        <v>31051628311</v>
      </c>
      <c r="M384" s="4">
        <v>150257358</v>
      </c>
      <c r="N384" s="4" t="s">
        <v>2544</v>
      </c>
      <c r="O384" s="4" t="s">
        <v>2545</v>
      </c>
      <c r="P384" s="5">
        <v>71</v>
      </c>
      <c r="Q384" s="5">
        <v>54</v>
      </c>
      <c r="R384" s="5">
        <v>1</v>
      </c>
      <c r="S384" s="5">
        <v>0</v>
      </c>
      <c r="T384" s="5">
        <v>0</v>
      </c>
      <c r="U384" s="5">
        <v>12</v>
      </c>
      <c r="V384" s="5">
        <v>4</v>
      </c>
      <c r="W384" s="5">
        <v>60</v>
      </c>
      <c r="X384" s="5">
        <v>45</v>
      </c>
      <c r="Y384" s="5">
        <v>1</v>
      </c>
      <c r="Z384" s="5">
        <v>0</v>
      </c>
      <c r="AA384" s="5">
        <v>0</v>
      </c>
      <c r="AB384" s="5">
        <v>11</v>
      </c>
      <c r="AC384" s="5">
        <v>3</v>
      </c>
      <c r="AD384" s="5">
        <v>29</v>
      </c>
      <c r="AE384" s="5">
        <v>18</v>
      </c>
      <c r="AF384" s="5">
        <v>10</v>
      </c>
      <c r="AG384" s="5">
        <v>14</v>
      </c>
      <c r="AH384" s="5">
        <v>14</v>
      </c>
      <c r="AI384" s="5">
        <v>0.62070000000000003</v>
      </c>
      <c r="AJ384" s="5">
        <v>0.3448</v>
      </c>
      <c r="AK384" s="5">
        <v>2.6206999999999998</v>
      </c>
      <c r="AL384" s="4" t="s">
        <v>627</v>
      </c>
    </row>
    <row r="385" spans="1:38" x14ac:dyDescent="0.3">
      <c r="A385" s="4" t="s">
        <v>616</v>
      </c>
      <c r="B385" s="4" t="s">
        <v>2293</v>
      </c>
      <c r="C385" s="4" t="s">
        <v>2546</v>
      </c>
      <c r="D385" s="4" t="s">
        <v>2547</v>
      </c>
      <c r="E385" s="4" t="s">
        <v>620</v>
      </c>
      <c r="F385" s="4" t="s">
        <v>2548</v>
      </c>
      <c r="G385" s="4" t="s">
        <v>2546</v>
      </c>
      <c r="H385" s="4" t="s">
        <v>2548</v>
      </c>
      <c r="I385" s="4" t="s">
        <v>622</v>
      </c>
      <c r="J385" s="4" t="s">
        <v>623</v>
      </c>
      <c r="K385" s="4" t="s">
        <v>624</v>
      </c>
      <c r="L385" s="4">
        <v>3448248262</v>
      </c>
      <c r="M385" s="4">
        <v>80664773</v>
      </c>
      <c r="N385" s="4" t="s">
        <v>2549</v>
      </c>
      <c r="O385" s="4" t="s">
        <v>2550</v>
      </c>
      <c r="P385" s="5">
        <v>676</v>
      </c>
      <c r="Q385" s="5">
        <v>431</v>
      </c>
      <c r="R385" s="5">
        <v>3</v>
      </c>
      <c r="S385" s="5">
        <v>7</v>
      </c>
      <c r="T385" s="5">
        <v>3</v>
      </c>
      <c r="U385" s="5">
        <v>183</v>
      </c>
      <c r="V385" s="5">
        <v>49</v>
      </c>
      <c r="W385" s="5">
        <v>508</v>
      </c>
      <c r="X385" s="5">
        <v>334</v>
      </c>
      <c r="Y385" s="5">
        <v>3</v>
      </c>
      <c r="Z385" s="5">
        <v>4</v>
      </c>
      <c r="AA385" s="5">
        <v>2</v>
      </c>
      <c r="AB385" s="5">
        <v>144</v>
      </c>
      <c r="AC385" s="5">
        <v>21</v>
      </c>
      <c r="AD385" s="5">
        <v>447</v>
      </c>
      <c r="AE385" s="5">
        <v>121</v>
      </c>
      <c r="AF385" s="5">
        <v>314</v>
      </c>
      <c r="AG385" s="5">
        <v>160</v>
      </c>
      <c r="AH385" s="5">
        <v>230</v>
      </c>
      <c r="AI385" s="5">
        <v>0.2707</v>
      </c>
      <c r="AJ385" s="5">
        <v>0.70250000000000001</v>
      </c>
      <c r="AK385" s="5">
        <v>0.70250000000000001</v>
      </c>
      <c r="AL385" s="4" t="s">
        <v>627</v>
      </c>
    </row>
    <row r="386" spans="1:38" x14ac:dyDescent="0.3">
      <c r="A386" s="4" t="s">
        <v>616</v>
      </c>
      <c r="B386" s="4" t="s">
        <v>2293</v>
      </c>
      <c r="C386" s="4" t="s">
        <v>2551</v>
      </c>
      <c r="D386" s="4" t="s">
        <v>2552</v>
      </c>
      <c r="E386" s="4" t="s">
        <v>620</v>
      </c>
      <c r="F386" s="4" t="s">
        <v>2553</v>
      </c>
      <c r="G386" s="4" t="s">
        <v>2551</v>
      </c>
      <c r="H386" s="4" t="s">
        <v>2553</v>
      </c>
      <c r="I386" s="4" t="s">
        <v>622</v>
      </c>
      <c r="J386" s="4" t="s">
        <v>623</v>
      </c>
      <c r="K386" s="4" t="s">
        <v>624</v>
      </c>
      <c r="L386" s="4">
        <v>9314170789</v>
      </c>
      <c r="M386" s="4">
        <v>288873285</v>
      </c>
      <c r="N386" s="4" t="s">
        <v>2554</v>
      </c>
      <c r="O386" s="4" t="s">
        <v>2555</v>
      </c>
      <c r="P386" s="5">
        <v>144</v>
      </c>
      <c r="Q386" s="5">
        <v>78</v>
      </c>
      <c r="R386" s="5">
        <v>0</v>
      </c>
      <c r="S386" s="5">
        <v>6</v>
      </c>
      <c r="T386" s="5">
        <v>0</v>
      </c>
      <c r="U386" s="5">
        <v>42</v>
      </c>
      <c r="V386" s="5">
        <v>18</v>
      </c>
      <c r="W386" s="5">
        <v>113</v>
      </c>
      <c r="X386" s="5">
        <v>68</v>
      </c>
      <c r="Y386" s="5">
        <v>0</v>
      </c>
      <c r="Z386" s="5">
        <v>1</v>
      </c>
      <c r="AA386" s="5">
        <v>0</v>
      </c>
      <c r="AB386" s="5">
        <v>32</v>
      </c>
      <c r="AC386" s="5">
        <v>12</v>
      </c>
      <c r="AD386" s="5">
        <v>56</v>
      </c>
      <c r="AE386" s="5">
        <v>14</v>
      </c>
      <c r="AF386" s="5">
        <v>40</v>
      </c>
      <c r="AG386" s="5">
        <v>15</v>
      </c>
      <c r="AH386" s="5">
        <v>31</v>
      </c>
      <c r="AI386" s="5">
        <v>0.25</v>
      </c>
      <c r="AJ386" s="5">
        <v>0.71430000000000005</v>
      </c>
      <c r="AK386" s="5">
        <v>0.71430000000000005</v>
      </c>
      <c r="AL386" s="4" t="s">
        <v>627</v>
      </c>
    </row>
    <row r="387" spans="1:38" x14ac:dyDescent="0.3">
      <c r="A387" s="4" t="s">
        <v>616</v>
      </c>
      <c r="B387" s="4" t="s">
        <v>2293</v>
      </c>
      <c r="C387" s="4" t="s">
        <v>2556</v>
      </c>
      <c r="D387" s="4" t="s">
        <v>2557</v>
      </c>
      <c r="E387" s="4" t="s">
        <v>620</v>
      </c>
      <c r="F387" s="4" t="s">
        <v>2558</v>
      </c>
      <c r="G387" s="4" t="s">
        <v>2556</v>
      </c>
      <c r="H387" s="4" t="s">
        <v>2558</v>
      </c>
      <c r="I387" s="4" t="s">
        <v>622</v>
      </c>
      <c r="J387" s="4" t="s">
        <v>623</v>
      </c>
      <c r="K387" s="4" t="s">
        <v>624</v>
      </c>
      <c r="L387" s="4">
        <v>29860200585</v>
      </c>
      <c r="M387" s="4">
        <v>465831662</v>
      </c>
      <c r="N387" s="4" t="s">
        <v>2559</v>
      </c>
      <c r="O387" s="4" t="s">
        <v>2560</v>
      </c>
      <c r="P387" s="5">
        <v>254</v>
      </c>
      <c r="Q387" s="5">
        <v>28</v>
      </c>
      <c r="R387" s="5">
        <v>0</v>
      </c>
      <c r="S387" s="5">
        <v>1</v>
      </c>
      <c r="T387" s="5">
        <v>3</v>
      </c>
      <c r="U387" s="5">
        <v>214</v>
      </c>
      <c r="V387" s="5">
        <v>8</v>
      </c>
      <c r="W387" s="5">
        <v>189</v>
      </c>
      <c r="X387" s="5">
        <v>25</v>
      </c>
      <c r="Y387" s="5">
        <v>0</v>
      </c>
      <c r="Z387" s="5">
        <v>1</v>
      </c>
      <c r="AA387" s="5">
        <v>1</v>
      </c>
      <c r="AB387" s="5">
        <v>158</v>
      </c>
      <c r="AC387" s="5">
        <v>4</v>
      </c>
      <c r="AD387" s="5">
        <v>127</v>
      </c>
      <c r="AE387" s="5">
        <v>92</v>
      </c>
      <c r="AF387" s="5">
        <v>31</v>
      </c>
      <c r="AG387" s="5">
        <v>82</v>
      </c>
      <c r="AH387" s="5">
        <v>39</v>
      </c>
      <c r="AI387" s="5">
        <v>0.72440000000000004</v>
      </c>
      <c r="AJ387" s="5">
        <v>0.24410000000000001</v>
      </c>
      <c r="AK387" s="5">
        <v>2.7244000000000002</v>
      </c>
      <c r="AL387" s="4" t="s">
        <v>627</v>
      </c>
    </row>
    <row r="388" spans="1:38" x14ac:dyDescent="0.3">
      <c r="A388" s="4" t="s">
        <v>616</v>
      </c>
      <c r="B388" s="4" t="s">
        <v>2293</v>
      </c>
      <c r="C388" s="4" t="s">
        <v>1677</v>
      </c>
      <c r="D388" s="4" t="s">
        <v>2561</v>
      </c>
      <c r="E388" s="4" t="s">
        <v>620</v>
      </c>
      <c r="F388" s="4" t="s">
        <v>2562</v>
      </c>
      <c r="G388" s="4" t="s">
        <v>1677</v>
      </c>
      <c r="H388" s="4" t="s">
        <v>2562</v>
      </c>
      <c r="I388" s="4" t="s">
        <v>622</v>
      </c>
      <c r="J388" s="4" t="s">
        <v>623</v>
      </c>
      <c r="K388" s="4" t="s">
        <v>624</v>
      </c>
      <c r="L388" s="4">
        <v>36002378575</v>
      </c>
      <c r="M388" s="4">
        <v>409406169</v>
      </c>
      <c r="N388" s="4" t="s">
        <v>2563</v>
      </c>
      <c r="O388" s="4" t="s">
        <v>2564</v>
      </c>
      <c r="P388" s="5">
        <v>370</v>
      </c>
      <c r="Q388" s="5">
        <v>156</v>
      </c>
      <c r="R388" s="5">
        <v>0</v>
      </c>
      <c r="S388" s="5">
        <v>9</v>
      </c>
      <c r="T388" s="5">
        <v>5</v>
      </c>
      <c r="U388" s="5">
        <v>131</v>
      </c>
      <c r="V388" s="5">
        <v>69</v>
      </c>
      <c r="W388" s="5">
        <v>283</v>
      </c>
      <c r="X388" s="5">
        <v>135</v>
      </c>
      <c r="Y388" s="5">
        <v>0</v>
      </c>
      <c r="Z388" s="5">
        <v>8</v>
      </c>
      <c r="AA388" s="5">
        <v>3</v>
      </c>
      <c r="AB388" s="5">
        <v>97</v>
      </c>
      <c r="AC388" s="5">
        <v>40</v>
      </c>
      <c r="AD388" s="5">
        <v>172</v>
      </c>
      <c r="AE388" s="5">
        <v>59</v>
      </c>
      <c r="AF388" s="5">
        <v>111</v>
      </c>
      <c r="AG388" s="5">
        <v>66</v>
      </c>
      <c r="AH388" s="5">
        <v>99</v>
      </c>
      <c r="AI388" s="5">
        <v>0.34300000000000003</v>
      </c>
      <c r="AJ388" s="5">
        <v>0.64529999999999998</v>
      </c>
      <c r="AK388" s="5">
        <v>0.64529999999999998</v>
      </c>
      <c r="AL388" s="4" t="s">
        <v>627</v>
      </c>
    </row>
    <row r="389" spans="1:38" x14ac:dyDescent="0.3">
      <c r="A389" s="4" t="s">
        <v>616</v>
      </c>
      <c r="B389" s="4" t="s">
        <v>2565</v>
      </c>
      <c r="C389" s="4" t="s">
        <v>2566</v>
      </c>
      <c r="D389" s="4" t="s">
        <v>2567</v>
      </c>
      <c r="E389" s="4" t="s">
        <v>620</v>
      </c>
      <c r="F389" s="4" t="s">
        <v>2568</v>
      </c>
      <c r="G389" s="4" t="s">
        <v>2566</v>
      </c>
      <c r="H389" s="4" t="s">
        <v>2568</v>
      </c>
      <c r="I389" s="4" t="s">
        <v>622</v>
      </c>
      <c r="J389" s="4" t="s">
        <v>623</v>
      </c>
      <c r="K389" s="4" t="s">
        <v>624</v>
      </c>
      <c r="L389" s="4">
        <v>2597244071</v>
      </c>
      <c r="M389" s="4">
        <v>566400</v>
      </c>
      <c r="N389" s="4" t="s">
        <v>2569</v>
      </c>
      <c r="O389" s="4" t="s">
        <v>2570</v>
      </c>
      <c r="P389" s="5">
        <v>962</v>
      </c>
      <c r="Q389" s="5">
        <v>872</v>
      </c>
      <c r="R389" s="5">
        <v>3</v>
      </c>
      <c r="S389" s="5">
        <v>18</v>
      </c>
      <c r="T389" s="5">
        <v>15</v>
      </c>
      <c r="U389" s="5">
        <v>16</v>
      </c>
      <c r="V389" s="5">
        <v>38</v>
      </c>
      <c r="W389" s="5">
        <v>709</v>
      </c>
      <c r="X389" s="5">
        <v>659</v>
      </c>
      <c r="Y389" s="5">
        <v>2</v>
      </c>
      <c r="Z389" s="5">
        <v>11</v>
      </c>
      <c r="AA389" s="5">
        <v>11</v>
      </c>
      <c r="AB389" s="5">
        <v>13</v>
      </c>
      <c r="AC389" s="5">
        <v>13</v>
      </c>
      <c r="AD389" s="5">
        <v>596</v>
      </c>
      <c r="AE389" s="5">
        <v>253</v>
      </c>
      <c r="AF389" s="5">
        <v>331</v>
      </c>
      <c r="AG389" s="5">
        <v>314</v>
      </c>
      <c r="AH389" s="5">
        <v>223</v>
      </c>
      <c r="AI389" s="5">
        <v>0.42449999999999999</v>
      </c>
      <c r="AJ389" s="5">
        <v>0.5554</v>
      </c>
      <c r="AK389" s="5">
        <v>0.5554</v>
      </c>
      <c r="AL389" s="4" t="s">
        <v>627</v>
      </c>
    </row>
    <row r="390" spans="1:38" x14ac:dyDescent="0.3">
      <c r="A390" s="4" t="s">
        <v>616</v>
      </c>
      <c r="B390" s="4" t="s">
        <v>2565</v>
      </c>
      <c r="C390" s="4" t="s">
        <v>2571</v>
      </c>
      <c r="D390" s="4" t="s">
        <v>2572</v>
      </c>
      <c r="E390" s="4" t="s">
        <v>620</v>
      </c>
      <c r="F390" s="4" t="s">
        <v>2573</v>
      </c>
      <c r="G390" s="4" t="s">
        <v>2571</v>
      </c>
      <c r="H390" s="4" t="s">
        <v>2573</v>
      </c>
      <c r="I390" s="4" t="s">
        <v>622</v>
      </c>
      <c r="J390" s="4" t="s">
        <v>623</v>
      </c>
      <c r="K390" s="4" t="s">
        <v>624</v>
      </c>
      <c r="L390" s="4">
        <v>19005125825</v>
      </c>
      <c r="M390" s="4">
        <v>46893623</v>
      </c>
      <c r="N390" s="4" t="s">
        <v>2574</v>
      </c>
      <c r="O390" s="4" t="s">
        <v>2575</v>
      </c>
      <c r="P390" s="5">
        <v>206</v>
      </c>
      <c r="Q390" s="5">
        <v>192</v>
      </c>
      <c r="R390" s="5">
        <v>1</v>
      </c>
      <c r="S390" s="5">
        <v>6</v>
      </c>
      <c r="T390" s="5">
        <v>1</v>
      </c>
      <c r="U390" s="5">
        <v>0</v>
      </c>
      <c r="V390" s="5">
        <v>6</v>
      </c>
      <c r="W390" s="5">
        <v>179</v>
      </c>
      <c r="X390" s="5">
        <v>166</v>
      </c>
      <c r="Y390" s="5">
        <v>1</v>
      </c>
      <c r="Z390" s="5">
        <v>6</v>
      </c>
      <c r="AA390" s="5">
        <v>1</v>
      </c>
      <c r="AB390" s="5">
        <v>0</v>
      </c>
      <c r="AC390" s="5">
        <v>5</v>
      </c>
      <c r="AD390" s="5">
        <v>200</v>
      </c>
      <c r="AE390" s="5">
        <v>173</v>
      </c>
      <c r="AF390" s="5">
        <v>27</v>
      </c>
      <c r="AG390" s="5">
        <v>162</v>
      </c>
      <c r="AH390" s="5">
        <v>20</v>
      </c>
      <c r="AI390" s="5">
        <v>0.86499999999999999</v>
      </c>
      <c r="AJ390" s="5">
        <v>0.13500000000000001</v>
      </c>
      <c r="AK390" s="5">
        <v>2.8650000000000002</v>
      </c>
      <c r="AL390" s="4" t="s">
        <v>627</v>
      </c>
    </row>
    <row r="391" spans="1:38" x14ac:dyDescent="0.3">
      <c r="A391" s="4" t="s">
        <v>616</v>
      </c>
      <c r="B391" s="4" t="s">
        <v>2565</v>
      </c>
      <c r="C391" s="4" t="s">
        <v>2576</v>
      </c>
      <c r="D391" s="4" t="s">
        <v>2577</v>
      </c>
      <c r="E391" s="4" t="s">
        <v>620</v>
      </c>
      <c r="F391" s="4" t="s">
        <v>2578</v>
      </c>
      <c r="G391" s="4" t="s">
        <v>2576</v>
      </c>
      <c r="H391" s="4" t="s">
        <v>2578</v>
      </c>
      <c r="I391" s="4" t="s">
        <v>622</v>
      </c>
      <c r="J391" s="4" t="s">
        <v>623</v>
      </c>
      <c r="K391" s="4" t="s">
        <v>624</v>
      </c>
      <c r="L391" s="4">
        <v>3746412138</v>
      </c>
      <c r="M391" s="4">
        <v>888070</v>
      </c>
      <c r="N391" s="4" t="s">
        <v>2579</v>
      </c>
      <c r="O391" s="4" t="s">
        <v>2580</v>
      </c>
      <c r="P391" s="5">
        <v>230</v>
      </c>
      <c r="Q391" s="5">
        <v>178</v>
      </c>
      <c r="R391" s="5">
        <v>1</v>
      </c>
      <c r="S391" s="5">
        <v>3</v>
      </c>
      <c r="T391" s="5">
        <v>0</v>
      </c>
      <c r="U391" s="5">
        <v>34</v>
      </c>
      <c r="V391" s="5">
        <v>14</v>
      </c>
      <c r="W391" s="5">
        <v>182</v>
      </c>
      <c r="X391" s="5">
        <v>142</v>
      </c>
      <c r="Y391" s="5">
        <v>1</v>
      </c>
      <c r="Z391" s="5">
        <v>2</v>
      </c>
      <c r="AA391" s="5">
        <v>0</v>
      </c>
      <c r="AB391" s="5">
        <v>29</v>
      </c>
      <c r="AC391" s="5">
        <v>8</v>
      </c>
      <c r="AD391" s="5">
        <v>168</v>
      </c>
      <c r="AE391" s="5">
        <v>76</v>
      </c>
      <c r="AF391" s="5">
        <v>83</v>
      </c>
      <c r="AG391" s="5">
        <v>76</v>
      </c>
      <c r="AH391" s="5">
        <v>82</v>
      </c>
      <c r="AI391" s="5">
        <v>0.45240000000000002</v>
      </c>
      <c r="AJ391" s="5">
        <v>0.49399999999999999</v>
      </c>
      <c r="AK391" s="5">
        <v>0.49399999999999999</v>
      </c>
      <c r="AL391" s="4" t="s">
        <v>627</v>
      </c>
    </row>
    <row r="392" spans="1:38" x14ac:dyDescent="0.3">
      <c r="A392" s="4" t="s">
        <v>616</v>
      </c>
      <c r="B392" s="4" t="s">
        <v>2565</v>
      </c>
      <c r="C392" s="4" t="s">
        <v>2581</v>
      </c>
      <c r="D392" s="4" t="s">
        <v>2582</v>
      </c>
      <c r="E392" s="4" t="s">
        <v>620</v>
      </c>
      <c r="F392" s="4" t="s">
        <v>2583</v>
      </c>
      <c r="G392" s="4" t="s">
        <v>2581</v>
      </c>
      <c r="H392" s="4" t="s">
        <v>2583</v>
      </c>
      <c r="I392" s="4" t="s">
        <v>622</v>
      </c>
      <c r="J392" s="4" t="s">
        <v>623</v>
      </c>
      <c r="K392" s="4" t="s">
        <v>624</v>
      </c>
      <c r="L392" s="4">
        <v>7662127</v>
      </c>
      <c r="M392" s="4">
        <v>1333823</v>
      </c>
      <c r="N392" s="4" t="s">
        <v>2584</v>
      </c>
      <c r="O392" s="4" t="s">
        <v>2585</v>
      </c>
      <c r="P392" s="5">
        <v>211</v>
      </c>
      <c r="Q392" s="5">
        <v>184</v>
      </c>
      <c r="R392" s="5">
        <v>2</v>
      </c>
      <c r="S392" s="5">
        <v>9</v>
      </c>
      <c r="T392" s="5">
        <v>2</v>
      </c>
      <c r="U392" s="5">
        <v>3</v>
      </c>
      <c r="V392" s="5">
        <v>11</v>
      </c>
      <c r="W392" s="5">
        <v>162</v>
      </c>
      <c r="X392" s="5">
        <v>141</v>
      </c>
      <c r="Y392" s="5">
        <v>2</v>
      </c>
      <c r="Z392" s="5">
        <v>5</v>
      </c>
      <c r="AA392" s="5">
        <v>2</v>
      </c>
      <c r="AB392" s="5">
        <v>3</v>
      </c>
      <c r="AC392" s="5">
        <v>9</v>
      </c>
      <c r="AD392" s="5">
        <v>157</v>
      </c>
      <c r="AE392" s="5">
        <v>37</v>
      </c>
      <c r="AF392" s="5">
        <v>113</v>
      </c>
      <c r="AG392" s="5">
        <v>74</v>
      </c>
      <c r="AH392" s="5">
        <v>74</v>
      </c>
      <c r="AI392" s="5">
        <v>0.23569999999999999</v>
      </c>
      <c r="AJ392" s="5">
        <v>0.71970000000000001</v>
      </c>
      <c r="AK392" s="5">
        <v>0.71970000000000001</v>
      </c>
      <c r="AL392" s="4" t="s">
        <v>627</v>
      </c>
    </row>
    <row r="393" spans="1:38" x14ac:dyDescent="0.3">
      <c r="A393" s="4" t="s">
        <v>616</v>
      </c>
      <c r="B393" s="4" t="s">
        <v>2565</v>
      </c>
      <c r="C393" s="4" t="s">
        <v>2447</v>
      </c>
      <c r="D393" s="4" t="s">
        <v>2586</v>
      </c>
      <c r="E393" s="4" t="s">
        <v>620</v>
      </c>
      <c r="F393" s="4" t="s">
        <v>2587</v>
      </c>
      <c r="G393" s="4" t="s">
        <v>2447</v>
      </c>
      <c r="H393" s="4" t="s">
        <v>2587</v>
      </c>
      <c r="I393" s="4" t="s">
        <v>622</v>
      </c>
      <c r="J393" s="4" t="s">
        <v>623</v>
      </c>
      <c r="K393" s="4" t="s">
        <v>624</v>
      </c>
      <c r="L393" s="4">
        <v>7670355809</v>
      </c>
      <c r="M393" s="4">
        <v>16386865</v>
      </c>
      <c r="N393" s="4" t="s">
        <v>2588</v>
      </c>
      <c r="O393" s="4" t="s">
        <v>2589</v>
      </c>
      <c r="P393" s="5">
        <v>217</v>
      </c>
      <c r="Q393" s="5">
        <v>188</v>
      </c>
      <c r="R393" s="5">
        <v>3</v>
      </c>
      <c r="S393" s="5">
        <v>6</v>
      </c>
      <c r="T393" s="5">
        <v>2</v>
      </c>
      <c r="U393" s="5">
        <v>11</v>
      </c>
      <c r="V393" s="5">
        <v>7</v>
      </c>
      <c r="W393" s="5">
        <v>183</v>
      </c>
      <c r="X393" s="5">
        <v>158</v>
      </c>
      <c r="Y393" s="5">
        <v>3</v>
      </c>
      <c r="Z393" s="5">
        <v>6</v>
      </c>
      <c r="AA393" s="5">
        <v>2</v>
      </c>
      <c r="AB393" s="5">
        <v>7</v>
      </c>
      <c r="AC393" s="5">
        <v>7</v>
      </c>
      <c r="AD393" s="5">
        <v>117</v>
      </c>
      <c r="AE393" s="5">
        <v>30</v>
      </c>
      <c r="AF393" s="5">
        <v>83</v>
      </c>
      <c r="AG393" s="5">
        <v>54</v>
      </c>
      <c r="AH393" s="5">
        <v>58</v>
      </c>
      <c r="AI393" s="5">
        <v>0.25640000000000002</v>
      </c>
      <c r="AJ393" s="5">
        <v>0.70940000000000003</v>
      </c>
      <c r="AK393" s="5">
        <v>0.70940000000000003</v>
      </c>
      <c r="AL393" s="4" t="s">
        <v>627</v>
      </c>
    </row>
    <row r="394" spans="1:38" x14ac:dyDescent="0.3">
      <c r="A394" s="4" t="s">
        <v>616</v>
      </c>
      <c r="B394" s="4" t="s">
        <v>2590</v>
      </c>
      <c r="C394" s="4" t="s">
        <v>2591</v>
      </c>
      <c r="D394" s="4" t="s">
        <v>2592</v>
      </c>
      <c r="E394" s="4" t="s">
        <v>620</v>
      </c>
      <c r="F394" s="4" t="s">
        <v>2593</v>
      </c>
      <c r="G394" s="4" t="s">
        <v>2591</v>
      </c>
      <c r="H394" s="4" t="s">
        <v>2593</v>
      </c>
      <c r="I394" s="4" t="s">
        <v>622</v>
      </c>
      <c r="J394" s="4" t="s">
        <v>623</v>
      </c>
      <c r="K394" s="4" t="s">
        <v>624</v>
      </c>
      <c r="L394" s="4">
        <v>53174967</v>
      </c>
      <c r="M394" s="4">
        <v>15516002</v>
      </c>
      <c r="N394" s="4" t="s">
        <v>2594</v>
      </c>
      <c r="O394" s="4" t="s">
        <v>2595</v>
      </c>
      <c r="P394" s="5">
        <v>218</v>
      </c>
      <c r="Q394" s="5">
        <v>23</v>
      </c>
      <c r="R394" s="5">
        <v>0</v>
      </c>
      <c r="S394" s="5">
        <v>3</v>
      </c>
      <c r="T394" s="5">
        <v>0</v>
      </c>
      <c r="U394" s="5">
        <v>189</v>
      </c>
      <c r="V394" s="5">
        <v>3</v>
      </c>
      <c r="W394" s="5">
        <v>153</v>
      </c>
      <c r="X394" s="5">
        <v>20</v>
      </c>
      <c r="Y394" s="5">
        <v>0</v>
      </c>
      <c r="Z394" s="5">
        <v>2</v>
      </c>
      <c r="AA394" s="5">
        <v>0</v>
      </c>
      <c r="AB394" s="5">
        <v>128</v>
      </c>
      <c r="AC394" s="5">
        <v>3</v>
      </c>
      <c r="AD394" s="5">
        <v>102</v>
      </c>
      <c r="AE394" s="5">
        <v>42</v>
      </c>
      <c r="AF394" s="5">
        <v>55</v>
      </c>
      <c r="AG394" s="5">
        <v>59</v>
      </c>
      <c r="AH394" s="5">
        <v>36</v>
      </c>
      <c r="AI394" s="5">
        <v>0.4118</v>
      </c>
      <c r="AJ394" s="5">
        <v>0.53920000000000001</v>
      </c>
      <c r="AK394" s="5">
        <v>0.53920000000000001</v>
      </c>
      <c r="AL394" s="4" t="s">
        <v>627</v>
      </c>
    </row>
    <row r="395" spans="1:38" x14ac:dyDescent="0.3">
      <c r="A395" s="4" t="s">
        <v>616</v>
      </c>
      <c r="B395" s="4" t="s">
        <v>2590</v>
      </c>
      <c r="C395" s="4" t="s">
        <v>2596</v>
      </c>
      <c r="D395" s="4" t="s">
        <v>2597</v>
      </c>
      <c r="E395" s="4" t="s">
        <v>620</v>
      </c>
      <c r="F395" s="4" t="s">
        <v>2598</v>
      </c>
      <c r="G395" s="4" t="s">
        <v>2596</v>
      </c>
      <c r="H395" s="4" t="s">
        <v>2598</v>
      </c>
      <c r="I395" s="4" t="s">
        <v>622</v>
      </c>
      <c r="J395" s="4" t="s">
        <v>623</v>
      </c>
      <c r="K395" s="4" t="s">
        <v>624</v>
      </c>
      <c r="L395" s="4">
        <v>3670952</v>
      </c>
      <c r="M395" s="4">
        <v>3965654</v>
      </c>
      <c r="N395" s="4" t="s">
        <v>2599</v>
      </c>
      <c r="O395" s="4" t="s">
        <v>2600</v>
      </c>
      <c r="P395" s="5">
        <v>2915</v>
      </c>
      <c r="Q395" s="5">
        <v>1253</v>
      </c>
      <c r="R395" s="5">
        <v>16</v>
      </c>
      <c r="S395" s="5">
        <v>243</v>
      </c>
      <c r="T395" s="5">
        <v>875</v>
      </c>
      <c r="U395" s="5">
        <v>349</v>
      </c>
      <c r="V395" s="5">
        <v>179</v>
      </c>
      <c r="W395" s="5">
        <v>2204</v>
      </c>
      <c r="X395" s="5">
        <v>1036</v>
      </c>
      <c r="Y395" s="5">
        <v>15</v>
      </c>
      <c r="Z395" s="5">
        <v>153</v>
      </c>
      <c r="AA395" s="5">
        <v>665</v>
      </c>
      <c r="AB395" s="5">
        <v>234</v>
      </c>
      <c r="AC395" s="5">
        <v>101</v>
      </c>
      <c r="AD395" s="5">
        <v>1304</v>
      </c>
      <c r="AE395" s="5">
        <v>448</v>
      </c>
      <c r="AF395" s="5">
        <v>816</v>
      </c>
      <c r="AG395" s="5">
        <v>609</v>
      </c>
      <c r="AH395" s="5">
        <v>550</v>
      </c>
      <c r="AI395" s="5">
        <v>0.34360000000000002</v>
      </c>
      <c r="AJ395" s="5">
        <v>0.62580000000000002</v>
      </c>
      <c r="AK395" s="5">
        <v>0.62580000000000002</v>
      </c>
      <c r="AL395" s="4" t="s">
        <v>627</v>
      </c>
    </row>
    <row r="396" spans="1:38" x14ac:dyDescent="0.3">
      <c r="A396" s="4" t="s">
        <v>616</v>
      </c>
      <c r="B396" s="4" t="s">
        <v>2590</v>
      </c>
      <c r="C396" s="4" t="s">
        <v>2601</v>
      </c>
      <c r="D396" s="4" t="s">
        <v>2602</v>
      </c>
      <c r="E396" s="4" t="s">
        <v>620</v>
      </c>
      <c r="F396" s="4" t="s">
        <v>2603</v>
      </c>
      <c r="G396" s="4" t="s">
        <v>2601</v>
      </c>
      <c r="H396" s="4" t="s">
        <v>2603</v>
      </c>
      <c r="I396" s="4" t="s">
        <v>622</v>
      </c>
      <c r="J396" s="4" t="s">
        <v>623</v>
      </c>
      <c r="K396" s="4" t="s">
        <v>624</v>
      </c>
      <c r="L396" s="4">
        <v>5332076</v>
      </c>
      <c r="M396" s="4">
        <v>76348</v>
      </c>
      <c r="N396" s="4" t="s">
        <v>2604</v>
      </c>
      <c r="O396" s="4" t="s">
        <v>2605</v>
      </c>
      <c r="P396" s="5">
        <v>3215</v>
      </c>
      <c r="Q396" s="5">
        <v>1031</v>
      </c>
      <c r="R396" s="5">
        <v>11</v>
      </c>
      <c r="S396" s="5">
        <v>333</v>
      </c>
      <c r="T396" s="5">
        <v>1450</v>
      </c>
      <c r="U396" s="5">
        <v>243</v>
      </c>
      <c r="V396" s="5">
        <v>147</v>
      </c>
      <c r="W396" s="5">
        <v>2270</v>
      </c>
      <c r="X396" s="5">
        <v>803</v>
      </c>
      <c r="Y396" s="5">
        <v>8</v>
      </c>
      <c r="Z396" s="5">
        <v>198</v>
      </c>
      <c r="AA396" s="5">
        <v>1002</v>
      </c>
      <c r="AB396" s="5">
        <v>169</v>
      </c>
      <c r="AC396" s="5">
        <v>90</v>
      </c>
      <c r="AD396" s="5">
        <v>1319</v>
      </c>
      <c r="AE396" s="5">
        <v>469</v>
      </c>
      <c r="AF396" s="5">
        <v>824</v>
      </c>
      <c r="AG396" s="5">
        <v>648</v>
      </c>
      <c r="AH396" s="5">
        <v>527</v>
      </c>
      <c r="AI396" s="5">
        <v>0.35560000000000003</v>
      </c>
      <c r="AJ396" s="5">
        <v>0.62470000000000003</v>
      </c>
      <c r="AK396" s="5">
        <v>0.62470000000000003</v>
      </c>
      <c r="AL396" s="4" t="s">
        <v>627</v>
      </c>
    </row>
    <row r="397" spans="1:38" x14ac:dyDescent="0.3">
      <c r="A397" s="4" t="s">
        <v>616</v>
      </c>
      <c r="B397" s="4" t="s">
        <v>2590</v>
      </c>
      <c r="C397" s="4" t="s">
        <v>2606</v>
      </c>
      <c r="D397" s="4" t="s">
        <v>2607</v>
      </c>
      <c r="E397" s="4" t="s">
        <v>620</v>
      </c>
      <c r="F397" s="4" t="s">
        <v>2608</v>
      </c>
      <c r="G397" s="4" t="s">
        <v>2606</v>
      </c>
      <c r="H397" s="4" t="s">
        <v>2608</v>
      </c>
      <c r="I397" s="4" t="s">
        <v>622</v>
      </c>
      <c r="J397" s="4" t="s">
        <v>623</v>
      </c>
      <c r="K397" s="4" t="s">
        <v>624</v>
      </c>
      <c r="L397" s="4">
        <v>54087359</v>
      </c>
      <c r="M397" s="4">
        <v>239066746</v>
      </c>
      <c r="N397" s="4" t="s">
        <v>2609</v>
      </c>
      <c r="O397" s="4" t="s">
        <v>2610</v>
      </c>
      <c r="P397" s="5">
        <v>4327</v>
      </c>
      <c r="Q397" s="5">
        <v>2777</v>
      </c>
      <c r="R397" s="5">
        <v>23</v>
      </c>
      <c r="S397" s="5">
        <v>257</v>
      </c>
      <c r="T397" s="5">
        <v>342</v>
      </c>
      <c r="U397" s="5">
        <v>543</v>
      </c>
      <c r="V397" s="5">
        <v>385</v>
      </c>
      <c r="W397" s="5">
        <v>3072</v>
      </c>
      <c r="X397" s="5">
        <v>2138</v>
      </c>
      <c r="Y397" s="5">
        <v>19</v>
      </c>
      <c r="Z397" s="5">
        <v>139</v>
      </c>
      <c r="AA397" s="5">
        <v>239</v>
      </c>
      <c r="AB397" s="5">
        <v>361</v>
      </c>
      <c r="AC397" s="5">
        <v>176</v>
      </c>
      <c r="AD397" s="5">
        <v>2168</v>
      </c>
      <c r="AE397" s="5">
        <v>703</v>
      </c>
      <c r="AF397" s="5">
        <v>1410</v>
      </c>
      <c r="AG397" s="5">
        <v>1025</v>
      </c>
      <c r="AH397" s="5">
        <v>907</v>
      </c>
      <c r="AI397" s="5">
        <v>0.32429999999999998</v>
      </c>
      <c r="AJ397" s="5">
        <v>0.65039999999999998</v>
      </c>
      <c r="AK397" s="5">
        <v>0.65039999999999998</v>
      </c>
      <c r="AL397" s="4" t="s">
        <v>627</v>
      </c>
    </row>
    <row r="398" spans="1:38" x14ac:dyDescent="0.3">
      <c r="A398" s="4" t="s">
        <v>616</v>
      </c>
      <c r="B398" s="4" t="s">
        <v>2590</v>
      </c>
      <c r="C398" s="4" t="s">
        <v>2611</v>
      </c>
      <c r="D398" s="4" t="s">
        <v>2612</v>
      </c>
      <c r="E398" s="4" t="s">
        <v>620</v>
      </c>
      <c r="F398" s="4" t="s">
        <v>2613</v>
      </c>
      <c r="G398" s="4" t="s">
        <v>2611</v>
      </c>
      <c r="H398" s="4" t="s">
        <v>2613</v>
      </c>
      <c r="I398" s="4" t="s">
        <v>622</v>
      </c>
      <c r="J398" s="4" t="s">
        <v>623</v>
      </c>
      <c r="K398" s="4" t="s">
        <v>624</v>
      </c>
      <c r="L398" s="4">
        <v>334558063</v>
      </c>
      <c r="M398" s="4">
        <v>600316119</v>
      </c>
      <c r="N398" s="4" t="s">
        <v>2614</v>
      </c>
      <c r="O398" s="4" t="s">
        <v>2615</v>
      </c>
      <c r="P398" s="5">
        <v>129</v>
      </c>
      <c r="Q398" s="5">
        <v>113</v>
      </c>
      <c r="R398" s="5">
        <v>1</v>
      </c>
      <c r="S398" s="5">
        <v>3</v>
      </c>
      <c r="T398" s="5">
        <v>1</v>
      </c>
      <c r="U398" s="5">
        <v>6</v>
      </c>
      <c r="V398" s="5">
        <v>5</v>
      </c>
      <c r="W398" s="5">
        <v>108</v>
      </c>
      <c r="X398" s="5">
        <v>96</v>
      </c>
      <c r="Y398" s="5">
        <v>0</v>
      </c>
      <c r="Z398" s="5">
        <v>2</v>
      </c>
      <c r="AA398" s="5">
        <v>1</v>
      </c>
      <c r="AB398" s="5">
        <v>5</v>
      </c>
      <c r="AC398" s="5">
        <v>4</v>
      </c>
      <c r="AD398" s="5">
        <v>93</v>
      </c>
      <c r="AE398" s="5">
        <v>31</v>
      </c>
      <c r="AF398" s="5">
        <v>57</v>
      </c>
      <c r="AG398" s="5">
        <v>48</v>
      </c>
      <c r="AH398" s="5">
        <v>32</v>
      </c>
      <c r="AI398" s="5">
        <v>0.33329999999999999</v>
      </c>
      <c r="AJ398" s="5">
        <v>0.6129</v>
      </c>
      <c r="AK398" s="5">
        <v>0.6129</v>
      </c>
      <c r="AL398" s="4" t="s">
        <v>627</v>
      </c>
    </row>
    <row r="399" spans="1:38" x14ac:dyDescent="0.3">
      <c r="A399" s="4" t="s">
        <v>616</v>
      </c>
      <c r="B399" s="4" t="s">
        <v>2590</v>
      </c>
      <c r="C399" s="4" t="s">
        <v>2616</v>
      </c>
      <c r="D399" s="4" t="s">
        <v>2617</v>
      </c>
      <c r="E399" s="4" t="s">
        <v>620</v>
      </c>
      <c r="F399" s="4" t="s">
        <v>2618</v>
      </c>
      <c r="G399" s="4" t="s">
        <v>2616</v>
      </c>
      <c r="H399" s="4" t="s">
        <v>2618</v>
      </c>
      <c r="I399" s="4" t="s">
        <v>622</v>
      </c>
      <c r="J399" s="4" t="s">
        <v>623</v>
      </c>
      <c r="K399" s="4" t="s">
        <v>624</v>
      </c>
      <c r="L399" s="4">
        <v>13195607823</v>
      </c>
      <c r="M399" s="4">
        <v>9226037352</v>
      </c>
      <c r="N399" s="4" t="s">
        <v>2619</v>
      </c>
      <c r="O399" s="4" t="s">
        <v>2620</v>
      </c>
      <c r="P399" s="5">
        <v>240</v>
      </c>
      <c r="Q399" s="5">
        <v>66</v>
      </c>
      <c r="R399" s="5">
        <v>2</v>
      </c>
      <c r="S399" s="5">
        <v>8</v>
      </c>
      <c r="T399" s="5">
        <v>1</v>
      </c>
      <c r="U399" s="5">
        <v>137</v>
      </c>
      <c r="V399" s="5">
        <v>26</v>
      </c>
      <c r="W399" s="5">
        <v>170</v>
      </c>
      <c r="X399" s="5">
        <v>56</v>
      </c>
      <c r="Y399" s="5">
        <v>2</v>
      </c>
      <c r="Z399" s="5">
        <v>3</v>
      </c>
      <c r="AA399" s="5">
        <v>1</v>
      </c>
      <c r="AB399" s="5">
        <v>96</v>
      </c>
      <c r="AC399" s="5">
        <v>12</v>
      </c>
      <c r="AD399" s="5">
        <v>58</v>
      </c>
      <c r="AE399" s="5">
        <v>7</v>
      </c>
      <c r="AF399" s="5">
        <v>49</v>
      </c>
      <c r="AG399" s="5">
        <v>29</v>
      </c>
      <c r="AH399" s="5">
        <v>20</v>
      </c>
      <c r="AI399" s="5">
        <v>0.1207</v>
      </c>
      <c r="AJ399" s="5">
        <v>0.8448</v>
      </c>
      <c r="AK399" s="5">
        <v>0.8448</v>
      </c>
      <c r="AL399" s="4" t="s">
        <v>627</v>
      </c>
    </row>
    <row r="400" spans="1:38" x14ac:dyDescent="0.3">
      <c r="A400" s="4" t="s">
        <v>616</v>
      </c>
      <c r="B400" s="4" t="s">
        <v>2590</v>
      </c>
      <c r="C400" s="4" t="s">
        <v>2621</v>
      </c>
      <c r="D400" s="4" t="s">
        <v>2622</v>
      </c>
      <c r="E400" s="4" t="s">
        <v>620</v>
      </c>
      <c r="F400" s="4" t="s">
        <v>2623</v>
      </c>
      <c r="G400" s="4" t="s">
        <v>2621</v>
      </c>
      <c r="H400" s="4" t="s">
        <v>2623</v>
      </c>
      <c r="I400" s="4" t="s">
        <v>622</v>
      </c>
      <c r="J400" s="4" t="s">
        <v>623</v>
      </c>
      <c r="K400" s="4" t="s">
        <v>624</v>
      </c>
      <c r="L400" s="4">
        <v>2615334254</v>
      </c>
      <c r="M400" s="4">
        <v>3708176500</v>
      </c>
      <c r="N400" s="4" t="s">
        <v>2624</v>
      </c>
      <c r="O400" s="4" t="s">
        <v>2625</v>
      </c>
      <c r="P400" s="5">
        <v>326</v>
      </c>
      <c r="Q400" s="5">
        <v>182</v>
      </c>
      <c r="R400" s="5">
        <v>0</v>
      </c>
      <c r="S400" s="5">
        <v>9</v>
      </c>
      <c r="T400" s="5">
        <v>7</v>
      </c>
      <c r="U400" s="5">
        <v>116</v>
      </c>
      <c r="V400" s="5">
        <v>12</v>
      </c>
      <c r="W400" s="5">
        <v>234</v>
      </c>
      <c r="X400" s="5">
        <v>127</v>
      </c>
      <c r="Y400" s="5">
        <v>0</v>
      </c>
      <c r="Z400" s="5">
        <v>5</v>
      </c>
      <c r="AA400" s="5">
        <v>6</v>
      </c>
      <c r="AB400" s="5">
        <v>89</v>
      </c>
      <c r="AC400" s="5">
        <v>7</v>
      </c>
      <c r="AD400" s="5">
        <v>121</v>
      </c>
      <c r="AE400" s="5">
        <v>29</v>
      </c>
      <c r="AF400" s="5">
        <v>89</v>
      </c>
      <c r="AG400" s="5">
        <v>59</v>
      </c>
      <c r="AH400" s="5">
        <v>49</v>
      </c>
      <c r="AI400" s="5">
        <v>0.2397</v>
      </c>
      <c r="AJ400" s="5">
        <v>0.73550000000000004</v>
      </c>
      <c r="AK400" s="5">
        <v>0.73550000000000004</v>
      </c>
      <c r="AL400" s="4" t="s">
        <v>627</v>
      </c>
    </row>
    <row r="401" spans="1:38" x14ac:dyDescent="0.3">
      <c r="A401" s="4" t="s">
        <v>616</v>
      </c>
      <c r="B401" s="4" t="s">
        <v>2590</v>
      </c>
      <c r="C401" s="4" t="s">
        <v>2626</v>
      </c>
      <c r="D401" s="4" t="s">
        <v>2627</v>
      </c>
      <c r="E401" s="4" t="s">
        <v>620</v>
      </c>
      <c r="F401" s="4" t="s">
        <v>2628</v>
      </c>
      <c r="G401" s="4" t="s">
        <v>2626</v>
      </c>
      <c r="H401" s="4" t="s">
        <v>2628</v>
      </c>
      <c r="I401" s="4" t="s">
        <v>622</v>
      </c>
      <c r="J401" s="4" t="s">
        <v>623</v>
      </c>
      <c r="K401" s="4" t="s">
        <v>624</v>
      </c>
      <c r="L401" s="4">
        <v>659422850</v>
      </c>
      <c r="M401" s="4">
        <v>203036905</v>
      </c>
      <c r="N401" s="4" t="s">
        <v>2629</v>
      </c>
      <c r="O401" s="4" t="s">
        <v>2630</v>
      </c>
      <c r="P401" s="5">
        <v>2047</v>
      </c>
      <c r="Q401" s="5">
        <v>1667</v>
      </c>
      <c r="R401" s="5">
        <v>32</v>
      </c>
      <c r="S401" s="5">
        <v>137</v>
      </c>
      <c r="T401" s="5">
        <v>29</v>
      </c>
      <c r="U401" s="5">
        <v>45</v>
      </c>
      <c r="V401" s="5">
        <v>137</v>
      </c>
      <c r="W401" s="5">
        <v>1356</v>
      </c>
      <c r="X401" s="5">
        <v>1132</v>
      </c>
      <c r="Y401" s="5">
        <v>24</v>
      </c>
      <c r="Z401" s="5">
        <v>74</v>
      </c>
      <c r="AA401" s="5">
        <v>20</v>
      </c>
      <c r="AB401" s="5">
        <v>30</v>
      </c>
      <c r="AC401" s="5">
        <v>76</v>
      </c>
      <c r="AD401" s="5">
        <v>989</v>
      </c>
      <c r="AE401" s="5">
        <v>315</v>
      </c>
      <c r="AF401" s="5">
        <v>647</v>
      </c>
      <c r="AG401" s="5">
        <v>469</v>
      </c>
      <c r="AH401" s="5">
        <v>394</v>
      </c>
      <c r="AI401" s="5">
        <v>0.31850000000000001</v>
      </c>
      <c r="AJ401" s="5">
        <v>0.6542</v>
      </c>
      <c r="AK401" s="5">
        <v>0.6542</v>
      </c>
      <c r="AL401" s="4" t="s">
        <v>627</v>
      </c>
    </row>
    <row r="402" spans="1:38" x14ac:dyDescent="0.3">
      <c r="A402" s="4" t="s">
        <v>616</v>
      </c>
      <c r="B402" s="4" t="s">
        <v>2590</v>
      </c>
      <c r="C402" s="4" t="s">
        <v>2631</v>
      </c>
      <c r="D402" s="4" t="s">
        <v>2632</v>
      </c>
      <c r="E402" s="4" t="s">
        <v>620</v>
      </c>
      <c r="F402" s="4" t="s">
        <v>2633</v>
      </c>
      <c r="G402" s="4" t="s">
        <v>2631</v>
      </c>
      <c r="H402" s="4" t="s">
        <v>2633</v>
      </c>
      <c r="I402" s="4" t="s">
        <v>622</v>
      </c>
      <c r="J402" s="4" t="s">
        <v>623</v>
      </c>
      <c r="K402" s="4" t="s">
        <v>624</v>
      </c>
      <c r="L402" s="4">
        <v>42523345</v>
      </c>
      <c r="M402" s="4">
        <v>176579137</v>
      </c>
      <c r="N402" s="4" t="s">
        <v>2634</v>
      </c>
      <c r="O402" s="4" t="s">
        <v>2635</v>
      </c>
      <c r="P402" s="5">
        <v>175</v>
      </c>
      <c r="Q402" s="5">
        <v>25</v>
      </c>
      <c r="R402" s="5">
        <v>0</v>
      </c>
      <c r="S402" s="5">
        <v>3</v>
      </c>
      <c r="T402" s="5">
        <v>1</v>
      </c>
      <c r="U402" s="5">
        <v>131</v>
      </c>
      <c r="V402" s="5">
        <v>15</v>
      </c>
      <c r="W402" s="5">
        <v>131</v>
      </c>
      <c r="X402" s="5">
        <v>25</v>
      </c>
      <c r="Y402" s="5">
        <v>0</v>
      </c>
      <c r="Z402" s="5">
        <v>2</v>
      </c>
      <c r="AA402" s="5">
        <v>1</v>
      </c>
      <c r="AB402" s="5">
        <v>95</v>
      </c>
      <c r="AC402" s="5">
        <v>8</v>
      </c>
      <c r="AD402" s="5">
        <v>90</v>
      </c>
      <c r="AE402" s="5">
        <v>57</v>
      </c>
      <c r="AF402" s="5">
        <v>33</v>
      </c>
      <c r="AG402" s="5">
        <v>48</v>
      </c>
      <c r="AH402" s="5">
        <v>36</v>
      </c>
      <c r="AI402" s="5">
        <v>0.63329999999999997</v>
      </c>
      <c r="AJ402" s="5">
        <v>0.36670000000000003</v>
      </c>
      <c r="AK402" s="5">
        <v>2.6333000000000002</v>
      </c>
      <c r="AL402" s="4" t="s">
        <v>627</v>
      </c>
    </row>
    <row r="403" spans="1:38" x14ac:dyDescent="0.3">
      <c r="A403" s="4" t="s">
        <v>616</v>
      </c>
      <c r="B403" s="4" t="s">
        <v>2636</v>
      </c>
      <c r="C403" s="4" t="s">
        <v>2637</v>
      </c>
      <c r="D403" s="4" t="s">
        <v>2638</v>
      </c>
      <c r="E403" s="4" t="s">
        <v>620</v>
      </c>
      <c r="F403" s="4" t="s">
        <v>2639</v>
      </c>
      <c r="G403" s="4" t="s">
        <v>2637</v>
      </c>
      <c r="H403" s="4" t="s">
        <v>2639</v>
      </c>
      <c r="I403" s="4" t="s">
        <v>622</v>
      </c>
      <c r="J403" s="4" t="s">
        <v>623</v>
      </c>
      <c r="K403" s="4" t="s">
        <v>624</v>
      </c>
      <c r="L403" s="4">
        <v>3994054</v>
      </c>
      <c r="M403" s="4">
        <v>0</v>
      </c>
      <c r="N403" s="4" t="s">
        <v>2640</v>
      </c>
      <c r="O403" s="4" t="s">
        <v>2641</v>
      </c>
      <c r="P403" s="5">
        <v>109</v>
      </c>
      <c r="Q403" s="5">
        <v>2</v>
      </c>
      <c r="R403" s="5">
        <v>0</v>
      </c>
      <c r="S403" s="5">
        <v>0</v>
      </c>
      <c r="T403" s="5">
        <v>0</v>
      </c>
      <c r="U403" s="5">
        <v>106</v>
      </c>
      <c r="V403" s="5">
        <v>1</v>
      </c>
      <c r="W403" s="5">
        <v>68</v>
      </c>
      <c r="X403" s="5">
        <v>2</v>
      </c>
      <c r="Y403" s="5">
        <v>0</v>
      </c>
      <c r="Z403" s="5">
        <v>0</v>
      </c>
      <c r="AA403" s="5">
        <v>0</v>
      </c>
      <c r="AB403" s="5">
        <v>65</v>
      </c>
      <c r="AC403" s="5">
        <v>1</v>
      </c>
      <c r="AD403" s="5">
        <v>34</v>
      </c>
      <c r="AE403" s="5">
        <v>10</v>
      </c>
      <c r="AF403" s="5">
        <v>19</v>
      </c>
      <c r="AG403" s="5">
        <v>18</v>
      </c>
      <c r="AH403" s="5">
        <v>12</v>
      </c>
      <c r="AI403" s="5">
        <v>0.29409999999999997</v>
      </c>
      <c r="AJ403" s="5">
        <v>0.55879999999999996</v>
      </c>
      <c r="AK403" s="5">
        <v>0.55879999999999996</v>
      </c>
      <c r="AL403" s="4" t="s">
        <v>627</v>
      </c>
    </row>
    <row r="404" spans="1:38" x14ac:dyDescent="0.3">
      <c r="A404" s="4" t="s">
        <v>616</v>
      </c>
      <c r="B404" s="4" t="s">
        <v>2636</v>
      </c>
      <c r="C404" s="4" t="s">
        <v>2642</v>
      </c>
      <c r="D404" s="4" t="s">
        <v>2643</v>
      </c>
      <c r="E404" s="4" t="s">
        <v>620</v>
      </c>
      <c r="F404" s="4" t="s">
        <v>2644</v>
      </c>
      <c r="G404" s="4" t="s">
        <v>2642</v>
      </c>
      <c r="H404" s="4" t="s">
        <v>2644</v>
      </c>
      <c r="I404" s="4" t="s">
        <v>622</v>
      </c>
      <c r="J404" s="4" t="s">
        <v>623</v>
      </c>
      <c r="K404" s="4" t="s">
        <v>624</v>
      </c>
      <c r="L404" s="4">
        <v>6852239253</v>
      </c>
      <c r="M404" s="4">
        <v>980902022</v>
      </c>
      <c r="N404" s="4" t="s">
        <v>2645</v>
      </c>
      <c r="O404" s="4" t="s">
        <v>2646</v>
      </c>
      <c r="P404" s="5">
        <v>577</v>
      </c>
      <c r="Q404" s="5">
        <v>10</v>
      </c>
      <c r="R404" s="5">
        <v>0</v>
      </c>
      <c r="S404" s="5">
        <v>1</v>
      </c>
      <c r="T404" s="5">
        <v>2</v>
      </c>
      <c r="U404" s="5">
        <v>561</v>
      </c>
      <c r="V404" s="5">
        <v>3</v>
      </c>
      <c r="W404" s="5">
        <v>338</v>
      </c>
      <c r="X404" s="5">
        <v>10</v>
      </c>
      <c r="Y404" s="5">
        <v>0</v>
      </c>
      <c r="Z404" s="5">
        <v>1</v>
      </c>
      <c r="AA404" s="5">
        <v>0</v>
      </c>
      <c r="AB404" s="5">
        <v>325</v>
      </c>
      <c r="AC404" s="5">
        <v>2</v>
      </c>
      <c r="AD404" s="5">
        <v>184</v>
      </c>
      <c r="AE404" s="5">
        <v>130</v>
      </c>
      <c r="AF404" s="5">
        <v>48</v>
      </c>
      <c r="AG404" s="5">
        <v>139</v>
      </c>
      <c r="AH404" s="5">
        <v>37</v>
      </c>
      <c r="AI404" s="5">
        <v>0.70650000000000002</v>
      </c>
      <c r="AJ404" s="5">
        <v>0.26090000000000002</v>
      </c>
      <c r="AK404" s="5">
        <v>2.7065000000000001</v>
      </c>
      <c r="AL404" s="4" t="s">
        <v>627</v>
      </c>
    </row>
    <row r="405" spans="1:38" x14ac:dyDescent="0.3">
      <c r="A405" s="4" t="s">
        <v>616</v>
      </c>
      <c r="B405" s="4" t="s">
        <v>2636</v>
      </c>
      <c r="C405" s="4" t="s">
        <v>2647</v>
      </c>
      <c r="D405" s="4" t="s">
        <v>2648</v>
      </c>
      <c r="E405" s="4" t="s">
        <v>620</v>
      </c>
      <c r="F405" s="4" t="s">
        <v>2649</v>
      </c>
      <c r="G405" s="4" t="s">
        <v>2647</v>
      </c>
      <c r="H405" s="4" t="s">
        <v>2649</v>
      </c>
      <c r="I405" s="4" t="s">
        <v>622</v>
      </c>
      <c r="J405" s="4" t="s">
        <v>623</v>
      </c>
      <c r="K405" s="4" t="s">
        <v>624</v>
      </c>
      <c r="L405" s="4">
        <v>218236775</v>
      </c>
      <c r="M405" s="4">
        <v>285383597</v>
      </c>
      <c r="N405" s="4" t="s">
        <v>2650</v>
      </c>
      <c r="O405" s="4" t="s">
        <v>2651</v>
      </c>
      <c r="P405" s="5">
        <v>1093</v>
      </c>
      <c r="Q405" s="5">
        <v>21</v>
      </c>
      <c r="R405" s="5">
        <v>0</v>
      </c>
      <c r="S405" s="5">
        <v>0</v>
      </c>
      <c r="T405" s="5">
        <v>0</v>
      </c>
      <c r="U405" s="5">
        <v>1034</v>
      </c>
      <c r="V405" s="5">
        <v>38</v>
      </c>
      <c r="W405" s="5">
        <v>653</v>
      </c>
      <c r="X405" s="5">
        <v>20</v>
      </c>
      <c r="Y405" s="5">
        <v>0</v>
      </c>
      <c r="Z405" s="5">
        <v>0</v>
      </c>
      <c r="AA405" s="5">
        <v>0</v>
      </c>
      <c r="AB405" s="5">
        <v>613</v>
      </c>
      <c r="AC405" s="5">
        <v>20</v>
      </c>
      <c r="AD405" s="5">
        <v>271</v>
      </c>
      <c r="AE405" s="5">
        <v>156</v>
      </c>
      <c r="AF405" s="5">
        <v>105</v>
      </c>
      <c r="AG405" s="5">
        <v>158</v>
      </c>
      <c r="AH405" s="5">
        <v>105</v>
      </c>
      <c r="AI405" s="5">
        <v>0.5756</v>
      </c>
      <c r="AJ405" s="5">
        <v>0.38750000000000001</v>
      </c>
      <c r="AK405" s="5">
        <v>2.5756000000000001</v>
      </c>
      <c r="AL405" s="4" t="s">
        <v>627</v>
      </c>
    </row>
    <row r="406" spans="1:38" x14ac:dyDescent="0.3">
      <c r="A406" s="4" t="s">
        <v>616</v>
      </c>
      <c r="B406" s="4" t="s">
        <v>2636</v>
      </c>
      <c r="C406" s="4" t="s">
        <v>2652</v>
      </c>
      <c r="D406" s="4" t="s">
        <v>2653</v>
      </c>
      <c r="E406" s="4" t="s">
        <v>620</v>
      </c>
      <c r="F406" s="4" t="s">
        <v>2654</v>
      </c>
      <c r="G406" s="4" t="s">
        <v>2652</v>
      </c>
      <c r="H406" s="4" t="s">
        <v>2654</v>
      </c>
      <c r="I406" s="4" t="s">
        <v>622</v>
      </c>
      <c r="J406" s="4" t="s">
        <v>623</v>
      </c>
      <c r="K406" s="4" t="s">
        <v>624</v>
      </c>
      <c r="L406" s="4">
        <v>8718924720</v>
      </c>
      <c r="M406" s="4">
        <v>1752651053</v>
      </c>
      <c r="N406" s="4" t="s">
        <v>2655</v>
      </c>
      <c r="O406" s="4" t="s">
        <v>2656</v>
      </c>
      <c r="P406" s="5">
        <v>938</v>
      </c>
      <c r="Q406" s="5">
        <v>22</v>
      </c>
      <c r="R406" s="5">
        <v>0</v>
      </c>
      <c r="S406" s="5">
        <v>1</v>
      </c>
      <c r="T406" s="5">
        <v>3</v>
      </c>
      <c r="U406" s="5">
        <v>889</v>
      </c>
      <c r="V406" s="5">
        <v>23</v>
      </c>
      <c r="W406" s="5">
        <v>532</v>
      </c>
      <c r="X406" s="5">
        <v>16</v>
      </c>
      <c r="Y406" s="5">
        <v>0</v>
      </c>
      <c r="Z406" s="5">
        <v>0</v>
      </c>
      <c r="AA406" s="5">
        <v>1</v>
      </c>
      <c r="AB406" s="5">
        <v>506</v>
      </c>
      <c r="AC406" s="5">
        <v>9</v>
      </c>
      <c r="AD406" s="5">
        <v>215</v>
      </c>
      <c r="AE406" s="5">
        <v>149</v>
      </c>
      <c r="AF406" s="5">
        <v>64</v>
      </c>
      <c r="AG406" s="5">
        <v>157</v>
      </c>
      <c r="AH406" s="5">
        <v>51</v>
      </c>
      <c r="AI406" s="5">
        <v>0.69299999999999995</v>
      </c>
      <c r="AJ406" s="5">
        <v>0.29770000000000002</v>
      </c>
      <c r="AK406" s="5">
        <v>2.6930000000000001</v>
      </c>
      <c r="AL406" s="4" t="s">
        <v>627</v>
      </c>
    </row>
    <row r="407" spans="1:38" x14ac:dyDescent="0.3">
      <c r="A407" s="4" t="s">
        <v>616</v>
      </c>
      <c r="B407" s="4" t="s">
        <v>2636</v>
      </c>
      <c r="C407" s="4" t="s">
        <v>2657</v>
      </c>
      <c r="D407" s="4" t="s">
        <v>2658</v>
      </c>
      <c r="E407" s="4" t="s">
        <v>620</v>
      </c>
      <c r="F407" s="4" t="s">
        <v>2659</v>
      </c>
      <c r="G407" s="4" t="s">
        <v>2657</v>
      </c>
      <c r="H407" s="4" t="s">
        <v>2659</v>
      </c>
      <c r="I407" s="4" t="s">
        <v>622</v>
      </c>
      <c r="J407" s="4" t="s">
        <v>623</v>
      </c>
      <c r="K407" s="4" t="s">
        <v>624</v>
      </c>
      <c r="L407" s="4">
        <v>3782429433</v>
      </c>
      <c r="M407" s="4">
        <v>1178247268</v>
      </c>
      <c r="N407" s="4" t="s">
        <v>2660</v>
      </c>
      <c r="O407" s="4" t="s">
        <v>2661</v>
      </c>
      <c r="P407" s="5">
        <v>480</v>
      </c>
      <c r="Q407" s="5">
        <v>5</v>
      </c>
      <c r="R407" s="5">
        <v>1</v>
      </c>
      <c r="S407" s="5">
        <v>0</v>
      </c>
      <c r="T407" s="5">
        <v>0</v>
      </c>
      <c r="U407" s="5">
        <v>473</v>
      </c>
      <c r="V407" s="5">
        <v>1</v>
      </c>
      <c r="W407" s="5">
        <v>237</v>
      </c>
      <c r="X407" s="5">
        <v>5</v>
      </c>
      <c r="Y407" s="5">
        <v>1</v>
      </c>
      <c r="Z407" s="5">
        <v>0</v>
      </c>
      <c r="AA407" s="5">
        <v>0</v>
      </c>
      <c r="AB407" s="5">
        <v>230</v>
      </c>
      <c r="AC407" s="5">
        <v>1</v>
      </c>
      <c r="AD407" s="5">
        <v>121</v>
      </c>
      <c r="AE407" s="5">
        <v>73</v>
      </c>
      <c r="AF407" s="5">
        <v>47</v>
      </c>
      <c r="AG407" s="5">
        <v>63</v>
      </c>
      <c r="AH407" s="5">
        <v>48</v>
      </c>
      <c r="AI407" s="5">
        <v>0.60329999999999995</v>
      </c>
      <c r="AJ407" s="5">
        <v>0.38840000000000002</v>
      </c>
      <c r="AK407" s="5">
        <v>2.6032999999999999</v>
      </c>
      <c r="AL407" s="4" t="s">
        <v>627</v>
      </c>
    </row>
    <row r="408" spans="1:38" x14ac:dyDescent="0.3">
      <c r="A408" s="4" t="s">
        <v>616</v>
      </c>
      <c r="B408" s="4" t="s">
        <v>2636</v>
      </c>
      <c r="C408" s="4" t="s">
        <v>2662</v>
      </c>
      <c r="D408" s="4" t="s">
        <v>2663</v>
      </c>
      <c r="E408" s="4" t="s">
        <v>620</v>
      </c>
      <c r="F408" s="4" t="s">
        <v>2664</v>
      </c>
      <c r="G408" s="4" t="s">
        <v>2662</v>
      </c>
      <c r="H408" s="4" t="s">
        <v>2664</v>
      </c>
      <c r="I408" s="4" t="s">
        <v>622</v>
      </c>
      <c r="J408" s="4" t="s">
        <v>623</v>
      </c>
      <c r="K408" s="4" t="s">
        <v>624</v>
      </c>
      <c r="L408" s="4">
        <v>638181242</v>
      </c>
      <c r="M408" s="4">
        <v>334821078</v>
      </c>
      <c r="N408" s="4" t="s">
        <v>2665</v>
      </c>
      <c r="O408" s="4" t="s">
        <v>2666</v>
      </c>
      <c r="P408" s="5">
        <v>189</v>
      </c>
      <c r="Q408" s="5">
        <v>13</v>
      </c>
      <c r="R408" s="5">
        <v>0</v>
      </c>
      <c r="S408" s="5">
        <v>0</v>
      </c>
      <c r="T408" s="5">
        <v>2</v>
      </c>
      <c r="U408" s="5">
        <v>171</v>
      </c>
      <c r="V408" s="5">
        <v>3</v>
      </c>
      <c r="W408" s="5">
        <v>110</v>
      </c>
      <c r="X408" s="5">
        <v>12</v>
      </c>
      <c r="Y408" s="5">
        <v>0</v>
      </c>
      <c r="Z408" s="5">
        <v>0</v>
      </c>
      <c r="AA408" s="5">
        <v>2</v>
      </c>
      <c r="AB408" s="5">
        <v>96</v>
      </c>
      <c r="AC408" s="5">
        <v>0</v>
      </c>
      <c r="AD408" s="5">
        <v>47</v>
      </c>
      <c r="AE408" s="5">
        <v>25</v>
      </c>
      <c r="AF408" s="5">
        <v>13</v>
      </c>
      <c r="AG408" s="5">
        <v>27</v>
      </c>
      <c r="AH408" s="5">
        <v>14</v>
      </c>
      <c r="AI408" s="5">
        <v>0.53190000000000004</v>
      </c>
      <c r="AJ408" s="5">
        <v>0.27660000000000001</v>
      </c>
      <c r="AK408" s="5">
        <v>2.5318999999999998</v>
      </c>
      <c r="AL408" s="4" t="s">
        <v>627</v>
      </c>
    </row>
    <row r="409" spans="1:38" x14ac:dyDescent="0.3">
      <c r="A409" s="4" t="s">
        <v>616</v>
      </c>
      <c r="B409" s="4" t="s">
        <v>2636</v>
      </c>
      <c r="C409" s="4" t="s">
        <v>2667</v>
      </c>
      <c r="D409" s="4" t="s">
        <v>2668</v>
      </c>
      <c r="E409" s="4" t="s">
        <v>620</v>
      </c>
      <c r="F409" s="4" t="s">
        <v>2669</v>
      </c>
      <c r="G409" s="4" t="s">
        <v>2667</v>
      </c>
      <c r="H409" s="4" t="s">
        <v>2669</v>
      </c>
      <c r="I409" s="4" t="s">
        <v>622</v>
      </c>
      <c r="J409" s="4" t="s">
        <v>623</v>
      </c>
      <c r="K409" s="4" t="s">
        <v>624</v>
      </c>
      <c r="L409" s="4">
        <v>1872828665</v>
      </c>
      <c r="M409" s="4">
        <v>519017828</v>
      </c>
      <c r="N409" s="4" t="s">
        <v>2670</v>
      </c>
      <c r="O409" s="4" t="s">
        <v>2671</v>
      </c>
      <c r="P409" s="5">
        <v>677</v>
      </c>
      <c r="Q409" s="5">
        <v>14</v>
      </c>
      <c r="R409" s="5">
        <v>0</v>
      </c>
      <c r="S409" s="5">
        <v>0</v>
      </c>
      <c r="T409" s="5">
        <v>3</v>
      </c>
      <c r="U409" s="5">
        <v>643</v>
      </c>
      <c r="V409" s="5">
        <v>17</v>
      </c>
      <c r="W409" s="5">
        <v>378</v>
      </c>
      <c r="X409" s="5">
        <v>11</v>
      </c>
      <c r="Y409" s="5">
        <v>0</v>
      </c>
      <c r="Z409" s="5">
        <v>0</v>
      </c>
      <c r="AA409" s="5">
        <v>3</v>
      </c>
      <c r="AB409" s="5">
        <v>358</v>
      </c>
      <c r="AC409" s="5">
        <v>6</v>
      </c>
      <c r="AD409" s="5">
        <v>176</v>
      </c>
      <c r="AE409" s="5">
        <v>97</v>
      </c>
      <c r="AF409" s="5">
        <v>69</v>
      </c>
      <c r="AG409" s="5">
        <v>117</v>
      </c>
      <c r="AH409" s="5">
        <v>54</v>
      </c>
      <c r="AI409" s="5">
        <v>0.55110000000000003</v>
      </c>
      <c r="AJ409" s="5">
        <v>0.39200000000000002</v>
      </c>
      <c r="AK409" s="5">
        <v>2.5510999999999999</v>
      </c>
      <c r="AL409" s="4" t="s">
        <v>627</v>
      </c>
    </row>
    <row r="410" spans="1:38" x14ac:dyDescent="0.3">
      <c r="A410" s="4" t="s">
        <v>616</v>
      </c>
      <c r="B410" s="4" t="s">
        <v>2636</v>
      </c>
      <c r="C410" s="4" t="s">
        <v>2672</v>
      </c>
      <c r="D410" s="4" t="s">
        <v>2673</v>
      </c>
      <c r="E410" s="4" t="s">
        <v>620</v>
      </c>
      <c r="F410" s="4" t="s">
        <v>2674</v>
      </c>
      <c r="G410" s="4" t="s">
        <v>2672</v>
      </c>
      <c r="H410" s="4" t="s">
        <v>2674</v>
      </c>
      <c r="I410" s="4" t="s">
        <v>622</v>
      </c>
      <c r="J410" s="4" t="s">
        <v>623</v>
      </c>
      <c r="K410" s="4" t="s">
        <v>624</v>
      </c>
      <c r="L410" s="4">
        <v>1143755191</v>
      </c>
      <c r="M410" s="4">
        <v>654519943</v>
      </c>
      <c r="N410" s="4" t="s">
        <v>2675</v>
      </c>
      <c r="O410" s="4" t="s">
        <v>2676</v>
      </c>
      <c r="P410" s="5">
        <v>762</v>
      </c>
      <c r="Q410" s="5">
        <v>24</v>
      </c>
      <c r="R410" s="5">
        <v>0</v>
      </c>
      <c r="S410" s="5">
        <v>1</v>
      </c>
      <c r="T410" s="5">
        <v>0</v>
      </c>
      <c r="U410" s="5">
        <v>734</v>
      </c>
      <c r="V410" s="5">
        <v>3</v>
      </c>
      <c r="W410" s="5">
        <v>478</v>
      </c>
      <c r="X410" s="5">
        <v>21</v>
      </c>
      <c r="Y410" s="5">
        <v>0</v>
      </c>
      <c r="Z410" s="5">
        <v>1</v>
      </c>
      <c r="AA410" s="5">
        <v>0</v>
      </c>
      <c r="AB410" s="5">
        <v>454</v>
      </c>
      <c r="AC410" s="5">
        <v>2</v>
      </c>
      <c r="AD410" s="5">
        <v>267</v>
      </c>
      <c r="AE410" s="5">
        <v>153</v>
      </c>
      <c r="AF410" s="5">
        <v>104</v>
      </c>
      <c r="AG410" s="5">
        <v>166</v>
      </c>
      <c r="AH410" s="5">
        <v>94</v>
      </c>
      <c r="AI410" s="5">
        <v>0.57299999999999995</v>
      </c>
      <c r="AJ410" s="5">
        <v>0.38950000000000001</v>
      </c>
      <c r="AK410" s="5">
        <v>2.573</v>
      </c>
      <c r="AL410" s="4" t="s">
        <v>627</v>
      </c>
    </row>
    <row r="411" spans="1:38" x14ac:dyDescent="0.3">
      <c r="A411" s="4" t="s">
        <v>616</v>
      </c>
      <c r="B411" s="4" t="s">
        <v>2636</v>
      </c>
      <c r="C411" s="4" t="s">
        <v>2677</v>
      </c>
      <c r="D411" s="4" t="s">
        <v>2678</v>
      </c>
      <c r="E411" s="4" t="s">
        <v>620</v>
      </c>
      <c r="F411" s="4" t="s">
        <v>2679</v>
      </c>
      <c r="G411" s="4" t="s">
        <v>2677</v>
      </c>
      <c r="H411" s="4" t="s">
        <v>2679</v>
      </c>
      <c r="I411" s="4" t="s">
        <v>622</v>
      </c>
      <c r="J411" s="4" t="s">
        <v>623</v>
      </c>
      <c r="K411" s="4" t="s">
        <v>624</v>
      </c>
      <c r="L411" s="4">
        <v>4382286</v>
      </c>
      <c r="M411" s="4">
        <v>5699707</v>
      </c>
      <c r="N411" s="4" t="s">
        <v>2680</v>
      </c>
      <c r="O411" s="4" t="s">
        <v>2681</v>
      </c>
      <c r="P411" s="5">
        <v>568</v>
      </c>
      <c r="Q411" s="5">
        <v>10</v>
      </c>
      <c r="R411" s="5">
        <v>0</v>
      </c>
      <c r="S411" s="5">
        <v>0</v>
      </c>
      <c r="T411" s="5">
        <v>0</v>
      </c>
      <c r="U411" s="5">
        <v>557</v>
      </c>
      <c r="V411" s="5">
        <v>1</v>
      </c>
      <c r="W411" s="5">
        <v>333</v>
      </c>
      <c r="X411" s="5">
        <v>8</v>
      </c>
      <c r="Y411" s="5">
        <v>0</v>
      </c>
      <c r="Z411" s="5">
        <v>0</v>
      </c>
      <c r="AA411" s="5">
        <v>0</v>
      </c>
      <c r="AB411" s="5">
        <v>324</v>
      </c>
      <c r="AC411" s="5">
        <v>1</v>
      </c>
      <c r="AD411" s="5">
        <v>208</v>
      </c>
      <c r="AE411" s="5">
        <v>90</v>
      </c>
      <c r="AF411" s="5">
        <v>111</v>
      </c>
      <c r="AG411" s="5">
        <v>127</v>
      </c>
      <c r="AH411" s="5">
        <v>75</v>
      </c>
      <c r="AI411" s="5">
        <v>0.43269999999999997</v>
      </c>
      <c r="AJ411" s="5">
        <v>0.53369999999999995</v>
      </c>
      <c r="AK411" s="5">
        <v>0.53369999999999995</v>
      </c>
      <c r="AL411" s="4" t="s">
        <v>627</v>
      </c>
    </row>
    <row r="412" spans="1:38" x14ac:dyDescent="0.3">
      <c r="A412" s="4" t="s">
        <v>616</v>
      </c>
      <c r="B412" s="4" t="s">
        <v>2636</v>
      </c>
      <c r="C412" s="4" t="s">
        <v>2682</v>
      </c>
      <c r="D412" s="4" t="s">
        <v>2683</v>
      </c>
      <c r="E412" s="4" t="s">
        <v>620</v>
      </c>
      <c r="F412" s="4" t="s">
        <v>2684</v>
      </c>
      <c r="G412" s="4" t="s">
        <v>2682</v>
      </c>
      <c r="H412" s="4" t="s">
        <v>2684</v>
      </c>
      <c r="I412" s="4" t="s">
        <v>622</v>
      </c>
      <c r="J412" s="4" t="s">
        <v>623</v>
      </c>
      <c r="K412" s="4" t="s">
        <v>624</v>
      </c>
      <c r="L412" s="4">
        <v>4158341235</v>
      </c>
      <c r="M412" s="4">
        <v>324646514</v>
      </c>
      <c r="N412" s="4" t="s">
        <v>2685</v>
      </c>
      <c r="O412" s="4" t="s">
        <v>2686</v>
      </c>
      <c r="P412" s="5">
        <v>813</v>
      </c>
      <c r="Q412" s="5">
        <v>34</v>
      </c>
      <c r="R412" s="5">
        <v>0</v>
      </c>
      <c r="S412" s="5">
        <v>3</v>
      </c>
      <c r="T412" s="5">
        <v>6</v>
      </c>
      <c r="U412" s="5">
        <v>745</v>
      </c>
      <c r="V412" s="5">
        <v>25</v>
      </c>
      <c r="W412" s="5">
        <v>492</v>
      </c>
      <c r="X412" s="5">
        <v>28</v>
      </c>
      <c r="Y412" s="5">
        <v>0</v>
      </c>
      <c r="Z412" s="5">
        <v>1</v>
      </c>
      <c r="AA412" s="5">
        <v>5</v>
      </c>
      <c r="AB412" s="5">
        <v>444</v>
      </c>
      <c r="AC412" s="5">
        <v>14</v>
      </c>
      <c r="AD412" s="5">
        <v>279</v>
      </c>
      <c r="AE412" s="5">
        <v>105</v>
      </c>
      <c r="AF412" s="5">
        <v>167</v>
      </c>
      <c r="AG412" s="5">
        <v>161</v>
      </c>
      <c r="AH412" s="5">
        <v>115</v>
      </c>
      <c r="AI412" s="5">
        <v>0.37630000000000002</v>
      </c>
      <c r="AJ412" s="5">
        <v>0.59860000000000002</v>
      </c>
      <c r="AK412" s="5">
        <v>0.59860000000000002</v>
      </c>
      <c r="AL412" s="4" t="s">
        <v>627</v>
      </c>
    </row>
    <row r="413" spans="1:38" x14ac:dyDescent="0.3">
      <c r="A413" s="4" t="s">
        <v>616</v>
      </c>
      <c r="B413" s="4" t="s">
        <v>2636</v>
      </c>
      <c r="C413" s="4" t="s">
        <v>1687</v>
      </c>
      <c r="D413" s="4" t="s">
        <v>2687</v>
      </c>
      <c r="E413" s="4" t="s">
        <v>620</v>
      </c>
      <c r="F413" s="4" t="s">
        <v>2688</v>
      </c>
      <c r="G413" s="4" t="s">
        <v>1687</v>
      </c>
      <c r="H413" s="4" t="s">
        <v>2688</v>
      </c>
      <c r="I413" s="4" t="s">
        <v>622</v>
      </c>
      <c r="J413" s="4" t="s">
        <v>623</v>
      </c>
      <c r="K413" s="4" t="s">
        <v>624</v>
      </c>
      <c r="L413" s="4">
        <v>493730657</v>
      </c>
      <c r="M413" s="4">
        <v>23519302</v>
      </c>
      <c r="N413" s="4" t="s">
        <v>2689</v>
      </c>
      <c r="O413" s="4" t="s">
        <v>2690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9</v>
      </c>
      <c r="AL413" s="4" t="s">
        <v>627</v>
      </c>
    </row>
    <row r="414" spans="1:38" x14ac:dyDescent="0.3">
      <c r="A414" s="4" t="s">
        <v>616</v>
      </c>
      <c r="B414" s="4" t="s">
        <v>2636</v>
      </c>
      <c r="C414" s="4" t="s">
        <v>2691</v>
      </c>
      <c r="D414" s="4" t="s">
        <v>2692</v>
      </c>
      <c r="E414" s="4" t="s">
        <v>620</v>
      </c>
      <c r="F414" s="4" t="s">
        <v>2693</v>
      </c>
      <c r="G414" s="4" t="s">
        <v>2691</v>
      </c>
      <c r="H414" s="4" t="s">
        <v>2693</v>
      </c>
      <c r="I414" s="4" t="s">
        <v>622</v>
      </c>
      <c r="J414" s="4" t="s">
        <v>623</v>
      </c>
      <c r="K414" s="4" t="s">
        <v>624</v>
      </c>
      <c r="L414" s="4">
        <v>2108630443</v>
      </c>
      <c r="M414" s="4">
        <v>235089765</v>
      </c>
      <c r="N414" s="4" t="s">
        <v>2694</v>
      </c>
      <c r="O414" s="4" t="s">
        <v>2695</v>
      </c>
      <c r="P414" s="5">
        <v>329</v>
      </c>
      <c r="Q414" s="5">
        <v>15</v>
      </c>
      <c r="R414" s="5">
        <v>0</v>
      </c>
      <c r="S414" s="5">
        <v>0</v>
      </c>
      <c r="T414" s="5">
        <v>0</v>
      </c>
      <c r="U414" s="5">
        <v>310</v>
      </c>
      <c r="V414" s="5">
        <v>4</v>
      </c>
      <c r="W414" s="5">
        <v>196</v>
      </c>
      <c r="X414" s="5">
        <v>12</v>
      </c>
      <c r="Y414" s="5">
        <v>0</v>
      </c>
      <c r="Z414" s="5">
        <v>0</v>
      </c>
      <c r="AA414" s="5">
        <v>0</v>
      </c>
      <c r="AB414" s="5">
        <v>181</v>
      </c>
      <c r="AC414" s="5">
        <v>3</v>
      </c>
      <c r="AD414" s="5">
        <v>137</v>
      </c>
      <c r="AE414" s="5">
        <v>84</v>
      </c>
      <c r="AF414" s="5">
        <v>47</v>
      </c>
      <c r="AG414" s="5">
        <v>74</v>
      </c>
      <c r="AH414" s="5">
        <v>55</v>
      </c>
      <c r="AI414" s="5">
        <v>0.61309999999999998</v>
      </c>
      <c r="AJ414" s="5">
        <v>0.34310000000000002</v>
      </c>
      <c r="AK414" s="5">
        <v>2.6131000000000002</v>
      </c>
      <c r="AL414" s="4" t="s">
        <v>627</v>
      </c>
    </row>
    <row r="415" spans="1:38" x14ac:dyDescent="0.3">
      <c r="A415" s="4" t="s">
        <v>616</v>
      </c>
      <c r="B415" s="4" t="s">
        <v>2636</v>
      </c>
      <c r="C415" s="4" t="s">
        <v>2696</v>
      </c>
      <c r="D415" s="4" t="s">
        <v>2697</v>
      </c>
      <c r="E415" s="4" t="s">
        <v>620</v>
      </c>
      <c r="F415" s="4" t="s">
        <v>2698</v>
      </c>
      <c r="G415" s="4" t="s">
        <v>2696</v>
      </c>
      <c r="H415" s="4" t="s">
        <v>2698</v>
      </c>
      <c r="I415" s="4" t="s">
        <v>622</v>
      </c>
      <c r="J415" s="4" t="s">
        <v>623</v>
      </c>
      <c r="K415" s="4" t="s">
        <v>624</v>
      </c>
      <c r="L415" s="4">
        <v>8146221315</v>
      </c>
      <c r="M415" s="4">
        <v>276872693</v>
      </c>
      <c r="N415" s="4" t="s">
        <v>2699</v>
      </c>
      <c r="O415" s="4" t="s">
        <v>2700</v>
      </c>
      <c r="P415" s="5">
        <v>417</v>
      </c>
      <c r="Q415" s="5">
        <v>10</v>
      </c>
      <c r="R415" s="5">
        <v>0</v>
      </c>
      <c r="S415" s="5">
        <v>1</v>
      </c>
      <c r="T415" s="5">
        <v>1</v>
      </c>
      <c r="U415" s="5">
        <v>395</v>
      </c>
      <c r="V415" s="5">
        <v>10</v>
      </c>
      <c r="W415" s="5">
        <v>231</v>
      </c>
      <c r="X415" s="5">
        <v>6</v>
      </c>
      <c r="Y415" s="5">
        <v>0</v>
      </c>
      <c r="Z415" s="5">
        <v>1</v>
      </c>
      <c r="AA415" s="5">
        <v>1</v>
      </c>
      <c r="AB415" s="5">
        <v>218</v>
      </c>
      <c r="AC415" s="5">
        <v>5</v>
      </c>
      <c r="AD415" s="5">
        <v>134</v>
      </c>
      <c r="AE415" s="5">
        <v>75</v>
      </c>
      <c r="AF415" s="5">
        <v>50</v>
      </c>
      <c r="AG415" s="5">
        <v>104</v>
      </c>
      <c r="AH415" s="5">
        <v>22</v>
      </c>
      <c r="AI415" s="5">
        <v>0.55969999999999998</v>
      </c>
      <c r="AJ415" s="5">
        <v>0.37309999999999999</v>
      </c>
      <c r="AK415" s="5">
        <v>2.5596999999999999</v>
      </c>
      <c r="AL415" s="4" t="s">
        <v>627</v>
      </c>
    </row>
    <row r="416" spans="1:38" x14ac:dyDescent="0.3">
      <c r="A416" s="4" t="s">
        <v>616</v>
      </c>
      <c r="B416" s="4" t="s">
        <v>2636</v>
      </c>
      <c r="C416" s="4" t="s">
        <v>2701</v>
      </c>
      <c r="D416" s="4" t="s">
        <v>2702</v>
      </c>
      <c r="E416" s="4" t="s">
        <v>620</v>
      </c>
      <c r="F416" s="4" t="s">
        <v>2703</v>
      </c>
      <c r="G416" s="4" t="s">
        <v>2701</v>
      </c>
      <c r="H416" s="4" t="s">
        <v>2703</v>
      </c>
      <c r="I416" s="4" t="s">
        <v>622</v>
      </c>
      <c r="J416" s="4" t="s">
        <v>623</v>
      </c>
      <c r="K416" s="4" t="s">
        <v>624</v>
      </c>
      <c r="L416" s="4">
        <v>6098406890</v>
      </c>
      <c r="M416" s="4">
        <v>140636628</v>
      </c>
      <c r="N416" s="4" t="s">
        <v>2704</v>
      </c>
      <c r="O416" s="4" t="s">
        <v>2705</v>
      </c>
      <c r="P416" s="5">
        <v>507</v>
      </c>
      <c r="Q416" s="5">
        <v>19</v>
      </c>
      <c r="R416" s="5">
        <v>0</v>
      </c>
      <c r="S416" s="5">
        <v>0</v>
      </c>
      <c r="T416" s="5">
        <v>0</v>
      </c>
      <c r="U416" s="5">
        <v>464</v>
      </c>
      <c r="V416" s="5">
        <v>24</v>
      </c>
      <c r="W416" s="5">
        <v>312</v>
      </c>
      <c r="X416" s="5">
        <v>19</v>
      </c>
      <c r="Y416" s="5">
        <v>0</v>
      </c>
      <c r="Z416" s="5">
        <v>0</v>
      </c>
      <c r="AA416" s="5">
        <v>0</v>
      </c>
      <c r="AB416" s="5">
        <v>286</v>
      </c>
      <c r="AC416" s="5">
        <v>7</v>
      </c>
      <c r="AD416" s="5">
        <v>190</v>
      </c>
      <c r="AE416" s="5">
        <v>124</v>
      </c>
      <c r="AF416" s="5">
        <v>62</v>
      </c>
      <c r="AG416" s="5">
        <v>143</v>
      </c>
      <c r="AH416" s="5">
        <v>41</v>
      </c>
      <c r="AI416" s="5">
        <v>0.65259999999999996</v>
      </c>
      <c r="AJ416" s="5">
        <v>0.32629999999999998</v>
      </c>
      <c r="AK416" s="5">
        <v>2.6526000000000001</v>
      </c>
      <c r="AL416" s="4" t="s">
        <v>627</v>
      </c>
    </row>
    <row r="417" spans="1:38" x14ac:dyDescent="0.3">
      <c r="A417" s="4" t="s">
        <v>616</v>
      </c>
      <c r="B417" s="4" t="s">
        <v>2706</v>
      </c>
      <c r="C417" s="4" t="s">
        <v>2707</v>
      </c>
      <c r="D417" s="4" t="s">
        <v>2708</v>
      </c>
      <c r="E417" s="4" t="s">
        <v>620</v>
      </c>
      <c r="F417" s="4" t="s">
        <v>2709</v>
      </c>
      <c r="G417" s="4" t="s">
        <v>2707</v>
      </c>
      <c r="H417" s="4" t="s">
        <v>2709</v>
      </c>
      <c r="I417" s="4" t="s">
        <v>622</v>
      </c>
      <c r="J417" s="4" t="s">
        <v>623</v>
      </c>
      <c r="K417" s="4" t="s">
        <v>624</v>
      </c>
      <c r="L417" s="4">
        <v>3074000971</v>
      </c>
      <c r="M417" s="4">
        <v>635174747</v>
      </c>
      <c r="N417" s="4" t="s">
        <v>2710</v>
      </c>
      <c r="O417" s="4" t="s">
        <v>2711</v>
      </c>
      <c r="P417" s="5">
        <v>13</v>
      </c>
      <c r="Q417" s="5">
        <v>9</v>
      </c>
      <c r="R417" s="5">
        <v>1</v>
      </c>
      <c r="S417" s="5">
        <v>0</v>
      </c>
      <c r="T417" s="5">
        <v>0</v>
      </c>
      <c r="U417" s="5">
        <v>1</v>
      </c>
      <c r="V417" s="5">
        <v>2</v>
      </c>
      <c r="W417" s="5">
        <v>10</v>
      </c>
      <c r="X417" s="5">
        <v>6</v>
      </c>
      <c r="Y417" s="5">
        <v>1</v>
      </c>
      <c r="Z417" s="5">
        <v>0</v>
      </c>
      <c r="AA417" s="5">
        <v>0</v>
      </c>
      <c r="AB417" s="5">
        <v>1</v>
      </c>
      <c r="AC417" s="5">
        <v>2</v>
      </c>
      <c r="AD417" s="5">
        <v>6</v>
      </c>
      <c r="AE417" s="5">
        <v>4</v>
      </c>
      <c r="AF417" s="5">
        <v>2</v>
      </c>
      <c r="AG417" s="5">
        <v>5</v>
      </c>
      <c r="AH417" s="5">
        <v>1</v>
      </c>
      <c r="AI417" s="5">
        <v>0.66669999999999996</v>
      </c>
      <c r="AJ417" s="5">
        <v>0.33329999999999999</v>
      </c>
      <c r="AK417" s="5">
        <v>2.6667000000000001</v>
      </c>
      <c r="AL417" s="4" t="s">
        <v>627</v>
      </c>
    </row>
    <row r="418" spans="1:38" x14ac:dyDescent="0.3">
      <c r="A418" s="4" t="s">
        <v>616</v>
      </c>
      <c r="B418" s="4" t="s">
        <v>2706</v>
      </c>
      <c r="C418" s="4" t="s">
        <v>2712</v>
      </c>
      <c r="D418" s="4" t="s">
        <v>2713</v>
      </c>
      <c r="E418" s="4" t="s">
        <v>620</v>
      </c>
      <c r="F418" s="4" t="s">
        <v>2714</v>
      </c>
      <c r="G418" s="4" t="s">
        <v>2712</v>
      </c>
      <c r="H418" s="4" t="s">
        <v>2714</v>
      </c>
      <c r="I418" s="4" t="s">
        <v>622</v>
      </c>
      <c r="J418" s="4" t="s">
        <v>623</v>
      </c>
      <c r="K418" s="4" t="s">
        <v>624</v>
      </c>
      <c r="L418" s="4">
        <v>2480994008</v>
      </c>
      <c r="M418" s="4">
        <v>3617400226</v>
      </c>
      <c r="N418" s="4" t="s">
        <v>2715</v>
      </c>
      <c r="O418" s="4" t="s">
        <v>2716</v>
      </c>
      <c r="P418" s="5">
        <v>3189</v>
      </c>
      <c r="Q418" s="5">
        <v>2500</v>
      </c>
      <c r="R418" s="5">
        <v>13</v>
      </c>
      <c r="S418" s="5">
        <v>119</v>
      </c>
      <c r="T418" s="5">
        <v>99</v>
      </c>
      <c r="U418" s="5">
        <v>220</v>
      </c>
      <c r="V418" s="5">
        <v>238</v>
      </c>
      <c r="W418" s="5">
        <v>2446</v>
      </c>
      <c r="X418" s="5">
        <v>1991</v>
      </c>
      <c r="Y418" s="5">
        <v>6</v>
      </c>
      <c r="Z418" s="5">
        <v>82</v>
      </c>
      <c r="AA418" s="5">
        <v>89</v>
      </c>
      <c r="AB418" s="5">
        <v>160</v>
      </c>
      <c r="AC418" s="5">
        <v>118</v>
      </c>
      <c r="AD418" s="5">
        <v>1714</v>
      </c>
      <c r="AE418" s="5">
        <v>702</v>
      </c>
      <c r="AF418" s="5">
        <v>962</v>
      </c>
      <c r="AG418" s="5">
        <v>851</v>
      </c>
      <c r="AH418" s="5">
        <v>705</v>
      </c>
      <c r="AI418" s="5">
        <v>0.40960000000000002</v>
      </c>
      <c r="AJ418" s="5">
        <v>0.56130000000000002</v>
      </c>
      <c r="AK418" s="5">
        <v>0.56130000000000002</v>
      </c>
      <c r="AL418" s="4" t="s">
        <v>627</v>
      </c>
    </row>
    <row r="419" spans="1:38" x14ac:dyDescent="0.3">
      <c r="A419" s="4" t="s">
        <v>616</v>
      </c>
      <c r="B419" s="4" t="s">
        <v>2706</v>
      </c>
      <c r="C419" s="4" t="s">
        <v>2717</v>
      </c>
      <c r="D419" s="4" t="s">
        <v>2718</v>
      </c>
      <c r="E419" s="4" t="s">
        <v>620</v>
      </c>
      <c r="F419" s="4" t="s">
        <v>2719</v>
      </c>
      <c r="G419" s="4" t="s">
        <v>2717</v>
      </c>
      <c r="H419" s="4" t="s">
        <v>2719</v>
      </c>
      <c r="I419" s="4" t="s">
        <v>622</v>
      </c>
      <c r="J419" s="4" t="s">
        <v>623</v>
      </c>
      <c r="K419" s="4" t="s">
        <v>624</v>
      </c>
      <c r="L419" s="4">
        <v>8988128</v>
      </c>
      <c r="M419" s="4">
        <v>29890911</v>
      </c>
      <c r="N419" s="4" t="s">
        <v>2720</v>
      </c>
      <c r="O419" s="4" t="s">
        <v>2721</v>
      </c>
      <c r="P419" s="5">
        <v>52</v>
      </c>
      <c r="Q419" s="5">
        <v>46</v>
      </c>
      <c r="R419" s="5">
        <v>0</v>
      </c>
      <c r="S419" s="5">
        <v>1</v>
      </c>
      <c r="T419" s="5">
        <v>2</v>
      </c>
      <c r="U419" s="5">
        <v>2</v>
      </c>
      <c r="V419" s="5">
        <v>1</v>
      </c>
      <c r="W419" s="5">
        <v>38</v>
      </c>
      <c r="X419" s="5">
        <v>33</v>
      </c>
      <c r="Y419" s="5">
        <v>0</v>
      </c>
      <c r="Z419" s="5">
        <v>1</v>
      </c>
      <c r="AA419" s="5">
        <v>1</v>
      </c>
      <c r="AB419" s="5">
        <v>2</v>
      </c>
      <c r="AC419" s="5">
        <v>1</v>
      </c>
      <c r="AD419" s="5">
        <v>36</v>
      </c>
      <c r="AE419" s="5">
        <v>18</v>
      </c>
      <c r="AF419" s="5">
        <v>16</v>
      </c>
      <c r="AG419" s="5">
        <v>19</v>
      </c>
      <c r="AH419" s="5">
        <v>13</v>
      </c>
      <c r="AI419" s="5">
        <v>0.5</v>
      </c>
      <c r="AJ419" s="5">
        <v>0.44440000000000002</v>
      </c>
      <c r="AK419" s="5">
        <v>2.5</v>
      </c>
      <c r="AL419" s="4" t="s">
        <v>627</v>
      </c>
    </row>
    <row r="420" spans="1:38" x14ac:dyDescent="0.3">
      <c r="A420" s="4" t="s">
        <v>616</v>
      </c>
      <c r="B420" s="4" t="s">
        <v>2706</v>
      </c>
      <c r="C420" s="4" t="s">
        <v>2722</v>
      </c>
      <c r="D420" s="4" t="s">
        <v>2723</v>
      </c>
      <c r="E420" s="4" t="s">
        <v>620</v>
      </c>
      <c r="F420" s="4" t="s">
        <v>2724</v>
      </c>
      <c r="G420" s="4" t="s">
        <v>2722</v>
      </c>
      <c r="H420" s="4" t="s">
        <v>2724</v>
      </c>
      <c r="I420" s="4" t="s">
        <v>622</v>
      </c>
      <c r="J420" s="4" t="s">
        <v>623</v>
      </c>
      <c r="K420" s="4" t="s">
        <v>624</v>
      </c>
      <c r="L420" s="4">
        <v>2936294302</v>
      </c>
      <c r="M420" s="4">
        <v>1938895513</v>
      </c>
      <c r="N420" s="4" t="s">
        <v>2725</v>
      </c>
      <c r="O420" s="4" t="s">
        <v>2726</v>
      </c>
      <c r="P420" s="5">
        <v>561</v>
      </c>
      <c r="Q420" s="5">
        <v>94</v>
      </c>
      <c r="R420" s="5">
        <v>1</v>
      </c>
      <c r="S420" s="5">
        <v>10</v>
      </c>
      <c r="T420" s="5">
        <v>1</v>
      </c>
      <c r="U420" s="5">
        <v>380</v>
      </c>
      <c r="V420" s="5">
        <v>75</v>
      </c>
      <c r="W420" s="5">
        <v>430</v>
      </c>
      <c r="X420" s="5">
        <v>85</v>
      </c>
      <c r="Y420" s="5">
        <v>1</v>
      </c>
      <c r="Z420" s="5">
        <v>3</v>
      </c>
      <c r="AA420" s="5">
        <v>1</v>
      </c>
      <c r="AB420" s="5">
        <v>304</v>
      </c>
      <c r="AC420" s="5">
        <v>36</v>
      </c>
      <c r="AD420" s="5">
        <v>258</v>
      </c>
      <c r="AE420" s="5">
        <v>125</v>
      </c>
      <c r="AF420" s="5">
        <v>121</v>
      </c>
      <c r="AG420" s="5">
        <v>166</v>
      </c>
      <c r="AH420" s="5">
        <v>71</v>
      </c>
      <c r="AI420" s="5">
        <v>0.48449999999999999</v>
      </c>
      <c r="AJ420" s="5">
        <v>0.46899999999999997</v>
      </c>
      <c r="AK420" s="5">
        <v>2.4845000000000002</v>
      </c>
      <c r="AL420" s="4" t="s">
        <v>627</v>
      </c>
    </row>
    <row r="421" spans="1:38" x14ac:dyDescent="0.3">
      <c r="A421" s="4" t="s">
        <v>616</v>
      </c>
      <c r="B421" s="4" t="s">
        <v>2727</v>
      </c>
      <c r="C421" s="4" t="s">
        <v>2728</v>
      </c>
      <c r="D421" s="4" t="s">
        <v>2729</v>
      </c>
      <c r="E421" s="4" t="s">
        <v>620</v>
      </c>
      <c r="F421" s="4" t="s">
        <v>2730</v>
      </c>
      <c r="G421" s="4" t="s">
        <v>2728</v>
      </c>
      <c r="H421" s="4" t="s">
        <v>2730</v>
      </c>
      <c r="I421" s="4" t="s">
        <v>622</v>
      </c>
      <c r="J421" s="4" t="s">
        <v>623</v>
      </c>
      <c r="K421" s="4" t="s">
        <v>624</v>
      </c>
      <c r="L421" s="4">
        <v>1084290701</v>
      </c>
      <c r="M421" s="4">
        <v>452402111</v>
      </c>
      <c r="N421" s="4" t="s">
        <v>2731</v>
      </c>
      <c r="O421" s="4" t="s">
        <v>2732</v>
      </c>
      <c r="P421" s="5">
        <v>2</v>
      </c>
      <c r="Q421" s="5">
        <v>2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2</v>
      </c>
      <c r="X421" s="5">
        <v>2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1</v>
      </c>
      <c r="AE421" s="5">
        <v>0</v>
      </c>
      <c r="AF421" s="5">
        <v>1</v>
      </c>
      <c r="AG421" s="5">
        <v>0</v>
      </c>
      <c r="AH421" s="5">
        <v>1</v>
      </c>
      <c r="AI421" s="5">
        <v>0</v>
      </c>
      <c r="AJ421" s="5">
        <v>1</v>
      </c>
      <c r="AK421" s="5">
        <v>1</v>
      </c>
      <c r="AL421" s="4" t="s">
        <v>627</v>
      </c>
    </row>
    <row r="422" spans="1:38" x14ac:dyDescent="0.3">
      <c r="A422" s="4" t="s">
        <v>616</v>
      </c>
      <c r="B422" s="4" t="s">
        <v>2727</v>
      </c>
      <c r="C422" s="4" t="s">
        <v>2733</v>
      </c>
      <c r="D422" s="4" t="s">
        <v>2734</v>
      </c>
      <c r="E422" s="4" t="s">
        <v>620</v>
      </c>
      <c r="F422" s="4" t="s">
        <v>2735</v>
      </c>
      <c r="G422" s="4" t="s">
        <v>2733</v>
      </c>
      <c r="H422" s="4" t="s">
        <v>2735</v>
      </c>
      <c r="I422" s="4" t="s">
        <v>622</v>
      </c>
      <c r="J422" s="4" t="s">
        <v>623</v>
      </c>
      <c r="K422" s="4" t="s">
        <v>624</v>
      </c>
      <c r="L422" s="4">
        <v>196310082</v>
      </c>
      <c r="M422" s="4">
        <v>1684305202</v>
      </c>
      <c r="N422" s="4" t="s">
        <v>2736</v>
      </c>
      <c r="O422" s="4" t="s">
        <v>2737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9</v>
      </c>
      <c r="AL422" s="4" t="s">
        <v>627</v>
      </c>
    </row>
    <row r="423" spans="1:38" x14ac:dyDescent="0.3">
      <c r="A423" s="4" t="s">
        <v>616</v>
      </c>
      <c r="B423" s="4" t="s">
        <v>2727</v>
      </c>
      <c r="C423" s="4" t="s">
        <v>2707</v>
      </c>
      <c r="D423" s="4" t="s">
        <v>2738</v>
      </c>
      <c r="E423" s="4" t="s">
        <v>620</v>
      </c>
      <c r="F423" s="4" t="s">
        <v>2709</v>
      </c>
      <c r="G423" s="4" t="s">
        <v>2707</v>
      </c>
      <c r="H423" s="4" t="s">
        <v>2709</v>
      </c>
      <c r="I423" s="4" t="s">
        <v>622</v>
      </c>
      <c r="J423" s="4" t="s">
        <v>623</v>
      </c>
      <c r="K423" s="4" t="s">
        <v>624</v>
      </c>
      <c r="L423" s="4">
        <v>8107663184</v>
      </c>
      <c r="M423" s="4">
        <v>1109513835</v>
      </c>
      <c r="N423" s="4" t="s">
        <v>2739</v>
      </c>
      <c r="O423" s="4" t="s">
        <v>2740</v>
      </c>
      <c r="P423" s="5">
        <v>3</v>
      </c>
      <c r="Q423" s="5">
        <v>3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3</v>
      </c>
      <c r="X423" s="5">
        <v>3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2</v>
      </c>
      <c r="AE423" s="5">
        <v>1</v>
      </c>
      <c r="AF423" s="5">
        <v>1</v>
      </c>
      <c r="AG423" s="5">
        <v>1</v>
      </c>
      <c r="AH423" s="5">
        <v>1</v>
      </c>
      <c r="AI423" s="5">
        <v>0.5</v>
      </c>
      <c r="AJ423" s="5">
        <v>0.5</v>
      </c>
      <c r="AK423" s="5">
        <v>10</v>
      </c>
      <c r="AL423" s="4" t="s">
        <v>627</v>
      </c>
    </row>
    <row r="424" spans="1:38" x14ac:dyDescent="0.3">
      <c r="A424" s="4" t="s">
        <v>616</v>
      </c>
      <c r="B424" s="4" t="s">
        <v>2727</v>
      </c>
      <c r="C424" s="4" t="s">
        <v>2741</v>
      </c>
      <c r="D424" s="4" t="s">
        <v>2742</v>
      </c>
      <c r="E424" s="4" t="s">
        <v>620</v>
      </c>
      <c r="F424" s="4" t="s">
        <v>2743</v>
      </c>
      <c r="G424" s="4" t="s">
        <v>2741</v>
      </c>
      <c r="H424" s="4" t="s">
        <v>2743</v>
      </c>
      <c r="I424" s="4" t="s">
        <v>622</v>
      </c>
      <c r="J424" s="4" t="s">
        <v>623</v>
      </c>
      <c r="K424" s="4" t="s">
        <v>624</v>
      </c>
      <c r="L424" s="4">
        <v>3794779</v>
      </c>
      <c r="M424" s="4">
        <v>2092332</v>
      </c>
      <c r="N424" s="4" t="s">
        <v>2744</v>
      </c>
      <c r="O424" s="4" t="s">
        <v>2745</v>
      </c>
      <c r="P424" s="5">
        <v>2151</v>
      </c>
      <c r="Q424" s="5">
        <v>1440</v>
      </c>
      <c r="R424" s="5">
        <v>9</v>
      </c>
      <c r="S424" s="5">
        <v>72</v>
      </c>
      <c r="T424" s="5">
        <v>167</v>
      </c>
      <c r="U424" s="5">
        <v>270</v>
      </c>
      <c r="V424" s="5">
        <v>193</v>
      </c>
      <c r="W424" s="5">
        <v>1617</v>
      </c>
      <c r="X424" s="5">
        <v>1176</v>
      </c>
      <c r="Y424" s="5">
        <v>8</v>
      </c>
      <c r="Z424" s="5">
        <v>43</v>
      </c>
      <c r="AA424" s="5">
        <v>113</v>
      </c>
      <c r="AB424" s="5">
        <v>191</v>
      </c>
      <c r="AC424" s="5">
        <v>86</v>
      </c>
      <c r="AD424" s="5">
        <v>1032</v>
      </c>
      <c r="AE424" s="5">
        <v>368</v>
      </c>
      <c r="AF424" s="5">
        <v>646</v>
      </c>
      <c r="AG424" s="5">
        <v>435</v>
      </c>
      <c r="AH424" s="5">
        <v>496</v>
      </c>
      <c r="AI424" s="5">
        <v>0.35659999999999997</v>
      </c>
      <c r="AJ424" s="5">
        <v>0.626</v>
      </c>
      <c r="AK424" s="5">
        <v>0.626</v>
      </c>
      <c r="AL424" s="4" t="s">
        <v>627</v>
      </c>
    </row>
    <row r="425" spans="1:38" x14ac:dyDescent="0.3">
      <c r="A425" s="4" t="s">
        <v>616</v>
      </c>
      <c r="B425" s="4" t="s">
        <v>2727</v>
      </c>
      <c r="C425" s="4" t="s">
        <v>2746</v>
      </c>
      <c r="D425" s="4" t="s">
        <v>2747</v>
      </c>
      <c r="E425" s="4" t="s">
        <v>620</v>
      </c>
      <c r="F425" s="4" t="s">
        <v>2748</v>
      </c>
      <c r="G425" s="4" t="s">
        <v>2746</v>
      </c>
      <c r="H425" s="4" t="s">
        <v>2748</v>
      </c>
      <c r="I425" s="4" t="s">
        <v>622</v>
      </c>
      <c r="J425" s="4" t="s">
        <v>623</v>
      </c>
      <c r="K425" s="4" t="s">
        <v>624</v>
      </c>
      <c r="L425" s="4">
        <v>1995095</v>
      </c>
      <c r="M425" s="4">
        <v>702957</v>
      </c>
      <c r="N425" s="4" t="s">
        <v>2749</v>
      </c>
      <c r="O425" s="4" t="s">
        <v>2750</v>
      </c>
      <c r="P425" s="5">
        <v>3058</v>
      </c>
      <c r="Q425" s="5">
        <v>1677</v>
      </c>
      <c r="R425" s="5">
        <v>27</v>
      </c>
      <c r="S425" s="5">
        <v>149</v>
      </c>
      <c r="T425" s="5">
        <v>555</v>
      </c>
      <c r="U425" s="5">
        <v>387</v>
      </c>
      <c r="V425" s="5">
        <v>263</v>
      </c>
      <c r="W425" s="5">
        <v>2321</v>
      </c>
      <c r="X425" s="5">
        <v>1383</v>
      </c>
      <c r="Y425" s="5">
        <v>21</v>
      </c>
      <c r="Z425" s="5">
        <v>81</v>
      </c>
      <c r="AA425" s="5">
        <v>424</v>
      </c>
      <c r="AB425" s="5">
        <v>277</v>
      </c>
      <c r="AC425" s="5">
        <v>135</v>
      </c>
      <c r="AD425" s="5">
        <v>1445</v>
      </c>
      <c r="AE425" s="5">
        <v>595</v>
      </c>
      <c r="AF425" s="5">
        <v>808</v>
      </c>
      <c r="AG425" s="5">
        <v>615</v>
      </c>
      <c r="AH425" s="5">
        <v>702</v>
      </c>
      <c r="AI425" s="5">
        <v>0.4118</v>
      </c>
      <c r="AJ425" s="5">
        <v>0.55920000000000003</v>
      </c>
      <c r="AK425" s="5">
        <v>0.55920000000000003</v>
      </c>
      <c r="AL425" s="4" t="s">
        <v>627</v>
      </c>
    </row>
    <row r="426" spans="1:38" x14ac:dyDescent="0.3">
      <c r="A426" s="4" t="s">
        <v>616</v>
      </c>
      <c r="B426" s="4" t="s">
        <v>2727</v>
      </c>
      <c r="C426" s="4" t="s">
        <v>2751</v>
      </c>
      <c r="D426" s="4" t="s">
        <v>2752</v>
      </c>
      <c r="E426" s="4" t="s">
        <v>620</v>
      </c>
      <c r="F426" s="4" t="s">
        <v>2753</v>
      </c>
      <c r="G426" s="4" t="s">
        <v>2751</v>
      </c>
      <c r="H426" s="4" t="s">
        <v>2753</v>
      </c>
      <c r="I426" s="4" t="s">
        <v>622</v>
      </c>
      <c r="J426" s="4" t="s">
        <v>623</v>
      </c>
      <c r="K426" s="4" t="s">
        <v>624</v>
      </c>
      <c r="L426" s="4">
        <v>2528949</v>
      </c>
      <c r="M426" s="4">
        <v>0</v>
      </c>
      <c r="N426" s="4" t="s">
        <v>2754</v>
      </c>
      <c r="O426" s="4" t="s">
        <v>2755</v>
      </c>
      <c r="P426" s="5">
        <v>411</v>
      </c>
      <c r="Q426" s="5">
        <v>118</v>
      </c>
      <c r="R426" s="5">
        <v>3</v>
      </c>
      <c r="S426" s="5">
        <v>17</v>
      </c>
      <c r="T426" s="5">
        <v>2</v>
      </c>
      <c r="U426" s="5">
        <v>204</v>
      </c>
      <c r="V426" s="5">
        <v>67</v>
      </c>
      <c r="W426" s="5">
        <v>321</v>
      </c>
      <c r="X426" s="5">
        <v>105</v>
      </c>
      <c r="Y426" s="5">
        <v>0</v>
      </c>
      <c r="Z426" s="5">
        <v>13</v>
      </c>
      <c r="AA426" s="5">
        <v>2</v>
      </c>
      <c r="AB426" s="5">
        <v>157</v>
      </c>
      <c r="AC426" s="5">
        <v>44</v>
      </c>
      <c r="AD426" s="5">
        <v>227</v>
      </c>
      <c r="AE426" s="5">
        <v>134</v>
      </c>
      <c r="AF426" s="5">
        <v>87</v>
      </c>
      <c r="AG426" s="5">
        <v>122</v>
      </c>
      <c r="AH426" s="5">
        <v>77</v>
      </c>
      <c r="AI426" s="5">
        <v>0.59030000000000005</v>
      </c>
      <c r="AJ426" s="5">
        <v>0.38329999999999997</v>
      </c>
      <c r="AK426" s="5">
        <v>2.5903</v>
      </c>
      <c r="AL426" s="4" t="s">
        <v>627</v>
      </c>
    </row>
    <row r="427" spans="1:38" x14ac:dyDescent="0.3">
      <c r="A427" s="4" t="s">
        <v>616</v>
      </c>
      <c r="B427" s="4" t="s">
        <v>2727</v>
      </c>
      <c r="C427" s="4" t="s">
        <v>2756</v>
      </c>
      <c r="D427" s="4" t="s">
        <v>2757</v>
      </c>
      <c r="E427" s="4" t="s">
        <v>620</v>
      </c>
      <c r="F427" s="4" t="s">
        <v>2758</v>
      </c>
      <c r="G427" s="4" t="s">
        <v>2756</v>
      </c>
      <c r="H427" s="4" t="s">
        <v>2758</v>
      </c>
      <c r="I427" s="4" t="s">
        <v>622</v>
      </c>
      <c r="J427" s="4" t="s">
        <v>623</v>
      </c>
      <c r="K427" s="4" t="s">
        <v>624</v>
      </c>
      <c r="L427" s="4">
        <v>5483077</v>
      </c>
      <c r="M427" s="4">
        <v>1205180</v>
      </c>
      <c r="N427" s="4" t="s">
        <v>2759</v>
      </c>
      <c r="O427" s="4" t="s">
        <v>2760</v>
      </c>
      <c r="P427" s="5">
        <v>2841</v>
      </c>
      <c r="Q427" s="5">
        <v>1620</v>
      </c>
      <c r="R427" s="5">
        <v>25</v>
      </c>
      <c r="S427" s="5">
        <v>131</v>
      </c>
      <c r="T427" s="5">
        <v>160</v>
      </c>
      <c r="U427" s="5">
        <v>630</v>
      </c>
      <c r="V427" s="5">
        <v>275</v>
      </c>
      <c r="W427" s="5">
        <v>2185</v>
      </c>
      <c r="X427" s="5">
        <v>1349</v>
      </c>
      <c r="Y427" s="5">
        <v>23</v>
      </c>
      <c r="Z427" s="5">
        <v>76</v>
      </c>
      <c r="AA427" s="5">
        <v>132</v>
      </c>
      <c r="AB427" s="5">
        <v>464</v>
      </c>
      <c r="AC427" s="5">
        <v>141</v>
      </c>
      <c r="AD427" s="5">
        <v>1095</v>
      </c>
      <c r="AE427" s="5">
        <v>520</v>
      </c>
      <c r="AF427" s="5">
        <v>541</v>
      </c>
      <c r="AG427" s="5">
        <v>562</v>
      </c>
      <c r="AH427" s="5">
        <v>429</v>
      </c>
      <c r="AI427" s="5">
        <v>0.47489999999999999</v>
      </c>
      <c r="AJ427" s="5">
        <v>0.49409999999999998</v>
      </c>
      <c r="AK427" s="5">
        <v>0.49409999999999998</v>
      </c>
      <c r="AL427" s="4" t="s">
        <v>627</v>
      </c>
    </row>
    <row r="428" spans="1:38" x14ac:dyDescent="0.3">
      <c r="A428" s="4" t="s">
        <v>616</v>
      </c>
      <c r="B428" s="4" t="s">
        <v>2727</v>
      </c>
      <c r="C428" s="4" t="s">
        <v>2761</v>
      </c>
      <c r="D428" s="4" t="s">
        <v>2762</v>
      </c>
      <c r="E428" s="4" t="s">
        <v>620</v>
      </c>
      <c r="F428" s="4" t="s">
        <v>2763</v>
      </c>
      <c r="G428" s="4" t="s">
        <v>2761</v>
      </c>
      <c r="H428" s="4" t="s">
        <v>2763</v>
      </c>
      <c r="I428" s="4" t="s">
        <v>622</v>
      </c>
      <c r="J428" s="4" t="s">
        <v>623</v>
      </c>
      <c r="K428" s="4" t="s">
        <v>624</v>
      </c>
      <c r="L428" s="4">
        <v>134170472</v>
      </c>
      <c r="M428" s="4">
        <v>21476646</v>
      </c>
      <c r="N428" s="4" t="s">
        <v>2764</v>
      </c>
      <c r="O428" s="4" t="s">
        <v>2765</v>
      </c>
      <c r="P428" s="5">
        <v>1062</v>
      </c>
      <c r="Q428" s="5">
        <v>901</v>
      </c>
      <c r="R428" s="5">
        <v>1</v>
      </c>
      <c r="S428" s="5">
        <v>44</v>
      </c>
      <c r="T428" s="5">
        <v>9</v>
      </c>
      <c r="U428" s="5">
        <v>44</v>
      </c>
      <c r="V428" s="5">
        <v>63</v>
      </c>
      <c r="W428" s="5">
        <v>810</v>
      </c>
      <c r="X428" s="5">
        <v>700</v>
      </c>
      <c r="Y428" s="5">
        <v>1</v>
      </c>
      <c r="Z428" s="5">
        <v>30</v>
      </c>
      <c r="AA428" s="5">
        <v>6</v>
      </c>
      <c r="AB428" s="5">
        <v>33</v>
      </c>
      <c r="AC428" s="5">
        <v>40</v>
      </c>
      <c r="AD428" s="5">
        <v>535</v>
      </c>
      <c r="AE428" s="5">
        <v>144</v>
      </c>
      <c r="AF428" s="5">
        <v>379</v>
      </c>
      <c r="AG428" s="5">
        <v>170</v>
      </c>
      <c r="AH428" s="5">
        <v>309</v>
      </c>
      <c r="AI428" s="5">
        <v>0.26919999999999999</v>
      </c>
      <c r="AJ428" s="5">
        <v>0.70840000000000003</v>
      </c>
      <c r="AK428" s="5">
        <v>0.70840000000000003</v>
      </c>
      <c r="AL428" s="4" t="s">
        <v>627</v>
      </c>
    </row>
    <row r="429" spans="1:38" x14ac:dyDescent="0.3">
      <c r="A429" s="4" t="s">
        <v>616</v>
      </c>
      <c r="B429" s="4" t="s">
        <v>2727</v>
      </c>
      <c r="C429" s="4" t="s">
        <v>2766</v>
      </c>
      <c r="D429" s="4" t="s">
        <v>2767</v>
      </c>
      <c r="E429" s="4" t="s">
        <v>620</v>
      </c>
      <c r="F429" s="4" t="s">
        <v>2768</v>
      </c>
      <c r="G429" s="4" t="s">
        <v>2766</v>
      </c>
      <c r="H429" s="4" t="s">
        <v>2768</v>
      </c>
      <c r="I429" s="4" t="s">
        <v>622</v>
      </c>
      <c r="J429" s="4" t="s">
        <v>623</v>
      </c>
      <c r="K429" s="4" t="s">
        <v>624</v>
      </c>
      <c r="L429" s="4">
        <v>1108052097</v>
      </c>
      <c r="M429" s="4">
        <v>792069566</v>
      </c>
      <c r="N429" s="4" t="s">
        <v>2769</v>
      </c>
      <c r="O429" s="4" t="s">
        <v>2770</v>
      </c>
      <c r="P429" s="5">
        <v>1978</v>
      </c>
      <c r="Q429" s="5">
        <v>1518</v>
      </c>
      <c r="R429" s="5">
        <v>4</v>
      </c>
      <c r="S429" s="5">
        <v>74</v>
      </c>
      <c r="T429" s="5">
        <v>41</v>
      </c>
      <c r="U429" s="5">
        <v>183</v>
      </c>
      <c r="V429" s="5">
        <v>158</v>
      </c>
      <c r="W429" s="5">
        <v>1497</v>
      </c>
      <c r="X429" s="5">
        <v>1212</v>
      </c>
      <c r="Y429" s="5">
        <v>4</v>
      </c>
      <c r="Z429" s="5">
        <v>44</v>
      </c>
      <c r="AA429" s="5">
        <v>31</v>
      </c>
      <c r="AB429" s="5">
        <v>125</v>
      </c>
      <c r="AC429" s="5">
        <v>81</v>
      </c>
      <c r="AD429" s="5">
        <v>1022</v>
      </c>
      <c r="AE429" s="5">
        <v>377</v>
      </c>
      <c r="AF429" s="5">
        <v>621</v>
      </c>
      <c r="AG429" s="5">
        <v>413</v>
      </c>
      <c r="AH429" s="5">
        <v>524</v>
      </c>
      <c r="AI429" s="5">
        <v>0.36890000000000001</v>
      </c>
      <c r="AJ429" s="5">
        <v>0.60760000000000003</v>
      </c>
      <c r="AK429" s="5">
        <v>0.60760000000000003</v>
      </c>
      <c r="AL429" s="4" t="s">
        <v>627</v>
      </c>
    </row>
    <row r="430" spans="1:38" x14ac:dyDescent="0.3">
      <c r="A430" s="4" t="s">
        <v>616</v>
      </c>
      <c r="B430" s="4" t="s">
        <v>2727</v>
      </c>
      <c r="C430" s="4" t="s">
        <v>2771</v>
      </c>
      <c r="D430" s="4" t="s">
        <v>2772</v>
      </c>
      <c r="E430" s="4" t="s">
        <v>620</v>
      </c>
      <c r="F430" s="4" t="s">
        <v>2773</v>
      </c>
      <c r="G430" s="4" t="s">
        <v>2771</v>
      </c>
      <c r="H430" s="4" t="s">
        <v>2773</v>
      </c>
      <c r="I430" s="4" t="s">
        <v>622</v>
      </c>
      <c r="J430" s="4" t="s">
        <v>623</v>
      </c>
      <c r="K430" s="4" t="s">
        <v>624</v>
      </c>
      <c r="L430" s="4">
        <v>1939008881</v>
      </c>
      <c r="M430" s="4">
        <v>585629424</v>
      </c>
      <c r="N430" s="4" t="s">
        <v>2774</v>
      </c>
      <c r="O430" s="4" t="s">
        <v>2775</v>
      </c>
      <c r="P430" s="5">
        <v>1971</v>
      </c>
      <c r="Q430" s="5">
        <v>1639</v>
      </c>
      <c r="R430" s="5">
        <v>7</v>
      </c>
      <c r="S430" s="5">
        <v>51</v>
      </c>
      <c r="T430" s="5">
        <v>26</v>
      </c>
      <c r="U430" s="5">
        <v>113</v>
      </c>
      <c r="V430" s="5">
        <v>135</v>
      </c>
      <c r="W430" s="5">
        <v>1494</v>
      </c>
      <c r="X430" s="5">
        <v>1298</v>
      </c>
      <c r="Y430" s="5">
        <v>7</v>
      </c>
      <c r="Z430" s="5">
        <v>27</v>
      </c>
      <c r="AA430" s="5">
        <v>22</v>
      </c>
      <c r="AB430" s="5">
        <v>71</v>
      </c>
      <c r="AC430" s="5">
        <v>69</v>
      </c>
      <c r="AD430" s="5">
        <v>1134</v>
      </c>
      <c r="AE430" s="5">
        <v>356</v>
      </c>
      <c r="AF430" s="5">
        <v>750</v>
      </c>
      <c r="AG430" s="5">
        <v>472</v>
      </c>
      <c r="AH430" s="5">
        <v>574</v>
      </c>
      <c r="AI430" s="5">
        <v>0.31390000000000001</v>
      </c>
      <c r="AJ430" s="5">
        <v>0.66139999999999999</v>
      </c>
      <c r="AK430" s="5">
        <v>0.66139999999999999</v>
      </c>
      <c r="AL430" s="4" t="s">
        <v>627</v>
      </c>
    </row>
    <row r="431" spans="1:38" x14ac:dyDescent="0.3">
      <c r="A431" s="4" t="s">
        <v>616</v>
      </c>
      <c r="B431" s="4" t="s">
        <v>2776</v>
      </c>
      <c r="C431" s="4" t="s">
        <v>2777</v>
      </c>
      <c r="D431" s="4" t="s">
        <v>2778</v>
      </c>
      <c r="E431" s="4" t="s">
        <v>620</v>
      </c>
      <c r="F431" s="4" t="s">
        <v>2779</v>
      </c>
      <c r="G431" s="4" t="s">
        <v>2777</v>
      </c>
      <c r="H431" s="4" t="s">
        <v>2779</v>
      </c>
      <c r="I431" s="4" t="s">
        <v>622</v>
      </c>
      <c r="J431" s="4" t="s">
        <v>623</v>
      </c>
      <c r="K431" s="4" t="s">
        <v>624</v>
      </c>
      <c r="L431" s="4">
        <v>1171510536</v>
      </c>
      <c r="M431" s="4">
        <v>30331285</v>
      </c>
      <c r="N431" s="4" t="s">
        <v>2780</v>
      </c>
      <c r="O431" s="4" t="s">
        <v>2781</v>
      </c>
      <c r="P431" s="5">
        <v>968</v>
      </c>
      <c r="Q431" s="5">
        <v>872</v>
      </c>
      <c r="R431" s="5">
        <v>0</v>
      </c>
      <c r="S431" s="5">
        <v>21</v>
      </c>
      <c r="T431" s="5">
        <v>6</v>
      </c>
      <c r="U431" s="5">
        <v>34</v>
      </c>
      <c r="V431" s="5">
        <v>35</v>
      </c>
      <c r="W431" s="5">
        <v>816</v>
      </c>
      <c r="X431" s="5">
        <v>744</v>
      </c>
      <c r="Y431" s="5">
        <v>0</v>
      </c>
      <c r="Z431" s="5">
        <v>13</v>
      </c>
      <c r="AA431" s="5">
        <v>6</v>
      </c>
      <c r="AB431" s="5">
        <v>28</v>
      </c>
      <c r="AC431" s="5">
        <v>25</v>
      </c>
      <c r="AD431" s="5">
        <v>569</v>
      </c>
      <c r="AE431" s="5">
        <v>319</v>
      </c>
      <c r="AF431" s="5">
        <v>219</v>
      </c>
      <c r="AG431" s="5">
        <v>338</v>
      </c>
      <c r="AH431" s="5">
        <v>174</v>
      </c>
      <c r="AI431" s="5">
        <v>0.56059999999999999</v>
      </c>
      <c r="AJ431" s="5">
        <v>0.38490000000000002</v>
      </c>
      <c r="AK431" s="5">
        <v>2.5606</v>
      </c>
      <c r="AL431" s="4" t="s">
        <v>627</v>
      </c>
    </row>
    <row r="432" spans="1:38" x14ac:dyDescent="0.3">
      <c r="A432" s="4" t="s">
        <v>616</v>
      </c>
      <c r="B432" s="4" t="s">
        <v>2782</v>
      </c>
      <c r="C432" s="4" t="s">
        <v>2783</v>
      </c>
      <c r="D432" s="4" t="s">
        <v>2784</v>
      </c>
      <c r="E432" s="4" t="s">
        <v>620</v>
      </c>
      <c r="F432" s="4" t="s">
        <v>2785</v>
      </c>
      <c r="G432" s="4" t="s">
        <v>2783</v>
      </c>
      <c r="H432" s="4" t="s">
        <v>2785</v>
      </c>
      <c r="I432" s="4" t="s">
        <v>622</v>
      </c>
      <c r="J432" s="4" t="s">
        <v>623</v>
      </c>
      <c r="K432" s="4" t="s">
        <v>624</v>
      </c>
      <c r="L432" s="4">
        <v>104412015</v>
      </c>
      <c r="M432" s="4">
        <v>660837307</v>
      </c>
      <c r="N432" s="4" t="s">
        <v>2786</v>
      </c>
      <c r="O432" s="4" t="s">
        <v>2787</v>
      </c>
      <c r="P432" s="5">
        <v>479</v>
      </c>
      <c r="Q432" s="5">
        <v>51</v>
      </c>
      <c r="R432" s="5">
        <v>2</v>
      </c>
      <c r="S432" s="5">
        <v>17</v>
      </c>
      <c r="T432" s="5">
        <v>4</v>
      </c>
      <c r="U432" s="5">
        <v>386</v>
      </c>
      <c r="V432" s="5">
        <v>19</v>
      </c>
      <c r="W432" s="5">
        <v>347</v>
      </c>
      <c r="X432" s="5">
        <v>43</v>
      </c>
      <c r="Y432" s="5">
        <v>2</v>
      </c>
      <c r="Z432" s="5">
        <v>11</v>
      </c>
      <c r="AA432" s="5">
        <v>4</v>
      </c>
      <c r="AB432" s="5">
        <v>273</v>
      </c>
      <c r="AC432" s="5">
        <v>14</v>
      </c>
      <c r="AD432" s="5">
        <v>179</v>
      </c>
      <c r="AE432" s="5">
        <v>59</v>
      </c>
      <c r="AF432" s="5">
        <v>114</v>
      </c>
      <c r="AG432" s="5">
        <v>64</v>
      </c>
      <c r="AH432" s="5">
        <v>102</v>
      </c>
      <c r="AI432" s="5">
        <v>0.3296</v>
      </c>
      <c r="AJ432" s="5">
        <v>0.63690000000000002</v>
      </c>
      <c r="AK432" s="5">
        <v>0.63690000000000002</v>
      </c>
      <c r="AL432" s="4" t="s">
        <v>627</v>
      </c>
    </row>
    <row r="433" spans="1:38" x14ac:dyDescent="0.3">
      <c r="A433" s="4" t="s">
        <v>616</v>
      </c>
      <c r="B433" s="4" t="s">
        <v>2782</v>
      </c>
      <c r="C433" s="4" t="s">
        <v>2788</v>
      </c>
      <c r="D433" s="4" t="s">
        <v>2789</v>
      </c>
      <c r="E433" s="4" t="s">
        <v>620</v>
      </c>
      <c r="F433" s="4" t="s">
        <v>2790</v>
      </c>
      <c r="G433" s="4" t="s">
        <v>2788</v>
      </c>
      <c r="H433" s="4" t="s">
        <v>2790</v>
      </c>
      <c r="I433" s="4" t="s">
        <v>622</v>
      </c>
      <c r="J433" s="4" t="s">
        <v>623</v>
      </c>
      <c r="K433" s="4" t="s">
        <v>624</v>
      </c>
      <c r="L433" s="4">
        <v>90002673</v>
      </c>
      <c r="M433" s="4">
        <v>382164819</v>
      </c>
      <c r="N433" s="4" t="s">
        <v>2791</v>
      </c>
      <c r="O433" s="4" t="s">
        <v>2792</v>
      </c>
      <c r="P433" s="5">
        <v>102</v>
      </c>
      <c r="Q433" s="5">
        <v>9</v>
      </c>
      <c r="R433" s="5">
        <v>0</v>
      </c>
      <c r="S433" s="5">
        <v>1</v>
      </c>
      <c r="T433" s="5">
        <v>0</v>
      </c>
      <c r="U433" s="5">
        <v>90</v>
      </c>
      <c r="V433" s="5">
        <v>2</v>
      </c>
      <c r="W433" s="5">
        <v>81</v>
      </c>
      <c r="X433" s="5">
        <v>9</v>
      </c>
      <c r="Y433" s="5">
        <v>0</v>
      </c>
      <c r="Z433" s="5">
        <v>1</v>
      </c>
      <c r="AA433" s="5">
        <v>0</v>
      </c>
      <c r="AB433" s="5">
        <v>70</v>
      </c>
      <c r="AC433" s="5">
        <v>1</v>
      </c>
      <c r="AD433" s="5">
        <v>50</v>
      </c>
      <c r="AE433" s="5">
        <v>25</v>
      </c>
      <c r="AF433" s="5">
        <v>25</v>
      </c>
      <c r="AG433" s="5">
        <v>18</v>
      </c>
      <c r="AH433" s="5">
        <v>31</v>
      </c>
      <c r="AI433" s="5">
        <v>0.5</v>
      </c>
      <c r="AJ433" s="5">
        <v>0.5</v>
      </c>
      <c r="AK433" s="5">
        <v>10</v>
      </c>
      <c r="AL433" s="4" t="s">
        <v>627</v>
      </c>
    </row>
    <row r="434" spans="1:38" x14ac:dyDescent="0.3">
      <c r="A434" s="4" t="s">
        <v>616</v>
      </c>
      <c r="B434" s="4" t="s">
        <v>2782</v>
      </c>
      <c r="C434" s="4" t="s">
        <v>2793</v>
      </c>
      <c r="D434" s="4" t="s">
        <v>2794</v>
      </c>
      <c r="E434" s="4" t="s">
        <v>620</v>
      </c>
      <c r="F434" s="4" t="s">
        <v>2795</v>
      </c>
      <c r="G434" s="4" t="s">
        <v>2793</v>
      </c>
      <c r="H434" s="4" t="s">
        <v>2795</v>
      </c>
      <c r="I434" s="4" t="s">
        <v>622</v>
      </c>
      <c r="J434" s="4" t="s">
        <v>623</v>
      </c>
      <c r="K434" s="4" t="s">
        <v>624</v>
      </c>
      <c r="L434" s="4">
        <v>4609100739</v>
      </c>
      <c r="M434" s="4">
        <v>5566724732</v>
      </c>
      <c r="N434" s="4" t="s">
        <v>2796</v>
      </c>
      <c r="O434" s="4" t="s">
        <v>2797</v>
      </c>
      <c r="P434" s="5">
        <v>4394</v>
      </c>
      <c r="Q434" s="5">
        <v>1474</v>
      </c>
      <c r="R434" s="5">
        <v>287</v>
      </c>
      <c r="S434" s="5">
        <v>666</v>
      </c>
      <c r="T434" s="5">
        <v>1492</v>
      </c>
      <c r="U434" s="5">
        <v>277</v>
      </c>
      <c r="V434" s="5">
        <v>198</v>
      </c>
      <c r="W434" s="5">
        <v>3782</v>
      </c>
      <c r="X434" s="5">
        <v>1268</v>
      </c>
      <c r="Y434" s="5">
        <v>285</v>
      </c>
      <c r="Z434" s="5">
        <v>582</v>
      </c>
      <c r="AA434" s="5">
        <v>1303</v>
      </c>
      <c r="AB434" s="5">
        <v>224</v>
      </c>
      <c r="AC434" s="5">
        <v>120</v>
      </c>
      <c r="AD434" s="5">
        <v>1104</v>
      </c>
      <c r="AE434" s="5">
        <v>537</v>
      </c>
      <c r="AF434" s="5">
        <v>538</v>
      </c>
      <c r="AG434" s="5">
        <v>603</v>
      </c>
      <c r="AH434" s="5">
        <v>387</v>
      </c>
      <c r="AI434" s="5">
        <v>0.4864</v>
      </c>
      <c r="AJ434" s="5">
        <v>0.48730000000000001</v>
      </c>
      <c r="AK434" s="5">
        <v>0.48730000000000001</v>
      </c>
      <c r="AL434" s="4" t="s">
        <v>627</v>
      </c>
    </row>
    <row r="435" spans="1:38" x14ac:dyDescent="0.3">
      <c r="A435" s="4" t="s">
        <v>616</v>
      </c>
      <c r="B435" s="4" t="s">
        <v>2782</v>
      </c>
      <c r="C435" s="4" t="s">
        <v>2798</v>
      </c>
      <c r="D435" s="4" t="s">
        <v>2799</v>
      </c>
      <c r="E435" s="4" t="s">
        <v>620</v>
      </c>
      <c r="F435" s="4" t="s">
        <v>2800</v>
      </c>
      <c r="G435" s="4" t="s">
        <v>2798</v>
      </c>
      <c r="H435" s="4" t="s">
        <v>2800</v>
      </c>
      <c r="I435" s="4" t="s">
        <v>622</v>
      </c>
      <c r="J435" s="4" t="s">
        <v>623</v>
      </c>
      <c r="K435" s="4" t="s">
        <v>624</v>
      </c>
      <c r="L435" s="4">
        <v>6566978378</v>
      </c>
      <c r="M435" s="4">
        <v>18580915352</v>
      </c>
      <c r="N435" s="4" t="s">
        <v>2801</v>
      </c>
      <c r="O435" s="4" t="s">
        <v>2802</v>
      </c>
      <c r="P435" s="5">
        <v>586</v>
      </c>
      <c r="Q435" s="5">
        <v>211</v>
      </c>
      <c r="R435" s="5">
        <v>29</v>
      </c>
      <c r="S435" s="5">
        <v>42</v>
      </c>
      <c r="T435" s="5">
        <v>181</v>
      </c>
      <c r="U435" s="5">
        <v>88</v>
      </c>
      <c r="V435" s="5">
        <v>35</v>
      </c>
      <c r="W435" s="5">
        <v>536</v>
      </c>
      <c r="X435" s="5">
        <v>202</v>
      </c>
      <c r="Y435" s="5">
        <v>29</v>
      </c>
      <c r="Z435" s="5">
        <v>33</v>
      </c>
      <c r="AA435" s="5">
        <v>179</v>
      </c>
      <c r="AB435" s="5">
        <v>73</v>
      </c>
      <c r="AC435" s="5">
        <v>20</v>
      </c>
      <c r="AD435" s="5">
        <v>39</v>
      </c>
      <c r="AE435" s="5">
        <v>29</v>
      </c>
      <c r="AF435" s="5">
        <v>9</v>
      </c>
      <c r="AG435" s="5">
        <v>18</v>
      </c>
      <c r="AH435" s="5">
        <v>20</v>
      </c>
      <c r="AI435" s="5">
        <v>0.74360000000000004</v>
      </c>
      <c r="AJ435" s="5">
        <v>0.23080000000000001</v>
      </c>
      <c r="AK435" s="5">
        <v>2.7435999999999998</v>
      </c>
      <c r="AL435" s="4" t="s">
        <v>627</v>
      </c>
    </row>
    <row r="436" spans="1:38" x14ac:dyDescent="0.3">
      <c r="A436" s="4" t="s">
        <v>616</v>
      </c>
      <c r="B436" s="4" t="s">
        <v>2803</v>
      </c>
      <c r="C436" s="4" t="s">
        <v>2804</v>
      </c>
      <c r="D436" s="4" t="s">
        <v>2805</v>
      </c>
      <c r="E436" s="4" t="s">
        <v>620</v>
      </c>
      <c r="F436" s="4" t="s">
        <v>2806</v>
      </c>
      <c r="G436" s="4" t="s">
        <v>2804</v>
      </c>
      <c r="H436" s="4" t="s">
        <v>2806</v>
      </c>
      <c r="I436" s="4" t="s">
        <v>622</v>
      </c>
      <c r="J436" s="4" t="s">
        <v>623</v>
      </c>
      <c r="K436" s="4" t="s">
        <v>624</v>
      </c>
      <c r="L436" s="4">
        <v>30909226</v>
      </c>
      <c r="M436" s="4">
        <v>9766357</v>
      </c>
      <c r="N436" s="4" t="s">
        <v>2807</v>
      </c>
      <c r="O436" s="4" t="s">
        <v>2808</v>
      </c>
      <c r="P436" s="5">
        <v>176</v>
      </c>
      <c r="Q436" s="5">
        <v>164</v>
      </c>
      <c r="R436" s="5">
        <v>0</v>
      </c>
      <c r="S436" s="5">
        <v>2</v>
      </c>
      <c r="T436" s="5">
        <v>0</v>
      </c>
      <c r="U436" s="5">
        <v>7</v>
      </c>
      <c r="V436" s="5">
        <v>3</v>
      </c>
      <c r="W436" s="5">
        <v>147</v>
      </c>
      <c r="X436" s="5">
        <v>138</v>
      </c>
      <c r="Y436" s="5">
        <v>0</v>
      </c>
      <c r="Z436" s="5">
        <v>1</v>
      </c>
      <c r="AA436" s="5">
        <v>0</v>
      </c>
      <c r="AB436" s="5">
        <v>5</v>
      </c>
      <c r="AC436" s="5">
        <v>3</v>
      </c>
      <c r="AD436" s="5">
        <v>122</v>
      </c>
      <c r="AE436" s="5">
        <v>32</v>
      </c>
      <c r="AF436" s="5">
        <v>84</v>
      </c>
      <c r="AG436" s="5">
        <v>33</v>
      </c>
      <c r="AH436" s="5">
        <v>71</v>
      </c>
      <c r="AI436" s="5">
        <v>0.26229999999999998</v>
      </c>
      <c r="AJ436" s="5">
        <v>0.6885</v>
      </c>
      <c r="AK436" s="5">
        <v>0.6885</v>
      </c>
      <c r="AL436" s="4" t="s">
        <v>627</v>
      </c>
    </row>
    <row r="437" spans="1:38" x14ac:dyDescent="0.3">
      <c r="A437" s="4" t="s">
        <v>616</v>
      </c>
      <c r="B437" s="4" t="s">
        <v>2803</v>
      </c>
      <c r="C437" s="4" t="s">
        <v>2809</v>
      </c>
      <c r="D437" s="4" t="s">
        <v>2810</v>
      </c>
      <c r="E437" s="4" t="s">
        <v>620</v>
      </c>
      <c r="F437" s="4" t="s">
        <v>2811</v>
      </c>
      <c r="G437" s="4" t="s">
        <v>2809</v>
      </c>
      <c r="H437" s="4" t="s">
        <v>2811</v>
      </c>
      <c r="I437" s="4" t="s">
        <v>622</v>
      </c>
      <c r="J437" s="4" t="s">
        <v>623</v>
      </c>
      <c r="K437" s="4" t="s">
        <v>624</v>
      </c>
      <c r="L437" s="4">
        <v>4088700984</v>
      </c>
      <c r="M437" s="4">
        <v>5688101974</v>
      </c>
      <c r="N437" s="4" t="s">
        <v>2812</v>
      </c>
      <c r="O437" s="4" t="s">
        <v>2813</v>
      </c>
      <c r="P437" s="5">
        <v>481</v>
      </c>
      <c r="Q437" s="5">
        <v>141</v>
      </c>
      <c r="R437" s="5">
        <v>3</v>
      </c>
      <c r="S437" s="5">
        <v>12</v>
      </c>
      <c r="T437" s="5">
        <v>1</v>
      </c>
      <c r="U437" s="5">
        <v>288</v>
      </c>
      <c r="V437" s="5">
        <v>36</v>
      </c>
      <c r="W437" s="5">
        <v>357</v>
      </c>
      <c r="X437" s="5">
        <v>123</v>
      </c>
      <c r="Y437" s="5">
        <v>2</v>
      </c>
      <c r="Z437" s="5">
        <v>5</v>
      </c>
      <c r="AA437" s="5">
        <v>1</v>
      </c>
      <c r="AB437" s="5">
        <v>205</v>
      </c>
      <c r="AC437" s="5">
        <v>21</v>
      </c>
      <c r="AD437" s="5">
        <v>142</v>
      </c>
      <c r="AE437" s="5">
        <v>104</v>
      </c>
      <c r="AF437" s="5">
        <v>32</v>
      </c>
      <c r="AG437" s="5">
        <v>102</v>
      </c>
      <c r="AH437" s="5">
        <v>34</v>
      </c>
      <c r="AI437" s="5">
        <v>0.73240000000000005</v>
      </c>
      <c r="AJ437" s="5">
        <v>0.22539999999999999</v>
      </c>
      <c r="AK437" s="5">
        <v>2.7324000000000002</v>
      </c>
      <c r="AL437" s="4" t="s">
        <v>627</v>
      </c>
    </row>
    <row r="438" spans="1:38" x14ac:dyDescent="0.3">
      <c r="A438" s="4" t="s">
        <v>616</v>
      </c>
      <c r="B438" s="4" t="s">
        <v>2803</v>
      </c>
      <c r="C438" s="4" t="s">
        <v>2707</v>
      </c>
      <c r="D438" s="4" t="s">
        <v>2814</v>
      </c>
      <c r="E438" s="4" t="s">
        <v>620</v>
      </c>
      <c r="F438" s="4" t="s">
        <v>2709</v>
      </c>
      <c r="G438" s="4" t="s">
        <v>2707</v>
      </c>
      <c r="H438" s="4" t="s">
        <v>2709</v>
      </c>
      <c r="I438" s="4" t="s">
        <v>622</v>
      </c>
      <c r="J438" s="4" t="s">
        <v>623</v>
      </c>
      <c r="K438" s="4" t="s">
        <v>624</v>
      </c>
      <c r="L438" s="4">
        <v>509849134</v>
      </c>
      <c r="M438" s="4">
        <v>22859815</v>
      </c>
      <c r="N438" s="4" t="s">
        <v>2815</v>
      </c>
      <c r="O438" s="4" t="s">
        <v>2816</v>
      </c>
      <c r="P438" s="5">
        <v>87</v>
      </c>
      <c r="Q438" s="5">
        <v>79</v>
      </c>
      <c r="R438" s="5">
        <v>0</v>
      </c>
      <c r="S438" s="5">
        <v>2</v>
      </c>
      <c r="T438" s="5">
        <v>1</v>
      </c>
      <c r="U438" s="5">
        <v>1</v>
      </c>
      <c r="V438" s="5">
        <v>4</v>
      </c>
      <c r="W438" s="5">
        <v>77</v>
      </c>
      <c r="X438" s="5">
        <v>71</v>
      </c>
      <c r="Y438" s="5">
        <v>0</v>
      </c>
      <c r="Z438" s="5">
        <v>2</v>
      </c>
      <c r="AA438" s="5">
        <v>1</v>
      </c>
      <c r="AB438" s="5">
        <v>1</v>
      </c>
      <c r="AC438" s="5">
        <v>2</v>
      </c>
      <c r="AD438" s="5">
        <v>46</v>
      </c>
      <c r="AE438" s="5">
        <v>27</v>
      </c>
      <c r="AF438" s="5">
        <v>17</v>
      </c>
      <c r="AG438" s="5">
        <v>33</v>
      </c>
      <c r="AH438" s="5">
        <v>10</v>
      </c>
      <c r="AI438" s="5">
        <v>0.58699999999999997</v>
      </c>
      <c r="AJ438" s="5">
        <v>0.36959999999999998</v>
      </c>
      <c r="AK438" s="5">
        <v>2.5870000000000002</v>
      </c>
      <c r="AL438" s="4" t="s">
        <v>627</v>
      </c>
    </row>
    <row r="439" spans="1:38" x14ac:dyDescent="0.3">
      <c r="A439" s="4" t="s">
        <v>616</v>
      </c>
      <c r="B439" s="4" t="s">
        <v>2803</v>
      </c>
      <c r="C439" s="4" t="s">
        <v>2733</v>
      </c>
      <c r="D439" s="4" t="s">
        <v>2817</v>
      </c>
      <c r="E439" s="4" t="s">
        <v>620</v>
      </c>
      <c r="F439" s="4" t="s">
        <v>2818</v>
      </c>
      <c r="G439" s="4" t="s">
        <v>2733</v>
      </c>
      <c r="H439" s="4" t="s">
        <v>2818</v>
      </c>
      <c r="I439" s="4" t="s">
        <v>622</v>
      </c>
      <c r="J439" s="4" t="s">
        <v>623</v>
      </c>
      <c r="K439" s="4" t="s">
        <v>624</v>
      </c>
      <c r="L439" s="4">
        <v>343946423</v>
      </c>
      <c r="M439" s="4">
        <v>368677867</v>
      </c>
      <c r="N439" s="4" t="s">
        <v>2819</v>
      </c>
      <c r="O439" s="4" t="s">
        <v>2820</v>
      </c>
      <c r="P439" s="5">
        <v>1460</v>
      </c>
      <c r="Q439" s="5">
        <v>144</v>
      </c>
      <c r="R439" s="5">
        <v>6</v>
      </c>
      <c r="S439" s="5">
        <v>26</v>
      </c>
      <c r="T439" s="5">
        <v>12</v>
      </c>
      <c r="U439" s="5">
        <v>1187</v>
      </c>
      <c r="V439" s="5">
        <v>85</v>
      </c>
      <c r="W439" s="5">
        <v>1039</v>
      </c>
      <c r="X439" s="5">
        <v>128</v>
      </c>
      <c r="Y439" s="5">
        <v>5</v>
      </c>
      <c r="Z439" s="5">
        <v>12</v>
      </c>
      <c r="AA439" s="5">
        <v>7</v>
      </c>
      <c r="AB439" s="5">
        <v>846</v>
      </c>
      <c r="AC439" s="5">
        <v>41</v>
      </c>
      <c r="AD439" s="5">
        <v>756</v>
      </c>
      <c r="AE439" s="5">
        <v>338</v>
      </c>
      <c r="AF439" s="5">
        <v>402</v>
      </c>
      <c r="AG439" s="5">
        <v>347</v>
      </c>
      <c r="AH439" s="5">
        <v>348</v>
      </c>
      <c r="AI439" s="5">
        <v>0.4471</v>
      </c>
      <c r="AJ439" s="5">
        <v>0.53169999999999995</v>
      </c>
      <c r="AK439" s="5">
        <v>0.53169999999999995</v>
      </c>
      <c r="AL439" s="4" t="s">
        <v>627</v>
      </c>
    </row>
    <row r="440" spans="1:38" x14ac:dyDescent="0.3">
      <c r="A440" s="4" t="s">
        <v>616</v>
      </c>
      <c r="B440" s="4" t="s">
        <v>2803</v>
      </c>
      <c r="C440" s="4" t="s">
        <v>2728</v>
      </c>
      <c r="D440" s="4" t="s">
        <v>2821</v>
      </c>
      <c r="E440" s="4" t="s">
        <v>620</v>
      </c>
      <c r="F440" s="4" t="s">
        <v>2822</v>
      </c>
      <c r="G440" s="4" t="s">
        <v>2728</v>
      </c>
      <c r="H440" s="4" t="s">
        <v>2822</v>
      </c>
      <c r="I440" s="4" t="s">
        <v>622</v>
      </c>
      <c r="J440" s="4" t="s">
        <v>623</v>
      </c>
      <c r="K440" s="4" t="s">
        <v>624</v>
      </c>
      <c r="L440" s="4">
        <v>1597334596</v>
      </c>
      <c r="M440" s="4">
        <v>471082168</v>
      </c>
      <c r="N440" s="4" t="s">
        <v>2823</v>
      </c>
      <c r="O440" s="4" t="s">
        <v>2824</v>
      </c>
      <c r="P440" s="5">
        <v>652</v>
      </c>
      <c r="Q440" s="5">
        <v>593</v>
      </c>
      <c r="R440" s="5">
        <v>1</v>
      </c>
      <c r="S440" s="5">
        <v>9</v>
      </c>
      <c r="T440" s="5">
        <v>7</v>
      </c>
      <c r="U440" s="5">
        <v>17</v>
      </c>
      <c r="V440" s="5">
        <v>25</v>
      </c>
      <c r="W440" s="5">
        <v>512</v>
      </c>
      <c r="X440" s="5">
        <v>468</v>
      </c>
      <c r="Y440" s="5">
        <v>1</v>
      </c>
      <c r="Z440" s="5">
        <v>6</v>
      </c>
      <c r="AA440" s="5">
        <v>5</v>
      </c>
      <c r="AB440" s="5">
        <v>14</v>
      </c>
      <c r="AC440" s="5">
        <v>18</v>
      </c>
      <c r="AD440" s="5">
        <v>301</v>
      </c>
      <c r="AE440" s="5">
        <v>67</v>
      </c>
      <c r="AF440" s="5">
        <v>220</v>
      </c>
      <c r="AG440" s="5">
        <v>85</v>
      </c>
      <c r="AH440" s="5">
        <v>161</v>
      </c>
      <c r="AI440" s="5">
        <v>0.22259999999999999</v>
      </c>
      <c r="AJ440" s="5">
        <v>0.73089999999999999</v>
      </c>
      <c r="AK440" s="5">
        <v>0.73089999999999999</v>
      </c>
      <c r="AL440" s="4" t="s">
        <v>627</v>
      </c>
    </row>
    <row r="441" spans="1:38" x14ac:dyDescent="0.3">
      <c r="A441" s="4" t="s">
        <v>616</v>
      </c>
      <c r="B441" s="4" t="s">
        <v>2803</v>
      </c>
      <c r="C441" s="4" t="s">
        <v>2825</v>
      </c>
      <c r="D441" s="4" t="s">
        <v>2826</v>
      </c>
      <c r="E441" s="4" t="s">
        <v>620</v>
      </c>
      <c r="F441" s="4" t="s">
        <v>2827</v>
      </c>
      <c r="G441" s="4" t="s">
        <v>2825</v>
      </c>
      <c r="H441" s="4" t="s">
        <v>2827</v>
      </c>
      <c r="I441" s="4" t="s">
        <v>622</v>
      </c>
      <c r="J441" s="4" t="s">
        <v>623</v>
      </c>
      <c r="K441" s="4" t="s">
        <v>624</v>
      </c>
      <c r="L441" s="4">
        <v>30565176</v>
      </c>
      <c r="M441" s="4">
        <v>59139824</v>
      </c>
      <c r="N441" s="4" t="s">
        <v>2828</v>
      </c>
      <c r="O441" s="4" t="s">
        <v>2829</v>
      </c>
      <c r="P441" s="5">
        <v>49</v>
      </c>
      <c r="Q441" s="5">
        <v>26</v>
      </c>
      <c r="R441" s="5">
        <v>0</v>
      </c>
      <c r="S441" s="5">
        <v>0</v>
      </c>
      <c r="T441" s="5">
        <v>1</v>
      </c>
      <c r="U441" s="5">
        <v>17</v>
      </c>
      <c r="V441" s="5">
        <v>5</v>
      </c>
      <c r="W441" s="5">
        <v>40</v>
      </c>
      <c r="X441" s="5">
        <v>22</v>
      </c>
      <c r="Y441" s="5">
        <v>0</v>
      </c>
      <c r="Z441" s="5">
        <v>0</v>
      </c>
      <c r="AA441" s="5">
        <v>1</v>
      </c>
      <c r="AB441" s="5">
        <v>13</v>
      </c>
      <c r="AC441" s="5">
        <v>4</v>
      </c>
      <c r="AD441" s="5">
        <v>31</v>
      </c>
      <c r="AE441" s="5">
        <v>15</v>
      </c>
      <c r="AF441" s="5">
        <v>11</v>
      </c>
      <c r="AG441" s="5">
        <v>17</v>
      </c>
      <c r="AH441" s="5">
        <v>11</v>
      </c>
      <c r="AI441" s="5">
        <v>0.4839</v>
      </c>
      <c r="AJ441" s="5">
        <v>0.3548</v>
      </c>
      <c r="AK441" s="5">
        <v>2.4839000000000002</v>
      </c>
      <c r="AL441" s="4" t="s">
        <v>627</v>
      </c>
    </row>
    <row r="442" spans="1:38" x14ac:dyDescent="0.3">
      <c r="A442" s="4" t="s">
        <v>616</v>
      </c>
      <c r="B442" s="4" t="s">
        <v>2803</v>
      </c>
      <c r="C442" s="4" t="s">
        <v>2830</v>
      </c>
      <c r="D442" s="4" t="s">
        <v>2831</v>
      </c>
      <c r="E442" s="4" t="s">
        <v>620</v>
      </c>
      <c r="F442" s="4" t="s">
        <v>2832</v>
      </c>
      <c r="G442" s="4" t="s">
        <v>2830</v>
      </c>
      <c r="H442" s="4" t="s">
        <v>2832</v>
      </c>
      <c r="I442" s="4" t="s">
        <v>622</v>
      </c>
      <c r="J442" s="4" t="s">
        <v>623</v>
      </c>
      <c r="K442" s="4" t="s">
        <v>624</v>
      </c>
      <c r="L442" s="4">
        <v>18654364</v>
      </c>
      <c r="M442" s="4">
        <v>6010651</v>
      </c>
      <c r="N442" s="4" t="s">
        <v>2833</v>
      </c>
      <c r="O442" s="4" t="s">
        <v>2834</v>
      </c>
      <c r="P442" s="5">
        <v>1201</v>
      </c>
      <c r="Q442" s="5">
        <v>763</v>
      </c>
      <c r="R442" s="5">
        <v>4</v>
      </c>
      <c r="S442" s="5">
        <v>39</v>
      </c>
      <c r="T442" s="5">
        <v>11</v>
      </c>
      <c r="U442" s="5">
        <v>232</v>
      </c>
      <c r="V442" s="5">
        <v>152</v>
      </c>
      <c r="W442" s="5">
        <v>862</v>
      </c>
      <c r="X442" s="5">
        <v>577</v>
      </c>
      <c r="Y442" s="5">
        <v>4</v>
      </c>
      <c r="Z442" s="5">
        <v>25</v>
      </c>
      <c r="AA442" s="5">
        <v>10</v>
      </c>
      <c r="AB442" s="5">
        <v>174</v>
      </c>
      <c r="AC442" s="5">
        <v>72</v>
      </c>
      <c r="AD442" s="5">
        <v>663</v>
      </c>
      <c r="AE442" s="5">
        <v>296</v>
      </c>
      <c r="AF442" s="5">
        <v>323</v>
      </c>
      <c r="AG442" s="5">
        <v>358</v>
      </c>
      <c r="AH442" s="5">
        <v>224</v>
      </c>
      <c r="AI442" s="5">
        <v>0.44650000000000001</v>
      </c>
      <c r="AJ442" s="5">
        <v>0.48720000000000002</v>
      </c>
      <c r="AK442" s="5">
        <v>0.48720000000000002</v>
      </c>
      <c r="AL442" s="4" t="s">
        <v>627</v>
      </c>
    </row>
    <row r="443" spans="1:38" x14ac:dyDescent="0.3">
      <c r="A443" s="4" t="s">
        <v>616</v>
      </c>
      <c r="B443" s="4" t="s">
        <v>2803</v>
      </c>
      <c r="C443" s="4" t="s">
        <v>2835</v>
      </c>
      <c r="D443" s="4" t="s">
        <v>2836</v>
      </c>
      <c r="E443" s="4" t="s">
        <v>620</v>
      </c>
      <c r="F443" s="4" t="s">
        <v>2837</v>
      </c>
      <c r="G443" s="4" t="s">
        <v>2835</v>
      </c>
      <c r="H443" s="4" t="s">
        <v>2837</v>
      </c>
      <c r="I443" s="4" t="s">
        <v>622</v>
      </c>
      <c r="J443" s="4" t="s">
        <v>623</v>
      </c>
      <c r="K443" s="4" t="s">
        <v>624</v>
      </c>
      <c r="L443" s="4">
        <v>3540401493</v>
      </c>
      <c r="M443" s="4">
        <v>3113711623</v>
      </c>
      <c r="N443" s="4" t="s">
        <v>2838</v>
      </c>
      <c r="O443" s="4" t="s">
        <v>2839</v>
      </c>
      <c r="P443" s="5">
        <v>1453</v>
      </c>
      <c r="Q443" s="5">
        <v>846</v>
      </c>
      <c r="R443" s="5">
        <v>3</v>
      </c>
      <c r="S443" s="5">
        <v>37</v>
      </c>
      <c r="T443" s="5">
        <v>9</v>
      </c>
      <c r="U443" s="5">
        <v>416</v>
      </c>
      <c r="V443" s="5">
        <v>142</v>
      </c>
      <c r="W443" s="5">
        <v>1101</v>
      </c>
      <c r="X443" s="5">
        <v>697</v>
      </c>
      <c r="Y443" s="5">
        <v>2</v>
      </c>
      <c r="Z443" s="5">
        <v>21</v>
      </c>
      <c r="AA443" s="5">
        <v>7</v>
      </c>
      <c r="AB443" s="5">
        <v>294</v>
      </c>
      <c r="AC443" s="5">
        <v>80</v>
      </c>
      <c r="AD443" s="5">
        <v>382</v>
      </c>
      <c r="AE443" s="5">
        <v>165</v>
      </c>
      <c r="AF443" s="5">
        <v>198</v>
      </c>
      <c r="AG443" s="5">
        <v>175</v>
      </c>
      <c r="AH443" s="5">
        <v>173</v>
      </c>
      <c r="AI443" s="5">
        <v>0.43190000000000001</v>
      </c>
      <c r="AJ443" s="5">
        <v>0.51829999999999998</v>
      </c>
      <c r="AK443" s="5">
        <v>0.51829999999999998</v>
      </c>
      <c r="AL443" s="4" t="s">
        <v>627</v>
      </c>
    </row>
    <row r="444" spans="1:38" x14ac:dyDescent="0.3">
      <c r="A444" s="4" t="s">
        <v>616</v>
      </c>
      <c r="B444" s="4" t="s">
        <v>2840</v>
      </c>
      <c r="C444" s="4" t="s">
        <v>2841</v>
      </c>
      <c r="D444" s="4" t="s">
        <v>2842</v>
      </c>
      <c r="E444" s="4" t="s">
        <v>620</v>
      </c>
      <c r="F444" s="4" t="s">
        <v>2843</v>
      </c>
      <c r="G444" s="4" t="s">
        <v>2841</v>
      </c>
      <c r="H444" s="4" t="s">
        <v>2843</v>
      </c>
      <c r="I444" s="4" t="s">
        <v>622</v>
      </c>
      <c r="J444" s="4" t="s">
        <v>623</v>
      </c>
      <c r="K444" s="4" t="s">
        <v>624</v>
      </c>
      <c r="L444" s="4">
        <v>13676801</v>
      </c>
      <c r="M444" s="4">
        <v>41847788</v>
      </c>
      <c r="N444" s="4" t="s">
        <v>2844</v>
      </c>
      <c r="O444" s="4" t="s">
        <v>2845</v>
      </c>
      <c r="P444" s="5">
        <v>2841</v>
      </c>
      <c r="Q444" s="5">
        <v>1639</v>
      </c>
      <c r="R444" s="5">
        <v>25</v>
      </c>
      <c r="S444" s="5">
        <v>141</v>
      </c>
      <c r="T444" s="5">
        <v>125</v>
      </c>
      <c r="U444" s="5">
        <v>639</v>
      </c>
      <c r="V444" s="5">
        <v>272</v>
      </c>
      <c r="W444" s="5">
        <v>2210</v>
      </c>
      <c r="X444" s="5">
        <v>1348</v>
      </c>
      <c r="Y444" s="5">
        <v>17</v>
      </c>
      <c r="Z444" s="5">
        <v>95</v>
      </c>
      <c r="AA444" s="5">
        <v>100</v>
      </c>
      <c r="AB444" s="5">
        <v>492</v>
      </c>
      <c r="AC444" s="5">
        <v>158</v>
      </c>
      <c r="AD444" s="5">
        <v>1437</v>
      </c>
      <c r="AE444" s="5">
        <v>773</v>
      </c>
      <c r="AF444" s="5">
        <v>624</v>
      </c>
      <c r="AG444" s="5">
        <v>886</v>
      </c>
      <c r="AH444" s="5">
        <v>444</v>
      </c>
      <c r="AI444" s="5">
        <v>0.53790000000000004</v>
      </c>
      <c r="AJ444" s="5">
        <v>0.43419999999999997</v>
      </c>
      <c r="AK444" s="5">
        <v>2.5379</v>
      </c>
      <c r="AL444" s="4" t="s">
        <v>627</v>
      </c>
    </row>
    <row r="445" spans="1:38" x14ac:dyDescent="0.3">
      <c r="A445" s="4" t="s">
        <v>616</v>
      </c>
      <c r="B445" s="4" t="s">
        <v>2840</v>
      </c>
      <c r="C445" s="4" t="s">
        <v>2846</v>
      </c>
      <c r="D445" s="4" t="s">
        <v>2847</v>
      </c>
      <c r="E445" s="4" t="s">
        <v>620</v>
      </c>
      <c r="F445" s="4" t="s">
        <v>2848</v>
      </c>
      <c r="G445" s="4" t="s">
        <v>2846</v>
      </c>
      <c r="H445" s="4" t="s">
        <v>2848</v>
      </c>
      <c r="I445" s="4" t="s">
        <v>622</v>
      </c>
      <c r="J445" s="4" t="s">
        <v>623</v>
      </c>
      <c r="K445" s="4" t="s">
        <v>624</v>
      </c>
      <c r="L445" s="4">
        <v>7412275995</v>
      </c>
      <c r="M445" s="4">
        <v>4974393024</v>
      </c>
      <c r="N445" s="4" t="s">
        <v>2849</v>
      </c>
      <c r="O445" s="4" t="s">
        <v>2850</v>
      </c>
      <c r="P445" s="5">
        <v>1989</v>
      </c>
      <c r="Q445" s="5">
        <v>1310</v>
      </c>
      <c r="R445" s="5">
        <v>7</v>
      </c>
      <c r="S445" s="5">
        <v>100</v>
      </c>
      <c r="T445" s="5">
        <v>87</v>
      </c>
      <c r="U445" s="5">
        <v>301</v>
      </c>
      <c r="V445" s="5">
        <v>184</v>
      </c>
      <c r="W445" s="5">
        <v>1475</v>
      </c>
      <c r="X445" s="5">
        <v>1038</v>
      </c>
      <c r="Y445" s="5">
        <v>4</v>
      </c>
      <c r="Z445" s="5">
        <v>63</v>
      </c>
      <c r="AA445" s="5">
        <v>69</v>
      </c>
      <c r="AB445" s="5">
        <v>214</v>
      </c>
      <c r="AC445" s="5">
        <v>87</v>
      </c>
      <c r="AD445" s="5">
        <v>944</v>
      </c>
      <c r="AE445" s="5">
        <v>482</v>
      </c>
      <c r="AF445" s="5">
        <v>429</v>
      </c>
      <c r="AG445" s="5">
        <v>545</v>
      </c>
      <c r="AH445" s="5">
        <v>337</v>
      </c>
      <c r="AI445" s="5">
        <v>0.51060000000000005</v>
      </c>
      <c r="AJ445" s="5">
        <v>0.45440000000000003</v>
      </c>
      <c r="AK445" s="5">
        <v>2.5106000000000002</v>
      </c>
      <c r="AL445" s="4" t="s">
        <v>627</v>
      </c>
    </row>
    <row r="446" spans="1:38" x14ac:dyDescent="0.3">
      <c r="A446" s="4" t="s">
        <v>616</v>
      </c>
      <c r="B446" s="4" t="s">
        <v>2840</v>
      </c>
      <c r="C446" s="4" t="s">
        <v>2851</v>
      </c>
      <c r="D446" s="4" t="s">
        <v>2852</v>
      </c>
      <c r="E446" s="4" t="s">
        <v>620</v>
      </c>
      <c r="F446" s="4" t="s">
        <v>2853</v>
      </c>
      <c r="G446" s="4" t="s">
        <v>2851</v>
      </c>
      <c r="H446" s="4" t="s">
        <v>2853</v>
      </c>
      <c r="I446" s="4" t="s">
        <v>622</v>
      </c>
      <c r="J446" s="4" t="s">
        <v>623</v>
      </c>
      <c r="K446" s="4" t="s">
        <v>624</v>
      </c>
      <c r="L446" s="4">
        <v>2194561</v>
      </c>
      <c r="M446" s="4">
        <v>916150</v>
      </c>
      <c r="N446" s="4" t="s">
        <v>2854</v>
      </c>
      <c r="O446" s="4" t="s">
        <v>2855</v>
      </c>
      <c r="P446" s="5">
        <v>2501</v>
      </c>
      <c r="Q446" s="5">
        <v>1627</v>
      </c>
      <c r="R446" s="5">
        <v>7</v>
      </c>
      <c r="S446" s="5">
        <v>118</v>
      </c>
      <c r="T446" s="5">
        <v>297</v>
      </c>
      <c r="U446" s="5">
        <v>268</v>
      </c>
      <c r="V446" s="5">
        <v>184</v>
      </c>
      <c r="W446" s="5">
        <v>1907</v>
      </c>
      <c r="X446" s="5">
        <v>1316</v>
      </c>
      <c r="Y446" s="5">
        <v>7</v>
      </c>
      <c r="Z446" s="5">
        <v>66</v>
      </c>
      <c r="AA446" s="5">
        <v>231</v>
      </c>
      <c r="AB446" s="5">
        <v>197</v>
      </c>
      <c r="AC446" s="5">
        <v>90</v>
      </c>
      <c r="AD446" s="5">
        <v>1393</v>
      </c>
      <c r="AE446" s="5">
        <v>710</v>
      </c>
      <c r="AF446" s="5">
        <v>657</v>
      </c>
      <c r="AG446" s="5">
        <v>780</v>
      </c>
      <c r="AH446" s="5">
        <v>518</v>
      </c>
      <c r="AI446" s="5">
        <v>0.50970000000000004</v>
      </c>
      <c r="AJ446" s="5">
        <v>0.47160000000000002</v>
      </c>
      <c r="AK446" s="5">
        <v>2.5097</v>
      </c>
      <c r="AL446" s="4" t="s">
        <v>627</v>
      </c>
    </row>
    <row r="447" spans="1:38" x14ac:dyDescent="0.3">
      <c r="A447" s="4" t="s">
        <v>616</v>
      </c>
      <c r="B447" s="4" t="s">
        <v>2840</v>
      </c>
      <c r="C447" s="4" t="s">
        <v>2856</v>
      </c>
      <c r="D447" s="4" t="s">
        <v>2857</v>
      </c>
      <c r="E447" s="4" t="s">
        <v>620</v>
      </c>
      <c r="F447" s="4" t="s">
        <v>2858</v>
      </c>
      <c r="G447" s="4" t="s">
        <v>2856</v>
      </c>
      <c r="H447" s="4" t="s">
        <v>2858</v>
      </c>
      <c r="I447" s="4" t="s">
        <v>622</v>
      </c>
      <c r="J447" s="4" t="s">
        <v>623</v>
      </c>
      <c r="K447" s="4" t="s">
        <v>624</v>
      </c>
      <c r="L447" s="4">
        <v>6135946</v>
      </c>
      <c r="M447" s="4">
        <v>10078133</v>
      </c>
      <c r="N447" s="4" t="s">
        <v>2859</v>
      </c>
      <c r="O447" s="4" t="s">
        <v>2860</v>
      </c>
      <c r="P447" s="5">
        <v>1550</v>
      </c>
      <c r="Q447" s="5">
        <v>1065</v>
      </c>
      <c r="R447" s="5">
        <v>4</v>
      </c>
      <c r="S447" s="5">
        <v>78</v>
      </c>
      <c r="T447" s="5">
        <v>29</v>
      </c>
      <c r="U447" s="5">
        <v>234</v>
      </c>
      <c r="V447" s="5">
        <v>140</v>
      </c>
      <c r="W447" s="5">
        <v>1199</v>
      </c>
      <c r="X447" s="5">
        <v>878</v>
      </c>
      <c r="Y447" s="5">
        <v>3</v>
      </c>
      <c r="Z447" s="5">
        <v>52</v>
      </c>
      <c r="AA447" s="5">
        <v>23</v>
      </c>
      <c r="AB447" s="5">
        <v>170</v>
      </c>
      <c r="AC447" s="5">
        <v>73</v>
      </c>
      <c r="AD447" s="5">
        <v>846</v>
      </c>
      <c r="AE447" s="5">
        <v>402</v>
      </c>
      <c r="AF447" s="5">
        <v>427</v>
      </c>
      <c r="AG447" s="5">
        <v>499</v>
      </c>
      <c r="AH447" s="5">
        <v>284</v>
      </c>
      <c r="AI447" s="5">
        <v>0.47520000000000001</v>
      </c>
      <c r="AJ447" s="5">
        <v>0.50470000000000004</v>
      </c>
      <c r="AK447" s="5">
        <v>0.50470000000000004</v>
      </c>
      <c r="AL447" s="4" t="s">
        <v>627</v>
      </c>
    </row>
    <row r="448" spans="1:38" x14ac:dyDescent="0.3">
      <c r="A448" s="4" t="s">
        <v>616</v>
      </c>
      <c r="B448" s="4" t="s">
        <v>2861</v>
      </c>
      <c r="C448" s="4" t="s">
        <v>2835</v>
      </c>
      <c r="D448" s="4" t="s">
        <v>2862</v>
      </c>
      <c r="E448" s="4" t="s">
        <v>620</v>
      </c>
      <c r="F448" s="4" t="s">
        <v>2863</v>
      </c>
      <c r="G448" s="4" t="s">
        <v>2835</v>
      </c>
      <c r="H448" s="4" t="s">
        <v>2863</v>
      </c>
      <c r="I448" s="4" t="s">
        <v>622</v>
      </c>
      <c r="J448" s="4" t="s">
        <v>623</v>
      </c>
      <c r="K448" s="4" t="s">
        <v>624</v>
      </c>
      <c r="L448" s="4">
        <v>48157005</v>
      </c>
      <c r="M448" s="4">
        <v>245836322</v>
      </c>
      <c r="N448" s="4" t="s">
        <v>2864</v>
      </c>
      <c r="O448" s="4" t="s">
        <v>2865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9</v>
      </c>
      <c r="AL448" s="4" t="s">
        <v>627</v>
      </c>
    </row>
    <row r="449" spans="1:38" x14ac:dyDescent="0.3">
      <c r="A449" s="4" t="s">
        <v>616</v>
      </c>
      <c r="B449" s="4" t="s">
        <v>2861</v>
      </c>
      <c r="C449" s="4" t="s">
        <v>2707</v>
      </c>
      <c r="D449" s="4" t="s">
        <v>2866</v>
      </c>
      <c r="E449" s="4" t="s">
        <v>620</v>
      </c>
      <c r="F449" s="4" t="s">
        <v>2709</v>
      </c>
      <c r="G449" s="4" t="s">
        <v>2707</v>
      </c>
      <c r="H449" s="4" t="s">
        <v>2709</v>
      </c>
      <c r="I449" s="4" t="s">
        <v>622</v>
      </c>
      <c r="J449" s="4" t="s">
        <v>623</v>
      </c>
      <c r="K449" s="4" t="s">
        <v>624</v>
      </c>
      <c r="L449" s="4">
        <v>4077918594</v>
      </c>
      <c r="M449" s="4">
        <v>298567337</v>
      </c>
      <c r="N449" s="4" t="s">
        <v>2867</v>
      </c>
      <c r="O449" s="4" t="s">
        <v>2868</v>
      </c>
      <c r="P449" s="5">
        <v>9</v>
      </c>
      <c r="Q449" s="5">
        <v>4</v>
      </c>
      <c r="R449" s="5">
        <v>0</v>
      </c>
      <c r="S449" s="5">
        <v>0</v>
      </c>
      <c r="T449" s="5">
        <v>0</v>
      </c>
      <c r="U449" s="5">
        <v>5</v>
      </c>
      <c r="V449" s="5">
        <v>0</v>
      </c>
      <c r="W449" s="5">
        <v>7</v>
      </c>
      <c r="X449" s="5">
        <v>4</v>
      </c>
      <c r="Y449" s="5">
        <v>0</v>
      </c>
      <c r="Z449" s="5">
        <v>0</v>
      </c>
      <c r="AA449" s="5">
        <v>0</v>
      </c>
      <c r="AB449" s="5">
        <v>3</v>
      </c>
      <c r="AC449" s="5">
        <v>0</v>
      </c>
      <c r="AD449" s="5">
        <v>3</v>
      </c>
      <c r="AE449" s="5">
        <v>2</v>
      </c>
      <c r="AF449" s="5">
        <v>1</v>
      </c>
      <c r="AG449" s="5">
        <v>3</v>
      </c>
      <c r="AH449" s="5">
        <v>1</v>
      </c>
      <c r="AI449" s="5">
        <v>0.66669999999999996</v>
      </c>
      <c r="AJ449" s="5">
        <v>0.33329999999999999</v>
      </c>
      <c r="AK449" s="5">
        <v>2.6667000000000001</v>
      </c>
      <c r="AL449" s="4" t="s">
        <v>627</v>
      </c>
    </row>
    <row r="450" spans="1:38" x14ac:dyDescent="0.3">
      <c r="A450" s="4" t="s">
        <v>616</v>
      </c>
      <c r="B450" s="4" t="s">
        <v>2861</v>
      </c>
      <c r="C450" s="4" t="s">
        <v>2728</v>
      </c>
      <c r="D450" s="4" t="s">
        <v>2869</v>
      </c>
      <c r="E450" s="4" t="s">
        <v>620</v>
      </c>
      <c r="F450" s="4" t="s">
        <v>2870</v>
      </c>
      <c r="G450" s="4" t="s">
        <v>2728</v>
      </c>
      <c r="H450" s="4" t="s">
        <v>2870</v>
      </c>
      <c r="I450" s="4" t="s">
        <v>622</v>
      </c>
      <c r="J450" s="4" t="s">
        <v>623</v>
      </c>
      <c r="K450" s="4" t="s">
        <v>624</v>
      </c>
      <c r="L450" s="4">
        <v>365636504</v>
      </c>
      <c r="M450" s="4">
        <v>82448613</v>
      </c>
      <c r="N450" s="4" t="s">
        <v>2871</v>
      </c>
      <c r="O450" s="4" t="s">
        <v>2872</v>
      </c>
      <c r="P450" s="5">
        <v>31</v>
      </c>
      <c r="Q450" s="5">
        <v>28</v>
      </c>
      <c r="R450" s="5">
        <v>1</v>
      </c>
      <c r="S450" s="5">
        <v>0</v>
      </c>
      <c r="T450" s="5">
        <v>0</v>
      </c>
      <c r="U450" s="5">
        <v>0</v>
      </c>
      <c r="V450" s="5">
        <v>2</v>
      </c>
      <c r="W450" s="5">
        <v>27</v>
      </c>
      <c r="X450" s="5">
        <v>26</v>
      </c>
      <c r="Y450" s="5">
        <v>0</v>
      </c>
      <c r="Z450" s="5">
        <v>0</v>
      </c>
      <c r="AA450" s="5">
        <v>0</v>
      </c>
      <c r="AB450" s="5">
        <v>0</v>
      </c>
      <c r="AC450" s="5">
        <v>1</v>
      </c>
      <c r="AD450" s="5">
        <v>17</v>
      </c>
      <c r="AE450" s="5">
        <v>4</v>
      </c>
      <c r="AF450" s="5">
        <v>12</v>
      </c>
      <c r="AG450" s="5">
        <v>5</v>
      </c>
      <c r="AH450" s="5">
        <v>8</v>
      </c>
      <c r="AI450" s="5">
        <v>0.23530000000000001</v>
      </c>
      <c r="AJ450" s="5">
        <v>0.70589999999999997</v>
      </c>
      <c r="AK450" s="5">
        <v>0.70589999999999997</v>
      </c>
      <c r="AL450" s="4" t="s">
        <v>627</v>
      </c>
    </row>
    <row r="451" spans="1:38" x14ac:dyDescent="0.3">
      <c r="A451" s="4" t="s">
        <v>616</v>
      </c>
      <c r="B451" s="4" t="s">
        <v>2861</v>
      </c>
      <c r="C451" s="4" t="s">
        <v>2873</v>
      </c>
      <c r="D451" s="4" t="s">
        <v>2874</v>
      </c>
      <c r="E451" s="4" t="s">
        <v>620</v>
      </c>
      <c r="F451" s="4" t="s">
        <v>2875</v>
      </c>
      <c r="G451" s="4" t="s">
        <v>2873</v>
      </c>
      <c r="H451" s="4" t="s">
        <v>2875</v>
      </c>
      <c r="I451" s="4" t="s">
        <v>622</v>
      </c>
      <c r="J451" s="4" t="s">
        <v>623</v>
      </c>
      <c r="K451" s="4" t="s">
        <v>624</v>
      </c>
      <c r="L451" s="4">
        <v>2090683638</v>
      </c>
      <c r="M451" s="4">
        <v>1757451133</v>
      </c>
      <c r="N451" s="4" t="s">
        <v>2876</v>
      </c>
      <c r="O451" s="4" t="s">
        <v>2877</v>
      </c>
      <c r="P451" s="5">
        <v>2329</v>
      </c>
      <c r="Q451" s="5">
        <v>1667</v>
      </c>
      <c r="R451" s="5">
        <v>3</v>
      </c>
      <c r="S451" s="5">
        <v>37</v>
      </c>
      <c r="T451" s="5">
        <v>33</v>
      </c>
      <c r="U451" s="5">
        <v>376</v>
      </c>
      <c r="V451" s="5">
        <v>213</v>
      </c>
      <c r="W451" s="5">
        <v>1815</v>
      </c>
      <c r="X451" s="5">
        <v>1374</v>
      </c>
      <c r="Y451" s="5">
        <v>1</v>
      </c>
      <c r="Z451" s="5">
        <v>22</v>
      </c>
      <c r="AA451" s="5">
        <v>19</v>
      </c>
      <c r="AB451" s="5">
        <v>275</v>
      </c>
      <c r="AC451" s="5">
        <v>124</v>
      </c>
      <c r="AD451" s="5">
        <v>1228</v>
      </c>
      <c r="AE451" s="5">
        <v>349</v>
      </c>
      <c r="AF451" s="5">
        <v>853</v>
      </c>
      <c r="AG451" s="5">
        <v>465</v>
      </c>
      <c r="AH451" s="5">
        <v>657</v>
      </c>
      <c r="AI451" s="5">
        <v>0.28420000000000001</v>
      </c>
      <c r="AJ451" s="5">
        <v>0.6946</v>
      </c>
      <c r="AK451" s="5">
        <v>0.6946</v>
      </c>
      <c r="AL451" s="4" t="s">
        <v>627</v>
      </c>
    </row>
    <row r="452" spans="1:38" x14ac:dyDescent="0.3">
      <c r="A452" s="4" t="s">
        <v>616</v>
      </c>
      <c r="B452" s="4" t="s">
        <v>2878</v>
      </c>
      <c r="C452" s="4" t="s">
        <v>2879</v>
      </c>
      <c r="D452" s="4" t="s">
        <v>2880</v>
      </c>
      <c r="E452" s="4" t="s">
        <v>620</v>
      </c>
      <c r="F452" s="4" t="s">
        <v>2881</v>
      </c>
      <c r="G452" s="4" t="s">
        <v>2879</v>
      </c>
      <c r="H452" s="4" t="s">
        <v>2881</v>
      </c>
      <c r="I452" s="4" t="s">
        <v>622</v>
      </c>
      <c r="J452" s="4" t="s">
        <v>623</v>
      </c>
      <c r="K452" s="4" t="s">
        <v>624</v>
      </c>
      <c r="L452" s="4">
        <v>3598502</v>
      </c>
      <c r="M452" s="4">
        <v>1300463</v>
      </c>
      <c r="N452" s="4" t="s">
        <v>2882</v>
      </c>
      <c r="O452" s="4" t="s">
        <v>2883</v>
      </c>
      <c r="P452" s="5">
        <v>95</v>
      </c>
      <c r="Q452" s="5">
        <v>8</v>
      </c>
      <c r="R452" s="5">
        <v>0</v>
      </c>
      <c r="S452" s="5">
        <v>2</v>
      </c>
      <c r="T452" s="5">
        <v>1</v>
      </c>
      <c r="U452" s="5">
        <v>75</v>
      </c>
      <c r="V452" s="5">
        <v>9</v>
      </c>
      <c r="W452" s="5">
        <v>81</v>
      </c>
      <c r="X452" s="5">
        <v>8</v>
      </c>
      <c r="Y452" s="5">
        <v>0</v>
      </c>
      <c r="Z452" s="5">
        <v>1</v>
      </c>
      <c r="AA452" s="5">
        <v>1</v>
      </c>
      <c r="AB452" s="5">
        <v>65</v>
      </c>
      <c r="AC452" s="5">
        <v>6</v>
      </c>
      <c r="AD452" s="5">
        <v>71</v>
      </c>
      <c r="AE452" s="5">
        <v>22</v>
      </c>
      <c r="AF452" s="5">
        <v>47</v>
      </c>
      <c r="AG452" s="5">
        <v>27</v>
      </c>
      <c r="AH452" s="5">
        <v>39</v>
      </c>
      <c r="AI452" s="5">
        <v>0.30990000000000001</v>
      </c>
      <c r="AJ452" s="5">
        <v>0.66200000000000003</v>
      </c>
      <c r="AK452" s="5">
        <v>0.66200000000000003</v>
      </c>
      <c r="AL452" s="4" t="s">
        <v>627</v>
      </c>
    </row>
    <row r="453" spans="1:38" x14ac:dyDescent="0.3">
      <c r="A453" s="4" t="s">
        <v>616</v>
      </c>
      <c r="B453" s="4" t="s">
        <v>2878</v>
      </c>
      <c r="C453" s="4" t="s">
        <v>2884</v>
      </c>
      <c r="D453" s="4" t="s">
        <v>2885</v>
      </c>
      <c r="E453" s="4" t="s">
        <v>620</v>
      </c>
      <c r="F453" s="4" t="s">
        <v>2886</v>
      </c>
      <c r="G453" s="4" t="s">
        <v>2884</v>
      </c>
      <c r="H453" s="4" t="s">
        <v>2886</v>
      </c>
      <c r="I453" s="4" t="s">
        <v>622</v>
      </c>
      <c r="J453" s="4" t="s">
        <v>623</v>
      </c>
      <c r="K453" s="4" t="s">
        <v>624</v>
      </c>
      <c r="L453" s="4">
        <v>476217795</v>
      </c>
      <c r="M453" s="4">
        <v>249208920</v>
      </c>
      <c r="N453" s="4" t="s">
        <v>2887</v>
      </c>
      <c r="O453" s="4" t="s">
        <v>2888</v>
      </c>
      <c r="P453" s="5">
        <v>133</v>
      </c>
      <c r="Q453" s="5">
        <v>124</v>
      </c>
      <c r="R453" s="5">
        <v>1</v>
      </c>
      <c r="S453" s="5">
        <v>2</v>
      </c>
      <c r="T453" s="5">
        <v>1</v>
      </c>
      <c r="U453" s="5">
        <v>1</v>
      </c>
      <c r="V453" s="5">
        <v>4</v>
      </c>
      <c r="W453" s="5">
        <v>119</v>
      </c>
      <c r="X453" s="5">
        <v>110</v>
      </c>
      <c r="Y453" s="5">
        <v>1</v>
      </c>
      <c r="Z453" s="5">
        <v>2</v>
      </c>
      <c r="AA453" s="5">
        <v>1</v>
      </c>
      <c r="AB453" s="5">
        <v>1</v>
      </c>
      <c r="AC453" s="5">
        <v>4</v>
      </c>
      <c r="AD453" s="5">
        <v>88</v>
      </c>
      <c r="AE453" s="5">
        <v>48</v>
      </c>
      <c r="AF453" s="5">
        <v>35</v>
      </c>
      <c r="AG453" s="5">
        <v>55</v>
      </c>
      <c r="AH453" s="5">
        <v>24</v>
      </c>
      <c r="AI453" s="5">
        <v>0.54549999999999998</v>
      </c>
      <c r="AJ453" s="5">
        <v>0.3977</v>
      </c>
      <c r="AK453" s="5">
        <v>2.5455000000000001</v>
      </c>
      <c r="AL453" s="4" t="s">
        <v>627</v>
      </c>
    </row>
    <row r="454" spans="1:38" x14ac:dyDescent="0.3">
      <c r="A454" s="4" t="s">
        <v>616</v>
      </c>
      <c r="B454" s="4" t="s">
        <v>2878</v>
      </c>
      <c r="C454" s="4" t="s">
        <v>2889</v>
      </c>
      <c r="D454" s="4" t="s">
        <v>2890</v>
      </c>
      <c r="E454" s="4" t="s">
        <v>620</v>
      </c>
      <c r="F454" s="4" t="s">
        <v>2891</v>
      </c>
      <c r="G454" s="4" t="s">
        <v>2889</v>
      </c>
      <c r="H454" s="4" t="s">
        <v>2891</v>
      </c>
      <c r="I454" s="4" t="s">
        <v>622</v>
      </c>
      <c r="J454" s="4" t="s">
        <v>623</v>
      </c>
      <c r="K454" s="4" t="s">
        <v>624</v>
      </c>
      <c r="L454" s="4">
        <v>947502463</v>
      </c>
      <c r="M454" s="4">
        <v>475281106</v>
      </c>
      <c r="N454" s="4" t="s">
        <v>2892</v>
      </c>
      <c r="O454" s="4" t="s">
        <v>2893</v>
      </c>
      <c r="P454" s="5">
        <v>200</v>
      </c>
      <c r="Q454" s="5">
        <v>142</v>
      </c>
      <c r="R454" s="5">
        <v>0</v>
      </c>
      <c r="S454" s="5">
        <v>6</v>
      </c>
      <c r="T454" s="5">
        <v>1</v>
      </c>
      <c r="U454" s="5">
        <v>37</v>
      </c>
      <c r="V454" s="5">
        <v>14</v>
      </c>
      <c r="W454" s="5">
        <v>166</v>
      </c>
      <c r="X454" s="5">
        <v>125</v>
      </c>
      <c r="Y454" s="5">
        <v>0</v>
      </c>
      <c r="Z454" s="5">
        <v>5</v>
      </c>
      <c r="AA454" s="5">
        <v>1</v>
      </c>
      <c r="AB454" s="5">
        <v>27</v>
      </c>
      <c r="AC454" s="5">
        <v>8</v>
      </c>
      <c r="AD454" s="5">
        <v>100</v>
      </c>
      <c r="AE454" s="5">
        <v>32</v>
      </c>
      <c r="AF454" s="5">
        <v>61</v>
      </c>
      <c r="AG454" s="5">
        <v>46</v>
      </c>
      <c r="AH454" s="5">
        <v>45</v>
      </c>
      <c r="AI454" s="5">
        <v>0.32</v>
      </c>
      <c r="AJ454" s="5">
        <v>0.61</v>
      </c>
      <c r="AK454" s="5">
        <v>0.61</v>
      </c>
      <c r="AL454" s="4" t="s">
        <v>627</v>
      </c>
    </row>
    <row r="455" spans="1:38" x14ac:dyDescent="0.3">
      <c r="A455" s="4" t="s">
        <v>616</v>
      </c>
      <c r="B455" s="4" t="s">
        <v>2878</v>
      </c>
      <c r="C455" s="4" t="s">
        <v>2894</v>
      </c>
      <c r="D455" s="4" t="s">
        <v>2895</v>
      </c>
      <c r="E455" s="4" t="s">
        <v>620</v>
      </c>
      <c r="F455" s="4" t="s">
        <v>2896</v>
      </c>
      <c r="G455" s="4" t="s">
        <v>2894</v>
      </c>
      <c r="H455" s="4" t="s">
        <v>2896</v>
      </c>
      <c r="I455" s="4" t="s">
        <v>622</v>
      </c>
      <c r="J455" s="4" t="s">
        <v>623</v>
      </c>
      <c r="K455" s="4" t="s">
        <v>624</v>
      </c>
      <c r="L455" s="4">
        <v>8534605358</v>
      </c>
      <c r="M455" s="4">
        <v>2606814233</v>
      </c>
      <c r="N455" s="4" t="s">
        <v>2897</v>
      </c>
      <c r="O455" s="4" t="s">
        <v>2898</v>
      </c>
      <c r="P455" s="5">
        <v>442</v>
      </c>
      <c r="Q455" s="5">
        <v>398</v>
      </c>
      <c r="R455" s="5">
        <v>0</v>
      </c>
      <c r="S455" s="5">
        <v>7</v>
      </c>
      <c r="T455" s="5">
        <v>6</v>
      </c>
      <c r="U455" s="5">
        <v>12</v>
      </c>
      <c r="V455" s="5">
        <v>19</v>
      </c>
      <c r="W455" s="5">
        <v>361</v>
      </c>
      <c r="X455" s="5">
        <v>332</v>
      </c>
      <c r="Y455" s="5">
        <v>0</v>
      </c>
      <c r="Z455" s="5">
        <v>5</v>
      </c>
      <c r="AA455" s="5">
        <v>1</v>
      </c>
      <c r="AB455" s="5">
        <v>11</v>
      </c>
      <c r="AC455" s="5">
        <v>12</v>
      </c>
      <c r="AD455" s="5">
        <v>292</v>
      </c>
      <c r="AE455" s="5">
        <v>176</v>
      </c>
      <c r="AF455" s="5">
        <v>107</v>
      </c>
      <c r="AG455" s="5">
        <v>178</v>
      </c>
      <c r="AH455" s="5">
        <v>79</v>
      </c>
      <c r="AI455" s="5">
        <v>0.60270000000000001</v>
      </c>
      <c r="AJ455" s="5">
        <v>0.3664</v>
      </c>
      <c r="AK455" s="5">
        <v>2.6027</v>
      </c>
      <c r="AL455" s="4" t="s">
        <v>627</v>
      </c>
    </row>
    <row r="456" spans="1:38" x14ac:dyDescent="0.3">
      <c r="A456" s="4" t="s">
        <v>616</v>
      </c>
      <c r="B456" s="4" t="s">
        <v>2878</v>
      </c>
      <c r="C456" s="4" t="s">
        <v>2707</v>
      </c>
      <c r="D456" s="4" t="s">
        <v>2899</v>
      </c>
      <c r="E456" s="4" t="s">
        <v>620</v>
      </c>
      <c r="F456" s="4" t="s">
        <v>2709</v>
      </c>
      <c r="G456" s="4" t="s">
        <v>2707</v>
      </c>
      <c r="H456" s="4" t="s">
        <v>2709</v>
      </c>
      <c r="I456" s="4" t="s">
        <v>622</v>
      </c>
      <c r="J456" s="4" t="s">
        <v>623</v>
      </c>
      <c r="K456" s="4" t="s">
        <v>624</v>
      </c>
      <c r="L456" s="4">
        <v>7980879307</v>
      </c>
      <c r="M456" s="4">
        <v>4432067725</v>
      </c>
      <c r="N456" s="4" t="s">
        <v>2900</v>
      </c>
      <c r="O456" s="4" t="s">
        <v>2901</v>
      </c>
      <c r="P456" s="5">
        <v>479</v>
      </c>
      <c r="Q456" s="5">
        <v>59</v>
      </c>
      <c r="R456" s="5">
        <v>4</v>
      </c>
      <c r="S456" s="5">
        <v>36</v>
      </c>
      <c r="T456" s="5">
        <v>0</v>
      </c>
      <c r="U456" s="5">
        <v>327</v>
      </c>
      <c r="V456" s="5">
        <v>53</v>
      </c>
      <c r="W456" s="5">
        <v>363</v>
      </c>
      <c r="X456" s="5">
        <v>52</v>
      </c>
      <c r="Y456" s="5">
        <v>2</v>
      </c>
      <c r="Z456" s="5">
        <v>17</v>
      </c>
      <c r="AA456" s="5">
        <v>0</v>
      </c>
      <c r="AB456" s="5">
        <v>262</v>
      </c>
      <c r="AC456" s="5">
        <v>30</v>
      </c>
      <c r="AD456" s="5">
        <v>214</v>
      </c>
      <c r="AE456" s="5">
        <v>128</v>
      </c>
      <c r="AF456" s="5">
        <v>78</v>
      </c>
      <c r="AG456" s="5">
        <v>157</v>
      </c>
      <c r="AH456" s="5">
        <v>47</v>
      </c>
      <c r="AI456" s="5">
        <v>0.59809999999999997</v>
      </c>
      <c r="AJ456" s="5">
        <v>0.36449999999999999</v>
      </c>
      <c r="AK456" s="5">
        <v>2.5981000000000001</v>
      </c>
      <c r="AL456" s="4" t="s">
        <v>627</v>
      </c>
    </row>
    <row r="457" spans="1:38" x14ac:dyDescent="0.3">
      <c r="A457" s="4" t="s">
        <v>616</v>
      </c>
      <c r="B457" s="4" t="s">
        <v>2878</v>
      </c>
      <c r="C457" s="4" t="s">
        <v>2902</v>
      </c>
      <c r="D457" s="4" t="s">
        <v>2903</v>
      </c>
      <c r="E457" s="4" t="s">
        <v>620</v>
      </c>
      <c r="F457" s="4" t="s">
        <v>2904</v>
      </c>
      <c r="G457" s="4" t="s">
        <v>2902</v>
      </c>
      <c r="H457" s="4" t="s">
        <v>2904</v>
      </c>
      <c r="I457" s="4" t="s">
        <v>622</v>
      </c>
      <c r="J457" s="4" t="s">
        <v>623</v>
      </c>
      <c r="K457" s="4" t="s">
        <v>624</v>
      </c>
      <c r="L457" s="4">
        <v>1546608774</v>
      </c>
      <c r="M457" s="4">
        <v>1013438448</v>
      </c>
      <c r="N457" s="4" t="s">
        <v>2905</v>
      </c>
      <c r="O457" s="4" t="s">
        <v>2906</v>
      </c>
      <c r="P457" s="5">
        <v>801</v>
      </c>
      <c r="Q457" s="5">
        <v>262</v>
      </c>
      <c r="R457" s="5">
        <v>3</v>
      </c>
      <c r="S457" s="5">
        <v>24</v>
      </c>
      <c r="T457" s="5">
        <v>4</v>
      </c>
      <c r="U457" s="5">
        <v>398</v>
      </c>
      <c r="V457" s="5">
        <v>110</v>
      </c>
      <c r="W457" s="5">
        <v>636</v>
      </c>
      <c r="X457" s="5">
        <v>234</v>
      </c>
      <c r="Y457" s="5">
        <v>1</v>
      </c>
      <c r="Z457" s="5">
        <v>16</v>
      </c>
      <c r="AA457" s="5">
        <v>4</v>
      </c>
      <c r="AB457" s="5">
        <v>321</v>
      </c>
      <c r="AC457" s="5">
        <v>60</v>
      </c>
      <c r="AD457" s="5">
        <v>479</v>
      </c>
      <c r="AE457" s="5">
        <v>232</v>
      </c>
      <c r="AF457" s="5">
        <v>237</v>
      </c>
      <c r="AG457" s="5">
        <v>283</v>
      </c>
      <c r="AH457" s="5">
        <v>159</v>
      </c>
      <c r="AI457" s="5">
        <v>0.48430000000000001</v>
      </c>
      <c r="AJ457" s="5">
        <v>0.49480000000000002</v>
      </c>
      <c r="AK457" s="5">
        <v>0.49480000000000002</v>
      </c>
      <c r="AL457" s="4" t="s">
        <v>627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1A99-9582-4926-A416-6344608A436F}">
  <dimension ref="A1:Y568"/>
  <sheetViews>
    <sheetView workbookViewId="0"/>
  </sheetViews>
  <sheetFormatPr defaultRowHeight="14.4" x14ac:dyDescent="0.3"/>
  <cols>
    <col min="2" max="2" width="21.88671875" customWidth="1"/>
  </cols>
  <sheetData>
    <row r="1" spans="1:25" x14ac:dyDescent="0.3">
      <c r="A1" t="s">
        <v>578</v>
      </c>
      <c r="B1" t="s">
        <v>0</v>
      </c>
      <c r="C1" t="s">
        <v>1</v>
      </c>
      <c r="D1" t="s">
        <v>2971</v>
      </c>
      <c r="E1" t="s">
        <v>2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2961</v>
      </c>
      <c r="S1" t="s">
        <v>2962</v>
      </c>
      <c r="T1" t="s">
        <v>2963</v>
      </c>
      <c r="U1" t="s">
        <v>2964</v>
      </c>
      <c r="V1" t="s">
        <v>2965</v>
      </c>
      <c r="W1" t="s">
        <v>2966</v>
      </c>
      <c r="X1" t="s">
        <v>2967</v>
      </c>
      <c r="Y1" t="s">
        <v>2968</v>
      </c>
    </row>
    <row r="2" spans="1:25" x14ac:dyDescent="0.3">
      <c r="A2" t="str">
        <f>VLOOKUP(B2,'VTD Check'!A:D,4,FALSE)</f>
        <v>01-110</v>
      </c>
      <c r="B2" t="s">
        <v>14</v>
      </c>
      <c r="C2">
        <v>1</v>
      </c>
      <c r="D2" t="str">
        <f>IF(ISTEXT(A2),"ED","")</f>
        <v>ED</v>
      </c>
      <c r="E2">
        <v>2207</v>
      </c>
      <c r="F2">
        <v>891</v>
      </c>
      <c r="G2" s="1">
        <v>0.4037</v>
      </c>
      <c r="H2">
        <v>2207</v>
      </c>
      <c r="I2">
        <v>891</v>
      </c>
      <c r="J2">
        <v>881</v>
      </c>
      <c r="K2">
        <v>27</v>
      </c>
      <c r="L2">
        <v>8</v>
      </c>
      <c r="M2">
        <v>14</v>
      </c>
      <c r="N2">
        <v>315</v>
      </c>
      <c r="O2">
        <v>7</v>
      </c>
      <c r="P2">
        <v>509</v>
      </c>
      <c r="Q2">
        <v>1</v>
      </c>
      <c r="R2">
        <f>IF(I2=0,"",P2/J2)</f>
        <v>0.57775255391600455</v>
      </c>
      <c r="S2">
        <f>IF(I2=0,"",K2/J2)</f>
        <v>3.0646992054483541E-2</v>
      </c>
      <c r="T2">
        <f>IF(J2=0,"",N2/J2)</f>
        <v>0.35754824063564133</v>
      </c>
      <c r="U2">
        <f>IF(J2=0,"",M2/J2)</f>
        <v>1.5891032917139614E-2</v>
      </c>
      <c r="V2">
        <f>IF(J2=0,"",O2/J2)</f>
        <v>7.9455164585698068E-3</v>
      </c>
      <c r="W2">
        <f>IF(J2=0,"",L2/J2)</f>
        <v>9.0805902383654935E-3</v>
      </c>
      <c r="X2">
        <f>IF(J2=0,"",Q2/J2)</f>
        <v>1.1350737797956867E-3</v>
      </c>
      <c r="Y2">
        <f>IF(R2="","",IF(J2=0,10,IF(MAX(R2:X2)=LARGE(R2:X2,2),9,IF(R2=MAX(R2:X2),R2,IF(S2=MAX(R2:X2),S2+1,IF(T2=MAX(R2:X2),T2+2,IF(U2=MAX(R2:X2),U2+3,IF(V2=MAX(R2:X2),V2+4,IF(W2=MAX(R2:X2),W2+5,-1)))))))))</f>
        <v>0.57775255391600455</v>
      </c>
    </row>
    <row r="3" spans="1:25" x14ac:dyDescent="0.3">
      <c r="A3" t="str">
        <f>VLOOKUP(B3,'VTD Check'!A:D,4,FALSE)</f>
        <v>01-120</v>
      </c>
      <c r="B3" t="s">
        <v>15</v>
      </c>
      <c r="C3">
        <v>1</v>
      </c>
      <c r="D3" t="str">
        <f t="shared" ref="D3:D66" si="0">IF(ISTEXT(A3),"ED","")</f>
        <v>ED</v>
      </c>
      <c r="E3">
        <v>2324</v>
      </c>
      <c r="F3">
        <v>1065</v>
      </c>
      <c r="G3" s="1">
        <v>0.45829999999999999</v>
      </c>
      <c r="H3">
        <v>2324</v>
      </c>
      <c r="I3">
        <v>1065</v>
      </c>
      <c r="J3">
        <v>1055</v>
      </c>
      <c r="K3">
        <v>16</v>
      </c>
      <c r="L3">
        <v>1</v>
      </c>
      <c r="M3">
        <v>10</v>
      </c>
      <c r="N3">
        <v>338</v>
      </c>
      <c r="O3">
        <v>12</v>
      </c>
      <c r="P3">
        <v>677</v>
      </c>
      <c r="Q3">
        <v>1</v>
      </c>
      <c r="R3">
        <f t="shared" ref="R3:R66" si="1">IF(I3=0,"",P3/J3)</f>
        <v>0.64170616113744072</v>
      </c>
      <c r="S3">
        <f t="shared" ref="S3:S66" si="2">IF(I3=0,"",K3/J3)</f>
        <v>1.5165876777251185E-2</v>
      </c>
      <c r="T3">
        <f t="shared" ref="T3:T66" si="3">IF(J3=0,"",N3/J3)</f>
        <v>0.32037914691943126</v>
      </c>
      <c r="U3">
        <f t="shared" ref="U3:U66" si="4">IF(J3=0,"",M3/J3)</f>
        <v>9.4786729857819912E-3</v>
      </c>
      <c r="V3">
        <f t="shared" ref="V3:V66" si="5">IF(J3=0,"",O3/J3)</f>
        <v>1.1374407582938388E-2</v>
      </c>
      <c r="W3">
        <f t="shared" ref="W3:W66" si="6">IF(J3=0,"",L3/J3)</f>
        <v>9.4786729857819908E-4</v>
      </c>
      <c r="X3">
        <f t="shared" ref="X3:X66" si="7">IF(J3=0,"",Q3/J3)</f>
        <v>9.4786729857819908E-4</v>
      </c>
      <c r="Y3">
        <f t="shared" ref="Y3:Y66" si="8">IF(R3="","",IF(J3=0,10,IF(MAX(R3:X3)=LARGE(R3:X3,2),9,IF(R3=MAX(R3:X3),R3,IF(S3=MAX(R3:X3),S3+1,IF(T3=MAX(R3:X3),T3+2,IF(U3=MAX(R3:X3),U3+3,IF(V3=MAX(R3:X3),V3+4,IF(W3=MAX(R3:X3),W3+5,-1)))))))))</f>
        <v>0.64170616113744072</v>
      </c>
    </row>
    <row r="4" spans="1:25" x14ac:dyDescent="0.3">
      <c r="A4" t="str">
        <f>VLOOKUP(B4,'VTD Check'!A:D,4,FALSE)</f>
        <v>01-130</v>
      </c>
      <c r="B4" t="s">
        <v>16</v>
      </c>
      <c r="C4">
        <v>1</v>
      </c>
      <c r="D4" t="str">
        <f t="shared" si="0"/>
        <v>ED</v>
      </c>
      <c r="E4">
        <v>1535</v>
      </c>
      <c r="F4">
        <v>735</v>
      </c>
      <c r="G4" s="1">
        <v>0.4788</v>
      </c>
      <c r="H4">
        <v>1535</v>
      </c>
      <c r="I4">
        <v>735</v>
      </c>
      <c r="J4">
        <v>732</v>
      </c>
      <c r="K4">
        <v>10</v>
      </c>
      <c r="L4">
        <v>0</v>
      </c>
      <c r="M4">
        <v>3</v>
      </c>
      <c r="N4">
        <v>186</v>
      </c>
      <c r="O4">
        <v>4</v>
      </c>
      <c r="P4">
        <v>526</v>
      </c>
      <c r="Q4">
        <v>3</v>
      </c>
      <c r="R4">
        <f t="shared" si="1"/>
        <v>0.71857923497267762</v>
      </c>
      <c r="S4">
        <f t="shared" si="2"/>
        <v>1.3661202185792349E-2</v>
      </c>
      <c r="T4">
        <f t="shared" si="3"/>
        <v>0.25409836065573771</v>
      </c>
      <c r="U4">
        <f t="shared" si="4"/>
        <v>4.0983606557377051E-3</v>
      </c>
      <c r="V4">
        <f t="shared" si="5"/>
        <v>5.4644808743169399E-3</v>
      </c>
      <c r="W4">
        <f t="shared" si="6"/>
        <v>0</v>
      </c>
      <c r="X4">
        <f t="shared" si="7"/>
        <v>4.0983606557377051E-3</v>
      </c>
      <c r="Y4">
        <f t="shared" si="8"/>
        <v>0.71857923497267762</v>
      </c>
    </row>
    <row r="5" spans="1:25" x14ac:dyDescent="0.3">
      <c r="A5" t="str">
        <f>VLOOKUP(B5,'VTD Check'!A:D,4,FALSE)</f>
        <v>01-140</v>
      </c>
      <c r="B5" t="s">
        <v>17</v>
      </c>
      <c r="C5">
        <v>1</v>
      </c>
      <c r="D5" t="str">
        <f t="shared" si="0"/>
        <v>ED</v>
      </c>
      <c r="E5">
        <v>821</v>
      </c>
      <c r="F5">
        <v>378</v>
      </c>
      <c r="G5" s="1">
        <v>0.46039999999999998</v>
      </c>
      <c r="H5">
        <v>821</v>
      </c>
      <c r="I5">
        <v>378</v>
      </c>
      <c r="J5">
        <v>375</v>
      </c>
      <c r="K5">
        <v>2</v>
      </c>
      <c r="L5">
        <v>1</v>
      </c>
      <c r="M5">
        <v>1</v>
      </c>
      <c r="N5">
        <v>86</v>
      </c>
      <c r="O5">
        <v>3</v>
      </c>
      <c r="P5">
        <v>281</v>
      </c>
      <c r="Q5">
        <v>1</v>
      </c>
      <c r="R5">
        <f t="shared" si="1"/>
        <v>0.7493333333333333</v>
      </c>
      <c r="S5">
        <f t="shared" si="2"/>
        <v>5.3333333333333332E-3</v>
      </c>
      <c r="T5">
        <f t="shared" si="3"/>
        <v>0.22933333333333333</v>
      </c>
      <c r="U5">
        <f t="shared" si="4"/>
        <v>2.6666666666666666E-3</v>
      </c>
      <c r="V5">
        <f t="shared" si="5"/>
        <v>8.0000000000000002E-3</v>
      </c>
      <c r="W5">
        <f t="shared" si="6"/>
        <v>2.6666666666666666E-3</v>
      </c>
      <c r="X5">
        <f t="shared" si="7"/>
        <v>2.6666666666666666E-3</v>
      </c>
      <c r="Y5">
        <f t="shared" si="8"/>
        <v>0.7493333333333333</v>
      </c>
    </row>
    <row r="6" spans="1:25" x14ac:dyDescent="0.3">
      <c r="A6" t="str">
        <f>VLOOKUP(B6,'VTD Check'!A:D,4,FALSE)</f>
        <v>01-150</v>
      </c>
      <c r="B6" t="s">
        <v>18</v>
      </c>
      <c r="C6">
        <v>1</v>
      </c>
      <c r="D6" t="str">
        <f t="shared" si="0"/>
        <v>ED</v>
      </c>
      <c r="E6">
        <v>1567</v>
      </c>
      <c r="F6">
        <v>848</v>
      </c>
      <c r="G6" s="1">
        <v>0.54120000000000001</v>
      </c>
      <c r="H6">
        <v>1567</v>
      </c>
      <c r="I6">
        <v>848</v>
      </c>
      <c r="J6">
        <v>843</v>
      </c>
      <c r="K6">
        <v>9</v>
      </c>
      <c r="L6">
        <v>3</v>
      </c>
      <c r="M6">
        <v>0</v>
      </c>
      <c r="N6">
        <v>173</v>
      </c>
      <c r="O6">
        <v>8</v>
      </c>
      <c r="P6">
        <v>648</v>
      </c>
      <c r="Q6">
        <v>2</v>
      </c>
      <c r="R6">
        <f t="shared" si="1"/>
        <v>0.76868327402135228</v>
      </c>
      <c r="S6">
        <f t="shared" si="2"/>
        <v>1.0676156583629894E-2</v>
      </c>
      <c r="T6">
        <f t="shared" si="3"/>
        <v>0.20521945432977462</v>
      </c>
      <c r="U6">
        <f t="shared" si="4"/>
        <v>0</v>
      </c>
      <c r="V6">
        <f t="shared" si="5"/>
        <v>9.4899169632265724E-3</v>
      </c>
      <c r="W6">
        <f t="shared" si="6"/>
        <v>3.5587188612099642E-3</v>
      </c>
      <c r="X6">
        <f t="shared" si="7"/>
        <v>2.3724792408066431E-3</v>
      </c>
      <c r="Y6">
        <f t="shared" si="8"/>
        <v>0.76868327402135228</v>
      </c>
    </row>
    <row r="7" spans="1:25" x14ac:dyDescent="0.3">
      <c r="A7" t="str">
        <f>VLOOKUP(B7,'VTD Check'!A:D,4,FALSE)</f>
        <v>01-160</v>
      </c>
      <c r="B7" t="s">
        <v>19</v>
      </c>
      <c r="C7">
        <v>1</v>
      </c>
      <c r="D7" t="str">
        <f t="shared" si="0"/>
        <v>ED</v>
      </c>
      <c r="E7">
        <v>275</v>
      </c>
      <c r="F7">
        <v>148</v>
      </c>
      <c r="G7" s="1">
        <v>0.53820000000000001</v>
      </c>
      <c r="H7">
        <v>275</v>
      </c>
      <c r="I7">
        <v>148</v>
      </c>
      <c r="J7">
        <v>145</v>
      </c>
      <c r="K7">
        <v>3</v>
      </c>
      <c r="L7">
        <v>1</v>
      </c>
      <c r="M7">
        <v>4</v>
      </c>
      <c r="N7">
        <v>55</v>
      </c>
      <c r="O7">
        <v>0</v>
      </c>
      <c r="P7">
        <v>82</v>
      </c>
      <c r="Q7">
        <v>0</v>
      </c>
      <c r="R7">
        <f t="shared" si="1"/>
        <v>0.56551724137931036</v>
      </c>
      <c r="S7">
        <f t="shared" si="2"/>
        <v>2.0689655172413793E-2</v>
      </c>
      <c r="T7">
        <f t="shared" si="3"/>
        <v>0.37931034482758619</v>
      </c>
      <c r="U7">
        <f t="shared" si="4"/>
        <v>2.7586206896551724E-2</v>
      </c>
      <c r="V7">
        <f t="shared" si="5"/>
        <v>0</v>
      </c>
      <c r="W7">
        <f t="shared" si="6"/>
        <v>6.8965517241379309E-3</v>
      </c>
      <c r="X7">
        <f t="shared" si="7"/>
        <v>0</v>
      </c>
      <c r="Y7">
        <f t="shared" si="8"/>
        <v>0.56551724137931036</v>
      </c>
    </row>
    <row r="8" spans="1:25" x14ac:dyDescent="0.3">
      <c r="A8" t="str">
        <f>VLOOKUP(B8,'VTD Check'!A:D,4,FALSE)</f>
        <v>01-170</v>
      </c>
      <c r="B8" t="s">
        <v>20</v>
      </c>
      <c r="C8">
        <v>1</v>
      </c>
      <c r="D8" t="str">
        <f t="shared" si="0"/>
        <v>ED</v>
      </c>
      <c r="E8">
        <v>1485</v>
      </c>
      <c r="F8">
        <v>671</v>
      </c>
      <c r="G8" s="1">
        <v>0.45190000000000002</v>
      </c>
      <c r="H8">
        <v>1485</v>
      </c>
      <c r="I8">
        <v>671</v>
      </c>
      <c r="J8">
        <v>665</v>
      </c>
      <c r="K8">
        <v>18</v>
      </c>
      <c r="L8">
        <v>4</v>
      </c>
      <c r="M8">
        <v>1</v>
      </c>
      <c r="N8">
        <v>190</v>
      </c>
      <c r="O8">
        <v>3</v>
      </c>
      <c r="P8">
        <v>448</v>
      </c>
      <c r="Q8">
        <v>1</v>
      </c>
      <c r="R8">
        <f t="shared" si="1"/>
        <v>0.67368421052631577</v>
      </c>
      <c r="S8">
        <f t="shared" si="2"/>
        <v>2.7067669172932331E-2</v>
      </c>
      <c r="T8">
        <f t="shared" si="3"/>
        <v>0.2857142857142857</v>
      </c>
      <c r="U8">
        <f t="shared" si="4"/>
        <v>1.5037593984962407E-3</v>
      </c>
      <c r="V8">
        <f t="shared" si="5"/>
        <v>4.5112781954887221E-3</v>
      </c>
      <c r="W8">
        <f t="shared" si="6"/>
        <v>6.0150375939849628E-3</v>
      </c>
      <c r="X8">
        <f t="shared" si="7"/>
        <v>1.5037593984962407E-3</v>
      </c>
      <c r="Y8">
        <f t="shared" si="8"/>
        <v>0.67368421052631577</v>
      </c>
    </row>
    <row r="9" spans="1:25" x14ac:dyDescent="0.3">
      <c r="A9" t="str">
        <f>VLOOKUP(B9,'VTD Check'!A:D,4,FALSE)</f>
        <v>01-180</v>
      </c>
      <c r="B9" t="s">
        <v>21</v>
      </c>
      <c r="C9">
        <v>1</v>
      </c>
      <c r="D9" t="str">
        <f t="shared" si="0"/>
        <v>ED</v>
      </c>
      <c r="E9">
        <v>589</v>
      </c>
      <c r="F9">
        <v>205</v>
      </c>
      <c r="G9" s="1">
        <v>0.34799999999999998</v>
      </c>
      <c r="H9">
        <v>589</v>
      </c>
      <c r="I9">
        <v>205</v>
      </c>
      <c r="J9">
        <v>203</v>
      </c>
      <c r="K9">
        <v>7</v>
      </c>
      <c r="L9">
        <v>0</v>
      </c>
      <c r="M9">
        <v>3</v>
      </c>
      <c r="N9">
        <v>38</v>
      </c>
      <c r="O9">
        <v>5</v>
      </c>
      <c r="P9">
        <v>150</v>
      </c>
      <c r="Q9">
        <v>0</v>
      </c>
      <c r="R9">
        <f t="shared" si="1"/>
        <v>0.73891625615763545</v>
      </c>
      <c r="S9">
        <f t="shared" si="2"/>
        <v>3.4482758620689655E-2</v>
      </c>
      <c r="T9">
        <f t="shared" si="3"/>
        <v>0.18719211822660098</v>
      </c>
      <c r="U9">
        <f t="shared" si="4"/>
        <v>1.4778325123152709E-2</v>
      </c>
      <c r="V9">
        <f t="shared" si="5"/>
        <v>2.4630541871921183E-2</v>
      </c>
      <c r="W9">
        <f t="shared" si="6"/>
        <v>0</v>
      </c>
      <c r="X9">
        <f t="shared" si="7"/>
        <v>0</v>
      </c>
      <c r="Y9">
        <f t="shared" si="8"/>
        <v>0.73891625615763545</v>
      </c>
    </row>
    <row r="10" spans="1:25" x14ac:dyDescent="0.3">
      <c r="A10" t="str">
        <f>VLOOKUP(B10,'VTD Check'!A:D,4,FALSE)</f>
        <v>01-185</v>
      </c>
      <c r="B10" t="s">
        <v>22</v>
      </c>
      <c r="C10">
        <v>1</v>
      </c>
      <c r="D10" t="str">
        <f t="shared" si="0"/>
        <v>ED</v>
      </c>
      <c r="E10">
        <v>151</v>
      </c>
      <c r="F10">
        <v>89</v>
      </c>
      <c r="G10" s="1">
        <v>0.58940000000000003</v>
      </c>
      <c r="H10">
        <v>151</v>
      </c>
      <c r="I10">
        <v>89</v>
      </c>
      <c r="J10">
        <v>89</v>
      </c>
      <c r="K10">
        <v>1</v>
      </c>
      <c r="L10">
        <v>0</v>
      </c>
      <c r="M10">
        <v>2</v>
      </c>
      <c r="N10">
        <v>18</v>
      </c>
      <c r="O10">
        <v>0</v>
      </c>
      <c r="P10">
        <v>68</v>
      </c>
      <c r="Q10">
        <v>0</v>
      </c>
      <c r="R10">
        <f t="shared" si="1"/>
        <v>0.7640449438202247</v>
      </c>
      <c r="S10">
        <f t="shared" si="2"/>
        <v>1.1235955056179775E-2</v>
      </c>
      <c r="T10">
        <f t="shared" si="3"/>
        <v>0.20224719101123595</v>
      </c>
      <c r="U10">
        <f t="shared" si="4"/>
        <v>2.247191011235955E-2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0.7640449438202247</v>
      </c>
    </row>
    <row r="11" spans="1:25" x14ac:dyDescent="0.3">
      <c r="A11" t="e">
        <f>VLOOKUP(B11,'VTD Check'!A:D,4,FALSE)</f>
        <v>#N/A</v>
      </c>
      <c r="B11" t="s">
        <v>23</v>
      </c>
      <c r="C11">
        <v>1</v>
      </c>
      <c r="D11" t="str">
        <f t="shared" si="0"/>
        <v/>
      </c>
      <c r="R11" t="str">
        <f t="shared" si="1"/>
        <v/>
      </c>
      <c r="S11" t="str">
        <f t="shared" si="2"/>
        <v/>
      </c>
      <c r="T11" t="str">
        <f t="shared" si="3"/>
        <v/>
      </c>
      <c r="U11" t="str">
        <f t="shared" si="4"/>
        <v/>
      </c>
      <c r="V11" t="str">
        <f t="shared" si="5"/>
        <v/>
      </c>
      <c r="W11" t="str">
        <f t="shared" si="6"/>
        <v/>
      </c>
      <c r="X11" t="str">
        <f t="shared" si="7"/>
        <v/>
      </c>
      <c r="Y11" t="str">
        <f t="shared" si="8"/>
        <v/>
      </c>
    </row>
    <row r="12" spans="1:25" x14ac:dyDescent="0.3">
      <c r="A12" t="e">
        <f>VLOOKUP(B12,'VTD Check'!A:D,4,FALSE)</f>
        <v>#N/A</v>
      </c>
      <c r="B12" t="s">
        <v>24</v>
      </c>
      <c r="C12">
        <v>1</v>
      </c>
      <c r="D12" t="str">
        <f t="shared" si="0"/>
        <v/>
      </c>
      <c r="E12">
        <v>0</v>
      </c>
      <c r="F12">
        <v>1375</v>
      </c>
      <c r="G12" t="s">
        <v>25</v>
      </c>
      <c r="H12">
        <v>10954</v>
      </c>
      <c r="I12">
        <v>1375</v>
      </c>
      <c r="J12">
        <v>1364</v>
      </c>
      <c r="K12">
        <v>24</v>
      </c>
      <c r="L12">
        <v>6</v>
      </c>
      <c r="M12">
        <v>5</v>
      </c>
      <c r="N12">
        <v>434</v>
      </c>
      <c r="O12">
        <v>15</v>
      </c>
      <c r="P12">
        <v>873</v>
      </c>
      <c r="Q12">
        <v>7</v>
      </c>
      <c r="R12">
        <f t="shared" si="1"/>
        <v>0.64002932551319647</v>
      </c>
      <c r="S12">
        <f t="shared" si="2"/>
        <v>1.7595307917888565E-2</v>
      </c>
      <c r="T12">
        <f t="shared" si="3"/>
        <v>0.31818181818181818</v>
      </c>
      <c r="U12">
        <f t="shared" si="4"/>
        <v>3.6656891495601175E-3</v>
      </c>
      <c r="V12">
        <f t="shared" si="5"/>
        <v>1.0997067448680353E-2</v>
      </c>
      <c r="W12">
        <f t="shared" si="6"/>
        <v>4.3988269794721412E-3</v>
      </c>
      <c r="X12">
        <f t="shared" si="7"/>
        <v>5.131964809384164E-3</v>
      </c>
      <c r="Y12">
        <f t="shared" si="8"/>
        <v>0.64002932551319647</v>
      </c>
    </row>
    <row r="13" spans="1:25" x14ac:dyDescent="0.3">
      <c r="A13" t="e">
        <f>VLOOKUP(B13,'VTD Check'!A:D,4,FALSE)</f>
        <v>#N/A</v>
      </c>
      <c r="B13" t="s">
        <v>26</v>
      </c>
      <c r="C13">
        <v>1</v>
      </c>
      <c r="D13" t="str">
        <f t="shared" si="0"/>
        <v/>
      </c>
      <c r="E13">
        <v>0</v>
      </c>
      <c r="F13">
        <v>0</v>
      </c>
      <c r="G13" t="s">
        <v>25</v>
      </c>
      <c r="H13">
        <v>10954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tr">
        <f t="shared" si="1"/>
        <v/>
      </c>
      <c r="S13" t="str">
        <f t="shared" si="2"/>
        <v/>
      </c>
      <c r="T13" t="str">
        <f t="shared" si="3"/>
        <v/>
      </c>
      <c r="U13" t="str">
        <f t="shared" si="4"/>
        <v/>
      </c>
      <c r="V13" t="str">
        <f t="shared" si="5"/>
        <v/>
      </c>
      <c r="W13" t="str">
        <f t="shared" si="6"/>
        <v/>
      </c>
      <c r="X13" t="str">
        <f t="shared" si="7"/>
        <v/>
      </c>
      <c r="Y13" t="str">
        <f t="shared" si="8"/>
        <v/>
      </c>
    </row>
    <row r="14" spans="1:25" x14ac:dyDescent="0.3">
      <c r="A14" t="e">
        <f>VLOOKUP(B14,'VTD Check'!A:D,4,FALSE)</f>
        <v>#N/A</v>
      </c>
      <c r="B14" t="s">
        <v>27</v>
      </c>
      <c r="C14">
        <v>1</v>
      </c>
      <c r="D14" t="str">
        <f t="shared" si="0"/>
        <v/>
      </c>
      <c r="E14">
        <v>0</v>
      </c>
      <c r="F14">
        <v>0</v>
      </c>
      <c r="G14" t="s">
        <v>25</v>
      </c>
      <c r="H14">
        <v>10954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tr">
        <f t="shared" si="1"/>
        <v/>
      </c>
      <c r="S14" t="str">
        <f t="shared" si="2"/>
        <v/>
      </c>
      <c r="T14" t="str">
        <f t="shared" si="3"/>
        <v/>
      </c>
      <c r="U14" t="str">
        <f t="shared" si="4"/>
        <v/>
      </c>
      <c r="V14" t="str">
        <f t="shared" si="5"/>
        <v/>
      </c>
      <c r="W14" t="str">
        <f t="shared" si="6"/>
        <v/>
      </c>
      <c r="X14" t="str">
        <f t="shared" si="7"/>
        <v/>
      </c>
      <c r="Y14" t="str">
        <f t="shared" si="8"/>
        <v/>
      </c>
    </row>
    <row r="15" spans="1:25" x14ac:dyDescent="0.3">
      <c r="A15" t="e">
        <f>VLOOKUP(B15,'VTD Check'!A:D,4,FALSE)</f>
        <v>#N/A</v>
      </c>
      <c r="B15" t="s">
        <v>28</v>
      </c>
      <c r="C15">
        <v>1</v>
      </c>
      <c r="D15" t="str">
        <f t="shared" si="0"/>
        <v/>
      </c>
      <c r="E15">
        <v>0</v>
      </c>
      <c r="F15">
        <v>0</v>
      </c>
      <c r="G15" t="s">
        <v>25</v>
      </c>
      <c r="H15">
        <v>10954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tr">
        <f t="shared" si="1"/>
        <v/>
      </c>
      <c r="S15" t="str">
        <f t="shared" si="2"/>
        <v/>
      </c>
      <c r="T15" t="str">
        <f t="shared" si="3"/>
        <v/>
      </c>
      <c r="U15" t="str">
        <f t="shared" si="4"/>
        <v/>
      </c>
      <c r="V15" t="str">
        <f t="shared" si="5"/>
        <v/>
      </c>
      <c r="W15" t="str">
        <f t="shared" si="6"/>
        <v/>
      </c>
      <c r="X15" t="str">
        <f t="shared" si="7"/>
        <v/>
      </c>
      <c r="Y15" t="str">
        <f t="shared" si="8"/>
        <v/>
      </c>
    </row>
    <row r="16" spans="1:25" x14ac:dyDescent="0.3">
      <c r="A16" t="e">
        <f>VLOOKUP(B16,'VTD Check'!A:D,4,FALSE)</f>
        <v>#N/A</v>
      </c>
      <c r="B16" t="s">
        <v>29</v>
      </c>
      <c r="C16">
        <v>1</v>
      </c>
      <c r="D16" t="str">
        <f t="shared" si="0"/>
        <v/>
      </c>
      <c r="E16">
        <v>0</v>
      </c>
      <c r="F16">
        <v>0</v>
      </c>
      <c r="G16" t="s">
        <v>25</v>
      </c>
      <c r="H16">
        <v>10954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tr">
        <f t="shared" si="1"/>
        <v/>
      </c>
      <c r="S16" t="str">
        <f t="shared" si="2"/>
        <v/>
      </c>
      <c r="T16" t="str">
        <f t="shared" si="3"/>
        <v/>
      </c>
      <c r="U16" t="str">
        <f t="shared" si="4"/>
        <v/>
      </c>
      <c r="V16" t="str">
        <f t="shared" si="5"/>
        <v/>
      </c>
      <c r="W16" t="str">
        <f t="shared" si="6"/>
        <v/>
      </c>
      <c r="X16" t="str">
        <f t="shared" si="7"/>
        <v/>
      </c>
      <c r="Y16" t="str">
        <f t="shared" si="8"/>
        <v/>
      </c>
    </row>
    <row r="17" spans="1:25" x14ac:dyDescent="0.3">
      <c r="A17" t="e">
        <f>VLOOKUP(B17,'VTD Check'!A:D,4,FALSE)</f>
        <v>#N/A</v>
      </c>
      <c r="B17" t="s">
        <v>30</v>
      </c>
      <c r="C17">
        <v>1</v>
      </c>
      <c r="D17" t="str">
        <f t="shared" si="0"/>
        <v/>
      </c>
      <c r="E17">
        <v>0</v>
      </c>
      <c r="F17">
        <v>0</v>
      </c>
      <c r="G17" t="s">
        <v>25</v>
      </c>
      <c r="H17">
        <v>10954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tr">
        <f t="shared" si="1"/>
        <v/>
      </c>
      <c r="S17" t="str">
        <f t="shared" si="2"/>
        <v/>
      </c>
      <c r="T17" t="str">
        <f t="shared" si="3"/>
        <v/>
      </c>
      <c r="U17" t="str">
        <f t="shared" si="4"/>
        <v/>
      </c>
      <c r="V17" t="str">
        <f t="shared" si="5"/>
        <v/>
      </c>
      <c r="W17" t="str">
        <f t="shared" si="6"/>
        <v/>
      </c>
      <c r="X17" t="str">
        <f t="shared" si="7"/>
        <v/>
      </c>
      <c r="Y17" t="str">
        <f t="shared" si="8"/>
        <v/>
      </c>
    </row>
    <row r="18" spans="1:25" x14ac:dyDescent="0.3">
      <c r="A18" t="e">
        <f>VLOOKUP(B18,'VTD Check'!A:D,4,FALSE)</f>
        <v>#N/A</v>
      </c>
      <c r="B18" t="s">
        <v>31</v>
      </c>
      <c r="C18">
        <v>1</v>
      </c>
      <c r="D18" t="str">
        <f t="shared" si="0"/>
        <v/>
      </c>
      <c r="E18">
        <v>0</v>
      </c>
      <c r="F18">
        <v>0</v>
      </c>
      <c r="G18" t="s">
        <v>25</v>
      </c>
      <c r="H18">
        <v>10954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/>
      </c>
      <c r="V18" t="str">
        <f t="shared" si="5"/>
        <v/>
      </c>
      <c r="W18" t="str">
        <f t="shared" si="6"/>
        <v/>
      </c>
      <c r="X18" t="str">
        <f t="shared" si="7"/>
        <v/>
      </c>
      <c r="Y18" t="str">
        <f t="shared" si="8"/>
        <v/>
      </c>
    </row>
    <row r="19" spans="1:25" x14ac:dyDescent="0.3">
      <c r="A19" t="e">
        <f>VLOOKUP(B19,'VTD Check'!A:D,4,FALSE)</f>
        <v>#N/A</v>
      </c>
      <c r="B19" t="s">
        <v>32</v>
      </c>
      <c r="C19">
        <v>1</v>
      </c>
      <c r="D19" t="str">
        <f t="shared" si="0"/>
        <v/>
      </c>
      <c r="E19">
        <v>0</v>
      </c>
      <c r="F19">
        <v>1375</v>
      </c>
      <c r="G19" t="s">
        <v>25</v>
      </c>
      <c r="H19">
        <v>0</v>
      </c>
      <c r="I19">
        <v>1375</v>
      </c>
      <c r="J19">
        <v>1364</v>
      </c>
      <c r="K19">
        <v>24</v>
      </c>
      <c r="L19">
        <v>6</v>
      </c>
      <c r="M19">
        <v>5</v>
      </c>
      <c r="N19">
        <v>434</v>
      </c>
      <c r="O19">
        <v>15</v>
      </c>
      <c r="P19">
        <v>873</v>
      </c>
      <c r="Q19">
        <v>7</v>
      </c>
      <c r="R19">
        <f t="shared" si="1"/>
        <v>0.64002932551319647</v>
      </c>
      <c r="S19">
        <f t="shared" si="2"/>
        <v>1.7595307917888565E-2</v>
      </c>
      <c r="T19">
        <f t="shared" si="3"/>
        <v>0.31818181818181818</v>
      </c>
      <c r="U19">
        <f t="shared" si="4"/>
        <v>3.6656891495601175E-3</v>
      </c>
      <c r="V19">
        <f t="shared" si="5"/>
        <v>1.0997067448680353E-2</v>
      </c>
      <c r="W19">
        <f t="shared" si="6"/>
        <v>4.3988269794721412E-3</v>
      </c>
      <c r="X19">
        <f t="shared" si="7"/>
        <v>5.131964809384164E-3</v>
      </c>
      <c r="Y19">
        <f t="shared" si="8"/>
        <v>0.64002932551319647</v>
      </c>
    </row>
    <row r="20" spans="1:25" x14ac:dyDescent="0.3">
      <c r="A20" t="e">
        <f>VLOOKUP(B20,'VTD Check'!A:D,4,FALSE)</f>
        <v>#N/A</v>
      </c>
      <c r="B20" t="s">
        <v>33</v>
      </c>
      <c r="C20">
        <v>1</v>
      </c>
      <c r="D20" t="str">
        <f t="shared" si="0"/>
        <v/>
      </c>
      <c r="R20" t="str">
        <f t="shared" si="1"/>
        <v/>
      </c>
      <c r="S20" t="str">
        <f t="shared" si="2"/>
        <v/>
      </c>
      <c r="T20" t="str">
        <f t="shared" si="3"/>
        <v/>
      </c>
      <c r="U20" t="str">
        <f t="shared" si="4"/>
        <v/>
      </c>
      <c r="V20" t="str">
        <f t="shared" si="5"/>
        <v/>
      </c>
      <c r="W20" t="str">
        <f t="shared" si="6"/>
        <v/>
      </c>
      <c r="X20" t="str">
        <f t="shared" si="7"/>
        <v/>
      </c>
      <c r="Y20" t="str">
        <f t="shared" si="8"/>
        <v/>
      </c>
    </row>
    <row r="21" spans="1:25" x14ac:dyDescent="0.3">
      <c r="A21" t="e">
        <f>VLOOKUP(B21,'VTD Check'!A:D,4,FALSE)</f>
        <v>#N/A</v>
      </c>
      <c r="B21" t="s">
        <v>34</v>
      </c>
      <c r="C21">
        <v>1</v>
      </c>
      <c r="D21" t="str">
        <f t="shared" si="0"/>
        <v/>
      </c>
      <c r="R21" t="str">
        <f t="shared" si="1"/>
        <v/>
      </c>
      <c r="S21" t="str">
        <f t="shared" si="2"/>
        <v/>
      </c>
      <c r="T21" t="str">
        <f t="shared" si="3"/>
        <v/>
      </c>
      <c r="U21" t="str">
        <f t="shared" si="4"/>
        <v/>
      </c>
      <c r="V21" t="str">
        <f t="shared" si="5"/>
        <v/>
      </c>
      <c r="W21" t="str">
        <f t="shared" si="6"/>
        <v/>
      </c>
      <c r="X21" t="str">
        <f t="shared" si="7"/>
        <v/>
      </c>
      <c r="Y21" t="str">
        <f t="shared" si="8"/>
        <v/>
      </c>
    </row>
    <row r="22" spans="1:25" x14ac:dyDescent="0.3">
      <c r="A22" t="e">
        <f>VLOOKUP(B22,'VTD Check'!A:D,4,FALSE)</f>
        <v>#N/A</v>
      </c>
      <c r="B22" t="s">
        <v>35</v>
      </c>
      <c r="C22">
        <v>1</v>
      </c>
      <c r="D22" t="str">
        <f t="shared" si="0"/>
        <v/>
      </c>
      <c r="R22" t="str">
        <f t="shared" si="1"/>
        <v/>
      </c>
      <c r="S22" t="str">
        <f t="shared" si="2"/>
        <v/>
      </c>
      <c r="T22" t="str">
        <f t="shared" si="3"/>
        <v/>
      </c>
      <c r="U22" t="str">
        <f t="shared" si="4"/>
        <v/>
      </c>
      <c r="V22" t="str">
        <f t="shared" si="5"/>
        <v/>
      </c>
      <c r="W22" t="str">
        <f t="shared" si="6"/>
        <v/>
      </c>
      <c r="X22" t="str">
        <f t="shared" si="7"/>
        <v/>
      </c>
      <c r="Y22" t="str">
        <f t="shared" si="8"/>
        <v/>
      </c>
    </row>
    <row r="23" spans="1:25" x14ac:dyDescent="0.3">
      <c r="A23" t="e">
        <f>VLOOKUP(B23,'VTD Check'!A:D,4,FALSE)</f>
        <v>#N/A</v>
      </c>
      <c r="B23" t="s">
        <v>36</v>
      </c>
      <c r="C23">
        <v>1</v>
      </c>
      <c r="D23" t="str">
        <f t="shared" si="0"/>
        <v/>
      </c>
      <c r="R23" t="str">
        <f t="shared" si="1"/>
        <v/>
      </c>
      <c r="S23" t="str">
        <f t="shared" si="2"/>
        <v/>
      </c>
      <c r="T23" t="str">
        <f t="shared" si="3"/>
        <v/>
      </c>
      <c r="U23" t="str">
        <f t="shared" si="4"/>
        <v/>
      </c>
      <c r="V23" t="str">
        <f t="shared" si="5"/>
        <v/>
      </c>
      <c r="W23" t="str">
        <f t="shared" si="6"/>
        <v/>
      </c>
      <c r="X23" t="str">
        <f t="shared" si="7"/>
        <v/>
      </c>
      <c r="Y23" t="str">
        <f t="shared" si="8"/>
        <v/>
      </c>
    </row>
    <row r="24" spans="1:25" x14ac:dyDescent="0.3">
      <c r="A24" t="e">
        <f>VLOOKUP(B24,'VTD Check'!A:D,4,FALSE)</f>
        <v>#N/A</v>
      </c>
      <c r="B24" t="s">
        <v>37</v>
      </c>
      <c r="C24">
        <v>1</v>
      </c>
      <c r="D24" t="str">
        <f t="shared" si="0"/>
        <v/>
      </c>
      <c r="E24">
        <v>10954</v>
      </c>
      <c r="F24">
        <v>5030</v>
      </c>
      <c r="G24" s="1">
        <v>0.4592</v>
      </c>
      <c r="H24">
        <v>10954</v>
      </c>
      <c r="I24">
        <v>5030</v>
      </c>
      <c r="J24">
        <v>4988</v>
      </c>
      <c r="K24">
        <v>93</v>
      </c>
      <c r="L24">
        <v>18</v>
      </c>
      <c r="M24">
        <v>38</v>
      </c>
      <c r="N24">
        <v>1399</v>
      </c>
      <c r="O24">
        <v>42</v>
      </c>
      <c r="P24">
        <v>3389</v>
      </c>
      <c r="Q24">
        <v>9</v>
      </c>
      <c r="R24">
        <f t="shared" si="1"/>
        <v>0.67943063352044908</v>
      </c>
      <c r="S24">
        <f t="shared" si="2"/>
        <v>1.8644747393744988E-2</v>
      </c>
      <c r="T24">
        <f t="shared" si="3"/>
        <v>0.28047313552526065</v>
      </c>
      <c r="U24">
        <f t="shared" si="4"/>
        <v>7.6182838813151563E-3</v>
      </c>
      <c r="V24">
        <f t="shared" si="5"/>
        <v>8.4202085004009622E-3</v>
      </c>
      <c r="W24">
        <f t="shared" si="6"/>
        <v>3.6086607858861267E-3</v>
      </c>
      <c r="X24">
        <f t="shared" si="7"/>
        <v>1.8043303929430633E-3</v>
      </c>
      <c r="Y24">
        <f t="shared" si="8"/>
        <v>0.67943063352044908</v>
      </c>
    </row>
    <row r="25" spans="1:25" x14ac:dyDescent="0.3">
      <c r="A25" t="e">
        <f>VLOOKUP(B25,'VTD Check'!A:D,4,FALSE)</f>
        <v>#N/A</v>
      </c>
      <c r="D25" t="str">
        <f t="shared" si="0"/>
        <v/>
      </c>
      <c r="R25" t="str">
        <f t="shared" si="1"/>
        <v/>
      </c>
      <c r="S25" t="str">
        <f t="shared" si="2"/>
        <v/>
      </c>
      <c r="T25" t="str">
        <f t="shared" si="3"/>
        <v/>
      </c>
      <c r="U25" t="str">
        <f t="shared" si="4"/>
        <v/>
      </c>
      <c r="V25" t="str">
        <f t="shared" si="5"/>
        <v/>
      </c>
      <c r="W25" t="str">
        <f t="shared" si="6"/>
        <v/>
      </c>
      <c r="X25" t="str">
        <f t="shared" si="7"/>
        <v/>
      </c>
      <c r="Y25" t="str">
        <f t="shared" si="8"/>
        <v/>
      </c>
    </row>
    <row r="26" spans="1:25" x14ac:dyDescent="0.3">
      <c r="A26" t="str">
        <f>VLOOKUP(B26,'VTD Check'!A:D,4,FALSE)</f>
        <v>02-210</v>
      </c>
      <c r="B26" t="s">
        <v>38</v>
      </c>
      <c r="C26">
        <v>2</v>
      </c>
      <c r="D26" t="str">
        <f t="shared" si="0"/>
        <v>ED</v>
      </c>
      <c r="E26">
        <v>2446</v>
      </c>
      <c r="F26">
        <v>1164</v>
      </c>
      <c r="G26" s="1">
        <v>0.47589999999999999</v>
      </c>
      <c r="H26">
        <v>2446</v>
      </c>
      <c r="I26">
        <v>1164</v>
      </c>
      <c r="J26">
        <v>1157</v>
      </c>
      <c r="K26">
        <v>31</v>
      </c>
      <c r="L26">
        <v>9</v>
      </c>
      <c r="M26">
        <v>10</v>
      </c>
      <c r="N26">
        <v>578</v>
      </c>
      <c r="O26">
        <v>8</v>
      </c>
      <c r="P26">
        <v>520</v>
      </c>
      <c r="Q26">
        <v>1</v>
      </c>
      <c r="R26">
        <f t="shared" si="1"/>
        <v>0.449438202247191</v>
      </c>
      <c r="S26">
        <f t="shared" si="2"/>
        <v>2.6793431287813311E-2</v>
      </c>
      <c r="T26">
        <f t="shared" si="3"/>
        <v>0.49956784788245462</v>
      </c>
      <c r="U26">
        <f t="shared" si="4"/>
        <v>8.6430423509075201E-3</v>
      </c>
      <c r="V26">
        <f t="shared" si="5"/>
        <v>6.9144338807260158E-3</v>
      </c>
      <c r="W26">
        <f t="shared" si="6"/>
        <v>7.7787381158167671E-3</v>
      </c>
      <c r="X26">
        <f t="shared" si="7"/>
        <v>8.6430423509075197E-4</v>
      </c>
      <c r="Y26">
        <f t="shared" si="8"/>
        <v>2.4995678478824548</v>
      </c>
    </row>
    <row r="27" spans="1:25" x14ac:dyDescent="0.3">
      <c r="A27" t="str">
        <f>VLOOKUP(B27,'VTD Check'!A:D,4,FALSE)</f>
        <v>02-220</v>
      </c>
      <c r="B27" t="s">
        <v>39</v>
      </c>
      <c r="C27">
        <v>2</v>
      </c>
      <c r="D27" t="str">
        <f t="shared" si="0"/>
        <v>ED</v>
      </c>
      <c r="E27">
        <v>2238</v>
      </c>
      <c r="F27">
        <v>1144</v>
      </c>
      <c r="G27" s="1">
        <v>0.51119999999999999</v>
      </c>
      <c r="H27">
        <v>2238</v>
      </c>
      <c r="I27">
        <v>1144</v>
      </c>
      <c r="J27">
        <v>1138</v>
      </c>
      <c r="K27">
        <v>30</v>
      </c>
      <c r="L27">
        <v>5</v>
      </c>
      <c r="M27">
        <v>7</v>
      </c>
      <c r="N27">
        <v>550</v>
      </c>
      <c r="O27">
        <v>3</v>
      </c>
      <c r="P27">
        <v>541</v>
      </c>
      <c r="Q27">
        <v>2</v>
      </c>
      <c r="R27">
        <f t="shared" si="1"/>
        <v>0.47539543057996486</v>
      </c>
      <c r="S27">
        <f t="shared" si="2"/>
        <v>2.6362038664323375E-2</v>
      </c>
      <c r="T27">
        <f t="shared" si="3"/>
        <v>0.48330404217926187</v>
      </c>
      <c r="U27">
        <f t="shared" si="4"/>
        <v>6.1511423550087872E-3</v>
      </c>
      <c r="V27">
        <f t="shared" si="5"/>
        <v>2.6362038664323375E-3</v>
      </c>
      <c r="W27">
        <f t="shared" si="6"/>
        <v>4.3936731107205628E-3</v>
      </c>
      <c r="X27">
        <f t="shared" si="7"/>
        <v>1.7574692442882249E-3</v>
      </c>
      <c r="Y27">
        <f t="shared" si="8"/>
        <v>2.4833040421792618</v>
      </c>
    </row>
    <row r="28" spans="1:25" x14ac:dyDescent="0.3">
      <c r="A28" t="str">
        <f>VLOOKUP(B28,'VTD Check'!A:D,4,FALSE)</f>
        <v>02-230</v>
      </c>
      <c r="B28" t="s">
        <v>40</v>
      </c>
      <c r="C28">
        <v>2</v>
      </c>
      <c r="D28" t="str">
        <f t="shared" si="0"/>
        <v>ED</v>
      </c>
      <c r="E28">
        <v>1183</v>
      </c>
      <c r="F28">
        <v>633</v>
      </c>
      <c r="G28" s="1">
        <v>0.53510000000000002</v>
      </c>
      <c r="H28">
        <v>1183</v>
      </c>
      <c r="I28">
        <v>633</v>
      </c>
      <c r="J28">
        <v>630</v>
      </c>
      <c r="K28">
        <v>9</v>
      </c>
      <c r="L28">
        <v>1</v>
      </c>
      <c r="M28">
        <v>9</v>
      </c>
      <c r="N28">
        <v>272</v>
      </c>
      <c r="O28">
        <v>1</v>
      </c>
      <c r="P28">
        <v>338</v>
      </c>
      <c r="Q28">
        <v>0</v>
      </c>
      <c r="R28">
        <f t="shared" si="1"/>
        <v>0.53650793650793649</v>
      </c>
      <c r="S28">
        <f t="shared" si="2"/>
        <v>1.4285714285714285E-2</v>
      </c>
      <c r="T28">
        <f t="shared" si="3"/>
        <v>0.43174603174603177</v>
      </c>
      <c r="U28">
        <f t="shared" si="4"/>
        <v>1.4285714285714285E-2</v>
      </c>
      <c r="V28">
        <f t="shared" si="5"/>
        <v>1.5873015873015873E-3</v>
      </c>
      <c r="W28">
        <f t="shared" si="6"/>
        <v>1.5873015873015873E-3</v>
      </c>
      <c r="X28">
        <f t="shared" si="7"/>
        <v>0</v>
      </c>
      <c r="Y28">
        <f t="shared" si="8"/>
        <v>0.53650793650793649</v>
      </c>
    </row>
    <row r="29" spans="1:25" x14ac:dyDescent="0.3">
      <c r="A29" t="str">
        <f>VLOOKUP(B29,'VTD Check'!A:D,4,FALSE)</f>
        <v>02-240</v>
      </c>
      <c r="B29" t="s">
        <v>41</v>
      </c>
      <c r="C29">
        <v>2</v>
      </c>
      <c r="D29" t="str">
        <f t="shared" si="0"/>
        <v>ED</v>
      </c>
      <c r="E29">
        <v>1318</v>
      </c>
      <c r="F29">
        <v>706</v>
      </c>
      <c r="G29" s="1">
        <v>0.53569999999999995</v>
      </c>
      <c r="H29">
        <v>1318</v>
      </c>
      <c r="I29">
        <v>706</v>
      </c>
      <c r="J29">
        <v>702</v>
      </c>
      <c r="K29">
        <v>18</v>
      </c>
      <c r="L29">
        <v>2</v>
      </c>
      <c r="M29">
        <v>5</v>
      </c>
      <c r="N29">
        <v>339</v>
      </c>
      <c r="O29">
        <v>4</v>
      </c>
      <c r="P29">
        <v>329</v>
      </c>
      <c r="Q29">
        <v>5</v>
      </c>
      <c r="R29">
        <f t="shared" si="1"/>
        <v>0.46866096866096868</v>
      </c>
      <c r="S29">
        <f t="shared" si="2"/>
        <v>2.564102564102564E-2</v>
      </c>
      <c r="T29">
        <f t="shared" si="3"/>
        <v>0.48290598290598291</v>
      </c>
      <c r="U29">
        <f t="shared" si="4"/>
        <v>7.1225071225071226E-3</v>
      </c>
      <c r="V29">
        <f t="shared" si="5"/>
        <v>5.6980056980056983E-3</v>
      </c>
      <c r="W29">
        <f t="shared" si="6"/>
        <v>2.8490028490028491E-3</v>
      </c>
      <c r="X29">
        <f t="shared" si="7"/>
        <v>7.1225071225071226E-3</v>
      </c>
      <c r="Y29">
        <f t="shared" si="8"/>
        <v>2.482905982905983</v>
      </c>
    </row>
    <row r="30" spans="1:25" x14ac:dyDescent="0.3">
      <c r="A30" t="str">
        <f>VLOOKUP(B30,'VTD Check'!A:D,4,FALSE)</f>
        <v>02-250</v>
      </c>
      <c r="B30" t="s">
        <v>42</v>
      </c>
      <c r="C30">
        <v>2</v>
      </c>
      <c r="D30" t="str">
        <f t="shared" si="0"/>
        <v>ED</v>
      </c>
      <c r="E30">
        <v>2534</v>
      </c>
      <c r="F30">
        <v>1271</v>
      </c>
      <c r="G30" s="1">
        <v>0.50160000000000005</v>
      </c>
      <c r="H30">
        <v>2534</v>
      </c>
      <c r="I30">
        <v>1271</v>
      </c>
      <c r="J30">
        <v>1263</v>
      </c>
      <c r="K30">
        <v>37</v>
      </c>
      <c r="L30">
        <v>6</v>
      </c>
      <c r="M30">
        <v>5</v>
      </c>
      <c r="N30">
        <v>452</v>
      </c>
      <c r="O30">
        <v>7</v>
      </c>
      <c r="P30">
        <v>753</v>
      </c>
      <c r="Q30">
        <v>3</v>
      </c>
      <c r="R30">
        <f t="shared" si="1"/>
        <v>0.59619952494061756</v>
      </c>
      <c r="S30">
        <f t="shared" si="2"/>
        <v>2.9295328582739508E-2</v>
      </c>
      <c r="T30">
        <f t="shared" si="3"/>
        <v>0.3578780680918448</v>
      </c>
      <c r="U30">
        <f t="shared" si="4"/>
        <v>3.95882818685669E-3</v>
      </c>
      <c r="V30">
        <f t="shared" si="5"/>
        <v>5.5423594615993665E-3</v>
      </c>
      <c r="W30">
        <f t="shared" si="6"/>
        <v>4.7505938242280287E-3</v>
      </c>
      <c r="X30">
        <f t="shared" si="7"/>
        <v>2.3752969121140144E-3</v>
      </c>
      <c r="Y30">
        <f t="shared" si="8"/>
        <v>0.59619952494061756</v>
      </c>
    </row>
    <row r="31" spans="1:25" x14ac:dyDescent="0.3">
      <c r="A31" t="str">
        <f>VLOOKUP(B31,'VTD Check'!A:D,4,FALSE)</f>
        <v>02-260</v>
      </c>
      <c r="B31" t="s">
        <v>43</v>
      </c>
      <c r="C31">
        <v>2</v>
      </c>
      <c r="D31" t="str">
        <f t="shared" si="0"/>
        <v>ED</v>
      </c>
      <c r="E31">
        <v>1642</v>
      </c>
      <c r="F31">
        <v>893</v>
      </c>
      <c r="G31" s="1">
        <v>0.54379999999999995</v>
      </c>
      <c r="H31">
        <v>1642</v>
      </c>
      <c r="I31">
        <v>893</v>
      </c>
      <c r="J31">
        <v>890</v>
      </c>
      <c r="K31">
        <v>19</v>
      </c>
      <c r="L31">
        <v>3</v>
      </c>
      <c r="M31">
        <v>8</v>
      </c>
      <c r="N31">
        <v>164</v>
      </c>
      <c r="O31">
        <v>3</v>
      </c>
      <c r="P31">
        <v>693</v>
      </c>
      <c r="Q31">
        <v>0</v>
      </c>
      <c r="R31">
        <f t="shared" si="1"/>
        <v>0.77865168539325846</v>
      </c>
      <c r="S31">
        <f t="shared" si="2"/>
        <v>2.1348314606741574E-2</v>
      </c>
      <c r="T31">
        <f t="shared" si="3"/>
        <v>0.1842696629213483</v>
      </c>
      <c r="U31">
        <f t="shared" si="4"/>
        <v>8.988764044943821E-3</v>
      </c>
      <c r="V31">
        <f t="shared" si="5"/>
        <v>3.3707865168539327E-3</v>
      </c>
      <c r="W31">
        <f t="shared" si="6"/>
        <v>3.3707865168539327E-3</v>
      </c>
      <c r="X31">
        <f t="shared" si="7"/>
        <v>0</v>
      </c>
      <c r="Y31">
        <f t="shared" si="8"/>
        <v>0.77865168539325846</v>
      </c>
    </row>
    <row r="32" spans="1:25" x14ac:dyDescent="0.3">
      <c r="A32" t="str">
        <f>VLOOKUP(B32,'VTD Check'!A:D,4,FALSE)</f>
        <v>02-285</v>
      </c>
      <c r="B32" t="s">
        <v>44</v>
      </c>
      <c r="C32">
        <v>2</v>
      </c>
      <c r="D32" t="str">
        <f t="shared" si="0"/>
        <v>ED</v>
      </c>
      <c r="E32">
        <v>228</v>
      </c>
      <c r="F32">
        <v>72</v>
      </c>
      <c r="G32" s="1">
        <v>0.31580000000000003</v>
      </c>
      <c r="H32">
        <v>228</v>
      </c>
      <c r="I32">
        <v>72</v>
      </c>
      <c r="J32">
        <v>68</v>
      </c>
      <c r="K32">
        <v>3</v>
      </c>
      <c r="L32">
        <v>2</v>
      </c>
      <c r="M32">
        <v>0</v>
      </c>
      <c r="N32">
        <v>28</v>
      </c>
      <c r="O32">
        <v>1</v>
      </c>
      <c r="P32">
        <v>33</v>
      </c>
      <c r="Q32">
        <v>1</v>
      </c>
      <c r="R32">
        <f t="shared" si="1"/>
        <v>0.48529411764705882</v>
      </c>
      <c r="S32">
        <f t="shared" si="2"/>
        <v>4.4117647058823532E-2</v>
      </c>
      <c r="T32">
        <f t="shared" si="3"/>
        <v>0.41176470588235292</v>
      </c>
      <c r="U32">
        <f t="shared" si="4"/>
        <v>0</v>
      </c>
      <c r="V32">
        <f t="shared" si="5"/>
        <v>1.4705882352941176E-2</v>
      </c>
      <c r="W32">
        <f t="shared" si="6"/>
        <v>2.9411764705882353E-2</v>
      </c>
      <c r="X32">
        <f t="shared" si="7"/>
        <v>1.4705882352941176E-2</v>
      </c>
      <c r="Y32">
        <f t="shared" si="8"/>
        <v>0.48529411764705882</v>
      </c>
    </row>
    <row r="33" spans="1:25" x14ac:dyDescent="0.3">
      <c r="A33" t="str">
        <f>VLOOKUP(B33,'VTD Check'!A:D,4,FALSE)</f>
        <v>02-295</v>
      </c>
      <c r="B33" t="s">
        <v>45</v>
      </c>
      <c r="C33">
        <v>2</v>
      </c>
      <c r="D33" t="str">
        <f t="shared" si="0"/>
        <v>ED</v>
      </c>
      <c r="E33">
        <v>77</v>
      </c>
      <c r="F33">
        <v>30</v>
      </c>
      <c r="G33" s="1">
        <v>0.3896</v>
      </c>
      <c r="H33">
        <v>77</v>
      </c>
      <c r="I33">
        <v>30</v>
      </c>
      <c r="J33">
        <v>30</v>
      </c>
      <c r="K33">
        <v>1</v>
      </c>
      <c r="L33">
        <v>2</v>
      </c>
      <c r="M33">
        <v>0</v>
      </c>
      <c r="N33">
        <v>20</v>
      </c>
      <c r="O33">
        <v>0</v>
      </c>
      <c r="P33">
        <v>7</v>
      </c>
      <c r="Q33">
        <v>0</v>
      </c>
      <c r="R33">
        <f t="shared" si="1"/>
        <v>0.23333333333333334</v>
      </c>
      <c r="S33">
        <f t="shared" si="2"/>
        <v>3.3333333333333333E-2</v>
      </c>
      <c r="T33">
        <f t="shared" si="3"/>
        <v>0.66666666666666663</v>
      </c>
      <c r="U33">
        <f t="shared" si="4"/>
        <v>0</v>
      </c>
      <c r="V33">
        <f t="shared" si="5"/>
        <v>0</v>
      </c>
      <c r="W33">
        <f t="shared" si="6"/>
        <v>6.6666666666666666E-2</v>
      </c>
      <c r="X33">
        <f t="shared" si="7"/>
        <v>0</v>
      </c>
      <c r="Y33">
        <f t="shared" si="8"/>
        <v>2.6666666666666665</v>
      </c>
    </row>
    <row r="34" spans="1:25" x14ac:dyDescent="0.3">
      <c r="A34" t="e">
        <f>VLOOKUP(B34,'VTD Check'!A:D,4,FALSE)</f>
        <v>#N/A</v>
      </c>
      <c r="B34" t="s">
        <v>46</v>
      </c>
      <c r="C34">
        <v>2</v>
      </c>
      <c r="D34" t="str">
        <f t="shared" si="0"/>
        <v/>
      </c>
      <c r="R34" t="str">
        <f t="shared" si="1"/>
        <v/>
      </c>
      <c r="S34" t="str">
        <f t="shared" si="2"/>
        <v/>
      </c>
      <c r="T34" t="str">
        <f t="shared" si="3"/>
        <v/>
      </c>
      <c r="U34" t="str">
        <f t="shared" si="4"/>
        <v/>
      </c>
      <c r="V34" t="str">
        <f t="shared" si="5"/>
        <v/>
      </c>
      <c r="W34" t="str">
        <f t="shared" si="6"/>
        <v/>
      </c>
      <c r="X34" t="str">
        <f t="shared" si="7"/>
        <v/>
      </c>
      <c r="Y34" t="str">
        <f t="shared" si="8"/>
        <v/>
      </c>
    </row>
    <row r="35" spans="1:25" x14ac:dyDescent="0.3">
      <c r="A35" t="e">
        <f>VLOOKUP(B35,'VTD Check'!A:D,4,FALSE)</f>
        <v>#N/A</v>
      </c>
      <c r="B35" t="s">
        <v>47</v>
      </c>
      <c r="C35">
        <v>2</v>
      </c>
      <c r="D35" t="str">
        <f t="shared" si="0"/>
        <v/>
      </c>
      <c r="R35" t="str">
        <f t="shared" si="1"/>
        <v/>
      </c>
      <c r="S35" t="str">
        <f t="shared" si="2"/>
        <v/>
      </c>
      <c r="T35" t="str">
        <f t="shared" si="3"/>
        <v/>
      </c>
      <c r="U35" t="str">
        <f t="shared" si="4"/>
        <v/>
      </c>
      <c r="V35" t="str">
        <f t="shared" si="5"/>
        <v/>
      </c>
      <c r="W35" t="str">
        <f t="shared" si="6"/>
        <v/>
      </c>
      <c r="X35" t="str">
        <f t="shared" si="7"/>
        <v/>
      </c>
      <c r="Y35" t="str">
        <f t="shared" si="8"/>
        <v/>
      </c>
    </row>
    <row r="36" spans="1:25" x14ac:dyDescent="0.3">
      <c r="A36" t="str">
        <f>VLOOKUP(B36,'VTD Check'!A:D,4,FALSE)</f>
        <v>03-300</v>
      </c>
      <c r="B36" t="s">
        <v>48</v>
      </c>
      <c r="C36">
        <v>3</v>
      </c>
      <c r="D36" t="str">
        <f t="shared" si="0"/>
        <v>ED</v>
      </c>
      <c r="E36">
        <v>1746</v>
      </c>
      <c r="F36">
        <v>902</v>
      </c>
      <c r="G36" s="1">
        <v>0.51659999999999995</v>
      </c>
      <c r="H36">
        <v>1746</v>
      </c>
      <c r="I36">
        <v>902</v>
      </c>
      <c r="J36">
        <v>898</v>
      </c>
      <c r="K36">
        <v>23</v>
      </c>
      <c r="L36">
        <v>3</v>
      </c>
      <c r="M36">
        <v>4</v>
      </c>
      <c r="N36">
        <v>521</v>
      </c>
      <c r="O36">
        <v>6</v>
      </c>
      <c r="P36">
        <v>338</v>
      </c>
      <c r="Q36">
        <v>3</v>
      </c>
      <c r="R36">
        <f t="shared" si="1"/>
        <v>0.37639198218262804</v>
      </c>
      <c r="S36">
        <f t="shared" si="2"/>
        <v>2.5612472160356347E-2</v>
      </c>
      <c r="T36">
        <f t="shared" si="3"/>
        <v>0.58017817371937641</v>
      </c>
      <c r="U36">
        <f t="shared" si="4"/>
        <v>4.4543429844097994E-3</v>
      </c>
      <c r="V36">
        <f t="shared" si="5"/>
        <v>6.6815144766146995E-3</v>
      </c>
      <c r="W36">
        <f t="shared" si="6"/>
        <v>3.3407572383073497E-3</v>
      </c>
      <c r="X36">
        <f t="shared" si="7"/>
        <v>3.3407572383073497E-3</v>
      </c>
      <c r="Y36">
        <f t="shared" si="8"/>
        <v>2.5801781737193763</v>
      </c>
    </row>
    <row r="37" spans="1:25" x14ac:dyDescent="0.3">
      <c r="A37" t="str">
        <f>VLOOKUP(B37,'VTD Check'!A:D,4,FALSE)</f>
        <v>03-310</v>
      </c>
      <c r="B37" t="s">
        <v>49</v>
      </c>
      <c r="C37">
        <v>3</v>
      </c>
      <c r="D37" t="str">
        <f t="shared" si="0"/>
        <v>ED</v>
      </c>
      <c r="E37">
        <v>980</v>
      </c>
      <c r="F37">
        <v>384</v>
      </c>
      <c r="G37" s="1">
        <v>0.39179999999999998</v>
      </c>
      <c r="H37">
        <v>980</v>
      </c>
      <c r="I37">
        <v>384</v>
      </c>
      <c r="J37">
        <v>384</v>
      </c>
      <c r="K37">
        <v>12</v>
      </c>
      <c r="L37">
        <v>1</v>
      </c>
      <c r="M37">
        <v>0</v>
      </c>
      <c r="N37">
        <v>260</v>
      </c>
      <c r="O37">
        <v>3</v>
      </c>
      <c r="P37">
        <v>108</v>
      </c>
      <c r="Q37">
        <v>0</v>
      </c>
      <c r="R37">
        <f t="shared" si="1"/>
        <v>0.28125</v>
      </c>
      <c r="S37">
        <f t="shared" si="2"/>
        <v>3.125E-2</v>
      </c>
      <c r="T37">
        <f t="shared" si="3"/>
        <v>0.67708333333333337</v>
      </c>
      <c r="U37">
        <f t="shared" si="4"/>
        <v>0</v>
      </c>
      <c r="V37">
        <f t="shared" si="5"/>
        <v>7.8125E-3</v>
      </c>
      <c r="W37">
        <f t="shared" si="6"/>
        <v>2.6041666666666665E-3</v>
      </c>
      <c r="X37">
        <f t="shared" si="7"/>
        <v>0</v>
      </c>
      <c r="Y37">
        <f t="shared" si="8"/>
        <v>2.6770833333333335</v>
      </c>
    </row>
    <row r="38" spans="1:25" x14ac:dyDescent="0.3">
      <c r="A38" t="str">
        <f>VLOOKUP(B38,'VTD Check'!A:D,4,FALSE)</f>
        <v>03-320</v>
      </c>
      <c r="B38" t="s">
        <v>50</v>
      </c>
      <c r="C38">
        <v>3</v>
      </c>
      <c r="D38" t="str">
        <f t="shared" si="0"/>
        <v>ED</v>
      </c>
      <c r="E38">
        <v>1084</v>
      </c>
      <c r="F38">
        <v>515</v>
      </c>
      <c r="G38" s="1">
        <v>0.47510000000000002</v>
      </c>
      <c r="H38">
        <v>1084</v>
      </c>
      <c r="I38">
        <v>515</v>
      </c>
      <c r="J38">
        <v>513</v>
      </c>
      <c r="K38">
        <v>11</v>
      </c>
      <c r="L38">
        <v>5</v>
      </c>
      <c r="M38">
        <v>0</v>
      </c>
      <c r="N38">
        <v>398</v>
      </c>
      <c r="O38">
        <v>5</v>
      </c>
      <c r="P38">
        <v>94</v>
      </c>
      <c r="Q38">
        <v>0</v>
      </c>
      <c r="R38">
        <f t="shared" si="1"/>
        <v>0.18323586744639375</v>
      </c>
      <c r="S38">
        <f t="shared" si="2"/>
        <v>2.1442495126705652E-2</v>
      </c>
      <c r="T38">
        <f t="shared" si="3"/>
        <v>0.77582846003898631</v>
      </c>
      <c r="U38">
        <f t="shared" si="4"/>
        <v>0</v>
      </c>
      <c r="V38">
        <f t="shared" si="5"/>
        <v>9.7465886939571145E-3</v>
      </c>
      <c r="W38">
        <f t="shared" si="6"/>
        <v>9.7465886939571145E-3</v>
      </c>
      <c r="X38">
        <f t="shared" si="7"/>
        <v>0</v>
      </c>
      <c r="Y38">
        <f t="shared" si="8"/>
        <v>2.7758284600389862</v>
      </c>
    </row>
    <row r="39" spans="1:25" x14ac:dyDescent="0.3">
      <c r="A39" t="str">
        <f>VLOOKUP(B39,'VTD Check'!A:D,4,FALSE)</f>
        <v>03-330</v>
      </c>
      <c r="B39" t="s">
        <v>51</v>
      </c>
      <c r="C39">
        <v>3</v>
      </c>
      <c r="D39" t="str">
        <f t="shared" si="0"/>
        <v>ED</v>
      </c>
      <c r="E39">
        <v>1550</v>
      </c>
      <c r="F39">
        <v>721</v>
      </c>
      <c r="G39" s="1">
        <v>0.4652</v>
      </c>
      <c r="H39">
        <v>1550</v>
      </c>
      <c r="I39">
        <v>721</v>
      </c>
      <c r="J39">
        <v>717</v>
      </c>
      <c r="K39">
        <v>12</v>
      </c>
      <c r="L39">
        <v>4</v>
      </c>
      <c r="M39">
        <v>0</v>
      </c>
      <c r="N39">
        <v>507</v>
      </c>
      <c r="O39">
        <v>3</v>
      </c>
      <c r="P39">
        <v>190</v>
      </c>
      <c r="Q39">
        <v>1</v>
      </c>
      <c r="R39">
        <f t="shared" si="1"/>
        <v>0.26499302649930268</v>
      </c>
      <c r="S39">
        <f t="shared" si="2"/>
        <v>1.6736401673640166E-2</v>
      </c>
      <c r="T39">
        <f t="shared" si="3"/>
        <v>0.70711297071129708</v>
      </c>
      <c r="U39">
        <f t="shared" si="4"/>
        <v>0</v>
      </c>
      <c r="V39">
        <f t="shared" si="5"/>
        <v>4.1841004184100415E-3</v>
      </c>
      <c r="W39">
        <f t="shared" si="6"/>
        <v>5.5788005578800556E-3</v>
      </c>
      <c r="X39">
        <f t="shared" si="7"/>
        <v>1.3947001394700139E-3</v>
      </c>
      <c r="Y39">
        <f t="shared" si="8"/>
        <v>2.7071129707112971</v>
      </c>
    </row>
    <row r="40" spans="1:25" x14ac:dyDescent="0.3">
      <c r="A40" t="str">
        <f>VLOOKUP(B40,'VTD Check'!A:D,4,FALSE)</f>
        <v>03-340</v>
      </c>
      <c r="B40" t="s">
        <v>52</v>
      </c>
      <c r="C40">
        <v>3</v>
      </c>
      <c r="D40" t="str">
        <f t="shared" si="0"/>
        <v>ED</v>
      </c>
      <c r="E40">
        <v>1408</v>
      </c>
      <c r="F40">
        <v>616</v>
      </c>
      <c r="G40" s="1">
        <v>0.4375</v>
      </c>
      <c r="H40">
        <v>1408</v>
      </c>
      <c r="I40">
        <v>616</v>
      </c>
      <c r="J40">
        <v>616</v>
      </c>
      <c r="K40">
        <v>7</v>
      </c>
      <c r="L40">
        <v>2</v>
      </c>
      <c r="M40">
        <v>4</v>
      </c>
      <c r="N40">
        <v>349</v>
      </c>
      <c r="O40">
        <v>7</v>
      </c>
      <c r="P40">
        <v>246</v>
      </c>
      <c r="Q40">
        <v>1</v>
      </c>
      <c r="R40">
        <f t="shared" si="1"/>
        <v>0.39935064935064934</v>
      </c>
      <c r="S40">
        <f t="shared" si="2"/>
        <v>1.1363636363636364E-2</v>
      </c>
      <c r="T40">
        <f t="shared" si="3"/>
        <v>0.56655844155844159</v>
      </c>
      <c r="U40">
        <f t="shared" si="4"/>
        <v>6.4935064935064939E-3</v>
      </c>
      <c r="V40">
        <f t="shared" si="5"/>
        <v>1.1363636363636364E-2</v>
      </c>
      <c r="W40">
        <f t="shared" si="6"/>
        <v>3.246753246753247E-3</v>
      </c>
      <c r="X40">
        <f t="shared" si="7"/>
        <v>1.6233766233766235E-3</v>
      </c>
      <c r="Y40">
        <f t="shared" si="8"/>
        <v>2.5665584415584415</v>
      </c>
    </row>
    <row r="41" spans="1:25" x14ac:dyDescent="0.3">
      <c r="A41" t="str">
        <f>VLOOKUP(B41,'VTD Check'!A:D,4,FALSE)</f>
        <v>03-350</v>
      </c>
      <c r="B41" t="s">
        <v>53</v>
      </c>
      <c r="C41">
        <v>3</v>
      </c>
      <c r="D41" t="str">
        <f t="shared" si="0"/>
        <v>ED</v>
      </c>
      <c r="E41">
        <v>1296</v>
      </c>
      <c r="F41">
        <v>623</v>
      </c>
      <c r="G41" s="1">
        <v>0.48070000000000002</v>
      </c>
      <c r="H41">
        <v>1296</v>
      </c>
      <c r="I41">
        <v>623</v>
      </c>
      <c r="J41">
        <v>621</v>
      </c>
      <c r="K41">
        <v>8</v>
      </c>
      <c r="L41">
        <v>3</v>
      </c>
      <c r="M41">
        <v>4</v>
      </c>
      <c r="N41">
        <v>263</v>
      </c>
      <c r="O41">
        <v>2</v>
      </c>
      <c r="P41">
        <v>340</v>
      </c>
      <c r="Q41">
        <v>1</v>
      </c>
      <c r="R41">
        <f t="shared" si="1"/>
        <v>0.54750402576489532</v>
      </c>
      <c r="S41">
        <f t="shared" si="2"/>
        <v>1.2882447665056361E-2</v>
      </c>
      <c r="T41">
        <f t="shared" si="3"/>
        <v>0.42351046698872785</v>
      </c>
      <c r="U41">
        <f t="shared" si="4"/>
        <v>6.4412238325281803E-3</v>
      </c>
      <c r="V41">
        <f t="shared" si="5"/>
        <v>3.2206119162640902E-3</v>
      </c>
      <c r="W41">
        <f t="shared" si="6"/>
        <v>4.830917874396135E-3</v>
      </c>
      <c r="X41">
        <f t="shared" si="7"/>
        <v>1.6103059581320451E-3</v>
      </c>
      <c r="Y41">
        <f t="shared" si="8"/>
        <v>0.54750402576489532</v>
      </c>
    </row>
    <row r="42" spans="1:25" x14ac:dyDescent="0.3">
      <c r="A42" t="str">
        <f>VLOOKUP(B42,'VTD Check'!A:D,4,FALSE)</f>
        <v>03-360</v>
      </c>
      <c r="B42" t="s">
        <v>54</v>
      </c>
      <c r="C42">
        <v>3</v>
      </c>
      <c r="D42" t="str">
        <f t="shared" si="0"/>
        <v>ED</v>
      </c>
      <c r="E42">
        <v>1230</v>
      </c>
      <c r="F42">
        <v>610</v>
      </c>
      <c r="G42" s="1">
        <v>0.49590000000000001</v>
      </c>
      <c r="H42">
        <v>1230</v>
      </c>
      <c r="I42">
        <v>610</v>
      </c>
      <c r="J42">
        <v>605</v>
      </c>
      <c r="K42">
        <v>3</v>
      </c>
      <c r="L42">
        <v>2</v>
      </c>
      <c r="M42">
        <v>5</v>
      </c>
      <c r="N42">
        <v>255</v>
      </c>
      <c r="O42">
        <v>1</v>
      </c>
      <c r="P42">
        <v>339</v>
      </c>
      <c r="Q42">
        <v>0</v>
      </c>
      <c r="R42">
        <f t="shared" si="1"/>
        <v>0.56033057851239665</v>
      </c>
      <c r="S42">
        <f t="shared" si="2"/>
        <v>4.9586776859504135E-3</v>
      </c>
      <c r="T42">
        <f t="shared" si="3"/>
        <v>0.42148760330578511</v>
      </c>
      <c r="U42">
        <f t="shared" si="4"/>
        <v>8.2644628099173556E-3</v>
      </c>
      <c r="V42">
        <f t="shared" si="5"/>
        <v>1.652892561983471E-3</v>
      </c>
      <c r="W42">
        <f t="shared" si="6"/>
        <v>3.3057851239669421E-3</v>
      </c>
      <c r="X42">
        <f t="shared" si="7"/>
        <v>0</v>
      </c>
      <c r="Y42">
        <f t="shared" si="8"/>
        <v>0.56033057851239665</v>
      </c>
    </row>
    <row r="43" spans="1:25" x14ac:dyDescent="0.3">
      <c r="A43" t="str">
        <f>VLOOKUP(B43,'VTD Check'!A:D,4,FALSE)</f>
        <v>03-370</v>
      </c>
      <c r="B43" t="s">
        <v>55</v>
      </c>
      <c r="C43">
        <v>3</v>
      </c>
      <c r="D43" t="str">
        <f t="shared" si="0"/>
        <v>ED</v>
      </c>
      <c r="E43">
        <v>1334</v>
      </c>
      <c r="F43">
        <v>669</v>
      </c>
      <c r="G43" s="1">
        <v>0.50149999999999995</v>
      </c>
      <c r="H43">
        <v>1334</v>
      </c>
      <c r="I43">
        <v>669</v>
      </c>
      <c r="J43">
        <v>667</v>
      </c>
      <c r="K43">
        <v>10</v>
      </c>
      <c r="L43">
        <v>3</v>
      </c>
      <c r="M43">
        <v>3</v>
      </c>
      <c r="N43">
        <v>426</v>
      </c>
      <c r="O43">
        <v>5</v>
      </c>
      <c r="P43">
        <v>220</v>
      </c>
      <c r="Q43">
        <v>0</v>
      </c>
      <c r="R43">
        <f t="shared" si="1"/>
        <v>0.32983508245877063</v>
      </c>
      <c r="S43">
        <f t="shared" si="2"/>
        <v>1.4992503748125937E-2</v>
      </c>
      <c r="T43">
        <f t="shared" si="3"/>
        <v>0.63868065967016496</v>
      </c>
      <c r="U43">
        <f t="shared" si="4"/>
        <v>4.4977511244377807E-3</v>
      </c>
      <c r="V43">
        <f t="shared" si="5"/>
        <v>7.4962518740629685E-3</v>
      </c>
      <c r="W43">
        <f t="shared" si="6"/>
        <v>4.4977511244377807E-3</v>
      </c>
      <c r="X43">
        <f t="shared" si="7"/>
        <v>0</v>
      </c>
      <c r="Y43">
        <f t="shared" si="8"/>
        <v>2.6386806596701651</v>
      </c>
    </row>
    <row r="44" spans="1:25" x14ac:dyDescent="0.3">
      <c r="A44" t="str">
        <f>VLOOKUP(B44,'VTD Check'!A:D,4,FALSE)</f>
        <v>03-380</v>
      </c>
      <c r="B44" t="s">
        <v>56</v>
      </c>
      <c r="C44">
        <v>3</v>
      </c>
      <c r="D44" t="str">
        <f t="shared" si="0"/>
        <v>ED</v>
      </c>
      <c r="E44">
        <v>956</v>
      </c>
      <c r="F44">
        <v>451</v>
      </c>
      <c r="G44" s="1">
        <v>0.4718</v>
      </c>
      <c r="H44">
        <v>956</v>
      </c>
      <c r="I44">
        <v>451</v>
      </c>
      <c r="J44">
        <v>447</v>
      </c>
      <c r="K44">
        <v>5</v>
      </c>
      <c r="L44">
        <v>1</v>
      </c>
      <c r="M44">
        <v>1</v>
      </c>
      <c r="N44">
        <v>259</v>
      </c>
      <c r="O44">
        <v>1</v>
      </c>
      <c r="P44">
        <v>178</v>
      </c>
      <c r="Q44">
        <v>2</v>
      </c>
      <c r="R44">
        <f t="shared" si="1"/>
        <v>0.39821029082774051</v>
      </c>
      <c r="S44">
        <f t="shared" si="2"/>
        <v>1.1185682326621925E-2</v>
      </c>
      <c r="T44">
        <f t="shared" si="3"/>
        <v>0.57941834451901564</v>
      </c>
      <c r="U44">
        <f t="shared" si="4"/>
        <v>2.2371364653243847E-3</v>
      </c>
      <c r="V44">
        <f t="shared" si="5"/>
        <v>2.2371364653243847E-3</v>
      </c>
      <c r="W44">
        <f t="shared" si="6"/>
        <v>2.2371364653243847E-3</v>
      </c>
      <c r="X44">
        <f t="shared" si="7"/>
        <v>4.4742729306487695E-3</v>
      </c>
      <c r="Y44">
        <f t="shared" si="8"/>
        <v>2.5794183445190155</v>
      </c>
    </row>
    <row r="45" spans="1:25" x14ac:dyDescent="0.3">
      <c r="A45" t="str">
        <f>VLOOKUP(B45,'VTD Check'!A:D,4,FALSE)</f>
        <v>03-390</v>
      </c>
      <c r="B45" t="s">
        <v>57</v>
      </c>
      <c r="C45">
        <v>3</v>
      </c>
      <c r="D45" t="str">
        <f t="shared" si="0"/>
        <v>ED</v>
      </c>
      <c r="E45">
        <v>941</v>
      </c>
      <c r="F45">
        <v>408</v>
      </c>
      <c r="G45" s="1">
        <v>0.43359999999999999</v>
      </c>
      <c r="H45">
        <v>941</v>
      </c>
      <c r="I45">
        <v>408</v>
      </c>
      <c r="J45">
        <v>406</v>
      </c>
      <c r="K45">
        <v>1</v>
      </c>
      <c r="L45">
        <v>3</v>
      </c>
      <c r="M45">
        <v>3</v>
      </c>
      <c r="N45">
        <v>191</v>
      </c>
      <c r="O45">
        <v>0</v>
      </c>
      <c r="P45">
        <v>205</v>
      </c>
      <c r="Q45">
        <v>3</v>
      </c>
      <c r="R45">
        <f t="shared" si="1"/>
        <v>0.50492610837438423</v>
      </c>
      <c r="S45">
        <f t="shared" si="2"/>
        <v>2.4630541871921183E-3</v>
      </c>
      <c r="T45">
        <f t="shared" si="3"/>
        <v>0.47044334975369456</v>
      </c>
      <c r="U45">
        <f t="shared" si="4"/>
        <v>7.3891625615763543E-3</v>
      </c>
      <c r="V45">
        <f t="shared" si="5"/>
        <v>0</v>
      </c>
      <c r="W45">
        <f t="shared" si="6"/>
        <v>7.3891625615763543E-3</v>
      </c>
      <c r="X45">
        <f t="shared" si="7"/>
        <v>7.3891625615763543E-3</v>
      </c>
      <c r="Y45">
        <f t="shared" si="8"/>
        <v>0.50492610837438423</v>
      </c>
    </row>
    <row r="46" spans="1:25" x14ac:dyDescent="0.3">
      <c r="A46" t="e">
        <f>VLOOKUP(B46,'VTD Check'!A:D,4,FALSE)</f>
        <v>#N/A</v>
      </c>
      <c r="B46" t="s">
        <v>58</v>
      </c>
      <c r="C46">
        <v>3</v>
      </c>
      <c r="D46" t="str">
        <f t="shared" si="0"/>
        <v/>
      </c>
      <c r="R46" t="str">
        <f t="shared" si="1"/>
        <v/>
      </c>
      <c r="S46" t="str">
        <f t="shared" si="2"/>
        <v/>
      </c>
      <c r="T46" t="str">
        <f t="shared" si="3"/>
        <v/>
      </c>
      <c r="U46" t="str">
        <f t="shared" si="4"/>
        <v/>
      </c>
      <c r="V46" t="str">
        <f t="shared" si="5"/>
        <v/>
      </c>
      <c r="W46" t="str">
        <f t="shared" si="6"/>
        <v/>
      </c>
      <c r="X46" t="str">
        <f t="shared" si="7"/>
        <v/>
      </c>
      <c r="Y46" t="str">
        <f t="shared" si="8"/>
        <v/>
      </c>
    </row>
    <row r="47" spans="1:25" x14ac:dyDescent="0.3">
      <c r="A47" t="e">
        <f>VLOOKUP(B47,'VTD Check'!A:D,4,FALSE)</f>
        <v>#N/A</v>
      </c>
      <c r="B47" t="s">
        <v>59</v>
      </c>
      <c r="C47">
        <v>3</v>
      </c>
      <c r="D47" t="str">
        <f t="shared" si="0"/>
        <v/>
      </c>
      <c r="R47" t="str">
        <f t="shared" si="1"/>
        <v/>
      </c>
      <c r="S47" t="str">
        <f t="shared" si="2"/>
        <v/>
      </c>
      <c r="T47" t="str">
        <f t="shared" si="3"/>
        <v/>
      </c>
      <c r="U47" t="str">
        <f t="shared" si="4"/>
        <v/>
      </c>
      <c r="V47" t="str">
        <f t="shared" si="5"/>
        <v/>
      </c>
      <c r="W47" t="str">
        <f t="shared" si="6"/>
        <v/>
      </c>
      <c r="X47" t="str">
        <f t="shared" si="7"/>
        <v/>
      </c>
      <c r="Y47" t="str">
        <f t="shared" si="8"/>
        <v/>
      </c>
    </row>
    <row r="48" spans="1:25" x14ac:dyDescent="0.3">
      <c r="A48" t="str">
        <f>VLOOKUP(B48,'VTD Check'!A:D,4,FALSE)</f>
        <v>04-410</v>
      </c>
      <c r="B48" t="s">
        <v>60</v>
      </c>
      <c r="C48">
        <v>4</v>
      </c>
      <c r="D48" t="str">
        <f t="shared" si="0"/>
        <v>ED</v>
      </c>
      <c r="E48">
        <v>2266</v>
      </c>
      <c r="F48">
        <v>1022</v>
      </c>
      <c r="G48" s="1">
        <v>0.45100000000000001</v>
      </c>
      <c r="H48">
        <v>2266</v>
      </c>
      <c r="I48">
        <v>1022</v>
      </c>
      <c r="J48">
        <v>1015</v>
      </c>
      <c r="K48">
        <v>15</v>
      </c>
      <c r="L48">
        <v>2</v>
      </c>
      <c r="M48">
        <v>5</v>
      </c>
      <c r="N48">
        <v>409</v>
      </c>
      <c r="O48">
        <v>3</v>
      </c>
      <c r="P48">
        <v>579</v>
      </c>
      <c r="Q48">
        <v>2</v>
      </c>
      <c r="R48">
        <f t="shared" si="1"/>
        <v>0.5704433497536946</v>
      </c>
      <c r="S48">
        <f t="shared" si="2"/>
        <v>1.4778325123152709E-2</v>
      </c>
      <c r="T48">
        <f t="shared" si="3"/>
        <v>0.40295566502463054</v>
      </c>
      <c r="U48">
        <f t="shared" si="4"/>
        <v>4.9261083743842365E-3</v>
      </c>
      <c r="V48">
        <f t="shared" si="5"/>
        <v>2.9556650246305421E-3</v>
      </c>
      <c r="W48">
        <f t="shared" si="6"/>
        <v>1.9704433497536944E-3</v>
      </c>
      <c r="X48">
        <f t="shared" si="7"/>
        <v>1.9704433497536944E-3</v>
      </c>
      <c r="Y48">
        <f t="shared" si="8"/>
        <v>0.5704433497536946</v>
      </c>
    </row>
    <row r="49" spans="1:25" x14ac:dyDescent="0.3">
      <c r="A49" t="str">
        <f>VLOOKUP(B49,'VTD Check'!A:D,4,FALSE)</f>
        <v>04-420</v>
      </c>
      <c r="B49" t="s">
        <v>61</v>
      </c>
      <c r="C49">
        <v>4</v>
      </c>
      <c r="D49" t="str">
        <f t="shared" si="0"/>
        <v>ED</v>
      </c>
      <c r="E49">
        <v>2327</v>
      </c>
      <c r="F49">
        <v>1133</v>
      </c>
      <c r="G49" s="1">
        <v>0.4869</v>
      </c>
      <c r="H49">
        <v>2327</v>
      </c>
      <c r="I49">
        <v>1133</v>
      </c>
      <c r="J49">
        <v>1125</v>
      </c>
      <c r="K49">
        <v>14</v>
      </c>
      <c r="L49">
        <v>6</v>
      </c>
      <c r="M49">
        <v>12</v>
      </c>
      <c r="N49">
        <v>396</v>
      </c>
      <c r="O49">
        <v>6</v>
      </c>
      <c r="P49">
        <v>686</v>
      </c>
      <c r="Q49">
        <v>5</v>
      </c>
      <c r="R49">
        <f t="shared" si="1"/>
        <v>0.60977777777777775</v>
      </c>
      <c r="S49">
        <f t="shared" si="2"/>
        <v>1.2444444444444444E-2</v>
      </c>
      <c r="T49">
        <f t="shared" si="3"/>
        <v>0.35199999999999998</v>
      </c>
      <c r="U49">
        <f t="shared" si="4"/>
        <v>1.0666666666666666E-2</v>
      </c>
      <c r="V49">
        <f t="shared" si="5"/>
        <v>5.3333333333333332E-3</v>
      </c>
      <c r="W49">
        <f t="shared" si="6"/>
        <v>5.3333333333333332E-3</v>
      </c>
      <c r="X49">
        <f t="shared" si="7"/>
        <v>4.4444444444444444E-3</v>
      </c>
      <c r="Y49">
        <f t="shared" si="8"/>
        <v>0.60977777777777775</v>
      </c>
    </row>
    <row r="50" spans="1:25" x14ac:dyDescent="0.3">
      <c r="A50" t="str">
        <f>VLOOKUP(B50,'VTD Check'!A:D,4,FALSE)</f>
        <v>04-430</v>
      </c>
      <c r="B50" t="s">
        <v>62</v>
      </c>
      <c r="C50">
        <v>4</v>
      </c>
      <c r="D50" t="str">
        <f t="shared" si="0"/>
        <v>ED</v>
      </c>
      <c r="E50">
        <v>2184</v>
      </c>
      <c r="F50">
        <v>1045</v>
      </c>
      <c r="G50" s="1">
        <v>0.47849999999999998</v>
      </c>
      <c r="H50">
        <v>2184</v>
      </c>
      <c r="I50">
        <v>1045</v>
      </c>
      <c r="J50">
        <v>1042</v>
      </c>
      <c r="K50">
        <v>17</v>
      </c>
      <c r="L50">
        <v>6</v>
      </c>
      <c r="M50">
        <v>5</v>
      </c>
      <c r="N50">
        <v>384</v>
      </c>
      <c r="O50">
        <v>9</v>
      </c>
      <c r="P50">
        <v>619</v>
      </c>
      <c r="Q50">
        <v>2</v>
      </c>
      <c r="R50">
        <f t="shared" si="1"/>
        <v>0.59404990403071012</v>
      </c>
      <c r="S50">
        <f t="shared" si="2"/>
        <v>1.6314779270633396E-2</v>
      </c>
      <c r="T50">
        <f t="shared" si="3"/>
        <v>0.36852207293666028</v>
      </c>
      <c r="U50">
        <f t="shared" si="4"/>
        <v>4.7984644913627635E-3</v>
      </c>
      <c r="V50">
        <f t="shared" si="5"/>
        <v>8.6372360844529754E-3</v>
      </c>
      <c r="W50">
        <f t="shared" si="6"/>
        <v>5.7581573896353169E-3</v>
      </c>
      <c r="X50">
        <f t="shared" si="7"/>
        <v>1.9193857965451055E-3</v>
      </c>
      <c r="Y50">
        <f t="shared" si="8"/>
        <v>0.59404990403071012</v>
      </c>
    </row>
    <row r="51" spans="1:25" x14ac:dyDescent="0.3">
      <c r="A51" t="str">
        <f>VLOOKUP(B51,'VTD Check'!A:D,4,FALSE)</f>
        <v>04-440</v>
      </c>
      <c r="B51" t="s">
        <v>63</v>
      </c>
      <c r="C51">
        <v>4</v>
      </c>
      <c r="D51" t="str">
        <f t="shared" si="0"/>
        <v>ED</v>
      </c>
      <c r="E51">
        <v>2316</v>
      </c>
      <c r="F51">
        <v>1133</v>
      </c>
      <c r="G51" s="1">
        <v>0.48920000000000002</v>
      </c>
      <c r="H51">
        <v>2316</v>
      </c>
      <c r="I51">
        <v>1133</v>
      </c>
      <c r="J51">
        <v>1132</v>
      </c>
      <c r="K51">
        <v>16</v>
      </c>
      <c r="L51">
        <v>3</v>
      </c>
      <c r="M51">
        <v>7</v>
      </c>
      <c r="N51">
        <v>451</v>
      </c>
      <c r="O51">
        <v>3</v>
      </c>
      <c r="P51">
        <v>651</v>
      </c>
      <c r="Q51">
        <v>1</v>
      </c>
      <c r="R51">
        <f t="shared" si="1"/>
        <v>0.57508833922261482</v>
      </c>
      <c r="S51">
        <f t="shared" si="2"/>
        <v>1.4134275618374558E-2</v>
      </c>
      <c r="T51">
        <f t="shared" si="3"/>
        <v>0.39840989399293286</v>
      </c>
      <c r="U51">
        <f t="shared" si="4"/>
        <v>6.183745583038869E-3</v>
      </c>
      <c r="V51">
        <f t="shared" si="5"/>
        <v>2.6501766784452299E-3</v>
      </c>
      <c r="W51">
        <f t="shared" si="6"/>
        <v>2.6501766784452299E-3</v>
      </c>
      <c r="X51">
        <f t="shared" si="7"/>
        <v>8.8339222614840988E-4</v>
      </c>
      <c r="Y51">
        <f t="shared" si="8"/>
        <v>0.57508833922261482</v>
      </c>
    </row>
    <row r="52" spans="1:25" x14ac:dyDescent="0.3">
      <c r="A52" t="str">
        <f>VLOOKUP(B52,'VTD Check'!A:D,4,FALSE)</f>
        <v>04-450</v>
      </c>
      <c r="B52" t="s">
        <v>64</v>
      </c>
      <c r="C52">
        <v>4</v>
      </c>
      <c r="D52" t="str">
        <f t="shared" si="0"/>
        <v>ED</v>
      </c>
      <c r="E52">
        <v>1849</v>
      </c>
      <c r="F52">
        <v>874</v>
      </c>
      <c r="G52" s="1">
        <v>0.47270000000000001</v>
      </c>
      <c r="H52">
        <v>1849</v>
      </c>
      <c r="I52">
        <v>874</v>
      </c>
      <c r="J52">
        <v>866</v>
      </c>
      <c r="K52">
        <v>23</v>
      </c>
      <c r="L52">
        <v>7</v>
      </c>
      <c r="M52">
        <v>2</v>
      </c>
      <c r="N52">
        <v>373</v>
      </c>
      <c r="O52">
        <v>5</v>
      </c>
      <c r="P52">
        <v>455</v>
      </c>
      <c r="Q52">
        <v>1</v>
      </c>
      <c r="R52">
        <f t="shared" si="1"/>
        <v>0.52540415704387988</v>
      </c>
      <c r="S52">
        <f t="shared" si="2"/>
        <v>2.6558891454965358E-2</v>
      </c>
      <c r="T52">
        <f t="shared" si="3"/>
        <v>0.43071593533487296</v>
      </c>
      <c r="U52">
        <f t="shared" si="4"/>
        <v>2.3094688221709007E-3</v>
      </c>
      <c r="V52">
        <f t="shared" si="5"/>
        <v>5.7736720554272519E-3</v>
      </c>
      <c r="W52">
        <f t="shared" si="6"/>
        <v>8.0831408775981529E-3</v>
      </c>
      <c r="X52">
        <f t="shared" si="7"/>
        <v>1.1547344110854503E-3</v>
      </c>
      <c r="Y52">
        <f t="shared" si="8"/>
        <v>0.52540415704387988</v>
      </c>
    </row>
    <row r="53" spans="1:25" x14ac:dyDescent="0.3">
      <c r="A53" t="str">
        <f>VLOOKUP(B53,'VTD Check'!A:D,4,FALSE)</f>
        <v>04-460</v>
      </c>
      <c r="B53" t="s">
        <v>65</v>
      </c>
      <c r="C53">
        <v>4</v>
      </c>
      <c r="D53" t="str">
        <f t="shared" si="0"/>
        <v>ED</v>
      </c>
      <c r="E53">
        <v>1153</v>
      </c>
      <c r="F53">
        <v>634</v>
      </c>
      <c r="G53" s="1">
        <v>0.54990000000000006</v>
      </c>
      <c r="H53">
        <v>1153</v>
      </c>
      <c r="I53">
        <v>634</v>
      </c>
      <c r="J53">
        <v>631</v>
      </c>
      <c r="K53">
        <v>11</v>
      </c>
      <c r="L53">
        <v>2</v>
      </c>
      <c r="M53">
        <v>2</v>
      </c>
      <c r="N53">
        <v>340</v>
      </c>
      <c r="O53">
        <v>1</v>
      </c>
      <c r="P53">
        <v>273</v>
      </c>
      <c r="Q53">
        <v>2</v>
      </c>
      <c r="R53">
        <f t="shared" si="1"/>
        <v>0.43264659270998418</v>
      </c>
      <c r="S53">
        <f t="shared" si="2"/>
        <v>1.7432646592709985E-2</v>
      </c>
      <c r="T53">
        <f t="shared" si="3"/>
        <v>0.53882725832012679</v>
      </c>
      <c r="U53">
        <f t="shared" si="4"/>
        <v>3.1695721077654518E-3</v>
      </c>
      <c r="V53">
        <f t="shared" si="5"/>
        <v>1.5847860538827259E-3</v>
      </c>
      <c r="W53">
        <f t="shared" si="6"/>
        <v>3.1695721077654518E-3</v>
      </c>
      <c r="X53">
        <f t="shared" si="7"/>
        <v>3.1695721077654518E-3</v>
      </c>
      <c r="Y53">
        <f t="shared" si="8"/>
        <v>2.5388272583201266</v>
      </c>
    </row>
    <row r="54" spans="1:25" x14ac:dyDescent="0.3">
      <c r="A54" t="e">
        <f>VLOOKUP(B54,'VTD Check'!A:D,4,FALSE)</f>
        <v>#N/A</v>
      </c>
      <c r="B54" t="s">
        <v>66</v>
      </c>
      <c r="C54">
        <v>4</v>
      </c>
      <c r="D54" t="str">
        <f t="shared" si="0"/>
        <v/>
      </c>
      <c r="R54" t="str">
        <f t="shared" si="1"/>
        <v/>
      </c>
      <c r="S54" t="str">
        <f t="shared" si="2"/>
        <v/>
      </c>
      <c r="T54" t="str">
        <f t="shared" si="3"/>
        <v/>
      </c>
      <c r="U54" t="str">
        <f t="shared" si="4"/>
        <v/>
      </c>
      <c r="V54" t="str">
        <f t="shared" si="5"/>
        <v/>
      </c>
      <c r="W54" t="str">
        <f t="shared" si="6"/>
        <v/>
      </c>
      <c r="X54" t="str">
        <f t="shared" si="7"/>
        <v/>
      </c>
      <c r="Y54" t="str">
        <f t="shared" si="8"/>
        <v/>
      </c>
    </row>
    <row r="55" spans="1:25" x14ac:dyDescent="0.3">
      <c r="A55" t="e">
        <f>VLOOKUP(B55,'VTD Check'!A:D,4,FALSE)</f>
        <v>#N/A</v>
      </c>
      <c r="B55" t="s">
        <v>67</v>
      </c>
      <c r="C55">
        <v>4</v>
      </c>
      <c r="D55" t="str">
        <f t="shared" si="0"/>
        <v/>
      </c>
      <c r="R55" t="str">
        <f t="shared" si="1"/>
        <v/>
      </c>
      <c r="S55" t="str">
        <f t="shared" si="2"/>
        <v/>
      </c>
      <c r="T55" t="str">
        <f t="shared" si="3"/>
        <v/>
      </c>
      <c r="U55" t="str">
        <f t="shared" si="4"/>
        <v/>
      </c>
      <c r="V55" t="str">
        <f t="shared" si="5"/>
        <v/>
      </c>
      <c r="W55" t="str">
        <f t="shared" si="6"/>
        <v/>
      </c>
      <c r="X55" t="str">
        <f t="shared" si="7"/>
        <v/>
      </c>
      <c r="Y55" t="str">
        <f t="shared" si="8"/>
        <v/>
      </c>
    </row>
    <row r="56" spans="1:25" x14ac:dyDescent="0.3">
      <c r="A56" t="str">
        <f>VLOOKUP(B56,'VTD Check'!A:D,4,FALSE)</f>
        <v>05-500</v>
      </c>
      <c r="B56" t="s">
        <v>68</v>
      </c>
      <c r="C56">
        <v>5</v>
      </c>
      <c r="D56" t="str">
        <f t="shared" si="0"/>
        <v>ED</v>
      </c>
      <c r="E56">
        <v>555</v>
      </c>
      <c r="F56">
        <v>240</v>
      </c>
      <c r="G56" s="1">
        <v>0.43240000000000001</v>
      </c>
      <c r="H56">
        <v>555</v>
      </c>
      <c r="I56">
        <v>240</v>
      </c>
      <c r="J56">
        <v>238</v>
      </c>
      <c r="K56">
        <v>2</v>
      </c>
      <c r="L56">
        <v>1</v>
      </c>
      <c r="M56">
        <v>4</v>
      </c>
      <c r="N56">
        <v>149</v>
      </c>
      <c r="O56">
        <v>1</v>
      </c>
      <c r="P56">
        <v>81</v>
      </c>
      <c r="Q56">
        <v>0</v>
      </c>
      <c r="R56">
        <f t="shared" si="1"/>
        <v>0.34033613445378152</v>
      </c>
      <c r="S56">
        <f t="shared" si="2"/>
        <v>8.4033613445378148E-3</v>
      </c>
      <c r="T56">
        <f t="shared" si="3"/>
        <v>0.62605042016806722</v>
      </c>
      <c r="U56">
        <f t="shared" si="4"/>
        <v>1.680672268907563E-2</v>
      </c>
      <c r="V56">
        <f t="shared" si="5"/>
        <v>4.2016806722689074E-3</v>
      </c>
      <c r="W56">
        <f t="shared" si="6"/>
        <v>4.2016806722689074E-3</v>
      </c>
      <c r="X56">
        <f t="shared" si="7"/>
        <v>0</v>
      </c>
      <c r="Y56">
        <f t="shared" si="8"/>
        <v>2.6260504201680672</v>
      </c>
    </row>
    <row r="57" spans="1:25" x14ac:dyDescent="0.3">
      <c r="A57" t="str">
        <f>VLOOKUP(B57,'VTD Check'!A:D,4,FALSE)</f>
        <v>05-502</v>
      </c>
      <c r="B57" t="s">
        <v>69</v>
      </c>
      <c r="C57">
        <v>5</v>
      </c>
      <c r="D57" t="str">
        <f t="shared" si="0"/>
        <v>ED</v>
      </c>
      <c r="E57">
        <v>1797</v>
      </c>
      <c r="F57">
        <v>828</v>
      </c>
      <c r="G57" s="1">
        <v>0.46079999999999999</v>
      </c>
      <c r="H57">
        <v>1797</v>
      </c>
      <c r="I57">
        <v>828</v>
      </c>
      <c r="J57">
        <v>821</v>
      </c>
      <c r="K57">
        <v>15</v>
      </c>
      <c r="L57">
        <v>7</v>
      </c>
      <c r="M57">
        <v>5</v>
      </c>
      <c r="N57">
        <v>303</v>
      </c>
      <c r="O57">
        <v>6</v>
      </c>
      <c r="P57">
        <v>483</v>
      </c>
      <c r="Q57">
        <v>2</v>
      </c>
      <c r="R57">
        <f t="shared" si="1"/>
        <v>0.58830694275274054</v>
      </c>
      <c r="S57">
        <f t="shared" si="2"/>
        <v>1.8270401948842874E-2</v>
      </c>
      <c r="T57">
        <f t="shared" si="3"/>
        <v>0.36906211936662608</v>
      </c>
      <c r="U57">
        <f t="shared" si="4"/>
        <v>6.0901339829476245E-3</v>
      </c>
      <c r="V57">
        <f t="shared" si="5"/>
        <v>7.3081607795371494E-3</v>
      </c>
      <c r="W57">
        <f t="shared" si="6"/>
        <v>8.5261875761266752E-3</v>
      </c>
      <c r="X57">
        <f t="shared" si="7"/>
        <v>2.4360535931790498E-3</v>
      </c>
      <c r="Y57">
        <f t="shared" si="8"/>
        <v>0.58830694275274054</v>
      </c>
    </row>
    <row r="58" spans="1:25" x14ac:dyDescent="0.3">
      <c r="A58" t="str">
        <f>VLOOKUP(B58,'VTD Check'!A:D,4,FALSE)</f>
        <v>05-504</v>
      </c>
      <c r="B58" t="s">
        <v>70</v>
      </c>
      <c r="C58">
        <v>5</v>
      </c>
      <c r="D58" t="str">
        <f t="shared" si="0"/>
        <v>ED</v>
      </c>
      <c r="E58">
        <v>939</v>
      </c>
      <c r="F58">
        <v>445</v>
      </c>
      <c r="G58" s="1">
        <v>0.47389999999999999</v>
      </c>
      <c r="H58">
        <v>939</v>
      </c>
      <c r="I58">
        <v>445</v>
      </c>
      <c r="J58">
        <v>439</v>
      </c>
      <c r="K58">
        <v>14</v>
      </c>
      <c r="L58">
        <v>2</v>
      </c>
      <c r="M58">
        <v>3</v>
      </c>
      <c r="N58">
        <v>147</v>
      </c>
      <c r="O58">
        <v>6</v>
      </c>
      <c r="P58">
        <v>266</v>
      </c>
      <c r="Q58">
        <v>1</v>
      </c>
      <c r="R58">
        <f t="shared" si="1"/>
        <v>0.60592255125284733</v>
      </c>
      <c r="S58">
        <f t="shared" si="2"/>
        <v>3.1890660592255128E-2</v>
      </c>
      <c r="T58">
        <f t="shared" si="3"/>
        <v>0.33485193621867881</v>
      </c>
      <c r="U58">
        <f t="shared" si="4"/>
        <v>6.8337129840546698E-3</v>
      </c>
      <c r="V58">
        <f t="shared" si="5"/>
        <v>1.366742596810934E-2</v>
      </c>
      <c r="W58">
        <f t="shared" si="6"/>
        <v>4.5558086560364463E-3</v>
      </c>
      <c r="X58">
        <f t="shared" si="7"/>
        <v>2.2779043280182231E-3</v>
      </c>
      <c r="Y58">
        <f t="shared" si="8"/>
        <v>0.60592255125284733</v>
      </c>
    </row>
    <row r="59" spans="1:25" x14ac:dyDescent="0.3">
      <c r="A59" t="str">
        <f>VLOOKUP(B59,'VTD Check'!A:D,4,FALSE)</f>
        <v>05-506</v>
      </c>
      <c r="B59" t="s">
        <v>71</v>
      </c>
      <c r="C59">
        <v>5</v>
      </c>
      <c r="D59" t="str">
        <f t="shared" si="0"/>
        <v>ED</v>
      </c>
      <c r="E59">
        <v>471</v>
      </c>
      <c r="F59">
        <v>228</v>
      </c>
      <c r="G59" s="1">
        <v>0.48409999999999997</v>
      </c>
      <c r="H59">
        <v>471</v>
      </c>
      <c r="I59">
        <v>228</v>
      </c>
      <c r="J59">
        <v>227</v>
      </c>
      <c r="K59">
        <v>10</v>
      </c>
      <c r="L59">
        <v>2</v>
      </c>
      <c r="M59">
        <v>4</v>
      </c>
      <c r="N59">
        <v>120</v>
      </c>
      <c r="O59">
        <v>0</v>
      </c>
      <c r="P59">
        <v>91</v>
      </c>
      <c r="Q59">
        <v>0</v>
      </c>
      <c r="R59">
        <f t="shared" si="1"/>
        <v>0.40088105726872247</v>
      </c>
      <c r="S59">
        <f t="shared" si="2"/>
        <v>4.405286343612335E-2</v>
      </c>
      <c r="T59">
        <f t="shared" si="3"/>
        <v>0.52863436123348018</v>
      </c>
      <c r="U59">
        <f t="shared" si="4"/>
        <v>1.7621145374449341E-2</v>
      </c>
      <c r="V59">
        <f t="shared" si="5"/>
        <v>0</v>
      </c>
      <c r="W59">
        <f t="shared" si="6"/>
        <v>8.8105726872246704E-3</v>
      </c>
      <c r="X59">
        <f t="shared" si="7"/>
        <v>0</v>
      </c>
      <c r="Y59">
        <f t="shared" si="8"/>
        <v>2.5286343612334803</v>
      </c>
    </row>
    <row r="60" spans="1:25" x14ac:dyDescent="0.3">
      <c r="A60" t="str">
        <f>VLOOKUP(B60,'VTD Check'!A:D,4,FALSE)</f>
        <v>05-510</v>
      </c>
      <c r="B60" t="s">
        <v>72</v>
      </c>
      <c r="C60">
        <v>5</v>
      </c>
      <c r="D60" t="str">
        <f t="shared" si="0"/>
        <v>ED</v>
      </c>
      <c r="E60">
        <v>1797</v>
      </c>
      <c r="F60">
        <v>890</v>
      </c>
      <c r="G60" s="1">
        <v>0.49530000000000002</v>
      </c>
      <c r="H60">
        <v>1797</v>
      </c>
      <c r="I60">
        <v>890</v>
      </c>
      <c r="J60">
        <v>884</v>
      </c>
      <c r="K60">
        <v>17</v>
      </c>
      <c r="L60">
        <v>3</v>
      </c>
      <c r="M60">
        <v>10</v>
      </c>
      <c r="N60">
        <v>355</v>
      </c>
      <c r="O60">
        <v>5</v>
      </c>
      <c r="P60">
        <v>493</v>
      </c>
      <c r="Q60">
        <v>1</v>
      </c>
      <c r="R60">
        <f t="shared" si="1"/>
        <v>0.55769230769230771</v>
      </c>
      <c r="S60">
        <f t="shared" si="2"/>
        <v>1.9230769230769232E-2</v>
      </c>
      <c r="T60">
        <f t="shared" si="3"/>
        <v>0.40158371040723984</v>
      </c>
      <c r="U60">
        <f t="shared" si="4"/>
        <v>1.1312217194570135E-2</v>
      </c>
      <c r="V60">
        <f t="shared" si="5"/>
        <v>5.6561085972850677E-3</v>
      </c>
      <c r="W60">
        <f t="shared" si="6"/>
        <v>3.3936651583710408E-3</v>
      </c>
      <c r="X60">
        <f t="shared" si="7"/>
        <v>1.1312217194570137E-3</v>
      </c>
      <c r="Y60">
        <f t="shared" si="8"/>
        <v>0.55769230769230771</v>
      </c>
    </row>
    <row r="61" spans="1:25" x14ac:dyDescent="0.3">
      <c r="A61" t="str">
        <f>VLOOKUP(B61,'VTD Check'!A:D,4,FALSE)</f>
        <v>05-512</v>
      </c>
      <c r="B61" t="s">
        <v>73</v>
      </c>
      <c r="C61">
        <v>5</v>
      </c>
      <c r="D61" t="str">
        <f t="shared" si="0"/>
        <v>ED</v>
      </c>
      <c r="E61">
        <v>308</v>
      </c>
      <c r="F61">
        <v>142</v>
      </c>
      <c r="G61" s="1">
        <v>0.46100000000000002</v>
      </c>
      <c r="H61">
        <v>308</v>
      </c>
      <c r="I61">
        <v>142</v>
      </c>
      <c r="J61">
        <v>142</v>
      </c>
      <c r="K61">
        <v>4</v>
      </c>
      <c r="L61">
        <v>1</v>
      </c>
      <c r="M61">
        <v>3</v>
      </c>
      <c r="N61">
        <v>65</v>
      </c>
      <c r="O61">
        <v>1</v>
      </c>
      <c r="P61">
        <v>68</v>
      </c>
      <c r="Q61">
        <v>0</v>
      </c>
      <c r="R61">
        <f t="shared" si="1"/>
        <v>0.47887323943661969</v>
      </c>
      <c r="S61">
        <f t="shared" si="2"/>
        <v>2.8169014084507043E-2</v>
      </c>
      <c r="T61">
        <f t="shared" si="3"/>
        <v>0.45774647887323944</v>
      </c>
      <c r="U61">
        <f t="shared" si="4"/>
        <v>2.1126760563380281E-2</v>
      </c>
      <c r="V61">
        <f t="shared" si="5"/>
        <v>7.0422535211267607E-3</v>
      </c>
      <c r="W61">
        <f t="shared" si="6"/>
        <v>7.0422535211267607E-3</v>
      </c>
      <c r="X61">
        <f t="shared" si="7"/>
        <v>0</v>
      </c>
      <c r="Y61">
        <f t="shared" si="8"/>
        <v>0.47887323943661969</v>
      </c>
    </row>
    <row r="62" spans="1:25" x14ac:dyDescent="0.3">
      <c r="A62" t="str">
        <f>VLOOKUP(B62,'VTD Check'!A:D,4,FALSE)</f>
        <v>05-514</v>
      </c>
      <c r="B62" t="s">
        <v>74</v>
      </c>
      <c r="C62">
        <v>5</v>
      </c>
      <c r="D62" t="str">
        <f t="shared" si="0"/>
        <v>ED</v>
      </c>
      <c r="E62">
        <v>698</v>
      </c>
      <c r="F62">
        <v>381</v>
      </c>
      <c r="G62" s="1">
        <v>0.54579999999999995</v>
      </c>
      <c r="H62">
        <v>698</v>
      </c>
      <c r="I62">
        <v>381</v>
      </c>
      <c r="J62">
        <v>370</v>
      </c>
      <c r="K62">
        <v>5</v>
      </c>
      <c r="L62">
        <v>1</v>
      </c>
      <c r="M62">
        <v>10</v>
      </c>
      <c r="N62">
        <v>145</v>
      </c>
      <c r="O62">
        <v>4</v>
      </c>
      <c r="P62">
        <v>205</v>
      </c>
      <c r="Q62">
        <v>0</v>
      </c>
      <c r="R62">
        <f t="shared" si="1"/>
        <v>0.55405405405405406</v>
      </c>
      <c r="S62">
        <f t="shared" si="2"/>
        <v>1.3513513513513514E-2</v>
      </c>
      <c r="T62">
        <f t="shared" si="3"/>
        <v>0.39189189189189189</v>
      </c>
      <c r="U62">
        <f t="shared" si="4"/>
        <v>2.7027027027027029E-2</v>
      </c>
      <c r="V62">
        <f t="shared" si="5"/>
        <v>1.0810810810810811E-2</v>
      </c>
      <c r="W62">
        <f t="shared" si="6"/>
        <v>2.7027027027027029E-3</v>
      </c>
      <c r="X62">
        <f t="shared" si="7"/>
        <v>0</v>
      </c>
      <c r="Y62">
        <f t="shared" si="8"/>
        <v>0.55405405405405406</v>
      </c>
    </row>
    <row r="63" spans="1:25" x14ac:dyDescent="0.3">
      <c r="A63" t="str">
        <f>VLOOKUP(B63,'VTD Check'!A:D,4,FALSE)</f>
        <v>05-516</v>
      </c>
      <c r="B63" t="s">
        <v>75</v>
      </c>
      <c r="C63">
        <v>5</v>
      </c>
      <c r="D63" t="str">
        <f t="shared" si="0"/>
        <v>ED</v>
      </c>
      <c r="E63">
        <v>282</v>
      </c>
      <c r="F63">
        <v>113</v>
      </c>
      <c r="G63" s="1">
        <v>0.4007</v>
      </c>
      <c r="H63">
        <v>282</v>
      </c>
      <c r="I63">
        <v>113</v>
      </c>
      <c r="J63">
        <v>112</v>
      </c>
      <c r="K63">
        <v>0</v>
      </c>
      <c r="L63">
        <v>0</v>
      </c>
      <c r="M63">
        <v>2</v>
      </c>
      <c r="N63">
        <v>84</v>
      </c>
      <c r="O63">
        <v>0</v>
      </c>
      <c r="P63">
        <v>26</v>
      </c>
      <c r="Q63">
        <v>0</v>
      </c>
      <c r="R63">
        <f t="shared" si="1"/>
        <v>0.23214285714285715</v>
      </c>
      <c r="S63">
        <f t="shared" si="2"/>
        <v>0</v>
      </c>
      <c r="T63">
        <f t="shared" si="3"/>
        <v>0.75</v>
      </c>
      <c r="U63">
        <f t="shared" si="4"/>
        <v>1.7857142857142856E-2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2.75</v>
      </c>
    </row>
    <row r="64" spans="1:25" x14ac:dyDescent="0.3">
      <c r="A64" t="str">
        <f>VLOOKUP(B64,'VTD Check'!A:D,4,FALSE)</f>
        <v>05-518</v>
      </c>
      <c r="B64" t="s">
        <v>76</v>
      </c>
      <c r="C64">
        <v>5</v>
      </c>
      <c r="D64" t="str">
        <f t="shared" si="0"/>
        <v>ED</v>
      </c>
      <c r="E64">
        <v>461</v>
      </c>
      <c r="F64">
        <v>230</v>
      </c>
      <c r="G64" s="1">
        <v>0.49890000000000001</v>
      </c>
      <c r="H64">
        <v>461</v>
      </c>
      <c r="I64">
        <v>230</v>
      </c>
      <c r="J64">
        <v>224</v>
      </c>
      <c r="K64">
        <v>1</v>
      </c>
      <c r="L64">
        <v>0</v>
      </c>
      <c r="M64">
        <v>5</v>
      </c>
      <c r="N64">
        <v>75</v>
      </c>
      <c r="O64">
        <v>0</v>
      </c>
      <c r="P64">
        <v>142</v>
      </c>
      <c r="Q64">
        <v>1</v>
      </c>
      <c r="R64">
        <f t="shared" si="1"/>
        <v>0.6339285714285714</v>
      </c>
      <c r="S64">
        <f t="shared" si="2"/>
        <v>4.464285714285714E-3</v>
      </c>
      <c r="T64">
        <f t="shared" si="3"/>
        <v>0.33482142857142855</v>
      </c>
      <c r="U64">
        <f t="shared" si="4"/>
        <v>2.2321428571428572E-2</v>
      </c>
      <c r="V64">
        <f t="shared" si="5"/>
        <v>0</v>
      </c>
      <c r="W64">
        <f t="shared" si="6"/>
        <v>0</v>
      </c>
      <c r="X64">
        <f t="shared" si="7"/>
        <v>4.464285714285714E-3</v>
      </c>
      <c r="Y64">
        <f t="shared" si="8"/>
        <v>0.6339285714285714</v>
      </c>
    </row>
    <row r="65" spans="1:25" x14ac:dyDescent="0.3">
      <c r="A65" t="str">
        <f>VLOOKUP(B65,'VTD Check'!A:D,4,FALSE)</f>
        <v>05-525</v>
      </c>
      <c r="B65" t="s">
        <v>77</v>
      </c>
      <c r="C65">
        <v>5</v>
      </c>
      <c r="D65" t="str">
        <f t="shared" si="0"/>
        <v>ED</v>
      </c>
      <c r="E65">
        <v>53</v>
      </c>
      <c r="F65">
        <v>30</v>
      </c>
      <c r="G65" s="1">
        <v>0.56599999999999995</v>
      </c>
      <c r="H65">
        <v>53</v>
      </c>
      <c r="I65">
        <v>30</v>
      </c>
      <c r="J65">
        <v>30</v>
      </c>
      <c r="K65">
        <v>0</v>
      </c>
      <c r="L65">
        <v>0</v>
      </c>
      <c r="M65">
        <v>0</v>
      </c>
      <c r="N65">
        <v>11</v>
      </c>
      <c r="O65">
        <v>0</v>
      </c>
      <c r="P65">
        <v>19</v>
      </c>
      <c r="Q65">
        <v>0</v>
      </c>
      <c r="R65">
        <f t="shared" si="1"/>
        <v>0.6333333333333333</v>
      </c>
      <c r="S65">
        <f t="shared" si="2"/>
        <v>0</v>
      </c>
      <c r="T65">
        <f t="shared" si="3"/>
        <v>0.36666666666666664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0.6333333333333333</v>
      </c>
    </row>
    <row r="66" spans="1:25" x14ac:dyDescent="0.3">
      <c r="A66" t="str">
        <f>VLOOKUP(B66,'VTD Check'!A:D,4,FALSE)</f>
        <v>05-530</v>
      </c>
      <c r="B66" t="s">
        <v>78</v>
      </c>
      <c r="C66">
        <v>5</v>
      </c>
      <c r="D66" t="str">
        <f t="shared" si="0"/>
        <v>ED</v>
      </c>
      <c r="E66">
        <v>533</v>
      </c>
      <c r="F66">
        <v>277</v>
      </c>
      <c r="G66" s="1">
        <v>0.51970000000000005</v>
      </c>
      <c r="H66">
        <v>533</v>
      </c>
      <c r="I66">
        <v>277</v>
      </c>
      <c r="J66">
        <v>270</v>
      </c>
      <c r="K66">
        <v>4</v>
      </c>
      <c r="L66">
        <v>0</v>
      </c>
      <c r="M66">
        <v>5</v>
      </c>
      <c r="N66">
        <v>99</v>
      </c>
      <c r="O66">
        <v>3</v>
      </c>
      <c r="P66">
        <v>159</v>
      </c>
      <c r="Q66">
        <v>0</v>
      </c>
      <c r="R66">
        <f t="shared" si="1"/>
        <v>0.58888888888888891</v>
      </c>
      <c r="S66">
        <f t="shared" si="2"/>
        <v>1.4814814814814815E-2</v>
      </c>
      <c r="T66">
        <f t="shared" si="3"/>
        <v>0.36666666666666664</v>
      </c>
      <c r="U66">
        <f t="shared" si="4"/>
        <v>1.8518518518518517E-2</v>
      </c>
      <c r="V66">
        <f t="shared" si="5"/>
        <v>1.1111111111111112E-2</v>
      </c>
      <c r="W66">
        <f t="shared" si="6"/>
        <v>0</v>
      </c>
      <c r="X66">
        <f t="shared" si="7"/>
        <v>0</v>
      </c>
      <c r="Y66">
        <f t="shared" si="8"/>
        <v>0.58888888888888891</v>
      </c>
    </row>
    <row r="67" spans="1:25" x14ac:dyDescent="0.3">
      <c r="A67" t="str">
        <f>VLOOKUP(B67,'VTD Check'!A:D,4,FALSE)</f>
        <v>05-535</v>
      </c>
      <c r="B67" t="s">
        <v>79</v>
      </c>
      <c r="C67">
        <v>5</v>
      </c>
      <c r="D67" t="str">
        <f t="shared" ref="D67:D130" si="9">IF(ISTEXT(A67),"ED","")</f>
        <v>ED</v>
      </c>
      <c r="E67">
        <v>86</v>
      </c>
      <c r="F67">
        <v>54</v>
      </c>
      <c r="G67" s="1">
        <v>0.62790000000000001</v>
      </c>
      <c r="H67">
        <v>86</v>
      </c>
      <c r="I67">
        <v>54</v>
      </c>
      <c r="J67">
        <v>51</v>
      </c>
      <c r="K67">
        <v>0</v>
      </c>
      <c r="L67">
        <v>0</v>
      </c>
      <c r="M67">
        <v>0</v>
      </c>
      <c r="N67">
        <v>26</v>
      </c>
      <c r="O67">
        <v>0</v>
      </c>
      <c r="P67">
        <v>25</v>
      </c>
      <c r="Q67">
        <v>0</v>
      </c>
      <c r="R67">
        <f t="shared" ref="R67:R130" si="10">IF(I67=0,"",P67/J67)</f>
        <v>0.49019607843137253</v>
      </c>
      <c r="S67">
        <f t="shared" ref="S67:S130" si="11">IF(I67=0,"",K67/J67)</f>
        <v>0</v>
      </c>
      <c r="T67">
        <f t="shared" ref="T67:T130" si="12">IF(J67=0,"",N67/J67)</f>
        <v>0.50980392156862742</v>
      </c>
      <c r="U67">
        <f t="shared" ref="U67:U130" si="13">IF(J67=0,"",M67/J67)</f>
        <v>0</v>
      </c>
      <c r="V67">
        <f t="shared" ref="V67:V130" si="14">IF(J67=0,"",O67/J67)</f>
        <v>0</v>
      </c>
      <c r="W67">
        <f t="shared" ref="W67:W130" si="15">IF(J67=0,"",L67/J67)</f>
        <v>0</v>
      </c>
      <c r="X67">
        <f t="shared" ref="X67:X130" si="16">IF(J67=0,"",Q67/J67)</f>
        <v>0</v>
      </c>
      <c r="Y67">
        <f t="shared" ref="Y67:Y130" si="17">IF(R67="","",IF(J67=0,10,IF(MAX(R67:X67)=LARGE(R67:X67,2),9,IF(R67=MAX(R67:X67),R67,IF(S67=MAX(R67:X67),S67+1,IF(T67=MAX(R67:X67),T67+2,IF(U67=MAX(R67:X67),U67+3,IF(V67=MAX(R67:X67),V67+4,IF(W67=MAX(R67:X67),W67+5,-1)))))))))</f>
        <v>2.5098039215686274</v>
      </c>
    </row>
    <row r="68" spans="1:25" x14ac:dyDescent="0.3">
      <c r="A68" t="str">
        <f>VLOOKUP(B68,'VTD Check'!A:D,4,FALSE)</f>
        <v>05-540</v>
      </c>
      <c r="B68" t="s">
        <v>80</v>
      </c>
      <c r="C68">
        <v>5</v>
      </c>
      <c r="D68" t="str">
        <f t="shared" si="9"/>
        <v>ED</v>
      </c>
      <c r="E68">
        <v>1007</v>
      </c>
      <c r="F68">
        <v>567</v>
      </c>
      <c r="G68" s="1">
        <v>0.56310000000000004</v>
      </c>
      <c r="H68">
        <v>1007</v>
      </c>
      <c r="I68">
        <v>567</v>
      </c>
      <c r="J68">
        <v>557</v>
      </c>
      <c r="K68">
        <v>13</v>
      </c>
      <c r="L68">
        <v>2</v>
      </c>
      <c r="M68">
        <v>6</v>
      </c>
      <c r="N68">
        <v>186</v>
      </c>
      <c r="O68">
        <v>2</v>
      </c>
      <c r="P68">
        <v>345</v>
      </c>
      <c r="Q68">
        <v>3</v>
      </c>
      <c r="R68">
        <f t="shared" si="10"/>
        <v>0.61938958707360858</v>
      </c>
      <c r="S68">
        <f t="shared" si="11"/>
        <v>2.333931777378815E-2</v>
      </c>
      <c r="T68">
        <f t="shared" si="12"/>
        <v>0.33393177737881508</v>
      </c>
      <c r="U68">
        <f t="shared" si="13"/>
        <v>1.0771992818671455E-2</v>
      </c>
      <c r="V68">
        <f t="shared" si="14"/>
        <v>3.5906642728904849E-3</v>
      </c>
      <c r="W68">
        <f t="shared" si="15"/>
        <v>3.5906642728904849E-3</v>
      </c>
      <c r="X68">
        <f t="shared" si="16"/>
        <v>5.3859964093357273E-3</v>
      </c>
      <c r="Y68">
        <f t="shared" si="17"/>
        <v>0.61938958707360858</v>
      </c>
    </row>
    <row r="69" spans="1:25" x14ac:dyDescent="0.3">
      <c r="A69" t="s">
        <v>2970</v>
      </c>
      <c r="B69" t="s">
        <v>81</v>
      </c>
      <c r="C69">
        <v>5</v>
      </c>
      <c r="D69" t="str">
        <f t="shared" si="9"/>
        <v>ED</v>
      </c>
      <c r="E69">
        <v>344</v>
      </c>
      <c r="F69">
        <v>59</v>
      </c>
      <c r="G69" s="1">
        <v>0.17150000000000001</v>
      </c>
      <c r="H69">
        <v>344</v>
      </c>
      <c r="I69">
        <v>59</v>
      </c>
      <c r="J69">
        <v>59</v>
      </c>
      <c r="K69">
        <v>1</v>
      </c>
      <c r="L69">
        <v>1</v>
      </c>
      <c r="M69">
        <v>0</v>
      </c>
      <c r="N69">
        <v>12</v>
      </c>
      <c r="O69">
        <v>2</v>
      </c>
      <c r="P69">
        <v>43</v>
      </c>
      <c r="Q69">
        <v>0</v>
      </c>
      <c r="R69">
        <f t="shared" si="10"/>
        <v>0.72881355932203384</v>
      </c>
      <c r="S69">
        <f t="shared" si="11"/>
        <v>1.6949152542372881E-2</v>
      </c>
      <c r="T69">
        <f t="shared" si="12"/>
        <v>0.20338983050847459</v>
      </c>
      <c r="U69">
        <f t="shared" si="13"/>
        <v>0</v>
      </c>
      <c r="V69">
        <f t="shared" si="14"/>
        <v>3.3898305084745763E-2</v>
      </c>
      <c r="W69">
        <f t="shared" si="15"/>
        <v>1.6949152542372881E-2</v>
      </c>
      <c r="X69">
        <f t="shared" si="16"/>
        <v>0</v>
      </c>
      <c r="Y69">
        <f t="shared" si="17"/>
        <v>0.72881355932203384</v>
      </c>
    </row>
    <row r="70" spans="1:25" x14ac:dyDescent="0.3">
      <c r="A70" t="str">
        <f>VLOOKUP(B70,'VTD Check'!A:D,4,FALSE)</f>
        <v>05-550</v>
      </c>
      <c r="B70" t="s">
        <v>82</v>
      </c>
      <c r="C70">
        <v>5</v>
      </c>
      <c r="D70" t="str">
        <f t="shared" si="9"/>
        <v>ED</v>
      </c>
      <c r="E70">
        <v>905</v>
      </c>
      <c r="F70">
        <v>404</v>
      </c>
      <c r="G70" s="1">
        <v>0.44640000000000002</v>
      </c>
      <c r="H70">
        <v>905</v>
      </c>
      <c r="I70">
        <v>404</v>
      </c>
      <c r="J70">
        <v>401</v>
      </c>
      <c r="K70">
        <v>15</v>
      </c>
      <c r="L70">
        <v>5</v>
      </c>
      <c r="M70">
        <v>1</v>
      </c>
      <c r="N70">
        <v>207</v>
      </c>
      <c r="O70">
        <v>6</v>
      </c>
      <c r="P70">
        <v>165</v>
      </c>
      <c r="Q70">
        <v>2</v>
      </c>
      <c r="R70">
        <f t="shared" si="10"/>
        <v>0.41147132169576062</v>
      </c>
      <c r="S70">
        <f t="shared" si="11"/>
        <v>3.7406483790523692E-2</v>
      </c>
      <c r="T70">
        <f t="shared" si="12"/>
        <v>0.51620947630922698</v>
      </c>
      <c r="U70">
        <f t="shared" si="13"/>
        <v>2.4937655860349127E-3</v>
      </c>
      <c r="V70">
        <f t="shared" si="14"/>
        <v>1.4962593516209476E-2</v>
      </c>
      <c r="W70">
        <f t="shared" si="15"/>
        <v>1.2468827930174564E-2</v>
      </c>
      <c r="X70">
        <f t="shared" si="16"/>
        <v>4.9875311720698253E-3</v>
      </c>
      <c r="Y70">
        <f t="shared" si="17"/>
        <v>2.5162094763092271</v>
      </c>
    </row>
    <row r="71" spans="1:25" x14ac:dyDescent="0.3">
      <c r="A71" t="str">
        <f>VLOOKUP(B71,'VTD Check'!A:D,4,FALSE)</f>
        <v>05-556</v>
      </c>
      <c r="B71" t="s">
        <v>83</v>
      </c>
      <c r="C71">
        <v>5</v>
      </c>
      <c r="D71" t="str">
        <f t="shared" si="9"/>
        <v>ED</v>
      </c>
      <c r="E71">
        <v>159</v>
      </c>
      <c r="F71">
        <v>40</v>
      </c>
      <c r="G71" s="1">
        <v>0.25159999999999999</v>
      </c>
      <c r="H71">
        <v>159</v>
      </c>
      <c r="I71">
        <v>40</v>
      </c>
      <c r="J71">
        <v>35</v>
      </c>
      <c r="K71">
        <v>1</v>
      </c>
      <c r="L71">
        <v>0</v>
      </c>
      <c r="M71">
        <v>0</v>
      </c>
      <c r="N71">
        <v>23</v>
      </c>
      <c r="O71">
        <v>0</v>
      </c>
      <c r="P71">
        <v>11</v>
      </c>
      <c r="Q71">
        <v>0</v>
      </c>
      <c r="R71">
        <f t="shared" si="10"/>
        <v>0.31428571428571428</v>
      </c>
      <c r="S71">
        <f t="shared" si="11"/>
        <v>2.8571428571428571E-2</v>
      </c>
      <c r="T71">
        <f t="shared" si="12"/>
        <v>0.65714285714285714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2.657142857142857</v>
      </c>
    </row>
    <row r="72" spans="1:25" x14ac:dyDescent="0.3">
      <c r="A72" t="str">
        <f>VLOOKUP(B72,'VTD Check'!A:D,4,FALSE)</f>
        <v>05-565</v>
      </c>
      <c r="B72" t="s">
        <v>84</v>
      </c>
      <c r="C72">
        <v>5</v>
      </c>
      <c r="D72" t="str">
        <f t="shared" si="9"/>
        <v>ED</v>
      </c>
      <c r="E72">
        <v>135</v>
      </c>
      <c r="F72">
        <v>58</v>
      </c>
      <c r="G72" s="1">
        <v>0.42959999999999998</v>
      </c>
      <c r="H72">
        <v>135</v>
      </c>
      <c r="I72">
        <v>58</v>
      </c>
      <c r="J72">
        <v>57</v>
      </c>
      <c r="K72">
        <v>2</v>
      </c>
      <c r="L72">
        <v>1</v>
      </c>
      <c r="M72">
        <v>0</v>
      </c>
      <c r="N72">
        <v>26</v>
      </c>
      <c r="O72">
        <v>0</v>
      </c>
      <c r="P72">
        <v>28</v>
      </c>
      <c r="Q72">
        <v>0</v>
      </c>
      <c r="R72">
        <f t="shared" si="10"/>
        <v>0.49122807017543857</v>
      </c>
      <c r="S72">
        <f t="shared" si="11"/>
        <v>3.5087719298245612E-2</v>
      </c>
      <c r="T72">
        <f t="shared" si="12"/>
        <v>0.45614035087719296</v>
      </c>
      <c r="U72">
        <f t="shared" si="13"/>
        <v>0</v>
      </c>
      <c r="V72">
        <f t="shared" si="14"/>
        <v>0</v>
      </c>
      <c r="W72">
        <f t="shared" si="15"/>
        <v>1.7543859649122806E-2</v>
      </c>
      <c r="X72">
        <f t="shared" si="16"/>
        <v>0</v>
      </c>
      <c r="Y72">
        <f t="shared" si="17"/>
        <v>0.49122807017543857</v>
      </c>
    </row>
    <row r="73" spans="1:25" x14ac:dyDescent="0.3">
      <c r="A73" t="str">
        <f>VLOOKUP(B73,'VTD Check'!A:D,4,FALSE)</f>
        <v>05-570</v>
      </c>
      <c r="B73" t="s">
        <v>85</v>
      </c>
      <c r="C73">
        <v>5</v>
      </c>
      <c r="D73" t="str">
        <f t="shared" si="9"/>
        <v>ED</v>
      </c>
      <c r="E73">
        <v>482</v>
      </c>
      <c r="F73">
        <v>249</v>
      </c>
      <c r="G73" s="1">
        <v>0.51659999999999995</v>
      </c>
      <c r="H73">
        <v>482</v>
      </c>
      <c r="I73">
        <v>249</v>
      </c>
      <c r="J73">
        <v>245</v>
      </c>
      <c r="K73">
        <v>4</v>
      </c>
      <c r="L73">
        <v>0</v>
      </c>
      <c r="M73">
        <v>3</v>
      </c>
      <c r="N73">
        <v>105</v>
      </c>
      <c r="O73">
        <v>1</v>
      </c>
      <c r="P73">
        <v>132</v>
      </c>
      <c r="Q73">
        <v>0</v>
      </c>
      <c r="R73">
        <f t="shared" si="10"/>
        <v>0.53877551020408165</v>
      </c>
      <c r="S73">
        <f t="shared" si="11"/>
        <v>1.6326530612244899E-2</v>
      </c>
      <c r="T73">
        <f t="shared" si="12"/>
        <v>0.42857142857142855</v>
      </c>
      <c r="U73">
        <f t="shared" si="13"/>
        <v>1.2244897959183673E-2</v>
      </c>
      <c r="V73">
        <f t="shared" si="14"/>
        <v>4.0816326530612249E-3</v>
      </c>
      <c r="W73">
        <f t="shared" si="15"/>
        <v>0</v>
      </c>
      <c r="X73">
        <f t="shared" si="16"/>
        <v>0</v>
      </c>
      <c r="Y73">
        <f t="shared" si="17"/>
        <v>0.53877551020408165</v>
      </c>
    </row>
    <row r="74" spans="1:25" x14ac:dyDescent="0.3">
      <c r="A74" t="e">
        <f>VLOOKUP(B74,'VTD Check'!A:D,4,FALSE)</f>
        <v>#N/A</v>
      </c>
      <c r="B74" t="s">
        <v>86</v>
      </c>
      <c r="C74">
        <v>5</v>
      </c>
      <c r="D74" t="str">
        <f t="shared" si="9"/>
        <v/>
      </c>
      <c r="R74" t="str">
        <f t="shared" si="10"/>
        <v/>
      </c>
      <c r="S74" t="str">
        <f t="shared" si="11"/>
        <v/>
      </c>
      <c r="T74" t="str">
        <f t="shared" si="12"/>
        <v/>
      </c>
      <c r="U74" t="str">
        <f t="shared" si="13"/>
        <v/>
      </c>
      <c r="V74" t="str">
        <f t="shared" si="14"/>
        <v/>
      </c>
      <c r="W74" t="str">
        <f t="shared" si="15"/>
        <v/>
      </c>
      <c r="X74" t="str">
        <f t="shared" si="16"/>
        <v/>
      </c>
      <c r="Y74" t="str">
        <f t="shared" si="17"/>
        <v/>
      </c>
    </row>
    <row r="75" spans="1:25" x14ac:dyDescent="0.3">
      <c r="A75" t="e">
        <f>VLOOKUP(B75,'VTD Check'!A:D,4,FALSE)</f>
        <v>#N/A</v>
      </c>
      <c r="B75" t="s">
        <v>87</v>
      </c>
      <c r="C75">
        <v>5</v>
      </c>
      <c r="D75" t="str">
        <f t="shared" si="9"/>
        <v/>
      </c>
      <c r="R75" t="str">
        <f t="shared" si="10"/>
        <v/>
      </c>
      <c r="S75" t="str">
        <f t="shared" si="11"/>
        <v/>
      </c>
      <c r="T75" t="str">
        <f t="shared" si="12"/>
        <v/>
      </c>
      <c r="U75" t="str">
        <f t="shared" si="13"/>
        <v/>
      </c>
      <c r="V75" t="str">
        <f t="shared" si="14"/>
        <v/>
      </c>
      <c r="W75" t="str">
        <f t="shared" si="15"/>
        <v/>
      </c>
      <c r="X75" t="str">
        <f t="shared" si="16"/>
        <v/>
      </c>
      <c r="Y75" t="str">
        <f t="shared" si="17"/>
        <v/>
      </c>
    </row>
    <row r="76" spans="1:25" x14ac:dyDescent="0.3">
      <c r="A76" t="e">
        <f>VLOOKUP(B76,'VTD Check'!A:D,4,FALSE)</f>
        <v>#N/A</v>
      </c>
      <c r="B76" t="s">
        <v>88</v>
      </c>
      <c r="C76">
        <v>5</v>
      </c>
      <c r="D76" t="str">
        <f t="shared" si="9"/>
        <v/>
      </c>
      <c r="R76" t="str">
        <f t="shared" si="10"/>
        <v/>
      </c>
      <c r="S76" t="str">
        <f t="shared" si="11"/>
        <v/>
      </c>
      <c r="T76" t="str">
        <f t="shared" si="12"/>
        <v/>
      </c>
      <c r="U76" t="str">
        <f t="shared" si="13"/>
        <v/>
      </c>
      <c r="V76" t="str">
        <f t="shared" si="14"/>
        <v/>
      </c>
      <c r="W76" t="str">
        <f t="shared" si="15"/>
        <v/>
      </c>
      <c r="X76" t="str">
        <f t="shared" si="16"/>
        <v/>
      </c>
      <c r="Y76" t="str">
        <f t="shared" si="17"/>
        <v/>
      </c>
    </row>
    <row r="77" spans="1:25" x14ac:dyDescent="0.3">
      <c r="A77" t="e">
        <f>VLOOKUP(B77,'VTD Check'!A:D,4,FALSE)</f>
        <v>#N/A</v>
      </c>
      <c r="B77" t="s">
        <v>89</v>
      </c>
      <c r="C77">
        <v>5</v>
      </c>
      <c r="D77" t="str">
        <f t="shared" si="9"/>
        <v/>
      </c>
      <c r="R77" t="str">
        <f t="shared" si="10"/>
        <v/>
      </c>
      <c r="S77" t="str">
        <f t="shared" si="11"/>
        <v/>
      </c>
      <c r="T77" t="str">
        <f t="shared" si="12"/>
        <v/>
      </c>
      <c r="U77" t="str">
        <f t="shared" si="13"/>
        <v/>
      </c>
      <c r="V77" t="str">
        <f t="shared" si="14"/>
        <v/>
      </c>
      <c r="W77" t="str">
        <f t="shared" si="15"/>
        <v/>
      </c>
      <c r="X77" t="str">
        <f t="shared" si="16"/>
        <v/>
      </c>
      <c r="Y77" t="str">
        <f t="shared" si="17"/>
        <v/>
      </c>
    </row>
    <row r="78" spans="1:25" x14ac:dyDescent="0.3">
      <c r="A78" t="str">
        <f>VLOOKUP(B78,'VTD Check'!A:D,4,FALSE)</f>
        <v>06-505</v>
      </c>
      <c r="B78" t="s">
        <v>90</v>
      </c>
      <c r="C78">
        <v>6</v>
      </c>
      <c r="D78" t="str">
        <f t="shared" si="9"/>
        <v>ED</v>
      </c>
      <c r="E78">
        <v>138</v>
      </c>
      <c r="F78">
        <v>80</v>
      </c>
      <c r="G78" s="1">
        <v>0.57969999999999999</v>
      </c>
      <c r="H78">
        <v>138</v>
      </c>
      <c r="I78">
        <v>80</v>
      </c>
      <c r="J78">
        <v>78</v>
      </c>
      <c r="K78">
        <v>1</v>
      </c>
      <c r="L78">
        <v>0</v>
      </c>
      <c r="M78">
        <v>0</v>
      </c>
      <c r="N78">
        <v>56</v>
      </c>
      <c r="O78">
        <v>0</v>
      </c>
      <c r="P78">
        <v>21</v>
      </c>
      <c r="Q78">
        <v>0</v>
      </c>
      <c r="R78">
        <f t="shared" si="10"/>
        <v>0.26923076923076922</v>
      </c>
      <c r="S78">
        <f t="shared" si="11"/>
        <v>1.282051282051282E-2</v>
      </c>
      <c r="T78">
        <f t="shared" si="12"/>
        <v>0.71794871794871795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0</v>
      </c>
      <c r="Y78">
        <f t="shared" si="17"/>
        <v>2.7179487179487181</v>
      </c>
    </row>
    <row r="79" spans="1:25" x14ac:dyDescent="0.3">
      <c r="A79" t="str">
        <f>VLOOKUP(B79,'VTD Check'!A:D,4,FALSE)</f>
        <v>06-510</v>
      </c>
      <c r="B79" t="s">
        <v>91</v>
      </c>
      <c r="C79">
        <v>6</v>
      </c>
      <c r="D79" t="str">
        <f t="shared" si="9"/>
        <v>ED</v>
      </c>
      <c r="E79">
        <v>334</v>
      </c>
      <c r="F79">
        <v>186</v>
      </c>
      <c r="G79" s="1">
        <v>0.55689999999999995</v>
      </c>
      <c r="H79">
        <v>334</v>
      </c>
      <c r="I79">
        <v>186</v>
      </c>
      <c r="J79">
        <v>183</v>
      </c>
      <c r="K79">
        <v>5</v>
      </c>
      <c r="L79">
        <v>2</v>
      </c>
      <c r="M79">
        <v>0</v>
      </c>
      <c r="N79">
        <v>78</v>
      </c>
      <c r="O79">
        <v>1</v>
      </c>
      <c r="P79">
        <v>97</v>
      </c>
      <c r="Q79">
        <v>0</v>
      </c>
      <c r="R79">
        <f t="shared" si="10"/>
        <v>0.5300546448087432</v>
      </c>
      <c r="S79">
        <f t="shared" si="11"/>
        <v>2.7322404371584699E-2</v>
      </c>
      <c r="T79">
        <f t="shared" si="12"/>
        <v>0.42622950819672129</v>
      </c>
      <c r="U79">
        <f t="shared" si="13"/>
        <v>0</v>
      </c>
      <c r="V79">
        <f t="shared" si="14"/>
        <v>5.4644808743169399E-3</v>
      </c>
      <c r="W79">
        <f t="shared" si="15"/>
        <v>1.092896174863388E-2</v>
      </c>
      <c r="X79">
        <f t="shared" si="16"/>
        <v>0</v>
      </c>
      <c r="Y79">
        <f t="shared" si="17"/>
        <v>0.5300546448087432</v>
      </c>
    </row>
    <row r="80" spans="1:25" x14ac:dyDescent="0.3">
      <c r="A80" t="str">
        <f>VLOOKUP(B80,'VTD Check'!A:D,4,FALSE)</f>
        <v>06-515</v>
      </c>
      <c r="B80" t="s">
        <v>92</v>
      </c>
      <c r="C80">
        <v>6</v>
      </c>
      <c r="D80" t="str">
        <f t="shared" si="9"/>
        <v>ED</v>
      </c>
      <c r="E80">
        <v>60</v>
      </c>
      <c r="F80">
        <v>35</v>
      </c>
      <c r="G80" s="1">
        <v>0.58330000000000004</v>
      </c>
      <c r="H80">
        <v>60</v>
      </c>
      <c r="I80">
        <v>35</v>
      </c>
      <c r="J80">
        <v>35</v>
      </c>
      <c r="K80">
        <v>0</v>
      </c>
      <c r="L80">
        <v>0</v>
      </c>
      <c r="M80">
        <v>2</v>
      </c>
      <c r="N80">
        <v>9</v>
      </c>
      <c r="O80">
        <v>0</v>
      </c>
      <c r="P80">
        <v>24</v>
      </c>
      <c r="Q80">
        <v>0</v>
      </c>
      <c r="R80">
        <f t="shared" si="10"/>
        <v>0.68571428571428572</v>
      </c>
      <c r="S80">
        <f t="shared" si="11"/>
        <v>0</v>
      </c>
      <c r="T80">
        <f t="shared" si="12"/>
        <v>0.25714285714285712</v>
      </c>
      <c r="U80">
        <f t="shared" si="13"/>
        <v>5.7142857142857141E-2</v>
      </c>
      <c r="V80">
        <f t="shared" si="14"/>
        <v>0</v>
      </c>
      <c r="W80">
        <f t="shared" si="15"/>
        <v>0</v>
      </c>
      <c r="X80">
        <f t="shared" si="16"/>
        <v>0</v>
      </c>
      <c r="Y80">
        <f t="shared" si="17"/>
        <v>0.68571428571428572</v>
      </c>
    </row>
    <row r="81" spans="1:25" x14ac:dyDescent="0.3">
      <c r="A81" t="str">
        <f>VLOOKUP(B81,'VTD Check'!A:D,4,FALSE)</f>
        <v>06-520</v>
      </c>
      <c r="B81" t="s">
        <v>93</v>
      </c>
      <c r="C81">
        <v>6</v>
      </c>
      <c r="D81" t="str">
        <f t="shared" si="9"/>
        <v>ED</v>
      </c>
      <c r="E81">
        <v>85</v>
      </c>
      <c r="F81">
        <v>48</v>
      </c>
      <c r="G81" s="1">
        <v>0.56469999999999998</v>
      </c>
      <c r="H81">
        <v>85</v>
      </c>
      <c r="I81">
        <v>48</v>
      </c>
      <c r="J81">
        <v>48</v>
      </c>
      <c r="K81">
        <v>0</v>
      </c>
      <c r="L81">
        <v>0</v>
      </c>
      <c r="M81">
        <v>0</v>
      </c>
      <c r="N81">
        <v>43</v>
      </c>
      <c r="O81">
        <v>0</v>
      </c>
      <c r="P81">
        <v>5</v>
      </c>
      <c r="Q81">
        <v>0</v>
      </c>
      <c r="R81">
        <f t="shared" si="10"/>
        <v>0.10416666666666667</v>
      </c>
      <c r="S81">
        <f t="shared" si="11"/>
        <v>0</v>
      </c>
      <c r="T81">
        <f t="shared" si="12"/>
        <v>0.89583333333333337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  <c r="Y81">
        <f t="shared" si="17"/>
        <v>2.8958333333333335</v>
      </c>
    </row>
    <row r="82" spans="1:25" x14ac:dyDescent="0.3">
      <c r="A82" t="str">
        <f>VLOOKUP(B82,'VTD Check'!A:D,4,FALSE)</f>
        <v>06-525</v>
      </c>
      <c r="B82" t="s">
        <v>94</v>
      </c>
      <c r="C82">
        <v>6</v>
      </c>
      <c r="D82" t="str">
        <f t="shared" si="9"/>
        <v>ED</v>
      </c>
      <c r="E82">
        <v>65</v>
      </c>
      <c r="F82">
        <v>26</v>
      </c>
      <c r="G82" s="1">
        <v>0.4</v>
      </c>
      <c r="H82">
        <v>65</v>
      </c>
      <c r="I82">
        <v>26</v>
      </c>
      <c r="J82">
        <v>26</v>
      </c>
      <c r="K82">
        <v>0</v>
      </c>
      <c r="L82">
        <v>1</v>
      </c>
      <c r="M82">
        <v>0</v>
      </c>
      <c r="N82">
        <v>17</v>
      </c>
      <c r="O82">
        <v>0</v>
      </c>
      <c r="P82">
        <v>8</v>
      </c>
      <c r="Q82">
        <v>0</v>
      </c>
      <c r="R82">
        <f t="shared" si="10"/>
        <v>0.30769230769230771</v>
      </c>
      <c r="S82">
        <f t="shared" si="11"/>
        <v>0</v>
      </c>
      <c r="T82">
        <f t="shared" si="12"/>
        <v>0.65384615384615385</v>
      </c>
      <c r="U82">
        <f t="shared" si="13"/>
        <v>0</v>
      </c>
      <c r="V82">
        <f t="shared" si="14"/>
        <v>0</v>
      </c>
      <c r="W82">
        <f t="shared" si="15"/>
        <v>3.8461538461538464E-2</v>
      </c>
      <c r="X82">
        <f t="shared" si="16"/>
        <v>0</v>
      </c>
      <c r="Y82">
        <f t="shared" si="17"/>
        <v>2.6538461538461537</v>
      </c>
    </row>
    <row r="83" spans="1:25" x14ac:dyDescent="0.3">
      <c r="A83" t="str">
        <f>VLOOKUP(B83,'VTD Check'!A:D,4,FALSE)</f>
        <v>06-530</v>
      </c>
      <c r="B83" t="s">
        <v>95</v>
      </c>
      <c r="C83">
        <v>6</v>
      </c>
      <c r="D83" t="str">
        <f t="shared" si="9"/>
        <v>ED</v>
      </c>
      <c r="E83">
        <v>107</v>
      </c>
      <c r="F83">
        <v>24</v>
      </c>
      <c r="G83" s="1">
        <v>0.2243</v>
      </c>
      <c r="H83">
        <v>107</v>
      </c>
      <c r="I83">
        <v>24</v>
      </c>
      <c r="J83">
        <v>24</v>
      </c>
      <c r="K83">
        <v>1</v>
      </c>
      <c r="L83">
        <v>0</v>
      </c>
      <c r="M83">
        <v>0</v>
      </c>
      <c r="N83">
        <v>7</v>
      </c>
      <c r="O83">
        <v>2</v>
      </c>
      <c r="P83">
        <v>14</v>
      </c>
      <c r="Q83">
        <v>0</v>
      </c>
      <c r="R83">
        <f t="shared" si="10"/>
        <v>0.58333333333333337</v>
      </c>
      <c r="S83">
        <f t="shared" si="11"/>
        <v>4.1666666666666664E-2</v>
      </c>
      <c r="T83">
        <f t="shared" si="12"/>
        <v>0.29166666666666669</v>
      </c>
      <c r="U83">
        <f t="shared" si="13"/>
        <v>0</v>
      </c>
      <c r="V83">
        <f t="shared" si="14"/>
        <v>8.3333333333333329E-2</v>
      </c>
      <c r="W83">
        <f t="shared" si="15"/>
        <v>0</v>
      </c>
      <c r="X83">
        <f t="shared" si="16"/>
        <v>0</v>
      </c>
      <c r="Y83">
        <f t="shared" si="17"/>
        <v>0.58333333333333337</v>
      </c>
    </row>
    <row r="84" spans="1:25" x14ac:dyDescent="0.3">
      <c r="A84" t="s">
        <v>986</v>
      </c>
      <c r="B84" t="s">
        <v>96</v>
      </c>
      <c r="C84">
        <v>6</v>
      </c>
      <c r="D84" t="str">
        <f t="shared" si="9"/>
        <v>ED</v>
      </c>
      <c r="E84">
        <v>255</v>
      </c>
      <c r="F84">
        <v>49</v>
      </c>
      <c r="G84" s="1">
        <v>0.19220000000000001</v>
      </c>
      <c r="H84">
        <v>255</v>
      </c>
      <c r="I84">
        <v>49</v>
      </c>
      <c r="J84">
        <v>48</v>
      </c>
      <c r="K84">
        <v>1</v>
      </c>
      <c r="L84">
        <v>1</v>
      </c>
      <c r="M84">
        <v>1</v>
      </c>
      <c r="N84">
        <v>5</v>
      </c>
      <c r="O84">
        <v>1</v>
      </c>
      <c r="P84">
        <v>39</v>
      </c>
      <c r="Q84">
        <v>0</v>
      </c>
      <c r="R84">
        <f t="shared" si="10"/>
        <v>0.8125</v>
      </c>
      <c r="S84">
        <f t="shared" si="11"/>
        <v>2.0833333333333332E-2</v>
      </c>
      <c r="T84">
        <f t="shared" si="12"/>
        <v>0.10416666666666667</v>
      </c>
      <c r="U84">
        <f t="shared" si="13"/>
        <v>2.0833333333333332E-2</v>
      </c>
      <c r="V84">
        <f t="shared" si="14"/>
        <v>2.0833333333333332E-2</v>
      </c>
      <c r="W84">
        <f t="shared" si="15"/>
        <v>2.0833333333333332E-2</v>
      </c>
      <c r="X84">
        <f t="shared" si="16"/>
        <v>0</v>
      </c>
      <c r="Y84">
        <f t="shared" si="17"/>
        <v>0.8125</v>
      </c>
    </row>
    <row r="85" spans="1:25" x14ac:dyDescent="0.3">
      <c r="A85" t="str">
        <f>VLOOKUP(B85,'VTD Check'!A:D,4,FALSE)</f>
        <v>06-537</v>
      </c>
      <c r="B85" t="s">
        <v>97</v>
      </c>
      <c r="C85">
        <v>6</v>
      </c>
      <c r="D85" t="str">
        <f t="shared" si="9"/>
        <v>ED</v>
      </c>
      <c r="E85">
        <v>284</v>
      </c>
      <c r="F85">
        <v>103</v>
      </c>
      <c r="G85" s="1">
        <v>0.36270000000000002</v>
      </c>
      <c r="H85">
        <v>284</v>
      </c>
      <c r="I85">
        <v>103</v>
      </c>
      <c r="J85">
        <v>103</v>
      </c>
      <c r="K85">
        <v>1</v>
      </c>
      <c r="L85">
        <v>0</v>
      </c>
      <c r="M85">
        <v>3</v>
      </c>
      <c r="N85">
        <v>24</v>
      </c>
      <c r="O85">
        <v>0</v>
      </c>
      <c r="P85">
        <v>75</v>
      </c>
      <c r="Q85">
        <v>0</v>
      </c>
      <c r="R85">
        <f t="shared" si="10"/>
        <v>0.72815533980582525</v>
      </c>
      <c r="S85">
        <f t="shared" si="11"/>
        <v>9.7087378640776691E-3</v>
      </c>
      <c r="T85">
        <f t="shared" si="12"/>
        <v>0.23300970873786409</v>
      </c>
      <c r="U85">
        <f t="shared" si="13"/>
        <v>2.9126213592233011E-2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0.72815533980582525</v>
      </c>
    </row>
    <row r="86" spans="1:25" x14ac:dyDescent="0.3">
      <c r="A86" t="str">
        <f>VLOOKUP(B86,'VTD Check'!A:D,4,FALSE)</f>
        <v>06-540</v>
      </c>
      <c r="B86" t="s">
        <v>98</v>
      </c>
      <c r="C86">
        <v>6</v>
      </c>
      <c r="D86" t="str">
        <f t="shared" si="9"/>
        <v>ED</v>
      </c>
      <c r="E86">
        <v>61</v>
      </c>
      <c r="F86">
        <v>26</v>
      </c>
      <c r="G86" s="1">
        <v>0.42620000000000002</v>
      </c>
      <c r="H86">
        <v>61</v>
      </c>
      <c r="I86">
        <v>26</v>
      </c>
      <c r="J86">
        <v>26</v>
      </c>
      <c r="K86">
        <v>0</v>
      </c>
      <c r="L86">
        <v>0</v>
      </c>
      <c r="M86">
        <v>0</v>
      </c>
      <c r="N86">
        <v>8</v>
      </c>
      <c r="O86">
        <v>1</v>
      </c>
      <c r="P86">
        <v>17</v>
      </c>
      <c r="Q86">
        <v>0</v>
      </c>
      <c r="R86">
        <f t="shared" si="10"/>
        <v>0.65384615384615385</v>
      </c>
      <c r="S86">
        <f t="shared" si="11"/>
        <v>0</v>
      </c>
      <c r="T86">
        <f t="shared" si="12"/>
        <v>0.30769230769230771</v>
      </c>
      <c r="U86">
        <f t="shared" si="13"/>
        <v>0</v>
      </c>
      <c r="V86">
        <f t="shared" si="14"/>
        <v>3.8461538461538464E-2</v>
      </c>
      <c r="W86">
        <f t="shared" si="15"/>
        <v>0</v>
      </c>
      <c r="X86">
        <f t="shared" si="16"/>
        <v>0</v>
      </c>
      <c r="Y86">
        <f t="shared" si="17"/>
        <v>0.65384615384615385</v>
      </c>
    </row>
    <row r="87" spans="1:25" x14ac:dyDescent="0.3">
      <c r="A87" t="str">
        <f>VLOOKUP(B87,'VTD Check'!A:D,4,FALSE)</f>
        <v>06-542</v>
      </c>
      <c r="B87" t="s">
        <v>99</v>
      </c>
      <c r="C87">
        <v>6</v>
      </c>
      <c r="D87" t="str">
        <f t="shared" si="9"/>
        <v>ED</v>
      </c>
      <c r="E87">
        <v>78</v>
      </c>
      <c r="F87">
        <v>35</v>
      </c>
      <c r="G87" s="1">
        <v>0.44869999999999999</v>
      </c>
      <c r="H87">
        <v>78</v>
      </c>
      <c r="I87">
        <v>35</v>
      </c>
      <c r="J87">
        <v>35</v>
      </c>
      <c r="K87">
        <v>0</v>
      </c>
      <c r="L87">
        <v>0</v>
      </c>
      <c r="M87">
        <v>1</v>
      </c>
      <c r="N87">
        <v>19</v>
      </c>
      <c r="O87">
        <v>0</v>
      </c>
      <c r="P87">
        <v>15</v>
      </c>
      <c r="Q87">
        <v>0</v>
      </c>
      <c r="R87">
        <f t="shared" si="10"/>
        <v>0.42857142857142855</v>
      </c>
      <c r="S87">
        <f t="shared" si="11"/>
        <v>0</v>
      </c>
      <c r="T87">
        <f t="shared" si="12"/>
        <v>0.54285714285714282</v>
      </c>
      <c r="U87">
        <f t="shared" si="13"/>
        <v>2.8571428571428571E-2</v>
      </c>
      <c r="V87">
        <f t="shared" si="14"/>
        <v>0</v>
      </c>
      <c r="W87">
        <f t="shared" si="15"/>
        <v>0</v>
      </c>
      <c r="X87">
        <f t="shared" si="16"/>
        <v>0</v>
      </c>
      <c r="Y87">
        <f t="shared" si="17"/>
        <v>2.5428571428571427</v>
      </c>
    </row>
    <row r="88" spans="1:25" x14ac:dyDescent="0.3">
      <c r="A88" t="str">
        <f>VLOOKUP(B88,'VTD Check'!A:D,4,FALSE)</f>
        <v>06-543</v>
      </c>
      <c r="B88" t="s">
        <v>100</v>
      </c>
      <c r="C88">
        <v>6</v>
      </c>
      <c r="D88" t="str">
        <f t="shared" si="9"/>
        <v>ED</v>
      </c>
      <c r="E88">
        <v>799</v>
      </c>
      <c r="F88">
        <v>289</v>
      </c>
      <c r="G88" s="1">
        <v>0.36170000000000002</v>
      </c>
      <c r="H88">
        <v>799</v>
      </c>
      <c r="I88">
        <v>289</v>
      </c>
      <c r="J88">
        <v>285</v>
      </c>
      <c r="K88">
        <v>5</v>
      </c>
      <c r="L88">
        <v>2</v>
      </c>
      <c r="M88">
        <v>4</v>
      </c>
      <c r="N88">
        <v>72</v>
      </c>
      <c r="O88">
        <v>3</v>
      </c>
      <c r="P88">
        <v>197</v>
      </c>
      <c r="Q88">
        <v>2</v>
      </c>
      <c r="R88">
        <f t="shared" si="10"/>
        <v>0.69122807017543864</v>
      </c>
      <c r="S88">
        <f t="shared" si="11"/>
        <v>1.7543859649122806E-2</v>
      </c>
      <c r="T88">
        <f t="shared" si="12"/>
        <v>0.25263157894736843</v>
      </c>
      <c r="U88">
        <f t="shared" si="13"/>
        <v>1.4035087719298246E-2</v>
      </c>
      <c r="V88">
        <f t="shared" si="14"/>
        <v>1.0526315789473684E-2</v>
      </c>
      <c r="W88">
        <f t="shared" si="15"/>
        <v>7.0175438596491229E-3</v>
      </c>
      <c r="X88">
        <f t="shared" si="16"/>
        <v>7.0175438596491229E-3</v>
      </c>
      <c r="Y88">
        <f t="shared" si="17"/>
        <v>0.69122807017543864</v>
      </c>
    </row>
    <row r="89" spans="1:25" x14ac:dyDescent="0.3">
      <c r="A89" t="str">
        <f>VLOOKUP(B89,'VTD Check'!A:D,4,FALSE)</f>
        <v>06-545</v>
      </c>
      <c r="B89" t="s">
        <v>101</v>
      </c>
      <c r="C89">
        <v>6</v>
      </c>
      <c r="D89" t="str">
        <f t="shared" si="9"/>
        <v>ED</v>
      </c>
      <c r="E89">
        <v>63</v>
      </c>
      <c r="F89">
        <v>28</v>
      </c>
      <c r="G89" s="1">
        <v>0.44440000000000002</v>
      </c>
      <c r="H89">
        <v>63</v>
      </c>
      <c r="I89">
        <v>28</v>
      </c>
      <c r="J89">
        <v>28</v>
      </c>
      <c r="K89">
        <v>0</v>
      </c>
      <c r="L89">
        <v>0</v>
      </c>
      <c r="M89">
        <v>0</v>
      </c>
      <c r="N89">
        <v>12</v>
      </c>
      <c r="O89">
        <v>0</v>
      </c>
      <c r="P89">
        <v>16</v>
      </c>
      <c r="Q89">
        <v>0</v>
      </c>
      <c r="R89">
        <f t="shared" si="10"/>
        <v>0.5714285714285714</v>
      </c>
      <c r="S89">
        <f t="shared" si="11"/>
        <v>0</v>
      </c>
      <c r="T89">
        <f t="shared" si="12"/>
        <v>0.42857142857142855</v>
      </c>
      <c r="U89">
        <f t="shared" si="13"/>
        <v>0</v>
      </c>
      <c r="V89">
        <f t="shared" si="14"/>
        <v>0</v>
      </c>
      <c r="W89">
        <f t="shared" si="15"/>
        <v>0</v>
      </c>
      <c r="X89">
        <f t="shared" si="16"/>
        <v>0</v>
      </c>
      <c r="Y89">
        <f t="shared" si="17"/>
        <v>0.5714285714285714</v>
      </c>
    </row>
    <row r="90" spans="1:25" x14ac:dyDescent="0.3">
      <c r="A90" t="str">
        <f>VLOOKUP(B90,'VTD Check'!A:D,4,FALSE)</f>
        <v>06-546</v>
      </c>
      <c r="B90" t="s">
        <v>102</v>
      </c>
      <c r="C90">
        <v>6</v>
      </c>
      <c r="D90" t="str">
        <f t="shared" si="9"/>
        <v>ED</v>
      </c>
      <c r="E90">
        <v>1100</v>
      </c>
      <c r="F90">
        <v>528</v>
      </c>
      <c r="G90" s="1">
        <v>0.48</v>
      </c>
      <c r="H90">
        <v>1100</v>
      </c>
      <c r="I90">
        <v>528</v>
      </c>
      <c r="J90">
        <v>528</v>
      </c>
      <c r="K90">
        <v>11</v>
      </c>
      <c r="L90">
        <v>4</v>
      </c>
      <c r="M90">
        <v>5</v>
      </c>
      <c r="N90">
        <v>66</v>
      </c>
      <c r="O90">
        <v>2</v>
      </c>
      <c r="P90">
        <v>438</v>
      </c>
      <c r="Q90">
        <v>2</v>
      </c>
      <c r="R90">
        <f t="shared" si="10"/>
        <v>0.82954545454545459</v>
      </c>
      <c r="S90">
        <f t="shared" si="11"/>
        <v>2.0833333333333332E-2</v>
      </c>
      <c r="T90">
        <f t="shared" si="12"/>
        <v>0.125</v>
      </c>
      <c r="U90">
        <f t="shared" si="13"/>
        <v>9.46969696969697E-3</v>
      </c>
      <c r="V90">
        <f t="shared" si="14"/>
        <v>3.787878787878788E-3</v>
      </c>
      <c r="W90">
        <f t="shared" si="15"/>
        <v>7.575757575757576E-3</v>
      </c>
      <c r="X90">
        <f t="shared" si="16"/>
        <v>3.787878787878788E-3</v>
      </c>
      <c r="Y90">
        <f t="shared" si="17"/>
        <v>0.82954545454545459</v>
      </c>
    </row>
    <row r="91" spans="1:25" x14ac:dyDescent="0.3">
      <c r="A91" t="str">
        <f>VLOOKUP(B91,'VTD Check'!A:D,4,FALSE)</f>
        <v>06-547</v>
      </c>
      <c r="B91" t="s">
        <v>103</v>
      </c>
      <c r="C91">
        <v>6</v>
      </c>
      <c r="D91" t="str">
        <f t="shared" si="9"/>
        <v>ED</v>
      </c>
      <c r="E91">
        <v>136</v>
      </c>
      <c r="F91">
        <v>57</v>
      </c>
      <c r="G91" s="1">
        <v>0.41909999999999997</v>
      </c>
      <c r="H91">
        <v>136</v>
      </c>
      <c r="I91">
        <v>57</v>
      </c>
      <c r="J91">
        <v>57</v>
      </c>
      <c r="K91">
        <v>1</v>
      </c>
      <c r="L91">
        <v>0</v>
      </c>
      <c r="M91">
        <v>3</v>
      </c>
      <c r="N91">
        <v>13</v>
      </c>
      <c r="O91">
        <v>2</v>
      </c>
      <c r="P91">
        <v>38</v>
      </c>
      <c r="Q91">
        <v>0</v>
      </c>
      <c r="R91">
        <f t="shared" si="10"/>
        <v>0.66666666666666663</v>
      </c>
      <c r="S91">
        <f t="shared" si="11"/>
        <v>1.7543859649122806E-2</v>
      </c>
      <c r="T91">
        <f t="shared" si="12"/>
        <v>0.22807017543859648</v>
      </c>
      <c r="U91">
        <f t="shared" si="13"/>
        <v>5.2631578947368418E-2</v>
      </c>
      <c r="V91">
        <f t="shared" si="14"/>
        <v>3.5087719298245612E-2</v>
      </c>
      <c r="W91">
        <f t="shared" si="15"/>
        <v>0</v>
      </c>
      <c r="X91">
        <f t="shared" si="16"/>
        <v>0</v>
      </c>
      <c r="Y91">
        <f t="shared" si="17"/>
        <v>0.66666666666666663</v>
      </c>
    </row>
    <row r="92" spans="1:25" x14ac:dyDescent="0.3">
      <c r="A92" t="str">
        <f>VLOOKUP(B92,'VTD Check'!A:D,4,FALSE)</f>
        <v>06-550</v>
      </c>
      <c r="B92" t="s">
        <v>104</v>
      </c>
      <c r="C92">
        <v>6</v>
      </c>
      <c r="D92" t="str">
        <f t="shared" si="9"/>
        <v>ED</v>
      </c>
      <c r="E92">
        <v>224</v>
      </c>
      <c r="F92">
        <v>87</v>
      </c>
      <c r="G92" s="1">
        <v>0.38840000000000002</v>
      </c>
      <c r="H92">
        <v>224</v>
      </c>
      <c r="I92">
        <v>87</v>
      </c>
      <c r="J92">
        <v>84</v>
      </c>
      <c r="K92">
        <v>0</v>
      </c>
      <c r="L92">
        <v>0</v>
      </c>
      <c r="M92">
        <v>2</v>
      </c>
      <c r="N92">
        <v>16</v>
      </c>
      <c r="O92">
        <v>2</v>
      </c>
      <c r="P92">
        <v>64</v>
      </c>
      <c r="Q92">
        <v>0</v>
      </c>
      <c r="R92">
        <f t="shared" si="10"/>
        <v>0.76190476190476186</v>
      </c>
      <c r="S92">
        <f t="shared" si="11"/>
        <v>0</v>
      </c>
      <c r="T92">
        <f t="shared" si="12"/>
        <v>0.19047619047619047</v>
      </c>
      <c r="U92">
        <f t="shared" si="13"/>
        <v>2.3809523809523808E-2</v>
      </c>
      <c r="V92">
        <f t="shared" si="14"/>
        <v>2.3809523809523808E-2</v>
      </c>
      <c r="W92">
        <f t="shared" si="15"/>
        <v>0</v>
      </c>
      <c r="X92">
        <f t="shared" si="16"/>
        <v>0</v>
      </c>
      <c r="Y92">
        <f t="shared" si="17"/>
        <v>0.76190476190476186</v>
      </c>
    </row>
    <row r="93" spans="1:25" x14ac:dyDescent="0.3">
      <c r="A93" t="str">
        <f>VLOOKUP(B93,'VTD Check'!A:D,4,FALSE)</f>
        <v>06-555</v>
      </c>
      <c r="B93" t="s">
        <v>105</v>
      </c>
      <c r="C93">
        <v>6</v>
      </c>
      <c r="D93" t="str">
        <f t="shared" si="9"/>
        <v>ED</v>
      </c>
      <c r="E93">
        <v>496</v>
      </c>
      <c r="F93">
        <v>180</v>
      </c>
      <c r="G93" s="1">
        <v>0.3629</v>
      </c>
      <c r="H93">
        <v>496</v>
      </c>
      <c r="I93">
        <v>180</v>
      </c>
      <c r="J93">
        <v>174</v>
      </c>
      <c r="K93">
        <v>5</v>
      </c>
      <c r="L93">
        <v>0</v>
      </c>
      <c r="M93">
        <v>3</v>
      </c>
      <c r="N93">
        <v>85</v>
      </c>
      <c r="O93">
        <v>2</v>
      </c>
      <c r="P93">
        <v>79</v>
      </c>
      <c r="Q93">
        <v>0</v>
      </c>
      <c r="R93">
        <f t="shared" si="10"/>
        <v>0.45402298850574713</v>
      </c>
      <c r="S93">
        <f t="shared" si="11"/>
        <v>2.8735632183908046E-2</v>
      </c>
      <c r="T93">
        <f t="shared" si="12"/>
        <v>0.4885057471264368</v>
      </c>
      <c r="U93">
        <f t="shared" si="13"/>
        <v>1.7241379310344827E-2</v>
      </c>
      <c r="V93">
        <f t="shared" si="14"/>
        <v>1.1494252873563218E-2</v>
      </c>
      <c r="W93">
        <f t="shared" si="15"/>
        <v>0</v>
      </c>
      <c r="X93">
        <f t="shared" si="16"/>
        <v>0</v>
      </c>
      <c r="Y93">
        <f t="shared" si="17"/>
        <v>2.4885057471264367</v>
      </c>
    </row>
    <row r="94" spans="1:25" x14ac:dyDescent="0.3">
      <c r="A94" t="str">
        <f>VLOOKUP(B94,'VTD Check'!A:D,4,FALSE)</f>
        <v>06-557</v>
      </c>
      <c r="B94" t="s">
        <v>106</v>
      </c>
      <c r="C94">
        <v>6</v>
      </c>
      <c r="D94" t="str">
        <f t="shared" si="9"/>
        <v>ED</v>
      </c>
      <c r="E94">
        <v>292</v>
      </c>
      <c r="F94">
        <v>154</v>
      </c>
      <c r="G94" s="1">
        <v>0.52739999999999998</v>
      </c>
      <c r="H94">
        <v>292</v>
      </c>
      <c r="I94">
        <v>154</v>
      </c>
      <c r="J94">
        <v>152</v>
      </c>
      <c r="K94">
        <v>2</v>
      </c>
      <c r="L94">
        <v>2</v>
      </c>
      <c r="M94">
        <v>0</v>
      </c>
      <c r="N94">
        <v>38</v>
      </c>
      <c r="O94">
        <v>1</v>
      </c>
      <c r="P94">
        <v>109</v>
      </c>
      <c r="Q94">
        <v>0</v>
      </c>
      <c r="R94">
        <f t="shared" si="10"/>
        <v>0.71710526315789469</v>
      </c>
      <c r="S94">
        <f t="shared" si="11"/>
        <v>1.3157894736842105E-2</v>
      </c>
      <c r="T94">
        <f t="shared" si="12"/>
        <v>0.25</v>
      </c>
      <c r="U94">
        <f t="shared" si="13"/>
        <v>0</v>
      </c>
      <c r="V94">
        <f t="shared" si="14"/>
        <v>6.5789473684210523E-3</v>
      </c>
      <c r="W94">
        <f t="shared" si="15"/>
        <v>1.3157894736842105E-2</v>
      </c>
      <c r="X94">
        <f t="shared" si="16"/>
        <v>0</v>
      </c>
      <c r="Y94">
        <f t="shared" si="17"/>
        <v>0.71710526315789469</v>
      </c>
    </row>
    <row r="95" spans="1:25" x14ac:dyDescent="0.3">
      <c r="A95" t="str">
        <f>VLOOKUP(B95,'VTD Check'!A:D,4,FALSE)</f>
        <v>06-560</v>
      </c>
      <c r="B95" t="s">
        <v>107</v>
      </c>
      <c r="C95">
        <v>6</v>
      </c>
      <c r="D95" t="str">
        <f t="shared" si="9"/>
        <v>ED</v>
      </c>
      <c r="E95">
        <v>398</v>
      </c>
      <c r="F95">
        <v>238</v>
      </c>
      <c r="G95" s="1">
        <v>0.59799999999999998</v>
      </c>
      <c r="H95">
        <v>398</v>
      </c>
      <c r="I95">
        <v>238</v>
      </c>
      <c r="J95">
        <v>235</v>
      </c>
      <c r="K95">
        <v>9</v>
      </c>
      <c r="L95">
        <v>0</v>
      </c>
      <c r="M95">
        <v>3</v>
      </c>
      <c r="N95">
        <v>100</v>
      </c>
      <c r="O95">
        <v>1</v>
      </c>
      <c r="P95">
        <v>122</v>
      </c>
      <c r="Q95">
        <v>0</v>
      </c>
      <c r="R95">
        <f t="shared" si="10"/>
        <v>0.51914893617021274</v>
      </c>
      <c r="S95">
        <f t="shared" si="11"/>
        <v>3.8297872340425532E-2</v>
      </c>
      <c r="T95">
        <f t="shared" si="12"/>
        <v>0.42553191489361702</v>
      </c>
      <c r="U95">
        <f t="shared" si="13"/>
        <v>1.276595744680851E-2</v>
      </c>
      <c r="V95">
        <f t="shared" si="14"/>
        <v>4.2553191489361703E-3</v>
      </c>
      <c r="W95">
        <f t="shared" si="15"/>
        <v>0</v>
      </c>
      <c r="X95">
        <f t="shared" si="16"/>
        <v>0</v>
      </c>
      <c r="Y95">
        <f t="shared" si="17"/>
        <v>0.51914893617021274</v>
      </c>
    </row>
    <row r="96" spans="1:25" x14ac:dyDescent="0.3">
      <c r="A96" t="str">
        <f>VLOOKUP(B96,'VTD Check'!A:D,4,FALSE)</f>
        <v>06-565</v>
      </c>
      <c r="B96" t="s">
        <v>108</v>
      </c>
      <c r="C96">
        <v>6</v>
      </c>
      <c r="D96" t="str">
        <f t="shared" si="9"/>
        <v>ED</v>
      </c>
      <c r="E96">
        <v>95</v>
      </c>
      <c r="F96">
        <v>57</v>
      </c>
      <c r="G96" s="1">
        <v>0.6</v>
      </c>
      <c r="H96">
        <v>95</v>
      </c>
      <c r="I96">
        <v>57</v>
      </c>
      <c r="J96">
        <v>56</v>
      </c>
      <c r="K96">
        <v>0</v>
      </c>
      <c r="L96">
        <v>1</v>
      </c>
      <c r="M96">
        <v>3</v>
      </c>
      <c r="N96">
        <v>20</v>
      </c>
      <c r="O96">
        <v>1</v>
      </c>
      <c r="P96">
        <v>31</v>
      </c>
      <c r="Q96">
        <v>0</v>
      </c>
      <c r="R96">
        <f t="shared" si="10"/>
        <v>0.5535714285714286</v>
      </c>
      <c r="S96">
        <f t="shared" si="11"/>
        <v>0</v>
      </c>
      <c r="T96">
        <f t="shared" si="12"/>
        <v>0.35714285714285715</v>
      </c>
      <c r="U96">
        <f t="shared" si="13"/>
        <v>5.3571428571428568E-2</v>
      </c>
      <c r="V96">
        <f t="shared" si="14"/>
        <v>1.7857142857142856E-2</v>
      </c>
      <c r="W96">
        <f t="shared" si="15"/>
        <v>1.7857142857142856E-2</v>
      </c>
      <c r="X96">
        <f t="shared" si="16"/>
        <v>0</v>
      </c>
      <c r="Y96">
        <f t="shared" si="17"/>
        <v>0.5535714285714286</v>
      </c>
    </row>
    <row r="97" spans="1:25" x14ac:dyDescent="0.3">
      <c r="A97" t="str">
        <f>VLOOKUP(B97,'VTD Check'!A:D,4,FALSE)</f>
        <v>06-570</v>
      </c>
      <c r="B97" t="s">
        <v>109</v>
      </c>
      <c r="C97">
        <v>6</v>
      </c>
      <c r="D97" t="str">
        <f t="shared" si="9"/>
        <v>ED</v>
      </c>
      <c r="E97">
        <v>133</v>
      </c>
      <c r="F97">
        <v>59</v>
      </c>
      <c r="G97" s="1">
        <v>0.44359999999999999</v>
      </c>
      <c r="H97">
        <v>133</v>
      </c>
      <c r="I97">
        <v>59</v>
      </c>
      <c r="J97">
        <v>59</v>
      </c>
      <c r="K97">
        <v>1</v>
      </c>
      <c r="L97">
        <v>0</v>
      </c>
      <c r="M97">
        <v>0</v>
      </c>
      <c r="N97">
        <v>20</v>
      </c>
      <c r="O97">
        <v>0</v>
      </c>
      <c r="P97">
        <v>38</v>
      </c>
      <c r="Q97">
        <v>0</v>
      </c>
      <c r="R97">
        <f t="shared" si="10"/>
        <v>0.64406779661016944</v>
      </c>
      <c r="S97">
        <f t="shared" si="11"/>
        <v>1.6949152542372881E-2</v>
      </c>
      <c r="T97">
        <f t="shared" si="12"/>
        <v>0.33898305084745761</v>
      </c>
      <c r="U97">
        <f t="shared" si="13"/>
        <v>0</v>
      </c>
      <c r="V97">
        <f t="shared" si="14"/>
        <v>0</v>
      </c>
      <c r="W97">
        <f t="shared" si="15"/>
        <v>0</v>
      </c>
      <c r="X97">
        <f t="shared" si="16"/>
        <v>0</v>
      </c>
      <c r="Y97">
        <f t="shared" si="17"/>
        <v>0.64406779661016944</v>
      </c>
    </row>
    <row r="98" spans="1:25" x14ac:dyDescent="0.3">
      <c r="A98" t="str">
        <f>VLOOKUP(B98,'VTD Check'!A:D,4,FALSE)</f>
        <v>06-575</v>
      </c>
      <c r="B98" t="s">
        <v>110</v>
      </c>
      <c r="C98">
        <v>6</v>
      </c>
      <c r="D98" t="str">
        <f t="shared" si="9"/>
        <v>ED</v>
      </c>
      <c r="E98">
        <v>55</v>
      </c>
      <c r="F98">
        <v>31</v>
      </c>
      <c r="G98" s="1">
        <v>0.56359999999999999</v>
      </c>
      <c r="H98">
        <v>55</v>
      </c>
      <c r="I98">
        <v>31</v>
      </c>
      <c r="J98">
        <v>31</v>
      </c>
      <c r="K98">
        <v>0</v>
      </c>
      <c r="L98">
        <v>0</v>
      </c>
      <c r="M98">
        <v>0</v>
      </c>
      <c r="N98">
        <v>26</v>
      </c>
      <c r="O98">
        <v>0</v>
      </c>
      <c r="P98">
        <v>5</v>
      </c>
      <c r="Q98">
        <v>0</v>
      </c>
      <c r="R98">
        <f t="shared" si="10"/>
        <v>0.16129032258064516</v>
      </c>
      <c r="S98">
        <f t="shared" si="11"/>
        <v>0</v>
      </c>
      <c r="T98">
        <f t="shared" si="12"/>
        <v>0.83870967741935487</v>
      </c>
      <c r="U98">
        <f t="shared" si="13"/>
        <v>0</v>
      </c>
      <c r="V98">
        <f t="shared" si="14"/>
        <v>0</v>
      </c>
      <c r="W98">
        <f t="shared" si="15"/>
        <v>0</v>
      </c>
      <c r="X98">
        <f t="shared" si="16"/>
        <v>0</v>
      </c>
      <c r="Y98">
        <f t="shared" si="17"/>
        <v>2.838709677419355</v>
      </c>
    </row>
    <row r="99" spans="1:25" x14ac:dyDescent="0.3">
      <c r="A99" t="str">
        <f>VLOOKUP(B99,'VTD Check'!A:D,4,FALSE)</f>
        <v>06-580</v>
      </c>
      <c r="B99" t="s">
        <v>111</v>
      </c>
      <c r="C99">
        <v>6</v>
      </c>
      <c r="D99" t="str">
        <f t="shared" si="9"/>
        <v>ED</v>
      </c>
      <c r="E99">
        <v>151</v>
      </c>
      <c r="F99">
        <v>103</v>
      </c>
      <c r="G99" s="1">
        <v>0.68210000000000004</v>
      </c>
      <c r="H99">
        <v>151</v>
      </c>
      <c r="I99">
        <v>103</v>
      </c>
      <c r="J99">
        <v>100</v>
      </c>
      <c r="K99">
        <v>2</v>
      </c>
      <c r="L99">
        <v>0</v>
      </c>
      <c r="M99">
        <v>0</v>
      </c>
      <c r="N99">
        <v>51</v>
      </c>
      <c r="O99">
        <v>1</v>
      </c>
      <c r="P99">
        <v>46</v>
      </c>
      <c r="Q99">
        <v>0</v>
      </c>
      <c r="R99">
        <f t="shared" si="10"/>
        <v>0.46</v>
      </c>
      <c r="S99">
        <f t="shared" si="11"/>
        <v>0.02</v>
      </c>
      <c r="T99">
        <f t="shared" si="12"/>
        <v>0.51</v>
      </c>
      <c r="U99">
        <f t="shared" si="13"/>
        <v>0</v>
      </c>
      <c r="V99">
        <f t="shared" si="14"/>
        <v>0.01</v>
      </c>
      <c r="W99">
        <f t="shared" si="15"/>
        <v>0</v>
      </c>
      <c r="X99">
        <f t="shared" si="16"/>
        <v>0</v>
      </c>
      <c r="Y99">
        <f t="shared" si="17"/>
        <v>2.5099999999999998</v>
      </c>
    </row>
    <row r="100" spans="1:25" x14ac:dyDescent="0.3">
      <c r="A100" t="str">
        <f>VLOOKUP(B100,'VTD Check'!A:D,4,FALSE)</f>
        <v>06-590</v>
      </c>
      <c r="B100" t="s">
        <v>112</v>
      </c>
      <c r="C100">
        <v>6</v>
      </c>
      <c r="D100" t="str">
        <f t="shared" si="9"/>
        <v>ED</v>
      </c>
      <c r="E100">
        <v>145</v>
      </c>
      <c r="F100">
        <v>79</v>
      </c>
      <c r="G100" s="1">
        <v>0.54479999999999995</v>
      </c>
      <c r="H100">
        <v>145</v>
      </c>
      <c r="I100">
        <v>79</v>
      </c>
      <c r="J100">
        <v>77</v>
      </c>
      <c r="K100">
        <v>1</v>
      </c>
      <c r="L100">
        <v>1</v>
      </c>
      <c r="M100">
        <v>1</v>
      </c>
      <c r="N100">
        <v>41</v>
      </c>
      <c r="O100">
        <v>0</v>
      </c>
      <c r="P100">
        <v>33</v>
      </c>
      <c r="Q100">
        <v>0</v>
      </c>
      <c r="R100">
        <f t="shared" si="10"/>
        <v>0.42857142857142855</v>
      </c>
      <c r="S100">
        <f t="shared" si="11"/>
        <v>1.2987012987012988E-2</v>
      </c>
      <c r="T100">
        <f t="shared" si="12"/>
        <v>0.53246753246753242</v>
      </c>
      <c r="U100">
        <f t="shared" si="13"/>
        <v>1.2987012987012988E-2</v>
      </c>
      <c r="V100">
        <f t="shared" si="14"/>
        <v>0</v>
      </c>
      <c r="W100">
        <f t="shared" si="15"/>
        <v>1.2987012987012988E-2</v>
      </c>
      <c r="X100">
        <f t="shared" si="16"/>
        <v>0</v>
      </c>
      <c r="Y100">
        <f t="shared" si="17"/>
        <v>2.5324675324675323</v>
      </c>
    </row>
    <row r="101" spans="1:25" x14ac:dyDescent="0.3">
      <c r="A101" t="str">
        <f>VLOOKUP(B101,'VTD Check'!A:D,4,FALSE)</f>
        <v>06-593</v>
      </c>
      <c r="B101" t="s">
        <v>113</v>
      </c>
      <c r="C101">
        <v>6</v>
      </c>
      <c r="D101" t="str">
        <f t="shared" si="9"/>
        <v>ED</v>
      </c>
      <c r="E101">
        <v>460</v>
      </c>
      <c r="F101">
        <v>224</v>
      </c>
      <c r="G101" s="1">
        <v>0.48699999999999999</v>
      </c>
      <c r="H101">
        <v>460</v>
      </c>
      <c r="I101">
        <v>224</v>
      </c>
      <c r="J101">
        <v>223</v>
      </c>
      <c r="K101">
        <v>5</v>
      </c>
      <c r="L101">
        <v>0</v>
      </c>
      <c r="M101">
        <v>5</v>
      </c>
      <c r="N101">
        <v>70</v>
      </c>
      <c r="O101">
        <v>5</v>
      </c>
      <c r="P101">
        <v>138</v>
      </c>
      <c r="Q101">
        <v>0</v>
      </c>
      <c r="R101">
        <f t="shared" si="10"/>
        <v>0.6188340807174888</v>
      </c>
      <c r="S101">
        <f t="shared" si="11"/>
        <v>2.2421524663677129E-2</v>
      </c>
      <c r="T101">
        <f t="shared" si="12"/>
        <v>0.31390134529147984</v>
      </c>
      <c r="U101">
        <f t="shared" si="13"/>
        <v>2.2421524663677129E-2</v>
      </c>
      <c r="V101">
        <f t="shared" si="14"/>
        <v>2.2421524663677129E-2</v>
      </c>
      <c r="W101">
        <f t="shared" si="15"/>
        <v>0</v>
      </c>
      <c r="X101">
        <f t="shared" si="16"/>
        <v>0</v>
      </c>
      <c r="Y101">
        <f t="shared" si="17"/>
        <v>0.6188340807174888</v>
      </c>
    </row>
    <row r="102" spans="1:25" x14ac:dyDescent="0.3">
      <c r="A102" t="str">
        <f>VLOOKUP(B102,'VTD Check'!A:D,4,FALSE)</f>
        <v>06-595</v>
      </c>
      <c r="B102" t="s">
        <v>114</v>
      </c>
      <c r="C102">
        <v>6</v>
      </c>
      <c r="D102" t="str">
        <f t="shared" si="9"/>
        <v>ED</v>
      </c>
      <c r="E102">
        <v>66</v>
      </c>
      <c r="F102">
        <v>32</v>
      </c>
      <c r="G102" s="1">
        <v>0.48480000000000001</v>
      </c>
      <c r="H102">
        <v>66</v>
      </c>
      <c r="I102">
        <v>32</v>
      </c>
      <c r="J102">
        <v>32</v>
      </c>
      <c r="K102">
        <v>0</v>
      </c>
      <c r="L102">
        <v>0</v>
      </c>
      <c r="M102">
        <v>0</v>
      </c>
      <c r="N102">
        <v>19</v>
      </c>
      <c r="O102">
        <v>0</v>
      </c>
      <c r="P102">
        <v>13</v>
      </c>
      <c r="Q102">
        <v>0</v>
      </c>
      <c r="R102">
        <f t="shared" si="10"/>
        <v>0.40625</v>
      </c>
      <c r="S102">
        <f t="shared" si="11"/>
        <v>0</v>
      </c>
      <c r="T102">
        <f t="shared" si="12"/>
        <v>0.59375</v>
      </c>
      <c r="U102">
        <f t="shared" si="13"/>
        <v>0</v>
      </c>
      <c r="V102">
        <f t="shared" si="14"/>
        <v>0</v>
      </c>
      <c r="W102">
        <f t="shared" si="15"/>
        <v>0</v>
      </c>
      <c r="X102">
        <f t="shared" si="16"/>
        <v>0</v>
      </c>
      <c r="Y102">
        <f t="shared" si="17"/>
        <v>2.59375</v>
      </c>
    </row>
    <row r="103" spans="1:25" x14ac:dyDescent="0.3">
      <c r="A103" t="str">
        <f>VLOOKUP(B103,'VTD Check'!A:D,4,FALSE)</f>
        <v>06-605</v>
      </c>
      <c r="B103" t="s">
        <v>115</v>
      </c>
      <c r="C103">
        <v>6</v>
      </c>
      <c r="D103" t="str">
        <f t="shared" si="9"/>
        <v>ED</v>
      </c>
      <c r="E103">
        <v>125</v>
      </c>
      <c r="F103">
        <v>41</v>
      </c>
      <c r="G103" s="1">
        <v>0.32800000000000001</v>
      </c>
      <c r="H103">
        <v>125</v>
      </c>
      <c r="I103">
        <v>41</v>
      </c>
      <c r="J103">
        <v>41</v>
      </c>
      <c r="K103">
        <v>1</v>
      </c>
      <c r="L103">
        <v>1</v>
      </c>
      <c r="M103">
        <v>0</v>
      </c>
      <c r="N103">
        <v>13</v>
      </c>
      <c r="O103">
        <v>0</v>
      </c>
      <c r="P103">
        <v>26</v>
      </c>
      <c r="Q103">
        <v>0</v>
      </c>
      <c r="R103">
        <f t="shared" si="10"/>
        <v>0.63414634146341464</v>
      </c>
      <c r="S103">
        <f t="shared" si="11"/>
        <v>2.4390243902439025E-2</v>
      </c>
      <c r="T103">
        <f t="shared" si="12"/>
        <v>0.31707317073170732</v>
      </c>
      <c r="U103">
        <f t="shared" si="13"/>
        <v>0</v>
      </c>
      <c r="V103">
        <f t="shared" si="14"/>
        <v>0</v>
      </c>
      <c r="W103">
        <f t="shared" si="15"/>
        <v>2.4390243902439025E-2</v>
      </c>
      <c r="X103">
        <f t="shared" si="16"/>
        <v>0</v>
      </c>
      <c r="Y103">
        <f t="shared" si="17"/>
        <v>0.63414634146341464</v>
      </c>
    </row>
    <row r="104" spans="1:25" x14ac:dyDescent="0.3">
      <c r="A104" t="str">
        <f>VLOOKUP(B104,'VTD Check'!A:D,4,FALSE)</f>
        <v>06-607</v>
      </c>
      <c r="B104" t="s">
        <v>116</v>
      </c>
      <c r="C104">
        <v>6</v>
      </c>
      <c r="D104" t="str">
        <f t="shared" si="9"/>
        <v>ED</v>
      </c>
      <c r="E104">
        <v>161</v>
      </c>
      <c r="F104">
        <v>67</v>
      </c>
      <c r="G104" s="1">
        <v>0.41610000000000003</v>
      </c>
      <c r="H104">
        <v>161</v>
      </c>
      <c r="I104">
        <v>67</v>
      </c>
      <c r="J104">
        <v>66</v>
      </c>
      <c r="K104">
        <v>2</v>
      </c>
      <c r="L104">
        <v>1</v>
      </c>
      <c r="M104">
        <v>2</v>
      </c>
      <c r="N104">
        <v>35</v>
      </c>
      <c r="O104">
        <v>1</v>
      </c>
      <c r="P104">
        <v>25</v>
      </c>
      <c r="Q104">
        <v>0</v>
      </c>
      <c r="R104">
        <f t="shared" si="10"/>
        <v>0.37878787878787878</v>
      </c>
      <c r="S104">
        <f t="shared" si="11"/>
        <v>3.0303030303030304E-2</v>
      </c>
      <c r="T104">
        <f t="shared" si="12"/>
        <v>0.53030303030303028</v>
      </c>
      <c r="U104">
        <f t="shared" si="13"/>
        <v>3.0303030303030304E-2</v>
      </c>
      <c r="V104">
        <f t="shared" si="14"/>
        <v>1.5151515151515152E-2</v>
      </c>
      <c r="W104">
        <f t="shared" si="15"/>
        <v>1.5151515151515152E-2</v>
      </c>
      <c r="X104">
        <f t="shared" si="16"/>
        <v>0</v>
      </c>
      <c r="Y104">
        <f t="shared" si="17"/>
        <v>2.5303030303030303</v>
      </c>
    </row>
    <row r="105" spans="1:25" x14ac:dyDescent="0.3">
      <c r="A105" t="str">
        <f>VLOOKUP(B105,'VTD Check'!A:D,4,FALSE)</f>
        <v>06-610</v>
      </c>
      <c r="B105" t="s">
        <v>117</v>
      </c>
      <c r="C105">
        <v>6</v>
      </c>
      <c r="D105" t="str">
        <f t="shared" si="9"/>
        <v>ED</v>
      </c>
      <c r="E105">
        <v>339</v>
      </c>
      <c r="F105">
        <v>115</v>
      </c>
      <c r="G105" s="1">
        <v>0.3392</v>
      </c>
      <c r="H105">
        <v>339</v>
      </c>
      <c r="I105">
        <v>115</v>
      </c>
      <c r="J105">
        <v>115</v>
      </c>
      <c r="K105">
        <v>3</v>
      </c>
      <c r="L105">
        <v>0</v>
      </c>
      <c r="M105">
        <v>2</v>
      </c>
      <c r="N105">
        <v>38</v>
      </c>
      <c r="O105">
        <v>0</v>
      </c>
      <c r="P105">
        <v>71</v>
      </c>
      <c r="Q105">
        <v>1</v>
      </c>
      <c r="R105">
        <f t="shared" si="10"/>
        <v>0.61739130434782608</v>
      </c>
      <c r="S105">
        <f t="shared" si="11"/>
        <v>2.6086956521739129E-2</v>
      </c>
      <c r="T105">
        <f t="shared" si="12"/>
        <v>0.33043478260869563</v>
      </c>
      <c r="U105">
        <f t="shared" si="13"/>
        <v>1.7391304347826087E-2</v>
      </c>
      <c r="V105">
        <f t="shared" si="14"/>
        <v>0</v>
      </c>
      <c r="W105">
        <f t="shared" si="15"/>
        <v>0</v>
      </c>
      <c r="X105">
        <f t="shared" si="16"/>
        <v>8.6956521739130436E-3</v>
      </c>
      <c r="Y105">
        <f t="shared" si="17"/>
        <v>0.61739130434782608</v>
      </c>
    </row>
    <row r="106" spans="1:25" x14ac:dyDescent="0.3">
      <c r="A106" t="str">
        <f>VLOOKUP(B106,'VTD Check'!A:D,4,FALSE)</f>
        <v>06-613</v>
      </c>
      <c r="B106" t="s">
        <v>118</v>
      </c>
      <c r="C106">
        <v>6</v>
      </c>
      <c r="D106" t="str">
        <f t="shared" si="9"/>
        <v>ED</v>
      </c>
      <c r="E106">
        <v>98</v>
      </c>
      <c r="F106">
        <v>53</v>
      </c>
      <c r="G106" s="1">
        <v>0.54079999999999995</v>
      </c>
      <c r="H106">
        <v>98</v>
      </c>
      <c r="I106">
        <v>53</v>
      </c>
      <c r="J106">
        <v>53</v>
      </c>
      <c r="K106">
        <v>1</v>
      </c>
      <c r="L106">
        <v>0</v>
      </c>
      <c r="M106">
        <v>3</v>
      </c>
      <c r="N106">
        <v>27</v>
      </c>
      <c r="O106">
        <v>0</v>
      </c>
      <c r="P106">
        <v>22</v>
      </c>
      <c r="Q106">
        <v>0</v>
      </c>
      <c r="R106">
        <f t="shared" si="10"/>
        <v>0.41509433962264153</v>
      </c>
      <c r="S106">
        <f t="shared" si="11"/>
        <v>1.8867924528301886E-2</v>
      </c>
      <c r="T106">
        <f t="shared" si="12"/>
        <v>0.50943396226415094</v>
      </c>
      <c r="U106">
        <f t="shared" si="13"/>
        <v>5.6603773584905662E-2</v>
      </c>
      <c r="V106">
        <f t="shared" si="14"/>
        <v>0</v>
      </c>
      <c r="W106">
        <f t="shared" si="15"/>
        <v>0</v>
      </c>
      <c r="X106">
        <f t="shared" si="16"/>
        <v>0</v>
      </c>
      <c r="Y106">
        <f t="shared" si="17"/>
        <v>2.5094339622641511</v>
      </c>
    </row>
    <row r="107" spans="1:25" x14ac:dyDescent="0.3">
      <c r="A107" t="str">
        <f>VLOOKUP(B107,'VTD Check'!A:D,4,FALSE)</f>
        <v>06-615</v>
      </c>
      <c r="B107" t="s">
        <v>119</v>
      </c>
      <c r="C107">
        <v>6</v>
      </c>
      <c r="D107" t="str">
        <f t="shared" si="9"/>
        <v>ED</v>
      </c>
      <c r="E107">
        <v>166</v>
      </c>
      <c r="F107">
        <v>94</v>
      </c>
      <c r="G107" s="1">
        <v>0.56630000000000003</v>
      </c>
      <c r="H107">
        <v>166</v>
      </c>
      <c r="I107">
        <v>94</v>
      </c>
      <c r="J107">
        <v>93</v>
      </c>
      <c r="K107">
        <v>2</v>
      </c>
      <c r="L107">
        <v>0</v>
      </c>
      <c r="M107">
        <v>0</v>
      </c>
      <c r="N107">
        <v>44</v>
      </c>
      <c r="O107">
        <v>1</v>
      </c>
      <c r="P107">
        <v>45</v>
      </c>
      <c r="Q107">
        <v>1</v>
      </c>
      <c r="R107">
        <f t="shared" si="10"/>
        <v>0.4838709677419355</v>
      </c>
      <c r="S107">
        <f t="shared" si="11"/>
        <v>2.1505376344086023E-2</v>
      </c>
      <c r="T107">
        <f t="shared" si="12"/>
        <v>0.4731182795698925</v>
      </c>
      <c r="U107">
        <f t="shared" si="13"/>
        <v>0</v>
      </c>
      <c r="V107">
        <f t="shared" si="14"/>
        <v>1.0752688172043012E-2</v>
      </c>
      <c r="W107">
        <f t="shared" si="15"/>
        <v>0</v>
      </c>
      <c r="X107">
        <f t="shared" si="16"/>
        <v>1.0752688172043012E-2</v>
      </c>
      <c r="Y107">
        <f t="shared" si="17"/>
        <v>0.4838709677419355</v>
      </c>
    </row>
    <row r="108" spans="1:25" x14ac:dyDescent="0.3">
      <c r="A108" t="str">
        <f>VLOOKUP(B108,'VTD Check'!A:D,4,FALSE)</f>
        <v>06-620</v>
      </c>
      <c r="B108" t="s">
        <v>120</v>
      </c>
      <c r="C108">
        <v>6</v>
      </c>
      <c r="D108" t="str">
        <f t="shared" si="9"/>
        <v>ED</v>
      </c>
      <c r="E108">
        <v>602</v>
      </c>
      <c r="F108">
        <v>322</v>
      </c>
      <c r="G108" s="1">
        <v>0.53490000000000004</v>
      </c>
      <c r="H108">
        <v>602</v>
      </c>
      <c r="I108">
        <v>322</v>
      </c>
      <c r="J108">
        <v>315</v>
      </c>
      <c r="K108">
        <v>7</v>
      </c>
      <c r="L108">
        <v>4</v>
      </c>
      <c r="M108">
        <v>5</v>
      </c>
      <c r="N108">
        <v>90</v>
      </c>
      <c r="O108">
        <v>0</v>
      </c>
      <c r="P108">
        <v>208</v>
      </c>
      <c r="Q108">
        <v>1</v>
      </c>
      <c r="R108">
        <f t="shared" si="10"/>
        <v>0.6603174603174603</v>
      </c>
      <c r="S108">
        <f t="shared" si="11"/>
        <v>2.2222222222222223E-2</v>
      </c>
      <c r="T108">
        <f t="shared" si="12"/>
        <v>0.2857142857142857</v>
      </c>
      <c r="U108">
        <f t="shared" si="13"/>
        <v>1.5873015873015872E-2</v>
      </c>
      <c r="V108">
        <f t="shared" si="14"/>
        <v>0</v>
      </c>
      <c r="W108">
        <f t="shared" si="15"/>
        <v>1.2698412698412698E-2</v>
      </c>
      <c r="X108">
        <f t="shared" si="16"/>
        <v>3.1746031746031746E-3</v>
      </c>
      <c r="Y108">
        <f t="shared" si="17"/>
        <v>0.6603174603174603</v>
      </c>
    </row>
    <row r="109" spans="1:25" x14ac:dyDescent="0.3">
      <c r="A109" t="str">
        <f>VLOOKUP(B109,'VTD Check'!A:D,4,FALSE)</f>
        <v>06-625</v>
      </c>
      <c r="B109" t="s">
        <v>121</v>
      </c>
      <c r="C109">
        <v>6</v>
      </c>
      <c r="D109" t="str">
        <f t="shared" si="9"/>
        <v>ED</v>
      </c>
      <c r="E109">
        <v>79</v>
      </c>
      <c r="F109">
        <v>46</v>
      </c>
      <c r="G109" s="1">
        <v>0.58230000000000004</v>
      </c>
      <c r="H109">
        <v>79</v>
      </c>
      <c r="I109">
        <v>46</v>
      </c>
      <c r="J109">
        <v>46</v>
      </c>
      <c r="K109">
        <v>0</v>
      </c>
      <c r="L109">
        <v>1</v>
      </c>
      <c r="M109">
        <v>0</v>
      </c>
      <c r="N109">
        <v>20</v>
      </c>
      <c r="O109">
        <v>0</v>
      </c>
      <c r="P109">
        <v>25</v>
      </c>
      <c r="Q109">
        <v>0</v>
      </c>
      <c r="R109">
        <f t="shared" si="10"/>
        <v>0.54347826086956519</v>
      </c>
      <c r="S109">
        <f t="shared" si="11"/>
        <v>0</v>
      </c>
      <c r="T109">
        <f t="shared" si="12"/>
        <v>0.43478260869565216</v>
      </c>
      <c r="U109">
        <f t="shared" si="13"/>
        <v>0</v>
      </c>
      <c r="V109">
        <f t="shared" si="14"/>
        <v>0</v>
      </c>
      <c r="W109">
        <f t="shared" si="15"/>
        <v>2.1739130434782608E-2</v>
      </c>
      <c r="X109">
        <f t="shared" si="16"/>
        <v>0</v>
      </c>
      <c r="Y109">
        <f t="shared" si="17"/>
        <v>0.54347826086956519</v>
      </c>
    </row>
    <row r="110" spans="1:25" x14ac:dyDescent="0.3">
      <c r="A110" t="str">
        <f>VLOOKUP(B110,'VTD Check'!A:D,4,FALSE)</f>
        <v>06-627</v>
      </c>
      <c r="B110" t="s">
        <v>122</v>
      </c>
      <c r="C110">
        <v>6</v>
      </c>
      <c r="D110" t="str">
        <f t="shared" si="9"/>
        <v>ED</v>
      </c>
      <c r="E110">
        <v>217</v>
      </c>
      <c r="F110">
        <v>92</v>
      </c>
      <c r="G110" s="1">
        <v>0.42399999999999999</v>
      </c>
      <c r="H110">
        <v>217</v>
      </c>
      <c r="I110">
        <v>92</v>
      </c>
      <c r="J110">
        <v>89</v>
      </c>
      <c r="K110">
        <v>0</v>
      </c>
      <c r="L110">
        <v>0</v>
      </c>
      <c r="M110">
        <v>0</v>
      </c>
      <c r="N110">
        <v>20</v>
      </c>
      <c r="O110">
        <v>0</v>
      </c>
      <c r="P110">
        <v>69</v>
      </c>
      <c r="Q110">
        <v>0</v>
      </c>
      <c r="R110">
        <f t="shared" si="10"/>
        <v>0.7752808988764045</v>
      </c>
      <c r="S110">
        <f t="shared" si="11"/>
        <v>0</v>
      </c>
      <c r="T110">
        <f t="shared" si="12"/>
        <v>0.2247191011235955</v>
      </c>
      <c r="U110">
        <f t="shared" si="13"/>
        <v>0</v>
      </c>
      <c r="V110">
        <f t="shared" si="14"/>
        <v>0</v>
      </c>
      <c r="W110">
        <f t="shared" si="15"/>
        <v>0</v>
      </c>
      <c r="X110">
        <f t="shared" si="16"/>
        <v>0</v>
      </c>
      <c r="Y110">
        <f t="shared" si="17"/>
        <v>0.7752808988764045</v>
      </c>
    </row>
    <row r="111" spans="1:25" x14ac:dyDescent="0.3">
      <c r="A111" t="str">
        <f>VLOOKUP(B111,'VTD Check'!A:D,4,FALSE)</f>
        <v>06-630</v>
      </c>
      <c r="B111" t="s">
        <v>123</v>
      </c>
      <c r="C111">
        <v>6</v>
      </c>
      <c r="D111" t="str">
        <f t="shared" si="9"/>
        <v>ED</v>
      </c>
      <c r="E111">
        <v>192</v>
      </c>
      <c r="F111">
        <v>122</v>
      </c>
      <c r="G111" s="1">
        <v>0.63539999999999996</v>
      </c>
      <c r="H111">
        <v>192</v>
      </c>
      <c r="I111">
        <v>122</v>
      </c>
      <c r="J111">
        <v>121</v>
      </c>
      <c r="K111">
        <v>1</v>
      </c>
      <c r="L111">
        <v>0</v>
      </c>
      <c r="M111">
        <v>1</v>
      </c>
      <c r="N111">
        <v>70</v>
      </c>
      <c r="O111">
        <v>0</v>
      </c>
      <c r="P111">
        <v>49</v>
      </c>
      <c r="Q111">
        <v>0</v>
      </c>
      <c r="R111">
        <f t="shared" si="10"/>
        <v>0.4049586776859504</v>
      </c>
      <c r="S111">
        <f t="shared" si="11"/>
        <v>8.2644628099173556E-3</v>
      </c>
      <c r="T111">
        <f t="shared" si="12"/>
        <v>0.57851239669421484</v>
      </c>
      <c r="U111">
        <f t="shared" si="13"/>
        <v>8.2644628099173556E-3</v>
      </c>
      <c r="V111">
        <f t="shared" si="14"/>
        <v>0</v>
      </c>
      <c r="W111">
        <f t="shared" si="15"/>
        <v>0</v>
      </c>
      <c r="X111">
        <f t="shared" si="16"/>
        <v>0</v>
      </c>
      <c r="Y111">
        <f t="shared" si="17"/>
        <v>2.5785123966942147</v>
      </c>
    </row>
    <row r="112" spans="1:25" x14ac:dyDescent="0.3">
      <c r="A112" t="str">
        <f>VLOOKUP(B112,'VTD Check'!A:D,4,FALSE)</f>
        <v>06-650</v>
      </c>
      <c r="B112" t="s">
        <v>124</v>
      </c>
      <c r="C112">
        <v>6</v>
      </c>
      <c r="D112" t="str">
        <f t="shared" si="9"/>
        <v>ED</v>
      </c>
      <c r="E112">
        <v>135</v>
      </c>
      <c r="F112">
        <v>74</v>
      </c>
      <c r="G112" s="1">
        <v>0.54810000000000003</v>
      </c>
      <c r="H112">
        <v>135</v>
      </c>
      <c r="I112">
        <v>74</v>
      </c>
      <c r="J112">
        <v>72</v>
      </c>
      <c r="K112">
        <v>0</v>
      </c>
      <c r="L112">
        <v>0</v>
      </c>
      <c r="M112">
        <v>4</v>
      </c>
      <c r="N112">
        <v>26</v>
      </c>
      <c r="O112">
        <v>0</v>
      </c>
      <c r="P112">
        <v>41</v>
      </c>
      <c r="Q112">
        <v>1</v>
      </c>
      <c r="R112">
        <f t="shared" si="10"/>
        <v>0.56944444444444442</v>
      </c>
      <c r="S112">
        <f t="shared" si="11"/>
        <v>0</v>
      </c>
      <c r="T112">
        <f t="shared" si="12"/>
        <v>0.3611111111111111</v>
      </c>
      <c r="U112">
        <f t="shared" si="13"/>
        <v>5.5555555555555552E-2</v>
      </c>
      <c r="V112">
        <f t="shared" si="14"/>
        <v>0</v>
      </c>
      <c r="W112">
        <f t="shared" si="15"/>
        <v>0</v>
      </c>
      <c r="X112">
        <f t="shared" si="16"/>
        <v>1.3888888888888888E-2</v>
      </c>
      <c r="Y112">
        <f t="shared" si="17"/>
        <v>0.56944444444444442</v>
      </c>
    </row>
    <row r="113" spans="1:25" x14ac:dyDescent="0.3">
      <c r="A113" t="str">
        <f>VLOOKUP(B113,'VTD Check'!A:D,4,FALSE)</f>
        <v>06-655</v>
      </c>
      <c r="B113" t="s">
        <v>125</v>
      </c>
      <c r="C113">
        <v>6</v>
      </c>
      <c r="D113" t="str">
        <f t="shared" si="9"/>
        <v>ED</v>
      </c>
      <c r="E113">
        <v>164</v>
      </c>
      <c r="F113">
        <v>100</v>
      </c>
      <c r="G113" s="1">
        <v>0.60980000000000001</v>
      </c>
      <c r="H113">
        <v>164</v>
      </c>
      <c r="I113">
        <v>100</v>
      </c>
      <c r="J113">
        <v>98</v>
      </c>
      <c r="K113">
        <v>1</v>
      </c>
      <c r="L113">
        <v>0</v>
      </c>
      <c r="M113">
        <v>2</v>
      </c>
      <c r="N113">
        <v>34</v>
      </c>
      <c r="O113">
        <v>0</v>
      </c>
      <c r="P113">
        <v>61</v>
      </c>
      <c r="Q113">
        <v>0</v>
      </c>
      <c r="R113">
        <f t="shared" si="10"/>
        <v>0.62244897959183676</v>
      </c>
      <c r="S113">
        <f t="shared" si="11"/>
        <v>1.020408163265306E-2</v>
      </c>
      <c r="T113">
        <f t="shared" si="12"/>
        <v>0.34693877551020408</v>
      </c>
      <c r="U113">
        <f t="shared" si="13"/>
        <v>2.0408163265306121E-2</v>
      </c>
      <c r="V113">
        <f t="shared" si="14"/>
        <v>0</v>
      </c>
      <c r="W113">
        <f t="shared" si="15"/>
        <v>0</v>
      </c>
      <c r="X113">
        <f t="shared" si="16"/>
        <v>0</v>
      </c>
      <c r="Y113">
        <f t="shared" si="17"/>
        <v>0.62244897959183676</v>
      </c>
    </row>
    <row r="114" spans="1:25" x14ac:dyDescent="0.3">
      <c r="A114" t="str">
        <f>VLOOKUP(B114,'VTD Check'!A:D,4,FALSE)</f>
        <v>06-660</v>
      </c>
      <c r="B114" t="s">
        <v>126</v>
      </c>
      <c r="C114">
        <v>6</v>
      </c>
      <c r="D114" t="str">
        <f t="shared" si="9"/>
        <v>ED</v>
      </c>
      <c r="E114">
        <v>83</v>
      </c>
      <c r="F114">
        <v>37</v>
      </c>
      <c r="G114" s="1">
        <v>0.44579999999999997</v>
      </c>
      <c r="H114">
        <v>83</v>
      </c>
      <c r="I114">
        <v>37</v>
      </c>
      <c r="J114">
        <v>37</v>
      </c>
      <c r="K114">
        <v>0</v>
      </c>
      <c r="L114">
        <v>0</v>
      </c>
      <c r="M114">
        <v>3</v>
      </c>
      <c r="N114">
        <v>16</v>
      </c>
      <c r="O114">
        <v>0</v>
      </c>
      <c r="P114">
        <v>18</v>
      </c>
      <c r="Q114">
        <v>0</v>
      </c>
      <c r="R114">
        <f t="shared" si="10"/>
        <v>0.48648648648648651</v>
      </c>
      <c r="S114">
        <f t="shared" si="11"/>
        <v>0</v>
      </c>
      <c r="T114">
        <f t="shared" si="12"/>
        <v>0.43243243243243246</v>
      </c>
      <c r="U114">
        <f t="shared" si="13"/>
        <v>8.1081081081081086E-2</v>
      </c>
      <c r="V114">
        <f t="shared" si="14"/>
        <v>0</v>
      </c>
      <c r="W114">
        <f t="shared" si="15"/>
        <v>0</v>
      </c>
      <c r="X114">
        <f t="shared" si="16"/>
        <v>0</v>
      </c>
      <c r="Y114">
        <f t="shared" si="17"/>
        <v>0.48648648648648651</v>
      </c>
    </row>
    <row r="115" spans="1:25" x14ac:dyDescent="0.3">
      <c r="A115" t="str">
        <f>VLOOKUP(B115,'VTD Check'!A:D,4,FALSE)</f>
        <v>06-665</v>
      </c>
      <c r="B115" t="s">
        <v>127</v>
      </c>
      <c r="C115">
        <v>6</v>
      </c>
      <c r="D115" t="str">
        <f t="shared" si="9"/>
        <v>ED</v>
      </c>
      <c r="E115">
        <v>124</v>
      </c>
      <c r="F115">
        <v>23</v>
      </c>
      <c r="G115" s="1">
        <v>0.1855</v>
      </c>
      <c r="H115">
        <v>124</v>
      </c>
      <c r="I115">
        <v>23</v>
      </c>
      <c r="J115">
        <v>23</v>
      </c>
      <c r="K115">
        <v>0</v>
      </c>
      <c r="L115">
        <v>0</v>
      </c>
      <c r="M115">
        <v>0</v>
      </c>
      <c r="N115">
        <v>10</v>
      </c>
      <c r="O115">
        <v>0</v>
      </c>
      <c r="P115">
        <v>13</v>
      </c>
      <c r="Q115">
        <v>0</v>
      </c>
      <c r="R115">
        <f t="shared" si="10"/>
        <v>0.56521739130434778</v>
      </c>
      <c r="S115">
        <f t="shared" si="11"/>
        <v>0</v>
      </c>
      <c r="T115">
        <f t="shared" si="12"/>
        <v>0.43478260869565216</v>
      </c>
      <c r="U115">
        <f t="shared" si="13"/>
        <v>0</v>
      </c>
      <c r="V115">
        <f t="shared" si="14"/>
        <v>0</v>
      </c>
      <c r="W115">
        <f t="shared" si="15"/>
        <v>0</v>
      </c>
      <c r="X115">
        <f t="shared" si="16"/>
        <v>0</v>
      </c>
      <c r="Y115">
        <f t="shared" si="17"/>
        <v>0.56521739130434778</v>
      </c>
    </row>
    <row r="116" spans="1:25" x14ac:dyDescent="0.3">
      <c r="A116" t="str">
        <f>VLOOKUP(B116,'VTD Check'!A:D,4,FALSE)</f>
        <v>06-675</v>
      </c>
      <c r="B116" t="s">
        <v>128</v>
      </c>
      <c r="C116">
        <v>6</v>
      </c>
      <c r="D116" t="str">
        <f t="shared" si="9"/>
        <v>ED</v>
      </c>
      <c r="E116">
        <v>112</v>
      </c>
      <c r="F116">
        <v>30</v>
      </c>
      <c r="G116" s="1">
        <v>0.26790000000000003</v>
      </c>
      <c r="H116">
        <v>112</v>
      </c>
      <c r="I116">
        <v>30</v>
      </c>
      <c r="J116">
        <v>30</v>
      </c>
      <c r="K116">
        <v>1</v>
      </c>
      <c r="L116">
        <v>0</v>
      </c>
      <c r="M116">
        <v>0</v>
      </c>
      <c r="N116">
        <v>25</v>
      </c>
      <c r="O116">
        <v>0</v>
      </c>
      <c r="P116">
        <v>4</v>
      </c>
      <c r="Q116">
        <v>0</v>
      </c>
      <c r="R116">
        <f t="shared" si="10"/>
        <v>0.13333333333333333</v>
      </c>
      <c r="S116">
        <f t="shared" si="11"/>
        <v>3.3333333333333333E-2</v>
      </c>
      <c r="T116">
        <f t="shared" si="12"/>
        <v>0.83333333333333337</v>
      </c>
      <c r="U116">
        <f t="shared" si="13"/>
        <v>0</v>
      </c>
      <c r="V116">
        <f t="shared" si="14"/>
        <v>0</v>
      </c>
      <c r="W116">
        <f t="shared" si="15"/>
        <v>0</v>
      </c>
      <c r="X116">
        <f t="shared" si="16"/>
        <v>0</v>
      </c>
      <c r="Y116">
        <f t="shared" si="17"/>
        <v>2.8333333333333335</v>
      </c>
    </row>
    <row r="117" spans="1:25" x14ac:dyDescent="0.3">
      <c r="A117" t="str">
        <f>VLOOKUP(B117,'VTD Check'!A:D,4,FALSE)</f>
        <v>06-680</v>
      </c>
      <c r="B117" t="s">
        <v>129</v>
      </c>
      <c r="C117">
        <v>6</v>
      </c>
      <c r="D117" t="str">
        <f t="shared" si="9"/>
        <v>ED</v>
      </c>
      <c r="E117">
        <v>61</v>
      </c>
      <c r="F117">
        <v>18</v>
      </c>
      <c r="G117" s="1">
        <v>0.29509999999999997</v>
      </c>
      <c r="H117">
        <v>61</v>
      </c>
      <c r="I117">
        <v>18</v>
      </c>
      <c r="J117">
        <v>18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17</v>
      </c>
      <c r="Q117">
        <v>0</v>
      </c>
      <c r="R117">
        <f t="shared" si="10"/>
        <v>0.94444444444444442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5.5555555555555552E-2</v>
      </c>
      <c r="W117">
        <f t="shared" si="15"/>
        <v>0</v>
      </c>
      <c r="X117">
        <f t="shared" si="16"/>
        <v>0</v>
      </c>
      <c r="Y117">
        <f t="shared" si="17"/>
        <v>0.94444444444444442</v>
      </c>
    </row>
    <row r="118" spans="1:25" x14ac:dyDescent="0.3">
      <c r="A118" t="str">
        <f>VLOOKUP(B118,'VTD Check'!A:D,4,FALSE)</f>
        <v>06-683</v>
      </c>
      <c r="B118" t="s">
        <v>130</v>
      </c>
      <c r="C118">
        <v>6</v>
      </c>
      <c r="D118" t="str">
        <f t="shared" si="9"/>
        <v>ED</v>
      </c>
      <c r="E118">
        <v>93</v>
      </c>
      <c r="F118">
        <v>57</v>
      </c>
      <c r="G118" s="1">
        <v>0.6129</v>
      </c>
      <c r="H118">
        <v>93</v>
      </c>
      <c r="I118">
        <v>57</v>
      </c>
      <c r="J118">
        <v>57</v>
      </c>
      <c r="K118">
        <v>1</v>
      </c>
      <c r="L118">
        <v>0</v>
      </c>
      <c r="M118">
        <v>0</v>
      </c>
      <c r="N118">
        <v>21</v>
      </c>
      <c r="O118">
        <v>0</v>
      </c>
      <c r="P118">
        <v>35</v>
      </c>
      <c r="Q118">
        <v>0</v>
      </c>
      <c r="R118">
        <f t="shared" si="10"/>
        <v>0.61403508771929827</v>
      </c>
      <c r="S118">
        <f t="shared" si="11"/>
        <v>1.7543859649122806E-2</v>
      </c>
      <c r="T118">
        <f t="shared" si="12"/>
        <v>0.36842105263157893</v>
      </c>
      <c r="U118">
        <f t="shared" si="13"/>
        <v>0</v>
      </c>
      <c r="V118">
        <f t="shared" si="14"/>
        <v>0</v>
      </c>
      <c r="W118">
        <f t="shared" si="15"/>
        <v>0</v>
      </c>
      <c r="X118">
        <f t="shared" si="16"/>
        <v>0</v>
      </c>
      <c r="Y118">
        <f t="shared" si="17"/>
        <v>0.61403508771929827</v>
      </c>
    </row>
    <row r="119" spans="1:25" x14ac:dyDescent="0.3">
      <c r="A119" t="str">
        <f>VLOOKUP(B119,'VTD Check'!A:D,4,FALSE)</f>
        <v>06-685</v>
      </c>
      <c r="B119" t="s">
        <v>131</v>
      </c>
      <c r="C119">
        <v>6</v>
      </c>
      <c r="D119" t="str">
        <f t="shared" si="9"/>
        <v>ED</v>
      </c>
      <c r="E119">
        <v>198</v>
      </c>
      <c r="F119">
        <v>113</v>
      </c>
      <c r="G119" s="1">
        <v>0.57069999999999999</v>
      </c>
      <c r="H119">
        <v>198</v>
      </c>
      <c r="I119">
        <v>113</v>
      </c>
      <c r="J119">
        <v>111</v>
      </c>
      <c r="K119">
        <v>2</v>
      </c>
      <c r="L119">
        <v>0</v>
      </c>
      <c r="M119">
        <v>1</v>
      </c>
      <c r="N119">
        <v>69</v>
      </c>
      <c r="O119">
        <v>1</v>
      </c>
      <c r="P119">
        <v>38</v>
      </c>
      <c r="Q119">
        <v>0</v>
      </c>
      <c r="R119">
        <f t="shared" si="10"/>
        <v>0.34234234234234234</v>
      </c>
      <c r="S119">
        <f t="shared" si="11"/>
        <v>1.8018018018018018E-2</v>
      </c>
      <c r="T119">
        <f t="shared" si="12"/>
        <v>0.6216216216216216</v>
      </c>
      <c r="U119">
        <f t="shared" si="13"/>
        <v>9.0090090090090089E-3</v>
      </c>
      <c r="V119">
        <f t="shared" si="14"/>
        <v>9.0090090090090089E-3</v>
      </c>
      <c r="W119">
        <f t="shared" si="15"/>
        <v>0</v>
      </c>
      <c r="X119">
        <f t="shared" si="16"/>
        <v>0</v>
      </c>
      <c r="Y119">
        <f t="shared" si="17"/>
        <v>2.6216216216216215</v>
      </c>
    </row>
    <row r="120" spans="1:25" x14ac:dyDescent="0.3">
      <c r="A120" t="str">
        <f>VLOOKUP(B120,'VTD Check'!A:D,4,FALSE)</f>
        <v>06-687</v>
      </c>
      <c r="B120" t="s">
        <v>132</v>
      </c>
      <c r="C120">
        <v>6</v>
      </c>
      <c r="D120" t="str">
        <f t="shared" si="9"/>
        <v>ED</v>
      </c>
      <c r="E120">
        <v>85</v>
      </c>
      <c r="F120">
        <v>42</v>
      </c>
      <c r="G120" s="1">
        <v>0.49409999999999998</v>
      </c>
      <c r="H120">
        <v>85</v>
      </c>
      <c r="I120">
        <v>42</v>
      </c>
      <c r="J120">
        <v>42</v>
      </c>
      <c r="K120">
        <v>0</v>
      </c>
      <c r="L120">
        <v>0</v>
      </c>
      <c r="M120">
        <v>0</v>
      </c>
      <c r="N120">
        <v>21</v>
      </c>
      <c r="O120">
        <v>0</v>
      </c>
      <c r="P120">
        <v>21</v>
      </c>
      <c r="Q120">
        <v>0</v>
      </c>
      <c r="R120">
        <f t="shared" si="10"/>
        <v>0.5</v>
      </c>
      <c r="S120">
        <f t="shared" si="11"/>
        <v>0</v>
      </c>
      <c r="T120">
        <f t="shared" si="12"/>
        <v>0.5</v>
      </c>
      <c r="U120">
        <f t="shared" si="13"/>
        <v>0</v>
      </c>
      <c r="V120">
        <f t="shared" si="14"/>
        <v>0</v>
      </c>
      <c r="W120">
        <f t="shared" si="15"/>
        <v>0</v>
      </c>
      <c r="X120">
        <f t="shared" si="16"/>
        <v>0</v>
      </c>
      <c r="Y120">
        <f t="shared" si="17"/>
        <v>9</v>
      </c>
    </row>
    <row r="121" spans="1:25" x14ac:dyDescent="0.3">
      <c r="A121" t="str">
        <f>VLOOKUP(B121,'VTD Check'!A:D,4,FALSE)</f>
        <v>06-688</v>
      </c>
      <c r="B121" t="s">
        <v>133</v>
      </c>
      <c r="C121">
        <v>6</v>
      </c>
      <c r="D121" t="str">
        <f t="shared" si="9"/>
        <v>ED</v>
      </c>
      <c r="E121">
        <v>1142</v>
      </c>
      <c r="F121">
        <v>528</v>
      </c>
      <c r="G121" s="1">
        <v>0.46229999999999999</v>
      </c>
      <c r="H121">
        <v>1142</v>
      </c>
      <c r="I121">
        <v>528</v>
      </c>
      <c r="J121">
        <v>524</v>
      </c>
      <c r="K121">
        <v>7</v>
      </c>
      <c r="L121">
        <v>1</v>
      </c>
      <c r="M121">
        <v>5</v>
      </c>
      <c r="N121">
        <v>128</v>
      </c>
      <c r="O121">
        <v>3</v>
      </c>
      <c r="P121">
        <v>378</v>
      </c>
      <c r="Q121">
        <v>2</v>
      </c>
      <c r="R121">
        <f t="shared" si="10"/>
        <v>0.72137404580152675</v>
      </c>
      <c r="S121">
        <f t="shared" si="11"/>
        <v>1.3358778625954198E-2</v>
      </c>
      <c r="T121">
        <f t="shared" si="12"/>
        <v>0.24427480916030533</v>
      </c>
      <c r="U121">
        <f t="shared" si="13"/>
        <v>9.5419847328244278E-3</v>
      </c>
      <c r="V121">
        <f t="shared" si="14"/>
        <v>5.7251908396946565E-3</v>
      </c>
      <c r="W121">
        <f t="shared" si="15"/>
        <v>1.9083969465648854E-3</v>
      </c>
      <c r="X121">
        <f t="shared" si="16"/>
        <v>3.8167938931297708E-3</v>
      </c>
      <c r="Y121">
        <f t="shared" si="17"/>
        <v>0.72137404580152675</v>
      </c>
    </row>
    <row r="122" spans="1:25" x14ac:dyDescent="0.3">
      <c r="A122" t="str">
        <f>VLOOKUP(B122,'VTD Check'!A:D,4,FALSE)</f>
        <v>06-695</v>
      </c>
      <c r="B122" t="s">
        <v>134</v>
      </c>
      <c r="C122">
        <v>6</v>
      </c>
      <c r="D122" t="str">
        <f t="shared" si="9"/>
        <v>ED</v>
      </c>
      <c r="E122">
        <v>113</v>
      </c>
      <c r="F122">
        <v>52</v>
      </c>
      <c r="G122" s="1">
        <v>0.4602</v>
      </c>
      <c r="H122">
        <v>113</v>
      </c>
      <c r="I122">
        <v>52</v>
      </c>
      <c r="J122">
        <v>50</v>
      </c>
      <c r="K122">
        <v>1</v>
      </c>
      <c r="L122">
        <v>0</v>
      </c>
      <c r="M122">
        <v>2</v>
      </c>
      <c r="N122">
        <v>30</v>
      </c>
      <c r="O122">
        <v>0</v>
      </c>
      <c r="P122">
        <v>17</v>
      </c>
      <c r="Q122">
        <v>0</v>
      </c>
      <c r="R122">
        <f t="shared" si="10"/>
        <v>0.34</v>
      </c>
      <c r="S122">
        <f t="shared" si="11"/>
        <v>0.02</v>
      </c>
      <c r="T122">
        <f t="shared" si="12"/>
        <v>0.6</v>
      </c>
      <c r="U122">
        <f t="shared" si="13"/>
        <v>0.04</v>
      </c>
      <c r="V122">
        <f t="shared" si="14"/>
        <v>0</v>
      </c>
      <c r="W122">
        <f t="shared" si="15"/>
        <v>0</v>
      </c>
      <c r="X122">
        <f t="shared" si="16"/>
        <v>0</v>
      </c>
      <c r="Y122">
        <f t="shared" si="17"/>
        <v>2.6</v>
      </c>
    </row>
    <row r="123" spans="1:25" x14ac:dyDescent="0.3">
      <c r="A123" t="str">
        <f>VLOOKUP(B123,'VTD Check'!A:D,4,FALSE)</f>
        <v>06-700</v>
      </c>
      <c r="B123" t="s">
        <v>135</v>
      </c>
      <c r="C123">
        <v>6</v>
      </c>
      <c r="D123" t="str">
        <f t="shared" si="9"/>
        <v>ED</v>
      </c>
      <c r="E123">
        <v>142</v>
      </c>
      <c r="F123">
        <v>66</v>
      </c>
      <c r="G123" s="1">
        <v>0.46479999999999999</v>
      </c>
      <c r="H123">
        <v>142</v>
      </c>
      <c r="I123">
        <v>66</v>
      </c>
      <c r="J123">
        <v>64</v>
      </c>
      <c r="K123">
        <v>2</v>
      </c>
      <c r="L123">
        <v>0</v>
      </c>
      <c r="M123">
        <v>1</v>
      </c>
      <c r="N123">
        <v>33</v>
      </c>
      <c r="O123">
        <v>1</v>
      </c>
      <c r="P123">
        <v>27</v>
      </c>
      <c r="Q123">
        <v>0</v>
      </c>
      <c r="R123">
        <f t="shared" si="10"/>
        <v>0.421875</v>
      </c>
      <c r="S123">
        <f t="shared" si="11"/>
        <v>3.125E-2</v>
      </c>
      <c r="T123">
        <f t="shared" si="12"/>
        <v>0.515625</v>
      </c>
      <c r="U123">
        <f t="shared" si="13"/>
        <v>1.5625E-2</v>
      </c>
      <c r="V123">
        <f t="shared" si="14"/>
        <v>1.5625E-2</v>
      </c>
      <c r="W123">
        <f t="shared" si="15"/>
        <v>0</v>
      </c>
      <c r="X123">
        <f t="shared" si="16"/>
        <v>0</v>
      </c>
      <c r="Y123">
        <f t="shared" si="17"/>
        <v>2.515625</v>
      </c>
    </row>
    <row r="124" spans="1:25" x14ac:dyDescent="0.3">
      <c r="A124" t="e">
        <f>VLOOKUP(B124,'VTD Check'!A:D,4,FALSE)</f>
        <v>#N/A</v>
      </c>
      <c r="B124" t="s">
        <v>136</v>
      </c>
      <c r="C124">
        <v>6</v>
      </c>
      <c r="D124" t="str">
        <f t="shared" si="9"/>
        <v/>
      </c>
      <c r="R124" t="str">
        <f t="shared" si="10"/>
        <v/>
      </c>
      <c r="S124" t="str">
        <f t="shared" si="11"/>
        <v/>
      </c>
      <c r="T124" t="str">
        <f t="shared" si="12"/>
        <v/>
      </c>
      <c r="U124" t="str">
        <f t="shared" si="13"/>
        <v/>
      </c>
      <c r="V124" t="str">
        <f t="shared" si="14"/>
        <v/>
      </c>
      <c r="W124" t="str">
        <f t="shared" si="15"/>
        <v/>
      </c>
      <c r="X124" t="str">
        <f t="shared" si="16"/>
        <v/>
      </c>
      <c r="Y124" t="str">
        <f t="shared" si="17"/>
        <v/>
      </c>
    </row>
    <row r="125" spans="1:25" x14ac:dyDescent="0.3">
      <c r="A125" t="e">
        <f>VLOOKUP(B125,'VTD Check'!A:D,4,FALSE)</f>
        <v>#N/A</v>
      </c>
      <c r="B125" t="s">
        <v>137</v>
      </c>
      <c r="C125">
        <v>6</v>
      </c>
      <c r="D125" t="str">
        <f t="shared" si="9"/>
        <v/>
      </c>
      <c r="R125" t="str">
        <f t="shared" si="10"/>
        <v/>
      </c>
      <c r="S125" t="str">
        <f t="shared" si="11"/>
        <v/>
      </c>
      <c r="T125" t="str">
        <f t="shared" si="12"/>
        <v/>
      </c>
      <c r="U125" t="str">
        <f t="shared" si="13"/>
        <v/>
      </c>
      <c r="V125" t="str">
        <f t="shared" si="14"/>
        <v/>
      </c>
      <c r="W125" t="str">
        <f t="shared" si="15"/>
        <v/>
      </c>
      <c r="X125" t="str">
        <f t="shared" si="16"/>
        <v/>
      </c>
      <c r="Y125" t="str">
        <f t="shared" si="17"/>
        <v/>
      </c>
    </row>
    <row r="126" spans="1:25" x14ac:dyDescent="0.3">
      <c r="A126" t="e">
        <f>VLOOKUP(B126,'VTD Check'!A:D,4,FALSE)</f>
        <v>#N/A</v>
      </c>
      <c r="B126" t="s">
        <v>138</v>
      </c>
      <c r="C126">
        <v>6</v>
      </c>
      <c r="D126" t="str">
        <f t="shared" si="9"/>
        <v/>
      </c>
      <c r="R126" t="str">
        <f t="shared" si="10"/>
        <v/>
      </c>
      <c r="S126" t="str">
        <f t="shared" si="11"/>
        <v/>
      </c>
      <c r="T126" t="str">
        <f t="shared" si="12"/>
        <v/>
      </c>
      <c r="U126" t="str">
        <f t="shared" si="13"/>
        <v/>
      </c>
      <c r="V126" t="str">
        <f t="shared" si="14"/>
        <v/>
      </c>
      <c r="W126" t="str">
        <f t="shared" si="15"/>
        <v/>
      </c>
      <c r="X126" t="str">
        <f t="shared" si="16"/>
        <v/>
      </c>
      <c r="Y126" t="str">
        <f t="shared" si="17"/>
        <v/>
      </c>
    </row>
    <row r="127" spans="1:25" x14ac:dyDescent="0.3">
      <c r="A127" t="e">
        <f>VLOOKUP(B127,'VTD Check'!A:D,4,FALSE)</f>
        <v>#N/A</v>
      </c>
      <c r="B127" t="s">
        <v>139</v>
      </c>
      <c r="C127">
        <v>6</v>
      </c>
      <c r="D127" t="str">
        <f t="shared" si="9"/>
        <v/>
      </c>
      <c r="R127" t="str">
        <f t="shared" si="10"/>
        <v/>
      </c>
      <c r="S127" t="str">
        <f t="shared" si="11"/>
        <v/>
      </c>
      <c r="T127" t="str">
        <f t="shared" si="12"/>
        <v/>
      </c>
      <c r="U127" t="str">
        <f t="shared" si="13"/>
        <v/>
      </c>
      <c r="V127" t="str">
        <f t="shared" si="14"/>
        <v/>
      </c>
      <c r="W127" t="str">
        <f t="shared" si="15"/>
        <v/>
      </c>
      <c r="X127" t="str">
        <f t="shared" si="16"/>
        <v/>
      </c>
      <c r="Y127" t="str">
        <f t="shared" si="17"/>
        <v/>
      </c>
    </row>
    <row r="128" spans="1:25" x14ac:dyDescent="0.3">
      <c r="A128" t="e">
        <f>VLOOKUP(B128,'VTD Check'!A:D,4,FALSE)</f>
        <v>#N/A</v>
      </c>
      <c r="B128" t="s">
        <v>140</v>
      </c>
      <c r="C128">
        <v>6</v>
      </c>
      <c r="D128" t="str">
        <f t="shared" si="9"/>
        <v/>
      </c>
      <c r="R128" t="str">
        <f t="shared" si="10"/>
        <v/>
      </c>
      <c r="S128" t="str">
        <f t="shared" si="11"/>
        <v/>
      </c>
      <c r="T128" t="str">
        <f t="shared" si="12"/>
        <v/>
      </c>
      <c r="U128" t="str">
        <f t="shared" si="13"/>
        <v/>
      </c>
      <c r="V128" t="str">
        <f t="shared" si="14"/>
        <v/>
      </c>
      <c r="W128" t="str">
        <f t="shared" si="15"/>
        <v/>
      </c>
      <c r="X128" t="str">
        <f t="shared" si="16"/>
        <v/>
      </c>
      <c r="Y128" t="str">
        <f t="shared" si="17"/>
        <v/>
      </c>
    </row>
    <row r="129" spans="1:25" x14ac:dyDescent="0.3">
      <c r="A129" t="str">
        <f>VLOOKUP(B129,'VTD Check'!A:D,4,FALSE)</f>
        <v>07-210</v>
      </c>
      <c r="B129" t="s">
        <v>141</v>
      </c>
      <c r="C129">
        <v>7</v>
      </c>
      <c r="D129" t="str">
        <f t="shared" si="9"/>
        <v>ED</v>
      </c>
      <c r="E129">
        <v>67</v>
      </c>
      <c r="F129">
        <v>34</v>
      </c>
      <c r="G129" s="1">
        <v>0.50749999999999995</v>
      </c>
      <c r="H129">
        <v>67</v>
      </c>
      <c r="I129">
        <v>34</v>
      </c>
      <c r="J129">
        <v>34</v>
      </c>
      <c r="K129">
        <v>1</v>
      </c>
      <c r="L129">
        <v>0</v>
      </c>
      <c r="M129">
        <v>0</v>
      </c>
      <c r="N129">
        <v>8</v>
      </c>
      <c r="O129">
        <v>1</v>
      </c>
      <c r="P129">
        <v>24</v>
      </c>
      <c r="Q129">
        <v>0</v>
      </c>
      <c r="R129">
        <f t="shared" si="10"/>
        <v>0.70588235294117652</v>
      </c>
      <c r="S129">
        <f t="shared" si="11"/>
        <v>2.9411764705882353E-2</v>
      </c>
      <c r="T129">
        <f t="shared" si="12"/>
        <v>0.23529411764705882</v>
      </c>
      <c r="U129">
        <f t="shared" si="13"/>
        <v>0</v>
      </c>
      <c r="V129">
        <f t="shared" si="14"/>
        <v>2.9411764705882353E-2</v>
      </c>
      <c r="W129">
        <f t="shared" si="15"/>
        <v>0</v>
      </c>
      <c r="X129">
        <f t="shared" si="16"/>
        <v>0</v>
      </c>
      <c r="Y129">
        <f t="shared" si="17"/>
        <v>0.70588235294117652</v>
      </c>
    </row>
    <row r="130" spans="1:25" x14ac:dyDescent="0.3">
      <c r="A130" t="str">
        <f>VLOOKUP(B130,'VTD Check'!A:D,4,FALSE)</f>
        <v>07-225</v>
      </c>
      <c r="B130" t="s">
        <v>142</v>
      </c>
      <c r="C130">
        <v>7</v>
      </c>
      <c r="D130" t="str">
        <f t="shared" si="9"/>
        <v>ED</v>
      </c>
      <c r="E130">
        <v>2631</v>
      </c>
      <c r="F130">
        <v>1520</v>
      </c>
      <c r="G130" s="1">
        <v>0.57769999999999999</v>
      </c>
      <c r="H130">
        <v>2631</v>
      </c>
      <c r="I130">
        <v>1520</v>
      </c>
      <c r="J130">
        <v>1518</v>
      </c>
      <c r="K130">
        <v>18</v>
      </c>
      <c r="L130">
        <v>4</v>
      </c>
      <c r="M130">
        <v>5</v>
      </c>
      <c r="N130">
        <v>722</v>
      </c>
      <c r="O130">
        <v>7</v>
      </c>
      <c r="P130">
        <v>759</v>
      </c>
      <c r="Q130">
        <v>3</v>
      </c>
      <c r="R130">
        <f t="shared" si="10"/>
        <v>0.5</v>
      </c>
      <c r="S130">
        <f t="shared" si="11"/>
        <v>1.1857707509881422E-2</v>
      </c>
      <c r="T130">
        <f t="shared" si="12"/>
        <v>0.4756258234519104</v>
      </c>
      <c r="U130">
        <f t="shared" si="13"/>
        <v>3.2938076416337285E-3</v>
      </c>
      <c r="V130">
        <f t="shared" si="14"/>
        <v>4.61133069828722E-3</v>
      </c>
      <c r="W130">
        <f t="shared" si="15"/>
        <v>2.635046113306983E-3</v>
      </c>
      <c r="X130">
        <f t="shared" si="16"/>
        <v>1.976284584980237E-3</v>
      </c>
      <c r="Y130">
        <f t="shared" si="17"/>
        <v>0.5</v>
      </c>
    </row>
    <row r="131" spans="1:25" x14ac:dyDescent="0.3">
      <c r="A131" t="str">
        <f>VLOOKUP(B131,'VTD Check'!A:D,4,FALSE)</f>
        <v>07-230</v>
      </c>
      <c r="B131" t="s">
        <v>143</v>
      </c>
      <c r="C131">
        <v>7</v>
      </c>
      <c r="D131" t="str">
        <f t="shared" ref="D131:D194" si="18">IF(ISTEXT(A131),"ED","")</f>
        <v>ED</v>
      </c>
      <c r="E131">
        <v>833</v>
      </c>
      <c r="F131">
        <v>474</v>
      </c>
      <c r="G131" s="1">
        <v>0.56899999999999995</v>
      </c>
      <c r="H131">
        <v>833</v>
      </c>
      <c r="I131">
        <v>474</v>
      </c>
      <c r="J131">
        <v>471</v>
      </c>
      <c r="K131">
        <v>9</v>
      </c>
      <c r="L131">
        <v>3</v>
      </c>
      <c r="M131">
        <v>9</v>
      </c>
      <c r="N131">
        <v>142</v>
      </c>
      <c r="O131">
        <v>2</v>
      </c>
      <c r="P131">
        <v>304</v>
      </c>
      <c r="Q131">
        <v>2</v>
      </c>
      <c r="R131">
        <f t="shared" ref="R131:R194" si="19">IF(I131=0,"",P131/J131)</f>
        <v>0.64543524416135878</v>
      </c>
      <c r="S131">
        <f t="shared" ref="S131:S194" si="20">IF(I131=0,"",K131/J131)</f>
        <v>1.9108280254777069E-2</v>
      </c>
      <c r="T131">
        <f t="shared" ref="T131:T194" si="21">IF(J131=0,"",N131/J131)</f>
        <v>0.30148619957537154</v>
      </c>
      <c r="U131">
        <f t="shared" ref="U131:U194" si="22">IF(J131=0,"",M131/J131)</f>
        <v>1.9108280254777069E-2</v>
      </c>
      <c r="V131">
        <f t="shared" ref="V131:V194" si="23">IF(J131=0,"",O131/J131)</f>
        <v>4.246284501061571E-3</v>
      </c>
      <c r="W131">
        <f t="shared" ref="W131:W194" si="24">IF(J131=0,"",L131/J131)</f>
        <v>6.369426751592357E-3</v>
      </c>
      <c r="X131">
        <f t="shared" ref="X131:X194" si="25">IF(J131=0,"",Q131/J131)</f>
        <v>4.246284501061571E-3</v>
      </c>
      <c r="Y131">
        <f t="shared" ref="Y131:Y194" si="26">IF(R131="","",IF(J131=0,10,IF(MAX(R131:X131)=LARGE(R131:X131,2),9,IF(R131=MAX(R131:X131),R131,IF(S131=MAX(R131:X131),S131+1,IF(T131=MAX(R131:X131),T131+2,IF(U131=MAX(R131:X131),U131+3,IF(V131=MAX(R131:X131),V131+4,IF(W131=MAX(R131:X131),W131+5,-1)))))))))</f>
        <v>0.64543524416135878</v>
      </c>
    </row>
    <row r="132" spans="1:25" x14ac:dyDescent="0.3">
      <c r="A132" t="str">
        <f>VLOOKUP(B132,'VTD Check'!A:D,4,FALSE)</f>
        <v>07-235</v>
      </c>
      <c r="B132" t="s">
        <v>144</v>
      </c>
      <c r="C132">
        <v>7</v>
      </c>
      <c r="D132" t="str">
        <f t="shared" si="18"/>
        <v>ED</v>
      </c>
      <c r="E132">
        <v>1040</v>
      </c>
      <c r="F132">
        <v>597</v>
      </c>
      <c r="G132" s="1">
        <v>0.57399999999999995</v>
      </c>
      <c r="H132">
        <v>1040</v>
      </c>
      <c r="I132">
        <v>597</v>
      </c>
      <c r="J132">
        <v>596</v>
      </c>
      <c r="K132">
        <v>22</v>
      </c>
      <c r="L132">
        <v>6</v>
      </c>
      <c r="M132">
        <v>2</v>
      </c>
      <c r="N132">
        <v>322</v>
      </c>
      <c r="O132">
        <v>9</v>
      </c>
      <c r="P132">
        <v>234</v>
      </c>
      <c r="Q132">
        <v>1</v>
      </c>
      <c r="R132">
        <f t="shared" si="19"/>
        <v>0.39261744966442952</v>
      </c>
      <c r="S132">
        <f t="shared" si="20"/>
        <v>3.6912751677852351E-2</v>
      </c>
      <c r="T132">
        <f t="shared" si="21"/>
        <v>0.54026845637583898</v>
      </c>
      <c r="U132">
        <f t="shared" si="22"/>
        <v>3.3557046979865771E-3</v>
      </c>
      <c r="V132">
        <f t="shared" si="23"/>
        <v>1.5100671140939598E-2</v>
      </c>
      <c r="W132">
        <f t="shared" si="24"/>
        <v>1.0067114093959731E-2</v>
      </c>
      <c r="X132">
        <f t="shared" si="25"/>
        <v>1.6778523489932886E-3</v>
      </c>
      <c r="Y132">
        <f t="shared" si="26"/>
        <v>2.5402684563758391</v>
      </c>
    </row>
    <row r="133" spans="1:25" x14ac:dyDescent="0.3">
      <c r="A133" t="str">
        <f>VLOOKUP(B133,'VTD Check'!A:D,4,FALSE)</f>
        <v>07-240</v>
      </c>
      <c r="B133" t="s">
        <v>145</v>
      </c>
      <c r="C133">
        <v>7</v>
      </c>
      <c r="D133" t="str">
        <f t="shared" si="18"/>
        <v>ED</v>
      </c>
      <c r="E133">
        <v>1025</v>
      </c>
      <c r="F133">
        <v>489</v>
      </c>
      <c r="G133" s="1">
        <v>0.47710000000000002</v>
      </c>
      <c r="H133">
        <v>1025</v>
      </c>
      <c r="I133">
        <v>489</v>
      </c>
      <c r="J133">
        <v>488</v>
      </c>
      <c r="K133">
        <v>14</v>
      </c>
      <c r="L133">
        <v>3</v>
      </c>
      <c r="M133">
        <v>8</v>
      </c>
      <c r="N133">
        <v>173</v>
      </c>
      <c r="O133">
        <v>3</v>
      </c>
      <c r="P133">
        <v>285</v>
      </c>
      <c r="Q133">
        <v>2</v>
      </c>
      <c r="R133">
        <f t="shared" si="19"/>
        <v>0.58401639344262291</v>
      </c>
      <c r="S133">
        <f t="shared" si="20"/>
        <v>2.8688524590163935E-2</v>
      </c>
      <c r="T133">
        <f t="shared" si="21"/>
        <v>0.35450819672131145</v>
      </c>
      <c r="U133">
        <f t="shared" si="22"/>
        <v>1.6393442622950821E-2</v>
      </c>
      <c r="V133">
        <f t="shared" si="23"/>
        <v>6.1475409836065573E-3</v>
      </c>
      <c r="W133">
        <f t="shared" si="24"/>
        <v>6.1475409836065573E-3</v>
      </c>
      <c r="X133">
        <f t="shared" si="25"/>
        <v>4.0983606557377051E-3</v>
      </c>
      <c r="Y133">
        <f t="shared" si="26"/>
        <v>0.58401639344262291</v>
      </c>
    </row>
    <row r="134" spans="1:25" x14ac:dyDescent="0.3">
      <c r="A134" t="str">
        <f>VLOOKUP(B134,'VTD Check'!A:D,4,FALSE)</f>
        <v>07-245</v>
      </c>
      <c r="B134" t="s">
        <v>146</v>
      </c>
      <c r="C134">
        <v>7</v>
      </c>
      <c r="D134" t="str">
        <f t="shared" si="18"/>
        <v>ED</v>
      </c>
      <c r="E134">
        <v>2333</v>
      </c>
      <c r="F134">
        <v>1272</v>
      </c>
      <c r="G134" s="1">
        <v>0.54520000000000002</v>
      </c>
      <c r="H134">
        <v>2333</v>
      </c>
      <c r="I134">
        <v>1272</v>
      </c>
      <c r="J134">
        <v>1268</v>
      </c>
      <c r="K134">
        <v>20</v>
      </c>
      <c r="L134">
        <v>7</v>
      </c>
      <c r="M134">
        <v>7</v>
      </c>
      <c r="N134">
        <v>420</v>
      </c>
      <c r="O134">
        <v>10</v>
      </c>
      <c r="P134">
        <v>802</v>
      </c>
      <c r="Q134">
        <v>2</v>
      </c>
      <c r="R134">
        <f t="shared" si="19"/>
        <v>0.63249211356466872</v>
      </c>
      <c r="S134">
        <f t="shared" si="20"/>
        <v>1.5772870662460567E-2</v>
      </c>
      <c r="T134">
        <f t="shared" si="21"/>
        <v>0.33123028391167192</v>
      </c>
      <c r="U134">
        <f t="shared" si="22"/>
        <v>5.5205047318611991E-3</v>
      </c>
      <c r="V134">
        <f t="shared" si="23"/>
        <v>7.8864353312302835E-3</v>
      </c>
      <c r="W134">
        <f t="shared" si="24"/>
        <v>5.5205047318611991E-3</v>
      </c>
      <c r="X134">
        <f t="shared" si="25"/>
        <v>1.5772870662460567E-3</v>
      </c>
      <c r="Y134">
        <f t="shared" si="26"/>
        <v>0.63249211356466872</v>
      </c>
    </row>
    <row r="135" spans="1:25" x14ac:dyDescent="0.3">
      <c r="A135" t="str">
        <f>VLOOKUP(B135,'VTD Check'!A:D,4,FALSE)</f>
        <v>07-250</v>
      </c>
      <c r="B135" t="s">
        <v>147</v>
      </c>
      <c r="C135">
        <v>7</v>
      </c>
      <c r="D135" t="str">
        <f t="shared" si="18"/>
        <v>ED</v>
      </c>
      <c r="E135">
        <v>1834</v>
      </c>
      <c r="F135">
        <v>1014</v>
      </c>
      <c r="G135" s="1">
        <v>0.55289999999999995</v>
      </c>
      <c r="H135">
        <v>1834</v>
      </c>
      <c r="I135">
        <v>1014</v>
      </c>
      <c r="J135">
        <v>1010</v>
      </c>
      <c r="K135">
        <v>11</v>
      </c>
      <c r="L135">
        <v>1</v>
      </c>
      <c r="M135">
        <v>10</v>
      </c>
      <c r="N135">
        <v>260</v>
      </c>
      <c r="O135">
        <v>6</v>
      </c>
      <c r="P135">
        <v>719</v>
      </c>
      <c r="Q135">
        <v>3</v>
      </c>
      <c r="R135">
        <f t="shared" si="19"/>
        <v>0.71188118811881185</v>
      </c>
      <c r="S135">
        <f t="shared" si="20"/>
        <v>1.089108910891089E-2</v>
      </c>
      <c r="T135">
        <f t="shared" si="21"/>
        <v>0.25742574257425743</v>
      </c>
      <c r="U135">
        <f t="shared" si="22"/>
        <v>9.9009900990099011E-3</v>
      </c>
      <c r="V135">
        <f t="shared" si="23"/>
        <v>5.9405940594059407E-3</v>
      </c>
      <c r="W135">
        <f t="shared" si="24"/>
        <v>9.9009900990099011E-4</v>
      </c>
      <c r="X135">
        <f t="shared" si="25"/>
        <v>2.9702970297029703E-3</v>
      </c>
      <c r="Y135">
        <f t="shared" si="26"/>
        <v>0.71188118811881185</v>
      </c>
    </row>
    <row r="136" spans="1:25" x14ac:dyDescent="0.3">
      <c r="A136" t="str">
        <f>VLOOKUP(B136,'VTD Check'!A:D,4,FALSE)</f>
        <v>07-255</v>
      </c>
      <c r="B136" t="s">
        <v>148</v>
      </c>
      <c r="C136">
        <v>7</v>
      </c>
      <c r="D136" t="str">
        <f t="shared" si="18"/>
        <v>ED</v>
      </c>
      <c r="E136">
        <v>2818</v>
      </c>
      <c r="F136">
        <v>1560</v>
      </c>
      <c r="G136" s="1">
        <v>0.55359999999999998</v>
      </c>
      <c r="H136">
        <v>2818</v>
      </c>
      <c r="I136">
        <v>1560</v>
      </c>
      <c r="J136">
        <v>1555</v>
      </c>
      <c r="K136">
        <v>26</v>
      </c>
      <c r="L136">
        <v>5</v>
      </c>
      <c r="M136">
        <v>11</v>
      </c>
      <c r="N136">
        <v>481</v>
      </c>
      <c r="O136">
        <v>10</v>
      </c>
      <c r="P136">
        <v>1022</v>
      </c>
      <c r="Q136">
        <v>0</v>
      </c>
      <c r="R136">
        <f t="shared" si="19"/>
        <v>0.6572347266881029</v>
      </c>
      <c r="S136">
        <f t="shared" si="20"/>
        <v>1.6720257234726688E-2</v>
      </c>
      <c r="T136">
        <f t="shared" si="21"/>
        <v>0.3093247588424437</v>
      </c>
      <c r="U136">
        <f t="shared" si="22"/>
        <v>7.0739549839228298E-3</v>
      </c>
      <c r="V136">
        <f t="shared" si="23"/>
        <v>6.4308681672025723E-3</v>
      </c>
      <c r="W136">
        <f t="shared" si="24"/>
        <v>3.2154340836012861E-3</v>
      </c>
      <c r="X136">
        <f t="shared" si="25"/>
        <v>0</v>
      </c>
      <c r="Y136">
        <f t="shared" si="26"/>
        <v>0.6572347266881029</v>
      </c>
    </row>
    <row r="137" spans="1:25" x14ac:dyDescent="0.3">
      <c r="A137" t="str">
        <f>VLOOKUP(B137,'VTD Check'!A:D,4,FALSE)</f>
        <v>07-260</v>
      </c>
      <c r="B137" t="s">
        <v>149</v>
      </c>
      <c r="C137">
        <v>7</v>
      </c>
      <c r="D137" t="str">
        <f t="shared" si="18"/>
        <v>ED</v>
      </c>
      <c r="E137">
        <v>1026</v>
      </c>
      <c r="F137">
        <v>586</v>
      </c>
      <c r="G137" s="1">
        <v>0.57120000000000004</v>
      </c>
      <c r="H137">
        <v>1026</v>
      </c>
      <c r="I137">
        <v>586</v>
      </c>
      <c r="J137">
        <v>586</v>
      </c>
      <c r="K137">
        <v>11</v>
      </c>
      <c r="L137">
        <v>3</v>
      </c>
      <c r="M137">
        <v>10</v>
      </c>
      <c r="N137">
        <v>169</v>
      </c>
      <c r="O137">
        <v>4</v>
      </c>
      <c r="P137">
        <v>387</v>
      </c>
      <c r="Q137">
        <v>2</v>
      </c>
      <c r="R137">
        <f t="shared" si="19"/>
        <v>0.66040955631399323</v>
      </c>
      <c r="S137">
        <f t="shared" si="20"/>
        <v>1.877133105802048E-2</v>
      </c>
      <c r="T137">
        <f t="shared" si="21"/>
        <v>0.28839590443686008</v>
      </c>
      <c r="U137">
        <f t="shared" si="22"/>
        <v>1.7064846416382253E-2</v>
      </c>
      <c r="V137">
        <f t="shared" si="23"/>
        <v>6.8259385665529011E-3</v>
      </c>
      <c r="W137">
        <f t="shared" si="24"/>
        <v>5.1194539249146756E-3</v>
      </c>
      <c r="X137">
        <f t="shared" si="25"/>
        <v>3.4129692832764505E-3</v>
      </c>
      <c r="Y137">
        <f t="shared" si="26"/>
        <v>0.66040955631399323</v>
      </c>
    </row>
    <row r="138" spans="1:25" x14ac:dyDescent="0.3">
      <c r="A138" t="e">
        <f>VLOOKUP(B138,'VTD Check'!A:D,4,FALSE)</f>
        <v>#N/A</v>
      </c>
      <c r="B138" t="s">
        <v>150</v>
      </c>
      <c r="C138">
        <v>7</v>
      </c>
      <c r="D138" t="str">
        <f t="shared" si="18"/>
        <v/>
      </c>
      <c r="R138" t="str">
        <f t="shared" si="19"/>
        <v/>
      </c>
      <c r="S138" t="str">
        <f t="shared" si="20"/>
        <v/>
      </c>
      <c r="T138" t="str">
        <f t="shared" si="21"/>
        <v/>
      </c>
      <c r="U138" t="str">
        <f t="shared" si="22"/>
        <v/>
      </c>
      <c r="V138" t="str">
        <f t="shared" si="23"/>
        <v/>
      </c>
      <c r="W138" t="str">
        <f t="shared" si="24"/>
        <v/>
      </c>
      <c r="X138" t="str">
        <f t="shared" si="25"/>
        <v/>
      </c>
      <c r="Y138" t="str">
        <f t="shared" si="26"/>
        <v/>
      </c>
    </row>
    <row r="139" spans="1:25" x14ac:dyDescent="0.3">
      <c r="A139" t="e">
        <f>VLOOKUP(B139,'VTD Check'!A:D,4,FALSE)</f>
        <v>#N/A</v>
      </c>
      <c r="B139" t="s">
        <v>151</v>
      </c>
      <c r="C139">
        <v>7</v>
      </c>
      <c r="D139" t="str">
        <f t="shared" si="18"/>
        <v/>
      </c>
      <c r="R139" t="str">
        <f t="shared" si="19"/>
        <v/>
      </c>
      <c r="S139" t="str">
        <f t="shared" si="20"/>
        <v/>
      </c>
      <c r="T139" t="str">
        <f t="shared" si="21"/>
        <v/>
      </c>
      <c r="U139" t="str">
        <f t="shared" si="22"/>
        <v/>
      </c>
      <c r="V139" t="str">
        <f t="shared" si="23"/>
        <v/>
      </c>
      <c r="W139" t="str">
        <f t="shared" si="24"/>
        <v/>
      </c>
      <c r="X139" t="str">
        <f t="shared" si="25"/>
        <v/>
      </c>
      <c r="Y139" t="str">
        <f t="shared" si="26"/>
        <v/>
      </c>
    </row>
    <row r="140" spans="1:25" x14ac:dyDescent="0.3">
      <c r="A140" t="e">
        <f>VLOOKUP(B140,'VTD Check'!A:D,4,FALSE)</f>
        <v>#N/A</v>
      </c>
      <c r="B140" t="s">
        <v>152</v>
      </c>
      <c r="C140">
        <v>7</v>
      </c>
      <c r="D140" t="str">
        <f t="shared" si="18"/>
        <v/>
      </c>
      <c r="R140" t="str">
        <f t="shared" si="19"/>
        <v/>
      </c>
      <c r="S140" t="str">
        <f t="shared" si="20"/>
        <v/>
      </c>
      <c r="T140" t="str">
        <f t="shared" si="21"/>
        <v/>
      </c>
      <c r="U140" t="str">
        <f t="shared" si="22"/>
        <v/>
      </c>
      <c r="V140" t="str">
        <f t="shared" si="23"/>
        <v/>
      </c>
      <c r="W140" t="str">
        <f t="shared" si="24"/>
        <v/>
      </c>
      <c r="X140" t="str">
        <f t="shared" si="25"/>
        <v/>
      </c>
      <c r="Y140" t="str">
        <f t="shared" si="26"/>
        <v/>
      </c>
    </row>
    <row r="141" spans="1:25" x14ac:dyDescent="0.3">
      <c r="A141" t="str">
        <f>VLOOKUP(B141,'VTD Check'!A:D,4,FALSE)</f>
        <v>08-100</v>
      </c>
      <c r="B141" t="s">
        <v>153</v>
      </c>
      <c r="C141">
        <v>8</v>
      </c>
      <c r="D141" t="str">
        <f t="shared" si="18"/>
        <v>ED</v>
      </c>
      <c r="E141">
        <v>253</v>
      </c>
      <c r="F141">
        <v>119</v>
      </c>
      <c r="G141" s="1">
        <v>0.47039999999999998</v>
      </c>
      <c r="H141">
        <v>253</v>
      </c>
      <c r="I141">
        <v>119</v>
      </c>
      <c r="J141">
        <v>119</v>
      </c>
      <c r="K141">
        <v>2</v>
      </c>
      <c r="L141">
        <v>0</v>
      </c>
      <c r="M141">
        <v>0</v>
      </c>
      <c r="N141">
        <v>26</v>
      </c>
      <c r="O141">
        <v>0</v>
      </c>
      <c r="P141">
        <v>91</v>
      </c>
      <c r="Q141">
        <v>0</v>
      </c>
      <c r="R141">
        <f t="shared" si="19"/>
        <v>0.76470588235294112</v>
      </c>
      <c r="S141">
        <f t="shared" si="20"/>
        <v>1.680672268907563E-2</v>
      </c>
      <c r="T141">
        <f t="shared" si="21"/>
        <v>0.21848739495798319</v>
      </c>
      <c r="U141">
        <f t="shared" si="22"/>
        <v>0</v>
      </c>
      <c r="V141">
        <f t="shared" si="23"/>
        <v>0</v>
      </c>
      <c r="W141">
        <f t="shared" si="24"/>
        <v>0</v>
      </c>
      <c r="X141">
        <f t="shared" si="25"/>
        <v>0</v>
      </c>
      <c r="Y141">
        <f t="shared" si="26"/>
        <v>0.76470588235294112</v>
      </c>
    </row>
    <row r="142" spans="1:25" x14ac:dyDescent="0.3">
      <c r="A142" t="str">
        <f>VLOOKUP(B142,'VTD Check'!A:D,4,FALSE)</f>
        <v>08-110</v>
      </c>
      <c r="B142" t="s">
        <v>154</v>
      </c>
      <c r="C142">
        <v>8</v>
      </c>
      <c r="D142" t="str">
        <f t="shared" si="18"/>
        <v>ED</v>
      </c>
      <c r="E142">
        <v>211</v>
      </c>
      <c r="F142">
        <v>120</v>
      </c>
      <c r="G142" s="1">
        <v>0.56869999999999998</v>
      </c>
      <c r="H142">
        <v>211</v>
      </c>
      <c r="I142">
        <v>120</v>
      </c>
      <c r="J142">
        <v>120</v>
      </c>
      <c r="K142">
        <v>3</v>
      </c>
      <c r="L142">
        <v>0</v>
      </c>
      <c r="M142">
        <v>0</v>
      </c>
      <c r="N142">
        <v>42</v>
      </c>
      <c r="O142">
        <v>1</v>
      </c>
      <c r="P142">
        <v>72</v>
      </c>
      <c r="Q142">
        <v>2</v>
      </c>
      <c r="R142">
        <f t="shared" si="19"/>
        <v>0.6</v>
      </c>
      <c r="S142">
        <f t="shared" si="20"/>
        <v>2.5000000000000001E-2</v>
      </c>
      <c r="T142">
        <f t="shared" si="21"/>
        <v>0.35</v>
      </c>
      <c r="U142">
        <f t="shared" si="22"/>
        <v>0</v>
      </c>
      <c r="V142">
        <f t="shared" si="23"/>
        <v>8.3333333333333332E-3</v>
      </c>
      <c r="W142">
        <f t="shared" si="24"/>
        <v>0</v>
      </c>
      <c r="X142">
        <f t="shared" si="25"/>
        <v>1.6666666666666666E-2</v>
      </c>
      <c r="Y142">
        <f t="shared" si="26"/>
        <v>0.6</v>
      </c>
    </row>
    <row r="143" spans="1:25" x14ac:dyDescent="0.3">
      <c r="A143" t="str">
        <f>VLOOKUP(B143,'VTD Check'!A:D,4,FALSE)</f>
        <v>08-115</v>
      </c>
      <c r="B143" t="s">
        <v>155</v>
      </c>
      <c r="C143">
        <v>8</v>
      </c>
      <c r="D143" t="str">
        <f t="shared" si="18"/>
        <v>ED</v>
      </c>
      <c r="E143">
        <v>2937</v>
      </c>
      <c r="F143">
        <v>1668</v>
      </c>
      <c r="G143" s="1">
        <v>0.56789999999999996</v>
      </c>
      <c r="H143">
        <v>2937</v>
      </c>
      <c r="I143">
        <v>1668</v>
      </c>
      <c r="J143">
        <v>1664</v>
      </c>
      <c r="K143">
        <v>25</v>
      </c>
      <c r="L143">
        <v>7</v>
      </c>
      <c r="M143">
        <v>11</v>
      </c>
      <c r="N143">
        <v>712</v>
      </c>
      <c r="O143">
        <v>6</v>
      </c>
      <c r="P143">
        <v>900</v>
      </c>
      <c r="Q143">
        <v>3</v>
      </c>
      <c r="R143">
        <f t="shared" si="19"/>
        <v>0.54086538461538458</v>
      </c>
      <c r="S143">
        <f t="shared" si="20"/>
        <v>1.5024038461538462E-2</v>
      </c>
      <c r="T143">
        <f t="shared" si="21"/>
        <v>0.42788461538461536</v>
      </c>
      <c r="U143">
        <f t="shared" si="22"/>
        <v>6.610576923076923E-3</v>
      </c>
      <c r="V143">
        <f t="shared" si="23"/>
        <v>3.605769230769231E-3</v>
      </c>
      <c r="W143">
        <f t="shared" si="24"/>
        <v>4.206730769230769E-3</v>
      </c>
      <c r="X143">
        <f t="shared" si="25"/>
        <v>1.8028846153846155E-3</v>
      </c>
      <c r="Y143">
        <f t="shared" si="26"/>
        <v>0.54086538461538458</v>
      </c>
    </row>
    <row r="144" spans="1:25" x14ac:dyDescent="0.3">
      <c r="A144" t="str">
        <f>VLOOKUP(B144,'VTD Check'!A:D,4,FALSE)</f>
        <v>08-120</v>
      </c>
      <c r="B144" t="s">
        <v>156</v>
      </c>
      <c r="C144">
        <v>8</v>
      </c>
      <c r="D144" t="str">
        <f t="shared" si="18"/>
        <v>ED</v>
      </c>
      <c r="E144">
        <v>248</v>
      </c>
      <c r="F144">
        <v>89</v>
      </c>
      <c r="G144" s="1">
        <v>0.3589</v>
      </c>
      <c r="H144">
        <v>248</v>
      </c>
      <c r="I144">
        <v>89</v>
      </c>
      <c r="J144">
        <v>89</v>
      </c>
      <c r="K144">
        <v>2</v>
      </c>
      <c r="L144">
        <v>1</v>
      </c>
      <c r="M144">
        <v>2</v>
      </c>
      <c r="N144">
        <v>25</v>
      </c>
      <c r="O144">
        <v>0</v>
      </c>
      <c r="P144">
        <v>59</v>
      </c>
      <c r="Q144">
        <v>0</v>
      </c>
      <c r="R144">
        <f t="shared" si="19"/>
        <v>0.6629213483146067</v>
      </c>
      <c r="S144">
        <f t="shared" si="20"/>
        <v>2.247191011235955E-2</v>
      </c>
      <c r="T144">
        <f t="shared" si="21"/>
        <v>0.2808988764044944</v>
      </c>
      <c r="U144">
        <f t="shared" si="22"/>
        <v>2.247191011235955E-2</v>
      </c>
      <c r="V144">
        <f t="shared" si="23"/>
        <v>0</v>
      </c>
      <c r="W144">
        <f t="shared" si="24"/>
        <v>1.1235955056179775E-2</v>
      </c>
      <c r="X144">
        <f t="shared" si="25"/>
        <v>0</v>
      </c>
      <c r="Y144">
        <f t="shared" si="26"/>
        <v>0.6629213483146067</v>
      </c>
    </row>
    <row r="145" spans="1:25" x14ac:dyDescent="0.3">
      <c r="A145" t="str">
        <f>VLOOKUP(B145,'VTD Check'!A:D,4,FALSE)</f>
        <v>08-125</v>
      </c>
      <c r="B145" t="s">
        <v>157</v>
      </c>
      <c r="C145">
        <v>8</v>
      </c>
      <c r="D145" t="str">
        <f t="shared" si="18"/>
        <v>ED</v>
      </c>
      <c r="E145">
        <v>339</v>
      </c>
      <c r="F145">
        <v>111</v>
      </c>
      <c r="G145" s="1">
        <v>0.32740000000000002</v>
      </c>
      <c r="H145">
        <v>339</v>
      </c>
      <c r="I145">
        <v>111</v>
      </c>
      <c r="J145">
        <v>111</v>
      </c>
      <c r="K145">
        <v>3</v>
      </c>
      <c r="L145">
        <v>1</v>
      </c>
      <c r="M145">
        <v>0</v>
      </c>
      <c r="N145">
        <v>89</v>
      </c>
      <c r="O145">
        <v>1</v>
      </c>
      <c r="P145">
        <v>16</v>
      </c>
      <c r="Q145">
        <v>1</v>
      </c>
      <c r="R145">
        <f t="shared" si="19"/>
        <v>0.14414414414414414</v>
      </c>
      <c r="S145">
        <f t="shared" si="20"/>
        <v>2.7027027027027029E-2</v>
      </c>
      <c r="T145">
        <f t="shared" si="21"/>
        <v>0.80180180180180183</v>
      </c>
      <c r="U145">
        <f t="shared" si="22"/>
        <v>0</v>
      </c>
      <c r="V145">
        <f t="shared" si="23"/>
        <v>9.0090090090090089E-3</v>
      </c>
      <c r="W145">
        <f t="shared" si="24"/>
        <v>9.0090090090090089E-3</v>
      </c>
      <c r="X145">
        <f t="shared" si="25"/>
        <v>9.0090090090090089E-3</v>
      </c>
      <c r="Y145">
        <f t="shared" si="26"/>
        <v>2.801801801801802</v>
      </c>
    </row>
    <row r="146" spans="1:25" x14ac:dyDescent="0.3">
      <c r="A146" t="str">
        <f>VLOOKUP(B146,'VTD Check'!A:D,4,FALSE)</f>
        <v>08-130</v>
      </c>
      <c r="B146" t="s">
        <v>158</v>
      </c>
      <c r="C146">
        <v>8</v>
      </c>
      <c r="D146" t="str">
        <f t="shared" si="18"/>
        <v>ED</v>
      </c>
      <c r="E146">
        <v>1223</v>
      </c>
      <c r="F146">
        <v>777</v>
      </c>
      <c r="G146" s="1">
        <v>0.63529999999999998</v>
      </c>
      <c r="H146">
        <v>1223</v>
      </c>
      <c r="I146">
        <v>777</v>
      </c>
      <c r="J146">
        <v>775</v>
      </c>
      <c r="K146">
        <v>23</v>
      </c>
      <c r="L146">
        <v>6</v>
      </c>
      <c r="M146">
        <v>9</v>
      </c>
      <c r="N146">
        <v>449</v>
      </c>
      <c r="O146">
        <v>7</v>
      </c>
      <c r="P146">
        <v>280</v>
      </c>
      <c r="Q146">
        <v>1</v>
      </c>
      <c r="R146">
        <f t="shared" si="19"/>
        <v>0.36129032258064514</v>
      </c>
      <c r="S146">
        <f t="shared" si="20"/>
        <v>2.9677419354838711E-2</v>
      </c>
      <c r="T146">
        <f t="shared" si="21"/>
        <v>0.57935483870967741</v>
      </c>
      <c r="U146">
        <f t="shared" si="22"/>
        <v>1.1612903225806452E-2</v>
      </c>
      <c r="V146">
        <f t="shared" si="23"/>
        <v>9.0322580645161299E-3</v>
      </c>
      <c r="W146">
        <f t="shared" si="24"/>
        <v>7.7419354838709677E-3</v>
      </c>
      <c r="X146">
        <f t="shared" si="25"/>
        <v>1.2903225806451613E-3</v>
      </c>
      <c r="Y146">
        <f t="shared" si="26"/>
        <v>2.5793548387096772</v>
      </c>
    </row>
    <row r="147" spans="1:25" x14ac:dyDescent="0.3">
      <c r="A147" t="str">
        <f>VLOOKUP(B147,'VTD Check'!A:D,4,FALSE)</f>
        <v>08-132</v>
      </c>
      <c r="B147" t="s">
        <v>159</v>
      </c>
      <c r="C147">
        <v>8</v>
      </c>
      <c r="D147" t="str">
        <f t="shared" si="18"/>
        <v>ED</v>
      </c>
      <c r="E147">
        <v>1569</v>
      </c>
      <c r="F147">
        <v>827</v>
      </c>
      <c r="G147" s="1">
        <v>0.52710000000000001</v>
      </c>
      <c r="H147">
        <v>1569</v>
      </c>
      <c r="I147">
        <v>827</v>
      </c>
      <c r="J147">
        <v>824</v>
      </c>
      <c r="K147">
        <v>7</v>
      </c>
      <c r="L147">
        <v>3</v>
      </c>
      <c r="M147">
        <v>7</v>
      </c>
      <c r="N147">
        <v>329</v>
      </c>
      <c r="O147">
        <v>7</v>
      </c>
      <c r="P147">
        <v>469</v>
      </c>
      <c r="Q147">
        <v>2</v>
      </c>
      <c r="R147">
        <f t="shared" si="19"/>
        <v>0.56917475728155342</v>
      </c>
      <c r="S147">
        <f t="shared" si="20"/>
        <v>8.4951456310679609E-3</v>
      </c>
      <c r="T147">
        <f t="shared" si="21"/>
        <v>0.39927184466019416</v>
      </c>
      <c r="U147">
        <f t="shared" si="22"/>
        <v>8.4951456310679609E-3</v>
      </c>
      <c r="V147">
        <f t="shared" si="23"/>
        <v>8.4951456310679609E-3</v>
      </c>
      <c r="W147">
        <f t="shared" si="24"/>
        <v>3.6407766990291263E-3</v>
      </c>
      <c r="X147">
        <f t="shared" si="25"/>
        <v>2.4271844660194173E-3</v>
      </c>
      <c r="Y147">
        <f t="shared" si="26"/>
        <v>0.56917475728155342</v>
      </c>
    </row>
    <row r="148" spans="1:25" x14ac:dyDescent="0.3">
      <c r="A148" t="str">
        <f>VLOOKUP(B148,'VTD Check'!A:D,4,FALSE)</f>
        <v>08-134</v>
      </c>
      <c r="B148" t="s">
        <v>160</v>
      </c>
      <c r="C148">
        <v>8</v>
      </c>
      <c r="D148" t="str">
        <f t="shared" si="18"/>
        <v>ED</v>
      </c>
      <c r="E148">
        <v>1126</v>
      </c>
      <c r="F148">
        <v>722</v>
      </c>
      <c r="G148" s="1">
        <v>0.64119999999999999</v>
      </c>
      <c r="H148">
        <v>1126</v>
      </c>
      <c r="I148">
        <v>722</v>
      </c>
      <c r="J148">
        <v>721</v>
      </c>
      <c r="K148">
        <v>18</v>
      </c>
      <c r="L148">
        <v>7</v>
      </c>
      <c r="M148">
        <v>5</v>
      </c>
      <c r="N148">
        <v>447</v>
      </c>
      <c r="O148">
        <v>5</v>
      </c>
      <c r="P148">
        <v>234</v>
      </c>
      <c r="Q148">
        <v>5</v>
      </c>
      <c r="R148">
        <f t="shared" si="19"/>
        <v>0.32454923717059642</v>
      </c>
      <c r="S148">
        <f t="shared" si="20"/>
        <v>2.4965325936199722E-2</v>
      </c>
      <c r="T148">
        <f t="shared" si="21"/>
        <v>0.61997226074895972</v>
      </c>
      <c r="U148">
        <f t="shared" si="22"/>
        <v>6.9348127600554789E-3</v>
      </c>
      <c r="V148">
        <f t="shared" si="23"/>
        <v>6.9348127600554789E-3</v>
      </c>
      <c r="W148">
        <f t="shared" si="24"/>
        <v>9.7087378640776691E-3</v>
      </c>
      <c r="X148">
        <f t="shared" si="25"/>
        <v>6.9348127600554789E-3</v>
      </c>
      <c r="Y148">
        <f t="shared" si="26"/>
        <v>2.6199722607489599</v>
      </c>
    </row>
    <row r="149" spans="1:25" x14ac:dyDescent="0.3">
      <c r="A149" t="str">
        <f>VLOOKUP(B149,'VTD Check'!A:D,4,FALSE)</f>
        <v>08-136</v>
      </c>
      <c r="B149" t="s">
        <v>161</v>
      </c>
      <c r="C149">
        <v>8</v>
      </c>
      <c r="D149" t="str">
        <f t="shared" si="18"/>
        <v>ED</v>
      </c>
      <c r="E149">
        <v>700</v>
      </c>
      <c r="F149">
        <v>382</v>
      </c>
      <c r="G149" s="1">
        <v>0.54569999999999996</v>
      </c>
      <c r="H149">
        <v>700</v>
      </c>
      <c r="I149">
        <v>382</v>
      </c>
      <c r="J149">
        <v>379</v>
      </c>
      <c r="K149">
        <v>13</v>
      </c>
      <c r="L149">
        <v>1</v>
      </c>
      <c r="M149">
        <v>2</v>
      </c>
      <c r="N149">
        <v>127</v>
      </c>
      <c r="O149">
        <v>5</v>
      </c>
      <c r="P149">
        <v>229</v>
      </c>
      <c r="Q149">
        <v>2</v>
      </c>
      <c r="R149">
        <f t="shared" si="19"/>
        <v>0.60422163588390498</v>
      </c>
      <c r="S149">
        <f t="shared" si="20"/>
        <v>3.430079155672823E-2</v>
      </c>
      <c r="T149">
        <f t="shared" si="21"/>
        <v>0.33509234828496043</v>
      </c>
      <c r="U149">
        <f t="shared" si="22"/>
        <v>5.2770448548812663E-3</v>
      </c>
      <c r="V149">
        <f t="shared" si="23"/>
        <v>1.3192612137203167E-2</v>
      </c>
      <c r="W149">
        <f t="shared" si="24"/>
        <v>2.6385224274406332E-3</v>
      </c>
      <c r="X149">
        <f t="shared" si="25"/>
        <v>5.2770448548812663E-3</v>
      </c>
      <c r="Y149">
        <f t="shared" si="26"/>
        <v>0.60422163588390498</v>
      </c>
    </row>
    <row r="150" spans="1:25" x14ac:dyDescent="0.3">
      <c r="A150" t="str">
        <f>VLOOKUP(B150,'VTD Check'!A:D,4,FALSE)</f>
        <v>08-138</v>
      </c>
      <c r="B150" t="s">
        <v>162</v>
      </c>
      <c r="C150">
        <v>8</v>
      </c>
      <c r="D150" t="str">
        <f t="shared" si="18"/>
        <v>ED</v>
      </c>
      <c r="E150">
        <v>698</v>
      </c>
      <c r="F150">
        <v>341</v>
      </c>
      <c r="G150" s="1">
        <v>0.48849999999999999</v>
      </c>
      <c r="H150">
        <v>698</v>
      </c>
      <c r="I150">
        <v>341</v>
      </c>
      <c r="J150">
        <v>340</v>
      </c>
      <c r="K150">
        <v>9</v>
      </c>
      <c r="L150">
        <v>1</v>
      </c>
      <c r="M150">
        <v>4</v>
      </c>
      <c r="N150">
        <v>105</v>
      </c>
      <c r="O150">
        <v>1</v>
      </c>
      <c r="P150">
        <v>220</v>
      </c>
      <c r="Q150">
        <v>0</v>
      </c>
      <c r="R150">
        <f t="shared" si="19"/>
        <v>0.6470588235294118</v>
      </c>
      <c r="S150">
        <f t="shared" si="20"/>
        <v>2.6470588235294117E-2</v>
      </c>
      <c r="T150">
        <f t="shared" si="21"/>
        <v>0.30882352941176472</v>
      </c>
      <c r="U150">
        <f t="shared" si="22"/>
        <v>1.1764705882352941E-2</v>
      </c>
      <c r="V150">
        <f t="shared" si="23"/>
        <v>2.9411764705882353E-3</v>
      </c>
      <c r="W150">
        <f t="shared" si="24"/>
        <v>2.9411764705882353E-3</v>
      </c>
      <c r="X150">
        <f t="shared" si="25"/>
        <v>0</v>
      </c>
      <c r="Y150">
        <f t="shared" si="26"/>
        <v>0.6470588235294118</v>
      </c>
    </row>
    <row r="151" spans="1:25" x14ac:dyDescent="0.3">
      <c r="A151" t="str">
        <f>VLOOKUP(B151,'VTD Check'!A:D,4,FALSE)</f>
        <v>08-140</v>
      </c>
      <c r="B151" t="s">
        <v>163</v>
      </c>
      <c r="C151">
        <v>8</v>
      </c>
      <c r="D151" t="str">
        <f t="shared" si="18"/>
        <v>ED</v>
      </c>
      <c r="E151">
        <v>976</v>
      </c>
      <c r="F151">
        <v>364</v>
      </c>
      <c r="G151" s="1">
        <v>0.373</v>
      </c>
      <c r="H151">
        <v>976</v>
      </c>
      <c r="I151">
        <v>364</v>
      </c>
      <c r="J151">
        <v>363</v>
      </c>
      <c r="K151">
        <v>18</v>
      </c>
      <c r="L151">
        <v>8</v>
      </c>
      <c r="M151">
        <v>7</v>
      </c>
      <c r="N151">
        <v>205</v>
      </c>
      <c r="O151">
        <v>7</v>
      </c>
      <c r="P151">
        <v>116</v>
      </c>
      <c r="Q151">
        <v>2</v>
      </c>
      <c r="R151">
        <f t="shared" si="19"/>
        <v>0.31955922865013775</v>
      </c>
      <c r="S151">
        <f t="shared" si="20"/>
        <v>4.9586776859504134E-2</v>
      </c>
      <c r="T151">
        <f t="shared" si="21"/>
        <v>0.56473829201101933</v>
      </c>
      <c r="U151">
        <f t="shared" si="22"/>
        <v>1.928374655647383E-2</v>
      </c>
      <c r="V151">
        <f t="shared" si="23"/>
        <v>1.928374655647383E-2</v>
      </c>
      <c r="W151">
        <f t="shared" si="24"/>
        <v>2.2038567493112948E-2</v>
      </c>
      <c r="X151">
        <f t="shared" si="25"/>
        <v>5.5096418732782371E-3</v>
      </c>
      <c r="Y151">
        <f t="shared" si="26"/>
        <v>2.5647382920110191</v>
      </c>
    </row>
    <row r="152" spans="1:25" x14ac:dyDescent="0.3">
      <c r="A152" t="str">
        <f>VLOOKUP(B152,'VTD Check'!A:D,4,FALSE)</f>
        <v>08-143</v>
      </c>
      <c r="B152" t="s">
        <v>164</v>
      </c>
      <c r="C152">
        <v>8</v>
      </c>
      <c r="D152" t="str">
        <f t="shared" si="18"/>
        <v>ED</v>
      </c>
      <c r="E152">
        <v>909</v>
      </c>
      <c r="F152">
        <v>480</v>
      </c>
      <c r="G152" s="1">
        <v>0.52810000000000001</v>
      </c>
      <c r="H152">
        <v>909</v>
      </c>
      <c r="I152">
        <v>480</v>
      </c>
      <c r="J152">
        <v>480</v>
      </c>
      <c r="K152">
        <v>12</v>
      </c>
      <c r="L152">
        <v>7</v>
      </c>
      <c r="M152">
        <v>2</v>
      </c>
      <c r="N152">
        <v>279</v>
      </c>
      <c r="O152">
        <v>7</v>
      </c>
      <c r="P152">
        <v>170</v>
      </c>
      <c r="Q152">
        <v>3</v>
      </c>
      <c r="R152">
        <f t="shared" si="19"/>
        <v>0.35416666666666669</v>
      </c>
      <c r="S152">
        <f t="shared" si="20"/>
        <v>2.5000000000000001E-2</v>
      </c>
      <c r="T152">
        <f t="shared" si="21"/>
        <v>0.58125000000000004</v>
      </c>
      <c r="U152">
        <f t="shared" si="22"/>
        <v>4.1666666666666666E-3</v>
      </c>
      <c r="V152">
        <f t="shared" si="23"/>
        <v>1.4583333333333334E-2</v>
      </c>
      <c r="W152">
        <f t="shared" si="24"/>
        <v>1.4583333333333334E-2</v>
      </c>
      <c r="X152">
        <f t="shared" si="25"/>
        <v>6.2500000000000003E-3</v>
      </c>
      <c r="Y152">
        <f t="shared" si="26"/>
        <v>2.5812499999999998</v>
      </c>
    </row>
    <row r="153" spans="1:25" x14ac:dyDescent="0.3">
      <c r="A153" t="str">
        <f>VLOOKUP(B153,'VTD Check'!A:D,4,FALSE)</f>
        <v>08-145</v>
      </c>
      <c r="B153" t="s">
        <v>165</v>
      </c>
      <c r="C153">
        <v>8</v>
      </c>
      <c r="D153" t="str">
        <f t="shared" si="18"/>
        <v>ED</v>
      </c>
      <c r="E153">
        <v>2153</v>
      </c>
      <c r="F153">
        <v>1133</v>
      </c>
      <c r="G153" s="1">
        <v>0.5262</v>
      </c>
      <c r="H153">
        <v>2153</v>
      </c>
      <c r="I153">
        <v>1133</v>
      </c>
      <c r="J153">
        <v>1131</v>
      </c>
      <c r="K153">
        <v>9</v>
      </c>
      <c r="L153">
        <v>1</v>
      </c>
      <c r="M153">
        <v>5</v>
      </c>
      <c r="N153">
        <v>416</v>
      </c>
      <c r="O153">
        <v>5</v>
      </c>
      <c r="P153">
        <v>691</v>
      </c>
      <c r="Q153">
        <v>4</v>
      </c>
      <c r="R153">
        <f t="shared" si="19"/>
        <v>0.61096374889478333</v>
      </c>
      <c r="S153">
        <f t="shared" si="20"/>
        <v>7.9575596816976128E-3</v>
      </c>
      <c r="T153">
        <f t="shared" si="21"/>
        <v>0.36781609195402298</v>
      </c>
      <c r="U153">
        <f t="shared" si="22"/>
        <v>4.4208664898320073E-3</v>
      </c>
      <c r="V153">
        <f t="shared" si="23"/>
        <v>4.4208664898320073E-3</v>
      </c>
      <c r="W153">
        <f t="shared" si="24"/>
        <v>8.8417329796640137E-4</v>
      </c>
      <c r="X153">
        <f t="shared" si="25"/>
        <v>3.5366931918656055E-3</v>
      </c>
      <c r="Y153">
        <f t="shared" si="26"/>
        <v>0.61096374889478333</v>
      </c>
    </row>
    <row r="154" spans="1:25" x14ac:dyDescent="0.3">
      <c r="A154" t="e">
        <f>VLOOKUP(B154,'VTD Check'!A:D,4,FALSE)</f>
        <v>#N/A</v>
      </c>
      <c r="B154" t="s">
        <v>166</v>
      </c>
      <c r="C154">
        <v>8</v>
      </c>
      <c r="D154" t="str">
        <f t="shared" si="18"/>
        <v/>
      </c>
      <c r="R154" t="str">
        <f t="shared" si="19"/>
        <v/>
      </c>
      <c r="S154" t="str">
        <f t="shared" si="20"/>
        <v/>
      </c>
      <c r="T154" t="str">
        <f t="shared" si="21"/>
        <v/>
      </c>
      <c r="U154" t="str">
        <f t="shared" si="22"/>
        <v/>
      </c>
      <c r="V154" t="str">
        <f t="shared" si="23"/>
        <v/>
      </c>
      <c r="W154" t="str">
        <f t="shared" si="24"/>
        <v/>
      </c>
      <c r="X154" t="str">
        <f t="shared" si="25"/>
        <v/>
      </c>
      <c r="Y154" t="str">
        <f t="shared" si="26"/>
        <v/>
      </c>
    </row>
    <row r="155" spans="1:25" x14ac:dyDescent="0.3">
      <c r="A155" t="e">
        <f>VLOOKUP(B155,'VTD Check'!A:D,4,FALSE)</f>
        <v>#N/A</v>
      </c>
      <c r="B155" t="s">
        <v>167</v>
      </c>
      <c r="C155">
        <v>8</v>
      </c>
      <c r="D155" t="str">
        <f t="shared" si="18"/>
        <v/>
      </c>
      <c r="R155" t="str">
        <f t="shared" si="19"/>
        <v/>
      </c>
      <c r="S155" t="str">
        <f t="shared" si="20"/>
        <v/>
      </c>
      <c r="T155" t="str">
        <f t="shared" si="21"/>
        <v/>
      </c>
      <c r="U155" t="str">
        <f t="shared" si="22"/>
        <v/>
      </c>
      <c r="V155" t="str">
        <f t="shared" si="23"/>
        <v/>
      </c>
      <c r="W155" t="str">
        <f t="shared" si="24"/>
        <v/>
      </c>
      <c r="X155" t="str">
        <f t="shared" si="25"/>
        <v/>
      </c>
      <c r="Y155" t="str">
        <f t="shared" si="26"/>
        <v/>
      </c>
    </row>
    <row r="156" spans="1:25" x14ac:dyDescent="0.3">
      <c r="A156" t="str">
        <f>VLOOKUP(B156,'VTD Check'!A:D,4,FALSE)</f>
        <v>09-305</v>
      </c>
      <c r="B156" t="s">
        <v>168</v>
      </c>
      <c r="C156">
        <v>9</v>
      </c>
      <c r="D156" t="str">
        <f t="shared" si="18"/>
        <v>ED</v>
      </c>
      <c r="E156">
        <v>378</v>
      </c>
      <c r="F156">
        <v>172</v>
      </c>
      <c r="G156" s="1">
        <v>0.45500000000000002</v>
      </c>
      <c r="H156">
        <v>378</v>
      </c>
      <c r="I156">
        <v>172</v>
      </c>
      <c r="J156">
        <v>168</v>
      </c>
      <c r="K156">
        <v>5</v>
      </c>
      <c r="L156">
        <v>0</v>
      </c>
      <c r="M156">
        <v>1</v>
      </c>
      <c r="N156">
        <v>44</v>
      </c>
      <c r="O156">
        <v>1</v>
      </c>
      <c r="P156">
        <v>117</v>
      </c>
      <c r="Q156">
        <v>0</v>
      </c>
      <c r="R156">
        <f t="shared" si="19"/>
        <v>0.6964285714285714</v>
      </c>
      <c r="S156">
        <f t="shared" si="20"/>
        <v>2.976190476190476E-2</v>
      </c>
      <c r="T156">
        <f t="shared" si="21"/>
        <v>0.26190476190476192</v>
      </c>
      <c r="U156">
        <f t="shared" si="22"/>
        <v>5.9523809523809521E-3</v>
      </c>
      <c r="V156">
        <f t="shared" si="23"/>
        <v>5.9523809523809521E-3</v>
      </c>
      <c r="W156">
        <f t="shared" si="24"/>
        <v>0</v>
      </c>
      <c r="X156">
        <f t="shared" si="25"/>
        <v>0</v>
      </c>
      <c r="Y156">
        <f t="shared" si="26"/>
        <v>0.6964285714285714</v>
      </c>
    </row>
    <row r="157" spans="1:25" x14ac:dyDescent="0.3">
      <c r="A157" t="str">
        <f>VLOOKUP(B157,'VTD Check'!A:D,4,FALSE)</f>
        <v>09-310</v>
      </c>
      <c r="B157" t="s">
        <v>169</v>
      </c>
      <c r="C157">
        <v>9</v>
      </c>
      <c r="D157" t="str">
        <f t="shared" si="18"/>
        <v>ED</v>
      </c>
      <c r="E157">
        <v>2569</v>
      </c>
      <c r="F157">
        <v>1092</v>
      </c>
      <c r="G157" s="1">
        <v>0.42509999999999998</v>
      </c>
      <c r="H157">
        <v>2569</v>
      </c>
      <c r="I157">
        <v>1092</v>
      </c>
      <c r="J157">
        <v>1087</v>
      </c>
      <c r="K157">
        <v>16</v>
      </c>
      <c r="L157">
        <v>2</v>
      </c>
      <c r="M157">
        <v>5</v>
      </c>
      <c r="N157">
        <v>330</v>
      </c>
      <c r="O157">
        <v>4</v>
      </c>
      <c r="P157">
        <v>724</v>
      </c>
      <c r="Q157">
        <v>6</v>
      </c>
      <c r="R157">
        <f t="shared" si="19"/>
        <v>0.66605335786568542</v>
      </c>
      <c r="S157">
        <f t="shared" si="20"/>
        <v>1.4719411223551058E-2</v>
      </c>
      <c r="T157">
        <f t="shared" si="21"/>
        <v>0.30358785648574055</v>
      </c>
      <c r="U157">
        <f t="shared" si="22"/>
        <v>4.5998160073597054E-3</v>
      </c>
      <c r="V157">
        <f t="shared" si="23"/>
        <v>3.6798528058877645E-3</v>
      </c>
      <c r="W157">
        <f t="shared" si="24"/>
        <v>1.8399264029438822E-3</v>
      </c>
      <c r="X157">
        <f t="shared" si="25"/>
        <v>5.5197792088316471E-3</v>
      </c>
      <c r="Y157">
        <f t="shared" si="26"/>
        <v>0.66605335786568542</v>
      </c>
    </row>
    <row r="158" spans="1:25" x14ac:dyDescent="0.3">
      <c r="A158" t="str">
        <f>VLOOKUP(B158,'VTD Check'!A:D,4,FALSE)</f>
        <v>09-320</v>
      </c>
      <c r="B158" t="s">
        <v>170</v>
      </c>
      <c r="C158">
        <v>9</v>
      </c>
      <c r="D158" t="str">
        <f t="shared" si="18"/>
        <v>ED</v>
      </c>
      <c r="E158">
        <v>587</v>
      </c>
      <c r="F158">
        <v>287</v>
      </c>
      <c r="G158" s="1">
        <v>0.4889</v>
      </c>
      <c r="H158">
        <v>587</v>
      </c>
      <c r="I158">
        <v>287</v>
      </c>
      <c r="J158">
        <v>283</v>
      </c>
      <c r="K158">
        <v>4</v>
      </c>
      <c r="L158">
        <v>0</v>
      </c>
      <c r="M158">
        <v>2</v>
      </c>
      <c r="N158">
        <v>98</v>
      </c>
      <c r="O158">
        <v>1</v>
      </c>
      <c r="P158">
        <v>177</v>
      </c>
      <c r="Q158">
        <v>1</v>
      </c>
      <c r="R158">
        <f t="shared" si="19"/>
        <v>0.62544169611307421</v>
      </c>
      <c r="S158">
        <f t="shared" si="20"/>
        <v>1.4134275618374558E-2</v>
      </c>
      <c r="T158">
        <f t="shared" si="21"/>
        <v>0.3462897526501767</v>
      </c>
      <c r="U158">
        <f t="shared" si="22"/>
        <v>7.0671378091872791E-3</v>
      </c>
      <c r="V158">
        <f t="shared" si="23"/>
        <v>3.5335689045936395E-3</v>
      </c>
      <c r="W158">
        <f t="shared" si="24"/>
        <v>0</v>
      </c>
      <c r="X158">
        <f t="shared" si="25"/>
        <v>3.5335689045936395E-3</v>
      </c>
      <c r="Y158">
        <f t="shared" si="26"/>
        <v>0.62544169611307421</v>
      </c>
    </row>
    <row r="159" spans="1:25" x14ac:dyDescent="0.3">
      <c r="A159" t="str">
        <f>VLOOKUP(B159,'VTD Check'!A:D,4,FALSE)</f>
        <v>09-330</v>
      </c>
      <c r="B159" t="s">
        <v>171</v>
      </c>
      <c r="C159">
        <v>9</v>
      </c>
      <c r="D159" t="str">
        <f t="shared" si="18"/>
        <v>ED</v>
      </c>
      <c r="E159">
        <v>1367</v>
      </c>
      <c r="F159">
        <v>631</v>
      </c>
      <c r="G159" s="1">
        <v>0.46160000000000001</v>
      </c>
      <c r="H159">
        <v>1367</v>
      </c>
      <c r="I159">
        <v>631</v>
      </c>
      <c r="J159">
        <v>620</v>
      </c>
      <c r="K159">
        <v>8</v>
      </c>
      <c r="L159">
        <v>0</v>
      </c>
      <c r="M159">
        <v>4</v>
      </c>
      <c r="N159">
        <v>231</v>
      </c>
      <c r="O159">
        <v>5</v>
      </c>
      <c r="P159">
        <v>371</v>
      </c>
      <c r="Q159">
        <v>1</v>
      </c>
      <c r="R159">
        <f t="shared" si="19"/>
        <v>0.59838709677419355</v>
      </c>
      <c r="S159">
        <f t="shared" si="20"/>
        <v>1.2903225806451613E-2</v>
      </c>
      <c r="T159">
        <f t="shared" si="21"/>
        <v>0.3725806451612903</v>
      </c>
      <c r="U159">
        <f t="shared" si="22"/>
        <v>6.4516129032258064E-3</v>
      </c>
      <c r="V159">
        <f t="shared" si="23"/>
        <v>8.0645161290322578E-3</v>
      </c>
      <c r="W159">
        <f t="shared" si="24"/>
        <v>0</v>
      </c>
      <c r="X159">
        <f t="shared" si="25"/>
        <v>1.6129032258064516E-3</v>
      </c>
      <c r="Y159">
        <f t="shared" si="26"/>
        <v>0.59838709677419355</v>
      </c>
    </row>
    <row r="160" spans="1:25" x14ac:dyDescent="0.3">
      <c r="A160" t="str">
        <f>VLOOKUP(B160,'VTD Check'!A:D,4,FALSE)</f>
        <v>09-335</v>
      </c>
      <c r="B160" t="s">
        <v>172</v>
      </c>
      <c r="C160">
        <v>9</v>
      </c>
      <c r="D160" t="str">
        <f t="shared" si="18"/>
        <v>ED</v>
      </c>
      <c r="E160">
        <v>1049</v>
      </c>
      <c r="F160">
        <v>498</v>
      </c>
      <c r="G160" s="1">
        <v>0.47470000000000001</v>
      </c>
      <c r="H160">
        <v>1049</v>
      </c>
      <c r="I160">
        <v>498</v>
      </c>
      <c r="J160">
        <v>495</v>
      </c>
      <c r="K160">
        <v>13</v>
      </c>
      <c r="L160">
        <v>1</v>
      </c>
      <c r="M160">
        <v>3</v>
      </c>
      <c r="N160">
        <v>170</v>
      </c>
      <c r="O160">
        <v>3</v>
      </c>
      <c r="P160">
        <v>303</v>
      </c>
      <c r="Q160">
        <v>2</v>
      </c>
      <c r="R160">
        <f t="shared" si="19"/>
        <v>0.61212121212121207</v>
      </c>
      <c r="S160">
        <f t="shared" si="20"/>
        <v>2.6262626262626262E-2</v>
      </c>
      <c r="T160">
        <f t="shared" si="21"/>
        <v>0.34343434343434343</v>
      </c>
      <c r="U160">
        <f t="shared" si="22"/>
        <v>6.0606060606060606E-3</v>
      </c>
      <c r="V160">
        <f t="shared" si="23"/>
        <v>6.0606060606060606E-3</v>
      </c>
      <c r="W160">
        <f t="shared" si="24"/>
        <v>2.0202020202020202E-3</v>
      </c>
      <c r="X160">
        <f t="shared" si="25"/>
        <v>4.0404040404040404E-3</v>
      </c>
      <c r="Y160">
        <f t="shared" si="26"/>
        <v>0.61212121212121207</v>
      </c>
    </row>
    <row r="161" spans="1:25" x14ac:dyDescent="0.3">
      <c r="A161" t="str">
        <f>VLOOKUP(B161,'VTD Check'!A:D,4,FALSE)</f>
        <v>09-340</v>
      </c>
      <c r="B161" t="s">
        <v>173</v>
      </c>
      <c r="C161">
        <v>9</v>
      </c>
      <c r="D161" t="str">
        <f t="shared" si="18"/>
        <v>ED</v>
      </c>
      <c r="E161">
        <v>1066</v>
      </c>
      <c r="F161">
        <v>582</v>
      </c>
      <c r="G161" s="1">
        <v>0.54600000000000004</v>
      </c>
      <c r="H161">
        <v>1066</v>
      </c>
      <c r="I161">
        <v>582</v>
      </c>
      <c r="J161">
        <v>582</v>
      </c>
      <c r="K161">
        <v>11</v>
      </c>
      <c r="L161">
        <v>1</v>
      </c>
      <c r="M161">
        <v>1</v>
      </c>
      <c r="N161">
        <v>145</v>
      </c>
      <c r="O161">
        <v>0</v>
      </c>
      <c r="P161">
        <v>422</v>
      </c>
      <c r="Q161">
        <v>2</v>
      </c>
      <c r="R161">
        <f t="shared" si="19"/>
        <v>0.72508591065292094</v>
      </c>
      <c r="S161">
        <f t="shared" si="20"/>
        <v>1.8900343642611683E-2</v>
      </c>
      <c r="T161">
        <f t="shared" si="21"/>
        <v>0.24914089347079038</v>
      </c>
      <c r="U161">
        <f t="shared" si="22"/>
        <v>1.718213058419244E-3</v>
      </c>
      <c r="V161">
        <f t="shared" si="23"/>
        <v>0</v>
      </c>
      <c r="W161">
        <f t="shared" si="24"/>
        <v>1.718213058419244E-3</v>
      </c>
      <c r="X161">
        <f t="shared" si="25"/>
        <v>3.4364261168384879E-3</v>
      </c>
      <c r="Y161">
        <f t="shared" si="26"/>
        <v>0.72508591065292094</v>
      </c>
    </row>
    <row r="162" spans="1:25" x14ac:dyDescent="0.3">
      <c r="A162" t="str">
        <f>VLOOKUP(B162,'VTD Check'!A:D,4,FALSE)</f>
        <v>09-345</v>
      </c>
      <c r="B162" t="s">
        <v>174</v>
      </c>
      <c r="C162">
        <v>9</v>
      </c>
      <c r="D162" t="str">
        <f t="shared" si="18"/>
        <v>ED</v>
      </c>
      <c r="E162">
        <v>1602</v>
      </c>
      <c r="F162">
        <v>596</v>
      </c>
      <c r="G162" s="1">
        <v>0.372</v>
      </c>
      <c r="H162">
        <v>1602</v>
      </c>
      <c r="I162">
        <v>596</v>
      </c>
      <c r="J162">
        <v>591</v>
      </c>
      <c r="K162">
        <v>9</v>
      </c>
      <c r="L162">
        <v>1</v>
      </c>
      <c r="M162">
        <v>3</v>
      </c>
      <c r="N162">
        <v>226</v>
      </c>
      <c r="O162">
        <v>5</v>
      </c>
      <c r="P162">
        <v>347</v>
      </c>
      <c r="Q162">
        <v>0</v>
      </c>
      <c r="R162">
        <f t="shared" si="19"/>
        <v>0.58714043993231813</v>
      </c>
      <c r="S162">
        <f t="shared" si="20"/>
        <v>1.5228426395939087E-2</v>
      </c>
      <c r="T162">
        <f t="shared" si="21"/>
        <v>0.38240270727580372</v>
      </c>
      <c r="U162">
        <f t="shared" si="22"/>
        <v>5.076142131979695E-3</v>
      </c>
      <c r="V162">
        <f t="shared" si="23"/>
        <v>8.4602368866328256E-3</v>
      </c>
      <c r="W162">
        <f t="shared" si="24"/>
        <v>1.6920473773265651E-3</v>
      </c>
      <c r="X162">
        <f t="shared" si="25"/>
        <v>0</v>
      </c>
      <c r="Y162">
        <f t="shared" si="26"/>
        <v>0.58714043993231813</v>
      </c>
    </row>
    <row r="163" spans="1:25" x14ac:dyDescent="0.3">
      <c r="A163" t="str">
        <f>VLOOKUP(B163,'VTD Check'!A:D,4,FALSE)</f>
        <v>09-350</v>
      </c>
      <c r="B163" t="s">
        <v>175</v>
      </c>
      <c r="C163">
        <v>9</v>
      </c>
      <c r="D163" t="str">
        <f t="shared" si="18"/>
        <v>ED</v>
      </c>
      <c r="E163">
        <v>1748</v>
      </c>
      <c r="F163">
        <v>644</v>
      </c>
      <c r="G163" s="1">
        <v>0.36840000000000001</v>
      </c>
      <c r="H163">
        <v>1748</v>
      </c>
      <c r="I163">
        <v>644</v>
      </c>
      <c r="J163">
        <v>637</v>
      </c>
      <c r="K163">
        <v>16</v>
      </c>
      <c r="L163">
        <v>2</v>
      </c>
      <c r="M163">
        <v>6</v>
      </c>
      <c r="N163">
        <v>246</v>
      </c>
      <c r="O163">
        <v>7</v>
      </c>
      <c r="P163">
        <v>358</v>
      </c>
      <c r="Q163">
        <v>2</v>
      </c>
      <c r="R163">
        <f t="shared" si="19"/>
        <v>0.56200941915227631</v>
      </c>
      <c r="S163">
        <f t="shared" si="20"/>
        <v>2.5117739403453691E-2</v>
      </c>
      <c r="T163">
        <f t="shared" si="21"/>
        <v>0.38618524332810045</v>
      </c>
      <c r="U163">
        <f t="shared" si="22"/>
        <v>9.4191522762951327E-3</v>
      </c>
      <c r="V163">
        <f t="shared" si="23"/>
        <v>1.098901098901099E-2</v>
      </c>
      <c r="W163">
        <f t="shared" si="24"/>
        <v>3.1397174254317113E-3</v>
      </c>
      <c r="X163">
        <f t="shared" si="25"/>
        <v>3.1397174254317113E-3</v>
      </c>
      <c r="Y163">
        <f t="shared" si="26"/>
        <v>0.56200941915227631</v>
      </c>
    </row>
    <row r="164" spans="1:25" x14ac:dyDescent="0.3">
      <c r="A164" t="str">
        <f>VLOOKUP(B164,'VTD Check'!A:D,4,FALSE)</f>
        <v>09-353</v>
      </c>
      <c r="B164" t="s">
        <v>176</v>
      </c>
      <c r="C164">
        <v>9</v>
      </c>
      <c r="D164" t="str">
        <f t="shared" si="18"/>
        <v>ED</v>
      </c>
      <c r="E164">
        <v>1921</v>
      </c>
      <c r="F164">
        <v>689</v>
      </c>
      <c r="G164" s="1">
        <v>0.35870000000000002</v>
      </c>
      <c r="H164">
        <v>1921</v>
      </c>
      <c r="I164">
        <v>689</v>
      </c>
      <c r="J164">
        <v>685</v>
      </c>
      <c r="K164">
        <v>4</v>
      </c>
      <c r="L164">
        <v>3</v>
      </c>
      <c r="M164">
        <v>1</v>
      </c>
      <c r="N164">
        <v>249</v>
      </c>
      <c r="O164">
        <v>2</v>
      </c>
      <c r="P164">
        <v>424</v>
      </c>
      <c r="Q164">
        <v>2</v>
      </c>
      <c r="R164">
        <f t="shared" si="19"/>
        <v>0.618978102189781</v>
      </c>
      <c r="S164">
        <f t="shared" si="20"/>
        <v>5.8394160583941602E-3</v>
      </c>
      <c r="T164">
        <f t="shared" si="21"/>
        <v>0.36350364963503651</v>
      </c>
      <c r="U164">
        <f t="shared" si="22"/>
        <v>1.4598540145985401E-3</v>
      </c>
      <c r="V164">
        <f t="shared" si="23"/>
        <v>2.9197080291970801E-3</v>
      </c>
      <c r="W164">
        <f t="shared" si="24"/>
        <v>4.3795620437956208E-3</v>
      </c>
      <c r="X164">
        <f t="shared" si="25"/>
        <v>2.9197080291970801E-3</v>
      </c>
      <c r="Y164">
        <f t="shared" si="26"/>
        <v>0.618978102189781</v>
      </c>
    </row>
    <row r="165" spans="1:25" x14ac:dyDescent="0.3">
      <c r="A165" t="e">
        <f>VLOOKUP(B165,'VTD Check'!A:D,4,FALSE)</f>
        <v>#N/A</v>
      </c>
      <c r="B165" t="s">
        <v>177</v>
      </c>
      <c r="C165">
        <v>9</v>
      </c>
      <c r="D165" t="str">
        <f t="shared" si="18"/>
        <v/>
      </c>
      <c r="R165" t="str">
        <f t="shared" si="19"/>
        <v/>
      </c>
      <c r="S165" t="str">
        <f t="shared" si="20"/>
        <v/>
      </c>
      <c r="T165" t="str">
        <f t="shared" si="21"/>
        <v/>
      </c>
      <c r="U165" t="str">
        <f t="shared" si="22"/>
        <v/>
      </c>
      <c r="V165" t="str">
        <f t="shared" si="23"/>
        <v/>
      </c>
      <c r="W165" t="str">
        <f t="shared" si="24"/>
        <v/>
      </c>
      <c r="X165" t="str">
        <f t="shared" si="25"/>
        <v/>
      </c>
      <c r="Y165" t="str">
        <f t="shared" si="26"/>
        <v/>
      </c>
    </row>
    <row r="166" spans="1:25" x14ac:dyDescent="0.3">
      <c r="A166" t="e">
        <f>VLOOKUP(B166,'VTD Check'!A:D,4,FALSE)</f>
        <v>#N/A</v>
      </c>
      <c r="B166" t="s">
        <v>178</v>
      </c>
      <c r="C166">
        <v>9</v>
      </c>
      <c r="D166" t="str">
        <f t="shared" si="18"/>
        <v/>
      </c>
      <c r="R166" t="str">
        <f t="shared" si="19"/>
        <v/>
      </c>
      <c r="S166" t="str">
        <f t="shared" si="20"/>
        <v/>
      </c>
      <c r="T166" t="str">
        <f t="shared" si="21"/>
        <v/>
      </c>
      <c r="U166" t="str">
        <f t="shared" si="22"/>
        <v/>
      </c>
      <c r="V166" t="str">
        <f t="shared" si="23"/>
        <v/>
      </c>
      <c r="W166" t="str">
        <f t="shared" si="24"/>
        <v/>
      </c>
      <c r="X166" t="str">
        <f t="shared" si="25"/>
        <v/>
      </c>
      <c r="Y166" t="str">
        <f t="shared" si="26"/>
        <v/>
      </c>
    </row>
    <row r="167" spans="1:25" x14ac:dyDescent="0.3">
      <c r="A167" t="e">
        <f>VLOOKUP(B167,'VTD Check'!A:D,4,FALSE)</f>
        <v>#N/A</v>
      </c>
      <c r="B167" t="s">
        <v>179</v>
      </c>
      <c r="C167">
        <v>9</v>
      </c>
      <c r="D167" t="str">
        <f t="shared" si="18"/>
        <v/>
      </c>
      <c r="R167" t="str">
        <f t="shared" si="19"/>
        <v/>
      </c>
      <c r="S167" t="str">
        <f t="shared" si="20"/>
        <v/>
      </c>
      <c r="T167" t="str">
        <f t="shared" si="21"/>
        <v/>
      </c>
      <c r="U167" t="str">
        <f t="shared" si="22"/>
        <v/>
      </c>
      <c r="V167" t="str">
        <f t="shared" si="23"/>
        <v/>
      </c>
      <c r="W167" t="str">
        <f t="shared" si="24"/>
        <v/>
      </c>
      <c r="X167" t="str">
        <f t="shared" si="25"/>
        <v/>
      </c>
      <c r="Y167" t="str">
        <f t="shared" si="26"/>
        <v/>
      </c>
    </row>
    <row r="168" spans="1:25" x14ac:dyDescent="0.3">
      <c r="A168" t="e">
        <f>VLOOKUP(B168,'VTD Check'!A:D,4,FALSE)</f>
        <v>#N/A</v>
      </c>
      <c r="B168" t="s">
        <v>180</v>
      </c>
      <c r="C168">
        <v>9</v>
      </c>
      <c r="D168" t="str">
        <f t="shared" si="18"/>
        <v/>
      </c>
      <c r="R168" t="str">
        <f t="shared" si="19"/>
        <v/>
      </c>
      <c r="S168" t="str">
        <f t="shared" si="20"/>
        <v/>
      </c>
      <c r="T168" t="str">
        <f t="shared" si="21"/>
        <v/>
      </c>
      <c r="U168" t="str">
        <f t="shared" si="22"/>
        <v/>
      </c>
      <c r="V168" t="str">
        <f t="shared" si="23"/>
        <v/>
      </c>
      <c r="W168" t="str">
        <f t="shared" si="24"/>
        <v/>
      </c>
      <c r="X168" t="str">
        <f t="shared" si="25"/>
        <v/>
      </c>
      <c r="Y168" t="str">
        <f t="shared" si="26"/>
        <v/>
      </c>
    </row>
    <row r="169" spans="1:25" x14ac:dyDescent="0.3">
      <c r="A169" t="str">
        <f>VLOOKUP(B169,'VTD Check'!A:D,4,FALSE)</f>
        <v>10-325</v>
      </c>
      <c r="B169" t="s">
        <v>181</v>
      </c>
      <c r="C169">
        <v>10</v>
      </c>
      <c r="D169" t="str">
        <f t="shared" si="18"/>
        <v>ED</v>
      </c>
      <c r="E169">
        <v>991</v>
      </c>
      <c r="F169">
        <v>391</v>
      </c>
      <c r="G169" s="1">
        <v>0.39460000000000001</v>
      </c>
      <c r="H169">
        <v>991</v>
      </c>
      <c r="I169">
        <v>391</v>
      </c>
      <c r="J169">
        <v>387</v>
      </c>
      <c r="K169">
        <v>11</v>
      </c>
      <c r="L169">
        <v>1</v>
      </c>
      <c r="M169">
        <v>7</v>
      </c>
      <c r="N169">
        <v>161</v>
      </c>
      <c r="O169">
        <v>2</v>
      </c>
      <c r="P169">
        <v>204</v>
      </c>
      <c r="Q169">
        <v>1</v>
      </c>
      <c r="R169">
        <f t="shared" si="19"/>
        <v>0.52713178294573648</v>
      </c>
      <c r="S169">
        <f t="shared" si="20"/>
        <v>2.8423772609819122E-2</v>
      </c>
      <c r="T169">
        <f t="shared" si="21"/>
        <v>0.41602067183462532</v>
      </c>
      <c r="U169">
        <f t="shared" si="22"/>
        <v>1.8087855297157621E-2</v>
      </c>
      <c r="V169">
        <f t="shared" si="23"/>
        <v>5.1679586563307496E-3</v>
      </c>
      <c r="W169">
        <f t="shared" si="24"/>
        <v>2.5839793281653748E-3</v>
      </c>
      <c r="X169">
        <f t="shared" si="25"/>
        <v>2.5839793281653748E-3</v>
      </c>
      <c r="Y169">
        <f t="shared" si="26"/>
        <v>0.52713178294573648</v>
      </c>
    </row>
    <row r="170" spans="1:25" x14ac:dyDescent="0.3">
      <c r="A170" t="str">
        <f>VLOOKUP(B170,'VTD Check'!A:D,4,FALSE)</f>
        <v>10-355</v>
      </c>
      <c r="B170" t="s">
        <v>182</v>
      </c>
      <c r="C170">
        <v>10</v>
      </c>
      <c r="D170" t="str">
        <f t="shared" si="18"/>
        <v>ED</v>
      </c>
      <c r="E170">
        <v>2274</v>
      </c>
      <c r="F170">
        <v>910</v>
      </c>
      <c r="G170" s="1">
        <v>0.4002</v>
      </c>
      <c r="H170">
        <v>2274</v>
      </c>
      <c r="I170">
        <v>910</v>
      </c>
      <c r="J170">
        <v>903</v>
      </c>
      <c r="K170">
        <v>16</v>
      </c>
      <c r="L170">
        <v>4</v>
      </c>
      <c r="M170">
        <v>6</v>
      </c>
      <c r="N170">
        <v>286</v>
      </c>
      <c r="O170">
        <v>2</v>
      </c>
      <c r="P170">
        <v>587</v>
      </c>
      <c r="Q170">
        <v>2</v>
      </c>
      <c r="R170">
        <f t="shared" si="19"/>
        <v>0.65005537098560351</v>
      </c>
      <c r="S170">
        <f t="shared" si="20"/>
        <v>1.7718715393133997E-2</v>
      </c>
      <c r="T170">
        <f t="shared" si="21"/>
        <v>0.31672203765227019</v>
      </c>
      <c r="U170">
        <f t="shared" si="22"/>
        <v>6.6445182724252493E-3</v>
      </c>
      <c r="V170">
        <f t="shared" si="23"/>
        <v>2.2148394241417496E-3</v>
      </c>
      <c r="W170">
        <f t="shared" si="24"/>
        <v>4.4296788482834993E-3</v>
      </c>
      <c r="X170">
        <f t="shared" si="25"/>
        <v>2.2148394241417496E-3</v>
      </c>
      <c r="Y170">
        <f t="shared" si="26"/>
        <v>0.65005537098560351</v>
      </c>
    </row>
    <row r="171" spans="1:25" x14ac:dyDescent="0.3">
      <c r="A171" t="str">
        <f>VLOOKUP(B171,'VTD Check'!A:D,4,FALSE)</f>
        <v>10-360</v>
      </c>
      <c r="B171" t="s">
        <v>183</v>
      </c>
      <c r="C171">
        <v>10</v>
      </c>
      <c r="D171" t="str">
        <f t="shared" si="18"/>
        <v>ED</v>
      </c>
      <c r="E171">
        <v>2297</v>
      </c>
      <c r="F171">
        <v>1204</v>
      </c>
      <c r="G171" s="1">
        <v>0.5242</v>
      </c>
      <c r="H171">
        <v>2297</v>
      </c>
      <c r="I171">
        <v>1204</v>
      </c>
      <c r="J171">
        <v>1197</v>
      </c>
      <c r="K171">
        <v>16</v>
      </c>
      <c r="L171">
        <v>2</v>
      </c>
      <c r="M171">
        <v>7</v>
      </c>
      <c r="N171">
        <v>317</v>
      </c>
      <c r="O171">
        <v>6</v>
      </c>
      <c r="P171">
        <v>844</v>
      </c>
      <c r="Q171">
        <v>5</v>
      </c>
      <c r="R171">
        <f t="shared" si="19"/>
        <v>0.70509607351712611</v>
      </c>
      <c r="S171">
        <f t="shared" si="20"/>
        <v>1.3366750208855471E-2</v>
      </c>
      <c r="T171">
        <f t="shared" si="21"/>
        <v>0.26482873851294902</v>
      </c>
      <c r="U171">
        <f t="shared" si="22"/>
        <v>5.8479532163742687E-3</v>
      </c>
      <c r="V171">
        <f t="shared" si="23"/>
        <v>5.0125313283208017E-3</v>
      </c>
      <c r="W171">
        <f t="shared" si="24"/>
        <v>1.6708437761069339E-3</v>
      </c>
      <c r="X171">
        <f t="shared" si="25"/>
        <v>4.1771094402673348E-3</v>
      </c>
      <c r="Y171">
        <f t="shared" si="26"/>
        <v>0.70509607351712611</v>
      </c>
    </row>
    <row r="172" spans="1:25" x14ac:dyDescent="0.3">
      <c r="A172" t="str">
        <f>VLOOKUP(B172,'VTD Check'!A:D,4,FALSE)</f>
        <v>10-365</v>
      </c>
      <c r="B172" t="s">
        <v>184</v>
      </c>
      <c r="C172">
        <v>10</v>
      </c>
      <c r="D172" t="str">
        <f t="shared" si="18"/>
        <v>ED</v>
      </c>
      <c r="E172">
        <v>6665</v>
      </c>
      <c r="F172">
        <v>1246</v>
      </c>
      <c r="G172" s="1">
        <v>0.18690000000000001</v>
      </c>
      <c r="H172">
        <v>6665</v>
      </c>
      <c r="I172">
        <v>1246</v>
      </c>
      <c r="J172">
        <v>1244</v>
      </c>
      <c r="K172">
        <v>8</v>
      </c>
      <c r="L172">
        <v>2</v>
      </c>
      <c r="M172">
        <v>0</v>
      </c>
      <c r="N172">
        <v>411</v>
      </c>
      <c r="O172">
        <v>5</v>
      </c>
      <c r="P172">
        <v>817</v>
      </c>
      <c r="Q172">
        <v>1</v>
      </c>
      <c r="R172">
        <f t="shared" si="19"/>
        <v>0.65675241157556274</v>
      </c>
      <c r="S172">
        <f t="shared" si="20"/>
        <v>6.4308681672025723E-3</v>
      </c>
      <c r="T172">
        <f t="shared" si="21"/>
        <v>0.33038585209003213</v>
      </c>
      <c r="U172">
        <f t="shared" si="22"/>
        <v>0</v>
      </c>
      <c r="V172">
        <f t="shared" si="23"/>
        <v>4.0192926045016075E-3</v>
      </c>
      <c r="W172">
        <f t="shared" si="24"/>
        <v>1.6077170418006431E-3</v>
      </c>
      <c r="X172">
        <f t="shared" si="25"/>
        <v>8.0385852090032153E-4</v>
      </c>
      <c r="Y172">
        <f t="shared" si="26"/>
        <v>0.65675241157556274</v>
      </c>
    </row>
    <row r="173" spans="1:25" x14ac:dyDescent="0.3">
      <c r="A173" t="str">
        <f>VLOOKUP(B173,'VTD Check'!A:D,4,FALSE)</f>
        <v>10-367</v>
      </c>
      <c r="B173" t="s">
        <v>185</v>
      </c>
      <c r="C173">
        <v>10</v>
      </c>
      <c r="D173" t="str">
        <f t="shared" si="18"/>
        <v>ED</v>
      </c>
      <c r="E173">
        <v>864</v>
      </c>
      <c r="F173">
        <v>317</v>
      </c>
      <c r="G173" s="1">
        <v>0.3669</v>
      </c>
      <c r="H173">
        <v>864</v>
      </c>
      <c r="I173">
        <v>317</v>
      </c>
      <c r="J173">
        <v>314</v>
      </c>
      <c r="K173">
        <v>3</v>
      </c>
      <c r="L173">
        <v>1</v>
      </c>
      <c r="M173">
        <v>5</v>
      </c>
      <c r="N173">
        <v>61</v>
      </c>
      <c r="O173">
        <v>3</v>
      </c>
      <c r="P173">
        <v>241</v>
      </c>
      <c r="Q173">
        <v>0</v>
      </c>
      <c r="R173">
        <f t="shared" si="19"/>
        <v>0.76751592356687903</v>
      </c>
      <c r="S173">
        <f t="shared" si="20"/>
        <v>9.5541401273885346E-3</v>
      </c>
      <c r="T173">
        <f t="shared" si="21"/>
        <v>0.19426751592356689</v>
      </c>
      <c r="U173">
        <f t="shared" si="22"/>
        <v>1.5923566878980892E-2</v>
      </c>
      <c r="V173">
        <f t="shared" si="23"/>
        <v>9.5541401273885346E-3</v>
      </c>
      <c r="W173">
        <f t="shared" si="24"/>
        <v>3.1847133757961785E-3</v>
      </c>
      <c r="X173">
        <f t="shared" si="25"/>
        <v>0</v>
      </c>
      <c r="Y173">
        <f t="shared" si="26"/>
        <v>0.76751592356687903</v>
      </c>
    </row>
    <row r="174" spans="1:25" x14ac:dyDescent="0.3">
      <c r="A174" t="e">
        <f>VLOOKUP(B174,'VTD Check'!A:D,4,FALSE)</f>
        <v>#N/A</v>
      </c>
      <c r="B174" t="s">
        <v>186</v>
      </c>
      <c r="C174">
        <v>10</v>
      </c>
      <c r="D174" t="str">
        <f t="shared" si="18"/>
        <v/>
      </c>
      <c r="R174" t="str">
        <f t="shared" si="19"/>
        <v/>
      </c>
      <c r="S174" t="str">
        <f t="shared" si="20"/>
        <v/>
      </c>
      <c r="T174" t="str">
        <f t="shared" si="21"/>
        <v/>
      </c>
      <c r="U174" t="str">
        <f t="shared" si="22"/>
        <v/>
      </c>
      <c r="V174" t="str">
        <f t="shared" si="23"/>
        <v/>
      </c>
      <c r="W174" t="str">
        <f t="shared" si="24"/>
        <v/>
      </c>
      <c r="X174" t="str">
        <f t="shared" si="25"/>
        <v/>
      </c>
      <c r="Y174" t="str">
        <f t="shared" si="26"/>
        <v/>
      </c>
    </row>
    <row r="175" spans="1:25" x14ac:dyDescent="0.3">
      <c r="A175" t="e">
        <f>VLOOKUP(B175,'VTD Check'!A:D,4,FALSE)</f>
        <v>#N/A</v>
      </c>
      <c r="B175" t="s">
        <v>187</v>
      </c>
      <c r="C175">
        <v>10</v>
      </c>
      <c r="D175" t="str">
        <f t="shared" si="18"/>
        <v/>
      </c>
      <c r="R175" t="str">
        <f t="shared" si="19"/>
        <v/>
      </c>
      <c r="S175" t="str">
        <f t="shared" si="20"/>
        <v/>
      </c>
      <c r="T175" t="str">
        <f t="shared" si="21"/>
        <v/>
      </c>
      <c r="U175" t="str">
        <f t="shared" si="22"/>
        <v/>
      </c>
      <c r="V175" t="str">
        <f t="shared" si="23"/>
        <v/>
      </c>
      <c r="W175" t="str">
        <f t="shared" si="24"/>
        <v/>
      </c>
      <c r="X175" t="str">
        <f t="shared" si="25"/>
        <v/>
      </c>
      <c r="Y175" t="str">
        <f t="shared" si="26"/>
        <v/>
      </c>
    </row>
    <row r="176" spans="1:25" x14ac:dyDescent="0.3">
      <c r="A176" t="str">
        <f>VLOOKUP(B176,'VTD Check'!A:D,4,FALSE)</f>
        <v>11-400</v>
      </c>
      <c r="B176" t="s">
        <v>188</v>
      </c>
      <c r="C176">
        <v>11</v>
      </c>
      <c r="D176" t="str">
        <f t="shared" si="18"/>
        <v>ED</v>
      </c>
      <c r="E176">
        <v>1325</v>
      </c>
      <c r="F176">
        <v>691</v>
      </c>
      <c r="G176" s="1">
        <v>0.52149999999999996</v>
      </c>
      <c r="H176">
        <v>1325</v>
      </c>
      <c r="I176">
        <v>691</v>
      </c>
      <c r="J176">
        <v>691</v>
      </c>
      <c r="K176">
        <v>8</v>
      </c>
      <c r="L176">
        <v>3</v>
      </c>
      <c r="M176">
        <v>5</v>
      </c>
      <c r="N176">
        <v>128</v>
      </c>
      <c r="O176">
        <v>1</v>
      </c>
      <c r="P176">
        <v>545</v>
      </c>
      <c r="Q176">
        <v>1</v>
      </c>
      <c r="R176">
        <f t="shared" si="19"/>
        <v>0.78871201157742399</v>
      </c>
      <c r="S176">
        <f t="shared" si="20"/>
        <v>1.1577424023154847E-2</v>
      </c>
      <c r="T176">
        <f t="shared" si="21"/>
        <v>0.18523878437047755</v>
      </c>
      <c r="U176">
        <f t="shared" si="22"/>
        <v>7.2358900144717797E-3</v>
      </c>
      <c r="V176">
        <f t="shared" si="23"/>
        <v>1.4471780028943559E-3</v>
      </c>
      <c r="W176">
        <f t="shared" si="24"/>
        <v>4.3415340086830683E-3</v>
      </c>
      <c r="X176">
        <f t="shared" si="25"/>
        <v>1.4471780028943559E-3</v>
      </c>
      <c r="Y176">
        <f t="shared" si="26"/>
        <v>0.78871201157742399</v>
      </c>
    </row>
    <row r="177" spans="1:25" x14ac:dyDescent="0.3">
      <c r="A177" t="str">
        <f>VLOOKUP(B177,'VTD Check'!A:D,4,FALSE)</f>
        <v>11-405</v>
      </c>
      <c r="B177" t="s">
        <v>189</v>
      </c>
      <c r="C177">
        <v>11</v>
      </c>
      <c r="D177" t="str">
        <f t="shared" si="18"/>
        <v>ED</v>
      </c>
      <c r="E177">
        <v>2109</v>
      </c>
      <c r="F177">
        <v>1072</v>
      </c>
      <c r="G177" s="1">
        <v>0.50829999999999997</v>
      </c>
      <c r="H177">
        <v>2109</v>
      </c>
      <c r="I177">
        <v>1072</v>
      </c>
      <c r="J177">
        <v>1066</v>
      </c>
      <c r="K177">
        <v>20</v>
      </c>
      <c r="L177">
        <v>2</v>
      </c>
      <c r="M177">
        <v>21</v>
      </c>
      <c r="N177">
        <v>232</v>
      </c>
      <c r="O177">
        <v>7</v>
      </c>
      <c r="P177">
        <v>781</v>
      </c>
      <c r="Q177">
        <v>3</v>
      </c>
      <c r="R177">
        <f t="shared" si="19"/>
        <v>0.7326454033771107</v>
      </c>
      <c r="S177">
        <f t="shared" si="20"/>
        <v>1.8761726078799251E-2</v>
      </c>
      <c r="T177">
        <f t="shared" si="21"/>
        <v>0.2176360225140713</v>
      </c>
      <c r="U177">
        <f t="shared" si="22"/>
        <v>1.9699812382739212E-2</v>
      </c>
      <c r="V177">
        <f t="shared" si="23"/>
        <v>6.5666041275797378E-3</v>
      </c>
      <c r="W177">
        <f t="shared" si="24"/>
        <v>1.876172607879925E-3</v>
      </c>
      <c r="X177">
        <f t="shared" si="25"/>
        <v>2.8142589118198874E-3</v>
      </c>
      <c r="Y177">
        <f t="shared" si="26"/>
        <v>0.7326454033771107</v>
      </c>
    </row>
    <row r="178" spans="1:25" x14ac:dyDescent="0.3">
      <c r="A178" t="str">
        <f>VLOOKUP(B178,'VTD Check'!A:D,4,FALSE)</f>
        <v>11-410</v>
      </c>
      <c r="B178" t="s">
        <v>190</v>
      </c>
      <c r="C178">
        <v>11</v>
      </c>
      <c r="D178" t="str">
        <f t="shared" si="18"/>
        <v>ED</v>
      </c>
      <c r="E178">
        <v>2276</v>
      </c>
      <c r="F178">
        <v>1103</v>
      </c>
      <c r="G178" s="1">
        <v>0.48459999999999998</v>
      </c>
      <c r="H178">
        <v>2276</v>
      </c>
      <c r="I178">
        <v>1103</v>
      </c>
      <c r="J178">
        <v>1103</v>
      </c>
      <c r="K178">
        <v>12</v>
      </c>
      <c r="L178">
        <v>1</v>
      </c>
      <c r="M178">
        <v>7</v>
      </c>
      <c r="N178">
        <v>168</v>
      </c>
      <c r="O178">
        <v>3</v>
      </c>
      <c r="P178">
        <v>908</v>
      </c>
      <c r="Q178">
        <v>4</v>
      </c>
      <c r="R178">
        <f t="shared" si="19"/>
        <v>0.82320942883046233</v>
      </c>
      <c r="S178">
        <f t="shared" si="20"/>
        <v>1.0879419764279238E-2</v>
      </c>
      <c r="T178">
        <f t="shared" si="21"/>
        <v>0.15231187669990934</v>
      </c>
      <c r="U178">
        <f t="shared" si="22"/>
        <v>6.3463281958295557E-3</v>
      </c>
      <c r="V178">
        <f t="shared" si="23"/>
        <v>2.7198549410698096E-3</v>
      </c>
      <c r="W178">
        <f t="shared" si="24"/>
        <v>9.0661831368993653E-4</v>
      </c>
      <c r="X178">
        <f t="shared" si="25"/>
        <v>3.6264732547597461E-3</v>
      </c>
      <c r="Y178">
        <f t="shared" si="26"/>
        <v>0.82320942883046233</v>
      </c>
    </row>
    <row r="179" spans="1:25" x14ac:dyDescent="0.3">
      <c r="A179" t="str">
        <f>VLOOKUP(B179,'VTD Check'!A:D,4,FALSE)</f>
        <v>11-415</v>
      </c>
      <c r="B179" t="s">
        <v>191</v>
      </c>
      <c r="C179">
        <v>11</v>
      </c>
      <c r="D179" t="str">
        <f t="shared" si="18"/>
        <v>ED</v>
      </c>
      <c r="E179">
        <v>542</v>
      </c>
      <c r="F179">
        <v>249</v>
      </c>
      <c r="G179" s="1">
        <v>0.45939999999999998</v>
      </c>
      <c r="H179">
        <v>542</v>
      </c>
      <c r="I179">
        <v>249</v>
      </c>
      <c r="J179">
        <v>248</v>
      </c>
      <c r="K179">
        <v>3</v>
      </c>
      <c r="L179">
        <v>1</v>
      </c>
      <c r="M179">
        <v>3</v>
      </c>
      <c r="N179">
        <v>38</v>
      </c>
      <c r="O179">
        <v>3</v>
      </c>
      <c r="P179">
        <v>200</v>
      </c>
      <c r="Q179">
        <v>0</v>
      </c>
      <c r="R179">
        <f t="shared" si="19"/>
        <v>0.80645161290322576</v>
      </c>
      <c r="S179">
        <f t="shared" si="20"/>
        <v>1.2096774193548387E-2</v>
      </c>
      <c r="T179">
        <f t="shared" si="21"/>
        <v>0.15322580645161291</v>
      </c>
      <c r="U179">
        <f t="shared" si="22"/>
        <v>1.2096774193548387E-2</v>
      </c>
      <c r="V179">
        <f t="shared" si="23"/>
        <v>1.2096774193548387E-2</v>
      </c>
      <c r="W179">
        <f t="shared" si="24"/>
        <v>4.0322580645161289E-3</v>
      </c>
      <c r="X179">
        <f t="shared" si="25"/>
        <v>0</v>
      </c>
      <c r="Y179">
        <f t="shared" si="26"/>
        <v>0.80645161290322576</v>
      </c>
    </row>
    <row r="180" spans="1:25" x14ac:dyDescent="0.3">
      <c r="A180" t="str">
        <f>VLOOKUP(B180,'VTD Check'!A:D,4,FALSE)</f>
        <v>11-420</v>
      </c>
      <c r="B180" t="s">
        <v>192</v>
      </c>
      <c r="C180">
        <v>11</v>
      </c>
      <c r="D180" t="str">
        <f t="shared" si="18"/>
        <v>ED</v>
      </c>
      <c r="E180">
        <v>2126</v>
      </c>
      <c r="F180">
        <v>1044</v>
      </c>
      <c r="G180" s="1">
        <v>0.49109999999999998</v>
      </c>
      <c r="H180">
        <v>2126</v>
      </c>
      <c r="I180">
        <v>1044</v>
      </c>
      <c r="J180">
        <v>1043</v>
      </c>
      <c r="K180">
        <v>11</v>
      </c>
      <c r="L180">
        <v>1</v>
      </c>
      <c r="M180">
        <v>4</v>
      </c>
      <c r="N180">
        <v>176</v>
      </c>
      <c r="O180">
        <v>3</v>
      </c>
      <c r="P180">
        <v>847</v>
      </c>
      <c r="Q180">
        <v>1</v>
      </c>
      <c r="R180">
        <f t="shared" si="19"/>
        <v>0.81208053691275173</v>
      </c>
      <c r="S180">
        <f t="shared" si="20"/>
        <v>1.0546500479386385E-2</v>
      </c>
      <c r="T180">
        <f t="shared" si="21"/>
        <v>0.16874400767018216</v>
      </c>
      <c r="U180">
        <f t="shared" si="22"/>
        <v>3.8350910834132309E-3</v>
      </c>
      <c r="V180">
        <f t="shared" si="23"/>
        <v>2.8763183125599234E-3</v>
      </c>
      <c r="W180">
        <f t="shared" si="24"/>
        <v>9.5877277085330771E-4</v>
      </c>
      <c r="X180">
        <f t="shared" si="25"/>
        <v>9.5877277085330771E-4</v>
      </c>
      <c r="Y180">
        <f t="shared" si="26"/>
        <v>0.81208053691275173</v>
      </c>
    </row>
    <row r="181" spans="1:25" x14ac:dyDescent="0.3">
      <c r="A181" t="str">
        <f>VLOOKUP(B181,'VTD Check'!A:D,4,FALSE)</f>
        <v>11-425</v>
      </c>
      <c r="B181" t="s">
        <v>193</v>
      </c>
      <c r="C181">
        <v>11</v>
      </c>
      <c r="D181" t="str">
        <f t="shared" si="18"/>
        <v>ED</v>
      </c>
      <c r="E181">
        <v>1316</v>
      </c>
      <c r="F181">
        <v>615</v>
      </c>
      <c r="G181" s="1">
        <v>0.46729999999999999</v>
      </c>
      <c r="H181">
        <v>1316</v>
      </c>
      <c r="I181">
        <v>615</v>
      </c>
      <c r="J181">
        <v>611</v>
      </c>
      <c r="K181">
        <v>9</v>
      </c>
      <c r="L181">
        <v>3</v>
      </c>
      <c r="M181">
        <v>2</v>
      </c>
      <c r="N181">
        <v>112</v>
      </c>
      <c r="O181">
        <v>4</v>
      </c>
      <c r="P181">
        <v>479</v>
      </c>
      <c r="Q181">
        <v>2</v>
      </c>
      <c r="R181">
        <f t="shared" si="19"/>
        <v>0.78396072013093288</v>
      </c>
      <c r="S181">
        <f t="shared" si="20"/>
        <v>1.4729950900163666E-2</v>
      </c>
      <c r="T181">
        <f t="shared" si="21"/>
        <v>0.18330605564648117</v>
      </c>
      <c r="U181">
        <f t="shared" si="22"/>
        <v>3.2733224222585926E-3</v>
      </c>
      <c r="V181">
        <f t="shared" si="23"/>
        <v>6.5466448445171853E-3</v>
      </c>
      <c r="W181">
        <f t="shared" si="24"/>
        <v>4.9099836333878887E-3</v>
      </c>
      <c r="X181">
        <f t="shared" si="25"/>
        <v>3.2733224222585926E-3</v>
      </c>
      <c r="Y181">
        <f t="shared" si="26"/>
        <v>0.78396072013093288</v>
      </c>
    </row>
    <row r="182" spans="1:25" x14ac:dyDescent="0.3">
      <c r="A182" t="str">
        <f>VLOOKUP(B182,'VTD Check'!A:D,4,FALSE)</f>
        <v>11-430</v>
      </c>
      <c r="B182" t="s">
        <v>194</v>
      </c>
      <c r="C182">
        <v>11</v>
      </c>
      <c r="D182" t="str">
        <f t="shared" si="18"/>
        <v>ED</v>
      </c>
      <c r="E182">
        <v>1838</v>
      </c>
      <c r="F182">
        <v>932</v>
      </c>
      <c r="G182" s="1">
        <v>0.5071</v>
      </c>
      <c r="H182">
        <v>1838</v>
      </c>
      <c r="I182">
        <v>932</v>
      </c>
      <c r="J182">
        <v>927</v>
      </c>
      <c r="K182">
        <v>10</v>
      </c>
      <c r="L182">
        <v>1</v>
      </c>
      <c r="M182">
        <v>6</v>
      </c>
      <c r="N182">
        <v>177</v>
      </c>
      <c r="O182">
        <v>5</v>
      </c>
      <c r="P182">
        <v>728</v>
      </c>
      <c r="Q182">
        <v>0</v>
      </c>
      <c r="R182">
        <f t="shared" si="19"/>
        <v>0.78532901833872704</v>
      </c>
      <c r="S182">
        <f t="shared" si="20"/>
        <v>1.0787486515641856E-2</v>
      </c>
      <c r="T182">
        <f t="shared" si="21"/>
        <v>0.19093851132686085</v>
      </c>
      <c r="U182">
        <f t="shared" si="22"/>
        <v>6.4724919093851136E-3</v>
      </c>
      <c r="V182">
        <f t="shared" si="23"/>
        <v>5.3937432578209281E-3</v>
      </c>
      <c r="W182">
        <f t="shared" si="24"/>
        <v>1.0787486515641855E-3</v>
      </c>
      <c r="X182">
        <f t="shared" si="25"/>
        <v>0</v>
      </c>
      <c r="Y182">
        <f t="shared" si="26"/>
        <v>0.78532901833872704</v>
      </c>
    </row>
    <row r="183" spans="1:25" x14ac:dyDescent="0.3">
      <c r="A183" t="str">
        <f>VLOOKUP(B183,'VTD Check'!A:D,4,FALSE)</f>
        <v>11-435</v>
      </c>
      <c r="B183" t="s">
        <v>195</v>
      </c>
      <c r="C183">
        <v>11</v>
      </c>
      <c r="D183" t="str">
        <f t="shared" si="18"/>
        <v>ED</v>
      </c>
      <c r="E183">
        <v>2069</v>
      </c>
      <c r="F183">
        <v>1056</v>
      </c>
      <c r="G183" s="1">
        <v>0.51039999999999996</v>
      </c>
      <c r="H183">
        <v>2069</v>
      </c>
      <c r="I183">
        <v>1056</v>
      </c>
      <c r="J183">
        <v>1055</v>
      </c>
      <c r="K183">
        <v>2</v>
      </c>
      <c r="L183">
        <v>4</v>
      </c>
      <c r="M183">
        <v>8</v>
      </c>
      <c r="N183">
        <v>198</v>
      </c>
      <c r="O183">
        <v>5</v>
      </c>
      <c r="P183">
        <v>837</v>
      </c>
      <c r="Q183">
        <v>1</v>
      </c>
      <c r="R183">
        <f t="shared" si="19"/>
        <v>0.79336492890995258</v>
      </c>
      <c r="S183">
        <f t="shared" si="20"/>
        <v>1.8957345971563982E-3</v>
      </c>
      <c r="T183">
        <f t="shared" si="21"/>
        <v>0.18767772511848341</v>
      </c>
      <c r="U183">
        <f t="shared" si="22"/>
        <v>7.5829383886255926E-3</v>
      </c>
      <c r="V183">
        <f t="shared" si="23"/>
        <v>4.7393364928909956E-3</v>
      </c>
      <c r="W183">
        <f t="shared" si="24"/>
        <v>3.7914691943127963E-3</v>
      </c>
      <c r="X183">
        <f t="shared" si="25"/>
        <v>9.4786729857819908E-4</v>
      </c>
      <c r="Y183">
        <f t="shared" si="26"/>
        <v>0.79336492890995258</v>
      </c>
    </row>
    <row r="184" spans="1:25" x14ac:dyDescent="0.3">
      <c r="A184" t="e">
        <f>VLOOKUP(B184,'VTD Check'!A:D,4,FALSE)</f>
        <v>#N/A</v>
      </c>
      <c r="B184" t="s">
        <v>196</v>
      </c>
      <c r="C184">
        <v>11</v>
      </c>
      <c r="D184" t="str">
        <f t="shared" si="18"/>
        <v/>
      </c>
      <c r="R184" t="str">
        <f t="shared" si="19"/>
        <v/>
      </c>
      <c r="S184" t="str">
        <f t="shared" si="20"/>
        <v/>
      </c>
      <c r="T184" t="str">
        <f t="shared" si="21"/>
        <v/>
      </c>
      <c r="U184" t="str">
        <f t="shared" si="22"/>
        <v/>
      </c>
      <c r="V184" t="str">
        <f t="shared" si="23"/>
        <v/>
      </c>
      <c r="W184" t="str">
        <f t="shared" si="24"/>
        <v/>
      </c>
      <c r="X184" t="str">
        <f t="shared" si="25"/>
        <v/>
      </c>
      <c r="Y184" t="str">
        <f t="shared" si="26"/>
        <v/>
      </c>
    </row>
    <row r="185" spans="1:25" x14ac:dyDescent="0.3">
      <c r="A185" t="e">
        <f>VLOOKUP(B185,'VTD Check'!A:D,4,FALSE)</f>
        <v>#N/A</v>
      </c>
      <c r="B185" t="s">
        <v>197</v>
      </c>
      <c r="C185">
        <v>11</v>
      </c>
      <c r="D185" t="str">
        <f t="shared" si="18"/>
        <v/>
      </c>
      <c r="R185" t="str">
        <f t="shared" si="19"/>
        <v/>
      </c>
      <c r="S185" t="str">
        <f t="shared" si="20"/>
        <v/>
      </c>
      <c r="T185" t="str">
        <f t="shared" si="21"/>
        <v/>
      </c>
      <c r="U185" t="str">
        <f t="shared" si="22"/>
        <v/>
      </c>
      <c r="V185" t="str">
        <f t="shared" si="23"/>
        <v/>
      </c>
      <c r="W185" t="str">
        <f t="shared" si="24"/>
        <v/>
      </c>
      <c r="X185" t="str">
        <f t="shared" si="25"/>
        <v/>
      </c>
      <c r="Y185" t="str">
        <f t="shared" si="26"/>
        <v/>
      </c>
    </row>
    <row r="186" spans="1:25" x14ac:dyDescent="0.3">
      <c r="A186" t="str">
        <f>VLOOKUP(B186,'VTD Check'!A:D,4,FALSE)</f>
        <v>12-010</v>
      </c>
      <c r="B186" t="s">
        <v>198</v>
      </c>
      <c r="C186">
        <v>12</v>
      </c>
      <c r="D186" t="str">
        <f t="shared" si="18"/>
        <v>ED</v>
      </c>
      <c r="E186">
        <v>867</v>
      </c>
      <c r="F186">
        <v>438</v>
      </c>
      <c r="G186" s="1">
        <v>0.50519999999999998</v>
      </c>
      <c r="H186">
        <v>867</v>
      </c>
      <c r="I186">
        <v>438</v>
      </c>
      <c r="J186">
        <v>437</v>
      </c>
      <c r="K186">
        <v>6</v>
      </c>
      <c r="L186">
        <v>0</v>
      </c>
      <c r="M186">
        <v>5</v>
      </c>
      <c r="N186">
        <v>75</v>
      </c>
      <c r="O186">
        <v>4</v>
      </c>
      <c r="P186">
        <v>347</v>
      </c>
      <c r="Q186">
        <v>0</v>
      </c>
      <c r="R186">
        <f t="shared" si="19"/>
        <v>0.79405034324942791</v>
      </c>
      <c r="S186">
        <f t="shared" si="20"/>
        <v>1.3729977116704805E-2</v>
      </c>
      <c r="T186">
        <f t="shared" si="21"/>
        <v>0.17162471395881007</v>
      </c>
      <c r="U186">
        <f t="shared" si="22"/>
        <v>1.1441647597254004E-2</v>
      </c>
      <c r="V186">
        <f t="shared" si="23"/>
        <v>9.1533180778032037E-3</v>
      </c>
      <c r="W186">
        <f t="shared" si="24"/>
        <v>0</v>
      </c>
      <c r="X186">
        <f t="shared" si="25"/>
        <v>0</v>
      </c>
      <c r="Y186">
        <f t="shared" si="26"/>
        <v>0.79405034324942791</v>
      </c>
    </row>
    <row r="187" spans="1:25" x14ac:dyDescent="0.3">
      <c r="A187" t="str">
        <f>VLOOKUP(B187,'VTD Check'!A:D,4,FALSE)</f>
        <v>12-020</v>
      </c>
      <c r="B187" t="s">
        <v>199</v>
      </c>
      <c r="C187">
        <v>12</v>
      </c>
      <c r="D187" t="str">
        <f t="shared" si="18"/>
        <v>ED</v>
      </c>
      <c r="E187">
        <v>646</v>
      </c>
      <c r="F187">
        <v>350</v>
      </c>
      <c r="G187" s="1">
        <v>0.54179999999999995</v>
      </c>
      <c r="H187">
        <v>646</v>
      </c>
      <c r="I187">
        <v>350</v>
      </c>
      <c r="J187">
        <v>348</v>
      </c>
      <c r="K187">
        <v>10</v>
      </c>
      <c r="L187">
        <v>1</v>
      </c>
      <c r="M187">
        <v>2</v>
      </c>
      <c r="N187">
        <v>54</v>
      </c>
      <c r="O187">
        <v>2</v>
      </c>
      <c r="P187">
        <v>278</v>
      </c>
      <c r="Q187">
        <v>1</v>
      </c>
      <c r="R187">
        <f t="shared" si="19"/>
        <v>0.79885057471264365</v>
      </c>
      <c r="S187">
        <f t="shared" si="20"/>
        <v>2.8735632183908046E-2</v>
      </c>
      <c r="T187">
        <f t="shared" si="21"/>
        <v>0.15517241379310345</v>
      </c>
      <c r="U187">
        <f t="shared" si="22"/>
        <v>5.7471264367816091E-3</v>
      </c>
      <c r="V187">
        <f t="shared" si="23"/>
        <v>5.7471264367816091E-3</v>
      </c>
      <c r="W187">
        <f t="shared" si="24"/>
        <v>2.8735632183908046E-3</v>
      </c>
      <c r="X187">
        <f t="shared" si="25"/>
        <v>2.8735632183908046E-3</v>
      </c>
      <c r="Y187">
        <f t="shared" si="26"/>
        <v>0.79885057471264365</v>
      </c>
    </row>
    <row r="188" spans="1:25" x14ac:dyDescent="0.3">
      <c r="A188" t="str">
        <f>VLOOKUP(B188,'VTD Check'!A:D,4,FALSE)</f>
        <v>12-025</v>
      </c>
      <c r="B188" t="s">
        <v>200</v>
      </c>
      <c r="C188">
        <v>12</v>
      </c>
      <c r="D188" t="str">
        <f t="shared" si="18"/>
        <v>ED</v>
      </c>
      <c r="E188">
        <v>5283</v>
      </c>
      <c r="F188">
        <v>1262</v>
      </c>
      <c r="G188" s="1">
        <v>0.2389</v>
      </c>
      <c r="H188">
        <v>5283</v>
      </c>
      <c r="I188">
        <v>1262</v>
      </c>
      <c r="J188">
        <v>1262</v>
      </c>
      <c r="K188">
        <v>6</v>
      </c>
      <c r="L188">
        <v>1</v>
      </c>
      <c r="M188">
        <v>2</v>
      </c>
      <c r="N188">
        <v>190</v>
      </c>
      <c r="O188">
        <v>5</v>
      </c>
      <c r="P188">
        <v>1058</v>
      </c>
      <c r="Q188">
        <v>0</v>
      </c>
      <c r="R188">
        <f t="shared" si="19"/>
        <v>0.83835182250396201</v>
      </c>
      <c r="S188">
        <f t="shared" si="20"/>
        <v>4.7543581616481777E-3</v>
      </c>
      <c r="T188">
        <f t="shared" si="21"/>
        <v>0.15055467511885895</v>
      </c>
      <c r="U188">
        <f t="shared" si="22"/>
        <v>1.5847860538827259E-3</v>
      </c>
      <c r="V188">
        <f t="shared" si="23"/>
        <v>3.9619651347068147E-3</v>
      </c>
      <c r="W188">
        <f t="shared" si="24"/>
        <v>7.9239302694136295E-4</v>
      </c>
      <c r="X188">
        <f t="shared" si="25"/>
        <v>0</v>
      </c>
      <c r="Y188">
        <f t="shared" si="26"/>
        <v>0.83835182250396201</v>
      </c>
    </row>
    <row r="189" spans="1:25" x14ac:dyDescent="0.3">
      <c r="A189" t="str">
        <f>VLOOKUP(B189,'VTD Check'!A:D,4,FALSE)</f>
        <v>12-030</v>
      </c>
      <c r="B189" t="s">
        <v>201</v>
      </c>
      <c r="C189">
        <v>12</v>
      </c>
      <c r="D189" t="str">
        <f t="shared" si="18"/>
        <v>ED</v>
      </c>
      <c r="E189">
        <v>790</v>
      </c>
      <c r="F189">
        <v>430</v>
      </c>
      <c r="G189" s="1">
        <v>0.54430000000000001</v>
      </c>
      <c r="H189">
        <v>790</v>
      </c>
      <c r="I189">
        <v>430</v>
      </c>
      <c r="J189">
        <v>430</v>
      </c>
      <c r="K189">
        <v>7</v>
      </c>
      <c r="L189">
        <v>1</v>
      </c>
      <c r="M189">
        <v>2</v>
      </c>
      <c r="N189">
        <v>115</v>
      </c>
      <c r="O189">
        <v>1</v>
      </c>
      <c r="P189">
        <v>302</v>
      </c>
      <c r="Q189">
        <v>2</v>
      </c>
      <c r="R189">
        <f t="shared" si="19"/>
        <v>0.70232558139534884</v>
      </c>
      <c r="S189">
        <f t="shared" si="20"/>
        <v>1.627906976744186E-2</v>
      </c>
      <c r="T189">
        <f t="shared" si="21"/>
        <v>0.26744186046511625</v>
      </c>
      <c r="U189">
        <f t="shared" si="22"/>
        <v>4.6511627906976744E-3</v>
      </c>
      <c r="V189">
        <f t="shared" si="23"/>
        <v>2.3255813953488372E-3</v>
      </c>
      <c r="W189">
        <f t="shared" si="24"/>
        <v>2.3255813953488372E-3</v>
      </c>
      <c r="X189">
        <f t="shared" si="25"/>
        <v>4.6511627906976744E-3</v>
      </c>
      <c r="Y189">
        <f t="shared" si="26"/>
        <v>0.70232558139534884</v>
      </c>
    </row>
    <row r="190" spans="1:25" x14ac:dyDescent="0.3">
      <c r="A190" t="str">
        <f>VLOOKUP(B190,'VTD Check'!A:D,4,FALSE)</f>
        <v>12-031</v>
      </c>
      <c r="B190" t="s">
        <v>202</v>
      </c>
      <c r="C190">
        <v>12</v>
      </c>
      <c r="D190" t="str">
        <f t="shared" si="18"/>
        <v>ED</v>
      </c>
      <c r="E190">
        <v>842</v>
      </c>
      <c r="F190">
        <v>304</v>
      </c>
      <c r="G190" s="1">
        <v>0.36099999999999999</v>
      </c>
      <c r="H190">
        <v>842</v>
      </c>
      <c r="I190">
        <v>304</v>
      </c>
      <c r="J190">
        <v>304</v>
      </c>
      <c r="K190">
        <v>3</v>
      </c>
      <c r="L190">
        <v>1</v>
      </c>
      <c r="M190">
        <v>3</v>
      </c>
      <c r="N190">
        <v>46</v>
      </c>
      <c r="O190">
        <v>2</v>
      </c>
      <c r="P190">
        <v>249</v>
      </c>
      <c r="Q190">
        <v>0</v>
      </c>
      <c r="R190">
        <f t="shared" si="19"/>
        <v>0.81907894736842102</v>
      </c>
      <c r="S190">
        <f t="shared" si="20"/>
        <v>9.8684210526315784E-3</v>
      </c>
      <c r="T190">
        <f t="shared" si="21"/>
        <v>0.15131578947368421</v>
      </c>
      <c r="U190">
        <f t="shared" si="22"/>
        <v>9.8684210526315784E-3</v>
      </c>
      <c r="V190">
        <f t="shared" si="23"/>
        <v>6.5789473684210523E-3</v>
      </c>
      <c r="W190">
        <f t="shared" si="24"/>
        <v>3.2894736842105261E-3</v>
      </c>
      <c r="X190">
        <f t="shared" si="25"/>
        <v>0</v>
      </c>
      <c r="Y190">
        <f t="shared" si="26"/>
        <v>0.81907894736842102</v>
      </c>
    </row>
    <row r="191" spans="1:25" x14ac:dyDescent="0.3">
      <c r="A191" t="str">
        <f>VLOOKUP(B191,'VTD Check'!A:D,4,FALSE)</f>
        <v>12-035</v>
      </c>
      <c r="B191" t="s">
        <v>203</v>
      </c>
      <c r="C191">
        <v>12</v>
      </c>
      <c r="D191" t="str">
        <f t="shared" si="18"/>
        <v>ED</v>
      </c>
      <c r="E191">
        <v>869</v>
      </c>
      <c r="F191">
        <v>452</v>
      </c>
      <c r="G191" s="1">
        <v>0.52010000000000001</v>
      </c>
      <c r="H191">
        <v>869</v>
      </c>
      <c r="I191">
        <v>452</v>
      </c>
      <c r="J191">
        <v>449</v>
      </c>
      <c r="K191">
        <v>4</v>
      </c>
      <c r="L191">
        <v>0</v>
      </c>
      <c r="M191">
        <v>7</v>
      </c>
      <c r="N191">
        <v>85</v>
      </c>
      <c r="O191">
        <v>5</v>
      </c>
      <c r="P191">
        <v>348</v>
      </c>
      <c r="Q191">
        <v>0</v>
      </c>
      <c r="R191">
        <f t="shared" si="19"/>
        <v>0.77505567928730512</v>
      </c>
      <c r="S191">
        <f t="shared" si="20"/>
        <v>8.9086859688195987E-3</v>
      </c>
      <c r="T191">
        <f t="shared" si="21"/>
        <v>0.18930957683741648</v>
      </c>
      <c r="U191">
        <f t="shared" si="22"/>
        <v>1.5590200445434299E-2</v>
      </c>
      <c r="V191">
        <f t="shared" si="23"/>
        <v>1.1135857461024499E-2</v>
      </c>
      <c r="W191">
        <f t="shared" si="24"/>
        <v>0</v>
      </c>
      <c r="X191">
        <f t="shared" si="25"/>
        <v>0</v>
      </c>
      <c r="Y191">
        <f t="shared" si="26"/>
        <v>0.77505567928730512</v>
      </c>
    </row>
    <row r="192" spans="1:25" x14ac:dyDescent="0.3">
      <c r="A192" t="str">
        <f>VLOOKUP(B192,'VTD Check'!A:D,4,FALSE)</f>
        <v>12-043</v>
      </c>
      <c r="B192" t="s">
        <v>204</v>
      </c>
      <c r="C192">
        <v>12</v>
      </c>
      <c r="D192" t="str">
        <f t="shared" si="18"/>
        <v>ED</v>
      </c>
      <c r="E192">
        <v>311</v>
      </c>
      <c r="F192">
        <v>133</v>
      </c>
      <c r="G192" s="1">
        <v>0.42770000000000002</v>
      </c>
      <c r="H192">
        <v>311</v>
      </c>
      <c r="I192">
        <v>133</v>
      </c>
      <c r="J192">
        <v>132</v>
      </c>
      <c r="K192">
        <v>0</v>
      </c>
      <c r="L192">
        <v>1</v>
      </c>
      <c r="M192">
        <v>1</v>
      </c>
      <c r="N192">
        <v>31</v>
      </c>
      <c r="O192">
        <v>0</v>
      </c>
      <c r="P192">
        <v>99</v>
      </c>
      <c r="Q192">
        <v>0</v>
      </c>
      <c r="R192">
        <f t="shared" si="19"/>
        <v>0.75</v>
      </c>
      <c r="S192">
        <f t="shared" si="20"/>
        <v>0</v>
      </c>
      <c r="T192">
        <f t="shared" si="21"/>
        <v>0.23484848484848486</v>
      </c>
      <c r="U192">
        <f t="shared" si="22"/>
        <v>7.575757575757576E-3</v>
      </c>
      <c r="V192">
        <f t="shared" si="23"/>
        <v>0</v>
      </c>
      <c r="W192">
        <f t="shared" si="24"/>
        <v>7.575757575757576E-3</v>
      </c>
      <c r="X192">
        <f t="shared" si="25"/>
        <v>0</v>
      </c>
      <c r="Y192">
        <f t="shared" si="26"/>
        <v>0.75</v>
      </c>
    </row>
    <row r="193" spans="1:25" x14ac:dyDescent="0.3">
      <c r="A193" t="str">
        <f>VLOOKUP(B193,'VTD Check'!A:D,4,FALSE)</f>
        <v>12-047</v>
      </c>
      <c r="B193" t="s">
        <v>205</v>
      </c>
      <c r="C193">
        <v>12</v>
      </c>
      <c r="D193" t="str">
        <f t="shared" si="18"/>
        <v>ED</v>
      </c>
      <c r="E193">
        <v>833</v>
      </c>
      <c r="F193">
        <v>473</v>
      </c>
      <c r="G193" s="1">
        <v>0.56779999999999997</v>
      </c>
      <c r="H193">
        <v>833</v>
      </c>
      <c r="I193">
        <v>473</v>
      </c>
      <c r="J193">
        <v>472</v>
      </c>
      <c r="K193">
        <v>14</v>
      </c>
      <c r="L193">
        <v>3</v>
      </c>
      <c r="M193">
        <v>1</v>
      </c>
      <c r="N193">
        <v>176</v>
      </c>
      <c r="O193">
        <v>3</v>
      </c>
      <c r="P193">
        <v>272</v>
      </c>
      <c r="Q193">
        <v>3</v>
      </c>
      <c r="R193">
        <f t="shared" si="19"/>
        <v>0.57627118644067798</v>
      </c>
      <c r="S193">
        <f t="shared" si="20"/>
        <v>2.9661016949152543E-2</v>
      </c>
      <c r="T193">
        <f t="shared" si="21"/>
        <v>0.3728813559322034</v>
      </c>
      <c r="U193">
        <f t="shared" si="22"/>
        <v>2.1186440677966102E-3</v>
      </c>
      <c r="V193">
        <f t="shared" si="23"/>
        <v>6.3559322033898309E-3</v>
      </c>
      <c r="W193">
        <f t="shared" si="24"/>
        <v>6.3559322033898309E-3</v>
      </c>
      <c r="X193">
        <f t="shared" si="25"/>
        <v>6.3559322033898309E-3</v>
      </c>
      <c r="Y193">
        <f t="shared" si="26"/>
        <v>0.57627118644067798</v>
      </c>
    </row>
    <row r="194" spans="1:25" x14ac:dyDescent="0.3">
      <c r="A194" t="str">
        <f>VLOOKUP(B194,'VTD Check'!A:D,4,FALSE)</f>
        <v>12-050</v>
      </c>
      <c r="B194" t="s">
        <v>206</v>
      </c>
      <c r="C194">
        <v>12</v>
      </c>
      <c r="D194" t="str">
        <f t="shared" si="18"/>
        <v>ED</v>
      </c>
      <c r="E194">
        <v>1012</v>
      </c>
      <c r="F194">
        <v>539</v>
      </c>
      <c r="G194" s="1">
        <v>0.53259999999999996</v>
      </c>
      <c r="H194">
        <v>1012</v>
      </c>
      <c r="I194">
        <v>539</v>
      </c>
      <c r="J194">
        <v>539</v>
      </c>
      <c r="K194">
        <v>5</v>
      </c>
      <c r="L194">
        <v>1</v>
      </c>
      <c r="M194">
        <v>1</v>
      </c>
      <c r="N194">
        <v>158</v>
      </c>
      <c r="O194">
        <v>1</v>
      </c>
      <c r="P194">
        <v>372</v>
      </c>
      <c r="Q194">
        <v>1</v>
      </c>
      <c r="R194">
        <f t="shared" si="19"/>
        <v>0.69016697588126164</v>
      </c>
      <c r="S194">
        <f t="shared" si="20"/>
        <v>9.2764378478664197E-3</v>
      </c>
      <c r="T194">
        <f t="shared" si="21"/>
        <v>0.29313543599257885</v>
      </c>
      <c r="U194">
        <f t="shared" si="22"/>
        <v>1.8552875695732839E-3</v>
      </c>
      <c r="V194">
        <f t="shared" si="23"/>
        <v>1.8552875695732839E-3</v>
      </c>
      <c r="W194">
        <f t="shared" si="24"/>
        <v>1.8552875695732839E-3</v>
      </c>
      <c r="X194">
        <f t="shared" si="25"/>
        <v>1.8552875695732839E-3</v>
      </c>
      <c r="Y194">
        <f t="shared" si="26"/>
        <v>0.69016697588126164</v>
      </c>
    </row>
    <row r="195" spans="1:25" x14ac:dyDescent="0.3">
      <c r="A195" t="str">
        <f>VLOOKUP(B195,'VTD Check'!A:D,4,FALSE)</f>
        <v>12-055</v>
      </c>
      <c r="B195" t="s">
        <v>207</v>
      </c>
      <c r="C195">
        <v>12</v>
      </c>
      <c r="D195" t="str">
        <f t="shared" ref="D195:D258" si="27">IF(ISTEXT(A195),"ED","")</f>
        <v>ED</v>
      </c>
      <c r="E195">
        <v>940</v>
      </c>
      <c r="F195">
        <v>449</v>
      </c>
      <c r="G195" s="1">
        <v>0.47770000000000001</v>
      </c>
      <c r="H195">
        <v>940</v>
      </c>
      <c r="I195">
        <v>449</v>
      </c>
      <c r="J195">
        <v>447</v>
      </c>
      <c r="K195">
        <v>11</v>
      </c>
      <c r="L195">
        <v>3</v>
      </c>
      <c r="M195">
        <v>3</v>
      </c>
      <c r="N195">
        <v>147</v>
      </c>
      <c r="O195">
        <v>2</v>
      </c>
      <c r="P195">
        <v>281</v>
      </c>
      <c r="Q195">
        <v>0</v>
      </c>
      <c r="R195">
        <f t="shared" ref="R195:R258" si="28">IF(I195=0,"",P195/J195)</f>
        <v>0.62863534675615218</v>
      </c>
      <c r="S195">
        <f t="shared" ref="S195:S258" si="29">IF(I195=0,"",K195/J195)</f>
        <v>2.4608501118568233E-2</v>
      </c>
      <c r="T195">
        <f t="shared" ref="T195:T258" si="30">IF(J195=0,"",N195/J195)</f>
        <v>0.32885906040268459</v>
      </c>
      <c r="U195">
        <f t="shared" ref="U195:U258" si="31">IF(J195=0,"",M195/J195)</f>
        <v>6.7114093959731542E-3</v>
      </c>
      <c r="V195">
        <f t="shared" ref="V195:V258" si="32">IF(J195=0,"",O195/J195)</f>
        <v>4.4742729306487695E-3</v>
      </c>
      <c r="W195">
        <f t="shared" ref="W195:W258" si="33">IF(J195=0,"",L195/J195)</f>
        <v>6.7114093959731542E-3</v>
      </c>
      <c r="X195">
        <f t="shared" ref="X195:X258" si="34">IF(J195=0,"",Q195/J195)</f>
        <v>0</v>
      </c>
      <c r="Y195">
        <f t="shared" ref="Y195:Y258" si="35">IF(R195="","",IF(J195=0,10,IF(MAX(R195:X195)=LARGE(R195:X195,2),9,IF(R195=MAX(R195:X195),R195,IF(S195=MAX(R195:X195),S195+1,IF(T195=MAX(R195:X195),T195+2,IF(U195=MAX(R195:X195),U195+3,IF(V195=MAX(R195:X195),V195+4,IF(W195=MAX(R195:X195),W195+5,-1)))))))))</f>
        <v>0.62863534675615218</v>
      </c>
    </row>
    <row r="196" spans="1:25" x14ac:dyDescent="0.3">
      <c r="A196" t="str">
        <f>VLOOKUP(B196,'VTD Check'!A:D,4,FALSE)</f>
        <v>12-060</v>
      </c>
      <c r="B196" t="s">
        <v>208</v>
      </c>
      <c r="C196">
        <v>12</v>
      </c>
      <c r="D196" t="str">
        <f t="shared" si="27"/>
        <v>ED</v>
      </c>
      <c r="E196">
        <v>1202</v>
      </c>
      <c r="F196">
        <v>534</v>
      </c>
      <c r="G196" s="1">
        <v>0.44429999999999997</v>
      </c>
      <c r="H196">
        <v>1202</v>
      </c>
      <c r="I196">
        <v>534</v>
      </c>
      <c r="J196">
        <v>532</v>
      </c>
      <c r="K196">
        <v>17</v>
      </c>
      <c r="L196">
        <v>3</v>
      </c>
      <c r="M196">
        <v>3</v>
      </c>
      <c r="N196">
        <v>185</v>
      </c>
      <c r="O196">
        <v>3</v>
      </c>
      <c r="P196">
        <v>320</v>
      </c>
      <c r="Q196">
        <v>1</v>
      </c>
      <c r="R196">
        <f t="shared" si="28"/>
        <v>0.60150375939849621</v>
      </c>
      <c r="S196">
        <f t="shared" si="29"/>
        <v>3.1954887218045111E-2</v>
      </c>
      <c r="T196">
        <f t="shared" si="30"/>
        <v>0.34774436090225563</v>
      </c>
      <c r="U196">
        <f t="shared" si="31"/>
        <v>5.6390977443609019E-3</v>
      </c>
      <c r="V196">
        <f t="shared" si="32"/>
        <v>5.6390977443609019E-3</v>
      </c>
      <c r="W196">
        <f t="shared" si="33"/>
        <v>5.6390977443609019E-3</v>
      </c>
      <c r="X196">
        <f t="shared" si="34"/>
        <v>1.8796992481203006E-3</v>
      </c>
      <c r="Y196">
        <f t="shared" si="35"/>
        <v>0.60150375939849621</v>
      </c>
    </row>
    <row r="197" spans="1:25" x14ac:dyDescent="0.3">
      <c r="A197" t="e">
        <f>VLOOKUP(B197,'VTD Check'!A:D,4,FALSE)</f>
        <v>#N/A</v>
      </c>
      <c r="B197" t="s">
        <v>209</v>
      </c>
      <c r="C197">
        <v>12</v>
      </c>
      <c r="D197" t="str">
        <f t="shared" si="27"/>
        <v/>
      </c>
      <c r="R197" t="str">
        <f t="shared" si="28"/>
        <v/>
      </c>
      <c r="S197" t="str">
        <f t="shared" si="29"/>
        <v/>
      </c>
      <c r="T197" t="str">
        <f t="shared" si="30"/>
        <v/>
      </c>
      <c r="U197" t="str">
        <f t="shared" si="31"/>
        <v/>
      </c>
      <c r="V197" t="str">
        <f t="shared" si="32"/>
        <v/>
      </c>
      <c r="W197" t="str">
        <f t="shared" si="33"/>
        <v/>
      </c>
      <c r="X197" t="str">
        <f t="shared" si="34"/>
        <v/>
      </c>
      <c r="Y197" t="str">
        <f t="shared" si="35"/>
        <v/>
      </c>
    </row>
    <row r="198" spans="1:25" x14ac:dyDescent="0.3">
      <c r="A198" t="e">
        <f>VLOOKUP(B198,'VTD Check'!A:D,4,FALSE)</f>
        <v>#N/A</v>
      </c>
      <c r="B198" t="s">
        <v>210</v>
      </c>
      <c r="C198">
        <v>12</v>
      </c>
      <c r="D198" t="str">
        <f t="shared" si="27"/>
        <v/>
      </c>
      <c r="R198" t="str">
        <f t="shared" si="28"/>
        <v/>
      </c>
      <c r="S198" t="str">
        <f t="shared" si="29"/>
        <v/>
      </c>
      <c r="T198" t="str">
        <f t="shared" si="30"/>
        <v/>
      </c>
      <c r="U198" t="str">
        <f t="shared" si="31"/>
        <v/>
      </c>
      <c r="V198" t="str">
        <f t="shared" si="32"/>
        <v/>
      </c>
      <c r="W198" t="str">
        <f t="shared" si="33"/>
        <v/>
      </c>
      <c r="X198" t="str">
        <f t="shared" si="34"/>
        <v/>
      </c>
      <c r="Y198" t="str">
        <f t="shared" si="35"/>
        <v/>
      </c>
    </row>
    <row r="199" spans="1:25" x14ac:dyDescent="0.3">
      <c r="A199" t="e">
        <f>VLOOKUP(B199,'VTD Check'!A:D,4,FALSE)</f>
        <v>#N/A</v>
      </c>
      <c r="B199" t="s">
        <v>211</v>
      </c>
      <c r="C199">
        <v>12</v>
      </c>
      <c r="D199" t="str">
        <f t="shared" si="27"/>
        <v/>
      </c>
      <c r="R199" t="str">
        <f t="shared" si="28"/>
        <v/>
      </c>
      <c r="S199" t="str">
        <f t="shared" si="29"/>
        <v/>
      </c>
      <c r="T199" t="str">
        <f t="shared" si="30"/>
        <v/>
      </c>
      <c r="U199" t="str">
        <f t="shared" si="31"/>
        <v/>
      </c>
      <c r="V199" t="str">
        <f t="shared" si="32"/>
        <v/>
      </c>
      <c r="W199" t="str">
        <f t="shared" si="33"/>
        <v/>
      </c>
      <c r="X199" t="str">
        <f t="shared" si="34"/>
        <v/>
      </c>
      <c r="Y199" t="str">
        <f t="shared" si="35"/>
        <v/>
      </c>
    </row>
    <row r="200" spans="1:25" x14ac:dyDescent="0.3">
      <c r="A200" t="str">
        <f>VLOOKUP(B200,'VTD Check'!A:D,4,FALSE)</f>
        <v>13-005</v>
      </c>
      <c r="B200" t="s">
        <v>212</v>
      </c>
      <c r="C200">
        <v>13</v>
      </c>
      <c r="D200" t="str">
        <f t="shared" si="27"/>
        <v>ED</v>
      </c>
      <c r="E200">
        <v>1478</v>
      </c>
      <c r="F200">
        <v>850</v>
      </c>
      <c r="G200" s="1">
        <v>0.57509999999999994</v>
      </c>
      <c r="H200">
        <v>1478</v>
      </c>
      <c r="I200">
        <v>850</v>
      </c>
      <c r="J200">
        <v>844</v>
      </c>
      <c r="K200">
        <v>14</v>
      </c>
      <c r="L200">
        <v>7</v>
      </c>
      <c r="M200">
        <v>1</v>
      </c>
      <c r="N200">
        <v>242</v>
      </c>
      <c r="O200">
        <v>4</v>
      </c>
      <c r="P200">
        <v>573</v>
      </c>
      <c r="Q200">
        <v>3</v>
      </c>
      <c r="R200">
        <f t="shared" si="28"/>
        <v>0.67890995260663511</v>
      </c>
      <c r="S200">
        <f t="shared" si="29"/>
        <v>1.6587677725118485E-2</v>
      </c>
      <c r="T200">
        <f t="shared" si="30"/>
        <v>0.28672985781990523</v>
      </c>
      <c r="U200">
        <f t="shared" si="31"/>
        <v>1.1848341232227489E-3</v>
      </c>
      <c r="V200">
        <f t="shared" si="32"/>
        <v>4.7393364928909956E-3</v>
      </c>
      <c r="W200">
        <f t="shared" si="33"/>
        <v>8.2938388625592423E-3</v>
      </c>
      <c r="X200">
        <f t="shared" si="34"/>
        <v>3.5545023696682463E-3</v>
      </c>
      <c r="Y200">
        <f t="shared" si="35"/>
        <v>0.67890995260663511</v>
      </c>
    </row>
    <row r="201" spans="1:25" x14ac:dyDescent="0.3">
      <c r="A201" t="str">
        <f>VLOOKUP(B201,'VTD Check'!A:D,4,FALSE)</f>
        <v>13-010</v>
      </c>
      <c r="B201" t="s">
        <v>213</v>
      </c>
      <c r="C201">
        <v>13</v>
      </c>
      <c r="D201" t="str">
        <f t="shared" si="27"/>
        <v>ED</v>
      </c>
      <c r="E201">
        <v>1428</v>
      </c>
      <c r="F201">
        <v>778</v>
      </c>
      <c r="G201" s="1">
        <v>0.54479999999999995</v>
      </c>
      <c r="H201">
        <v>1428</v>
      </c>
      <c r="I201">
        <v>778</v>
      </c>
      <c r="J201">
        <v>773</v>
      </c>
      <c r="K201">
        <v>9</v>
      </c>
      <c r="L201">
        <v>1</v>
      </c>
      <c r="M201">
        <v>3</v>
      </c>
      <c r="N201">
        <v>179</v>
      </c>
      <c r="O201">
        <v>2</v>
      </c>
      <c r="P201">
        <v>576</v>
      </c>
      <c r="Q201">
        <v>3</v>
      </c>
      <c r="R201">
        <f t="shared" si="28"/>
        <v>0.74514877102199228</v>
      </c>
      <c r="S201">
        <f t="shared" si="29"/>
        <v>1.1642949547218629E-2</v>
      </c>
      <c r="T201">
        <f t="shared" si="30"/>
        <v>0.23156532988357051</v>
      </c>
      <c r="U201">
        <f t="shared" si="31"/>
        <v>3.8809831824062097E-3</v>
      </c>
      <c r="V201">
        <f t="shared" si="32"/>
        <v>2.5873221216041399E-3</v>
      </c>
      <c r="W201">
        <f t="shared" si="33"/>
        <v>1.29366106080207E-3</v>
      </c>
      <c r="X201">
        <f t="shared" si="34"/>
        <v>3.8809831824062097E-3</v>
      </c>
      <c r="Y201">
        <f t="shared" si="35"/>
        <v>0.74514877102199228</v>
      </c>
    </row>
    <row r="202" spans="1:25" x14ac:dyDescent="0.3">
      <c r="A202" t="str">
        <f>VLOOKUP(B202,'VTD Check'!A:D,4,FALSE)</f>
        <v>13-015</v>
      </c>
      <c r="B202" t="s">
        <v>214</v>
      </c>
      <c r="C202">
        <v>13</v>
      </c>
      <c r="D202" t="str">
        <f t="shared" si="27"/>
        <v>ED</v>
      </c>
      <c r="E202">
        <v>1606</v>
      </c>
      <c r="F202">
        <v>806</v>
      </c>
      <c r="G202" s="1">
        <v>0.50190000000000001</v>
      </c>
      <c r="H202">
        <v>1606</v>
      </c>
      <c r="I202">
        <v>806</v>
      </c>
      <c r="J202">
        <v>802</v>
      </c>
      <c r="K202">
        <v>18</v>
      </c>
      <c r="L202">
        <v>1</v>
      </c>
      <c r="M202">
        <v>6</v>
      </c>
      <c r="N202">
        <v>183</v>
      </c>
      <c r="O202">
        <v>5</v>
      </c>
      <c r="P202">
        <v>585</v>
      </c>
      <c r="Q202">
        <v>4</v>
      </c>
      <c r="R202">
        <f t="shared" si="28"/>
        <v>0.729426433915212</v>
      </c>
      <c r="S202">
        <f t="shared" si="29"/>
        <v>2.2443890274314215E-2</v>
      </c>
      <c r="T202">
        <f t="shared" si="30"/>
        <v>0.22817955112219451</v>
      </c>
      <c r="U202">
        <f t="shared" si="31"/>
        <v>7.481296758104738E-3</v>
      </c>
      <c r="V202">
        <f t="shared" si="32"/>
        <v>6.2344139650872821E-3</v>
      </c>
      <c r="W202">
        <f t="shared" si="33"/>
        <v>1.2468827930174563E-3</v>
      </c>
      <c r="X202">
        <f t="shared" si="34"/>
        <v>4.9875311720698253E-3</v>
      </c>
      <c r="Y202">
        <f t="shared" si="35"/>
        <v>0.729426433915212</v>
      </c>
    </row>
    <row r="203" spans="1:25" x14ac:dyDescent="0.3">
      <c r="A203" t="str">
        <f>VLOOKUP(B203,'VTD Check'!A:D,4,FALSE)</f>
        <v>13-020</v>
      </c>
      <c r="B203" t="s">
        <v>215</v>
      </c>
      <c r="C203">
        <v>13</v>
      </c>
      <c r="D203" t="str">
        <f t="shared" si="27"/>
        <v>ED</v>
      </c>
      <c r="E203">
        <v>737</v>
      </c>
      <c r="F203">
        <v>371</v>
      </c>
      <c r="G203" s="1">
        <v>0.50339999999999996</v>
      </c>
      <c r="H203">
        <v>737</v>
      </c>
      <c r="I203">
        <v>371</v>
      </c>
      <c r="J203">
        <v>370</v>
      </c>
      <c r="K203">
        <v>4</v>
      </c>
      <c r="L203">
        <v>0</v>
      </c>
      <c r="M203">
        <v>1</v>
      </c>
      <c r="N203">
        <v>94</v>
      </c>
      <c r="O203">
        <v>2</v>
      </c>
      <c r="P203">
        <v>269</v>
      </c>
      <c r="Q203">
        <v>0</v>
      </c>
      <c r="R203">
        <f t="shared" si="28"/>
        <v>0.72702702702702704</v>
      </c>
      <c r="S203">
        <f t="shared" si="29"/>
        <v>1.0810810810810811E-2</v>
      </c>
      <c r="T203">
        <f t="shared" si="30"/>
        <v>0.25405405405405407</v>
      </c>
      <c r="U203">
        <f t="shared" si="31"/>
        <v>2.7027027027027029E-3</v>
      </c>
      <c r="V203">
        <f t="shared" si="32"/>
        <v>5.4054054054054057E-3</v>
      </c>
      <c r="W203">
        <f t="shared" si="33"/>
        <v>0</v>
      </c>
      <c r="X203">
        <f t="shared" si="34"/>
        <v>0</v>
      </c>
      <c r="Y203">
        <f t="shared" si="35"/>
        <v>0.72702702702702704</v>
      </c>
    </row>
    <row r="204" spans="1:25" x14ac:dyDescent="0.3">
      <c r="A204" t="str">
        <f>VLOOKUP(B204,'VTD Check'!A:D,4,FALSE)</f>
        <v>13-025</v>
      </c>
      <c r="B204" t="s">
        <v>216</v>
      </c>
      <c r="C204">
        <v>13</v>
      </c>
      <c r="D204" t="str">
        <f t="shared" si="27"/>
        <v>ED</v>
      </c>
      <c r="E204">
        <v>3582</v>
      </c>
      <c r="F204">
        <v>1614</v>
      </c>
      <c r="G204" s="1">
        <v>0.4506</v>
      </c>
      <c r="H204">
        <v>3582</v>
      </c>
      <c r="I204">
        <v>1614</v>
      </c>
      <c r="J204">
        <v>1600</v>
      </c>
      <c r="K204">
        <v>46</v>
      </c>
      <c r="L204">
        <v>3</v>
      </c>
      <c r="M204">
        <v>9</v>
      </c>
      <c r="N204">
        <v>403</v>
      </c>
      <c r="O204">
        <v>6</v>
      </c>
      <c r="P204">
        <v>1127</v>
      </c>
      <c r="Q204">
        <v>6</v>
      </c>
      <c r="R204">
        <f t="shared" si="28"/>
        <v>0.70437499999999997</v>
      </c>
      <c r="S204">
        <f t="shared" si="29"/>
        <v>2.8750000000000001E-2</v>
      </c>
      <c r="T204">
        <f t="shared" si="30"/>
        <v>0.25187500000000002</v>
      </c>
      <c r="U204">
        <f t="shared" si="31"/>
        <v>5.6249999999999998E-3</v>
      </c>
      <c r="V204">
        <f t="shared" si="32"/>
        <v>3.7499999999999999E-3</v>
      </c>
      <c r="W204">
        <f t="shared" si="33"/>
        <v>1.8749999999999999E-3</v>
      </c>
      <c r="X204">
        <f t="shared" si="34"/>
        <v>3.7499999999999999E-3</v>
      </c>
      <c r="Y204">
        <f t="shared" si="35"/>
        <v>0.70437499999999997</v>
      </c>
    </row>
    <row r="205" spans="1:25" x14ac:dyDescent="0.3">
      <c r="A205" t="str">
        <f>VLOOKUP(B205,'VTD Check'!A:D,4,FALSE)</f>
        <v>13-033</v>
      </c>
      <c r="B205" t="s">
        <v>217</v>
      </c>
      <c r="C205">
        <v>13</v>
      </c>
      <c r="D205" t="str">
        <f t="shared" si="27"/>
        <v>ED</v>
      </c>
      <c r="E205">
        <v>944</v>
      </c>
      <c r="F205">
        <v>496</v>
      </c>
      <c r="G205" s="1">
        <v>0.52539999999999998</v>
      </c>
      <c r="H205">
        <v>944</v>
      </c>
      <c r="I205">
        <v>496</v>
      </c>
      <c r="J205">
        <v>494</v>
      </c>
      <c r="K205">
        <v>6</v>
      </c>
      <c r="L205">
        <v>3</v>
      </c>
      <c r="M205">
        <v>1</v>
      </c>
      <c r="N205">
        <v>122</v>
      </c>
      <c r="O205">
        <v>1</v>
      </c>
      <c r="P205">
        <v>361</v>
      </c>
      <c r="Q205">
        <v>0</v>
      </c>
      <c r="R205">
        <f t="shared" si="28"/>
        <v>0.73076923076923073</v>
      </c>
      <c r="S205">
        <f t="shared" si="29"/>
        <v>1.2145748987854251E-2</v>
      </c>
      <c r="T205">
        <f t="shared" si="30"/>
        <v>0.24696356275303644</v>
      </c>
      <c r="U205">
        <f t="shared" si="31"/>
        <v>2.0242914979757085E-3</v>
      </c>
      <c r="V205">
        <f t="shared" si="32"/>
        <v>2.0242914979757085E-3</v>
      </c>
      <c r="W205">
        <f t="shared" si="33"/>
        <v>6.0728744939271256E-3</v>
      </c>
      <c r="X205">
        <f t="shared" si="34"/>
        <v>0</v>
      </c>
      <c r="Y205">
        <f t="shared" si="35"/>
        <v>0.73076923076923073</v>
      </c>
    </row>
    <row r="206" spans="1:25" x14ac:dyDescent="0.3">
      <c r="A206" t="str">
        <f>VLOOKUP(B206,'VTD Check'!A:D,4,FALSE)</f>
        <v>13-035</v>
      </c>
      <c r="B206" t="s">
        <v>218</v>
      </c>
      <c r="C206">
        <v>13</v>
      </c>
      <c r="D206" t="str">
        <f t="shared" si="27"/>
        <v>ED</v>
      </c>
      <c r="E206">
        <v>1184</v>
      </c>
      <c r="F206">
        <v>570</v>
      </c>
      <c r="G206" s="1">
        <v>0.48139999999999999</v>
      </c>
      <c r="H206">
        <v>1184</v>
      </c>
      <c r="I206">
        <v>570</v>
      </c>
      <c r="J206">
        <v>568</v>
      </c>
      <c r="K206">
        <v>9</v>
      </c>
      <c r="L206">
        <v>0</v>
      </c>
      <c r="M206">
        <v>1</v>
      </c>
      <c r="N206">
        <v>160</v>
      </c>
      <c r="O206">
        <v>3</v>
      </c>
      <c r="P206">
        <v>395</v>
      </c>
      <c r="Q206">
        <v>0</v>
      </c>
      <c r="R206">
        <f t="shared" si="28"/>
        <v>0.69542253521126762</v>
      </c>
      <c r="S206">
        <f t="shared" si="29"/>
        <v>1.5845070422535211E-2</v>
      </c>
      <c r="T206">
        <f t="shared" si="30"/>
        <v>0.28169014084507044</v>
      </c>
      <c r="U206">
        <f t="shared" si="31"/>
        <v>1.7605633802816902E-3</v>
      </c>
      <c r="V206">
        <f t="shared" si="32"/>
        <v>5.2816901408450703E-3</v>
      </c>
      <c r="W206">
        <f t="shared" si="33"/>
        <v>0</v>
      </c>
      <c r="X206">
        <f t="shared" si="34"/>
        <v>0</v>
      </c>
      <c r="Y206">
        <f t="shared" si="35"/>
        <v>0.69542253521126762</v>
      </c>
    </row>
    <row r="207" spans="1:25" x14ac:dyDescent="0.3">
      <c r="A207" t="str">
        <f>VLOOKUP(B207,'VTD Check'!A:D,4,FALSE)</f>
        <v>13-040</v>
      </c>
      <c r="B207" t="s">
        <v>219</v>
      </c>
      <c r="C207">
        <v>13</v>
      </c>
      <c r="D207" t="str">
        <f t="shared" si="27"/>
        <v>ED</v>
      </c>
      <c r="E207">
        <v>1697</v>
      </c>
      <c r="F207">
        <v>797</v>
      </c>
      <c r="G207" s="1">
        <v>0.46970000000000001</v>
      </c>
      <c r="H207">
        <v>1697</v>
      </c>
      <c r="I207">
        <v>797</v>
      </c>
      <c r="J207">
        <v>795</v>
      </c>
      <c r="K207">
        <v>14</v>
      </c>
      <c r="L207">
        <v>1</v>
      </c>
      <c r="M207">
        <v>2</v>
      </c>
      <c r="N207">
        <v>172</v>
      </c>
      <c r="O207">
        <v>8</v>
      </c>
      <c r="P207">
        <v>598</v>
      </c>
      <c r="Q207">
        <v>0</v>
      </c>
      <c r="R207">
        <f t="shared" si="28"/>
        <v>0.75220125786163528</v>
      </c>
      <c r="S207">
        <f t="shared" si="29"/>
        <v>1.7610062893081761E-2</v>
      </c>
      <c r="T207">
        <f t="shared" si="30"/>
        <v>0.21635220125786164</v>
      </c>
      <c r="U207">
        <f t="shared" si="31"/>
        <v>2.5157232704402514E-3</v>
      </c>
      <c r="V207">
        <f t="shared" si="32"/>
        <v>1.0062893081761006E-2</v>
      </c>
      <c r="W207">
        <f t="shared" si="33"/>
        <v>1.2578616352201257E-3</v>
      </c>
      <c r="X207">
        <f t="shared" si="34"/>
        <v>0</v>
      </c>
      <c r="Y207">
        <f t="shared" si="35"/>
        <v>0.75220125786163528</v>
      </c>
    </row>
    <row r="208" spans="1:25" x14ac:dyDescent="0.3">
      <c r="A208" t="str">
        <f>VLOOKUP(B208,'VTD Check'!A:D,4,FALSE)</f>
        <v>13-045</v>
      </c>
      <c r="B208" t="s">
        <v>220</v>
      </c>
      <c r="C208">
        <v>13</v>
      </c>
      <c r="D208" t="str">
        <f t="shared" si="27"/>
        <v>ED</v>
      </c>
      <c r="E208">
        <v>744</v>
      </c>
      <c r="F208">
        <v>375</v>
      </c>
      <c r="G208" s="1">
        <v>0.504</v>
      </c>
      <c r="H208">
        <v>744</v>
      </c>
      <c r="I208">
        <v>375</v>
      </c>
      <c r="J208">
        <v>371</v>
      </c>
      <c r="K208">
        <v>4</v>
      </c>
      <c r="L208">
        <v>1</v>
      </c>
      <c r="M208">
        <v>1</v>
      </c>
      <c r="N208">
        <v>92</v>
      </c>
      <c r="O208">
        <v>1</v>
      </c>
      <c r="P208">
        <v>272</v>
      </c>
      <c r="Q208">
        <v>0</v>
      </c>
      <c r="R208">
        <f t="shared" si="28"/>
        <v>0.73315363881401618</v>
      </c>
      <c r="S208">
        <f t="shared" si="29"/>
        <v>1.078167115902965E-2</v>
      </c>
      <c r="T208">
        <f t="shared" si="30"/>
        <v>0.24797843665768193</v>
      </c>
      <c r="U208">
        <f t="shared" si="31"/>
        <v>2.6954177897574125E-3</v>
      </c>
      <c r="V208">
        <f t="shared" si="32"/>
        <v>2.6954177897574125E-3</v>
      </c>
      <c r="W208">
        <f t="shared" si="33"/>
        <v>2.6954177897574125E-3</v>
      </c>
      <c r="X208">
        <f t="shared" si="34"/>
        <v>0</v>
      </c>
      <c r="Y208">
        <f t="shared" si="35"/>
        <v>0.73315363881401618</v>
      </c>
    </row>
    <row r="209" spans="1:25" x14ac:dyDescent="0.3">
      <c r="A209" t="e">
        <f>VLOOKUP(B209,'VTD Check'!A:D,4,FALSE)</f>
        <v>#N/A</v>
      </c>
      <c r="B209" t="s">
        <v>221</v>
      </c>
      <c r="C209">
        <v>13</v>
      </c>
      <c r="D209" t="str">
        <f t="shared" si="27"/>
        <v/>
      </c>
      <c r="R209" t="str">
        <f t="shared" si="28"/>
        <v/>
      </c>
      <c r="S209" t="str">
        <f t="shared" si="29"/>
        <v/>
      </c>
      <c r="T209" t="str">
        <f t="shared" si="30"/>
        <v/>
      </c>
      <c r="U209" t="str">
        <f t="shared" si="31"/>
        <v/>
      </c>
      <c r="V209" t="str">
        <f t="shared" si="32"/>
        <v/>
      </c>
      <c r="W209" t="str">
        <f t="shared" si="33"/>
        <v/>
      </c>
      <c r="X209" t="str">
        <f t="shared" si="34"/>
        <v/>
      </c>
      <c r="Y209" t="str">
        <f t="shared" si="35"/>
        <v/>
      </c>
    </row>
    <row r="210" spans="1:25" x14ac:dyDescent="0.3">
      <c r="A210" t="e">
        <f>VLOOKUP(B210,'VTD Check'!A:D,4,FALSE)</f>
        <v>#N/A</v>
      </c>
      <c r="B210" t="s">
        <v>222</v>
      </c>
      <c r="C210">
        <v>13</v>
      </c>
      <c r="D210" t="str">
        <f t="shared" si="27"/>
        <v/>
      </c>
      <c r="R210" t="str">
        <f t="shared" si="28"/>
        <v/>
      </c>
      <c r="S210" t="str">
        <f t="shared" si="29"/>
        <v/>
      </c>
      <c r="T210" t="str">
        <f t="shared" si="30"/>
        <v/>
      </c>
      <c r="U210" t="str">
        <f t="shared" si="31"/>
        <v/>
      </c>
      <c r="V210" t="str">
        <f t="shared" si="32"/>
        <v/>
      </c>
      <c r="W210" t="str">
        <f t="shared" si="33"/>
        <v/>
      </c>
      <c r="X210" t="str">
        <f t="shared" si="34"/>
        <v/>
      </c>
      <c r="Y210" t="str">
        <f t="shared" si="35"/>
        <v/>
      </c>
    </row>
    <row r="211" spans="1:25" x14ac:dyDescent="0.3">
      <c r="A211" t="e">
        <f>VLOOKUP(B211,'VTD Check'!A:D,4,FALSE)</f>
        <v>#N/A</v>
      </c>
      <c r="B211" t="s">
        <v>223</v>
      </c>
      <c r="C211">
        <v>13</v>
      </c>
      <c r="D211" t="str">
        <f t="shared" si="27"/>
        <v/>
      </c>
      <c r="R211" t="str">
        <f t="shared" si="28"/>
        <v/>
      </c>
      <c r="S211" t="str">
        <f t="shared" si="29"/>
        <v/>
      </c>
      <c r="T211" t="str">
        <f t="shared" si="30"/>
        <v/>
      </c>
      <c r="U211" t="str">
        <f t="shared" si="31"/>
        <v/>
      </c>
      <c r="V211" t="str">
        <f t="shared" si="32"/>
        <v/>
      </c>
      <c r="W211" t="str">
        <f t="shared" si="33"/>
        <v/>
      </c>
      <c r="X211" t="str">
        <f t="shared" si="34"/>
        <v/>
      </c>
      <c r="Y211" t="str">
        <f t="shared" si="35"/>
        <v/>
      </c>
    </row>
    <row r="212" spans="1:25" x14ac:dyDescent="0.3">
      <c r="A212" t="e">
        <f>VLOOKUP(B212,'VTD Check'!A:D,4,FALSE)</f>
        <v>#N/A</v>
      </c>
      <c r="B212" t="s">
        <v>224</v>
      </c>
      <c r="C212">
        <v>13</v>
      </c>
      <c r="D212" t="str">
        <f t="shared" si="27"/>
        <v/>
      </c>
      <c r="R212" t="str">
        <f t="shared" si="28"/>
        <v/>
      </c>
      <c r="S212" t="str">
        <f t="shared" si="29"/>
        <v/>
      </c>
      <c r="T212" t="str">
        <f t="shared" si="30"/>
        <v/>
      </c>
      <c r="U212" t="str">
        <f t="shared" si="31"/>
        <v/>
      </c>
      <c r="V212" t="str">
        <f t="shared" si="32"/>
        <v/>
      </c>
      <c r="W212" t="str">
        <f t="shared" si="33"/>
        <v/>
      </c>
      <c r="X212" t="str">
        <f t="shared" si="34"/>
        <v/>
      </c>
      <c r="Y212" t="str">
        <f t="shared" si="35"/>
        <v/>
      </c>
    </row>
    <row r="213" spans="1:25" x14ac:dyDescent="0.3">
      <c r="A213" t="e">
        <f>VLOOKUP(B213,'VTD Check'!A:D,4,FALSE)</f>
        <v>#N/A</v>
      </c>
      <c r="B213" t="s">
        <v>225</v>
      </c>
      <c r="C213">
        <v>13</v>
      </c>
      <c r="D213" t="str">
        <f t="shared" si="27"/>
        <v/>
      </c>
      <c r="R213" t="str">
        <f t="shared" si="28"/>
        <v/>
      </c>
      <c r="S213" t="str">
        <f t="shared" si="29"/>
        <v/>
      </c>
      <c r="T213" t="str">
        <f t="shared" si="30"/>
        <v/>
      </c>
      <c r="U213" t="str">
        <f t="shared" si="31"/>
        <v/>
      </c>
      <c r="V213" t="str">
        <f t="shared" si="32"/>
        <v/>
      </c>
      <c r="W213" t="str">
        <f t="shared" si="33"/>
        <v/>
      </c>
      <c r="X213" t="str">
        <f t="shared" si="34"/>
        <v/>
      </c>
      <c r="Y213" t="str">
        <f t="shared" si="35"/>
        <v/>
      </c>
    </row>
    <row r="214" spans="1:25" x14ac:dyDescent="0.3">
      <c r="A214" t="str">
        <f>VLOOKUP(B214,'VTD Check'!A:D,4,FALSE)</f>
        <v>14-050</v>
      </c>
      <c r="B214" t="s">
        <v>226</v>
      </c>
      <c r="C214">
        <v>14</v>
      </c>
      <c r="D214" t="str">
        <f t="shared" si="27"/>
        <v>ED</v>
      </c>
      <c r="E214">
        <v>2606</v>
      </c>
      <c r="F214">
        <v>1309</v>
      </c>
      <c r="G214" s="1">
        <v>0.50229999999999997</v>
      </c>
      <c r="H214">
        <v>2606</v>
      </c>
      <c r="I214">
        <v>1309</v>
      </c>
      <c r="J214">
        <v>1306</v>
      </c>
      <c r="K214">
        <v>10</v>
      </c>
      <c r="L214">
        <v>4</v>
      </c>
      <c r="M214">
        <v>9</v>
      </c>
      <c r="N214">
        <v>285</v>
      </c>
      <c r="O214">
        <v>8</v>
      </c>
      <c r="P214">
        <v>987</v>
      </c>
      <c r="Q214">
        <v>3</v>
      </c>
      <c r="R214">
        <f t="shared" si="28"/>
        <v>0.75574272588055125</v>
      </c>
      <c r="S214">
        <f t="shared" si="29"/>
        <v>7.656967840735069E-3</v>
      </c>
      <c r="T214">
        <f t="shared" si="30"/>
        <v>0.21822358346094947</v>
      </c>
      <c r="U214">
        <f t="shared" si="31"/>
        <v>6.8912710566615618E-3</v>
      </c>
      <c r="V214">
        <f t="shared" si="32"/>
        <v>6.1255742725880554E-3</v>
      </c>
      <c r="W214">
        <f t="shared" si="33"/>
        <v>3.0627871362940277E-3</v>
      </c>
      <c r="X214">
        <f t="shared" si="34"/>
        <v>2.2970903522205209E-3</v>
      </c>
      <c r="Y214">
        <f t="shared" si="35"/>
        <v>0.75574272588055125</v>
      </c>
    </row>
    <row r="215" spans="1:25" x14ac:dyDescent="0.3">
      <c r="A215" t="str">
        <f>VLOOKUP(B215,'VTD Check'!A:D,4,FALSE)</f>
        <v>14-055</v>
      </c>
      <c r="B215" t="s">
        <v>227</v>
      </c>
      <c r="C215">
        <v>14</v>
      </c>
      <c r="D215" t="str">
        <f t="shared" si="27"/>
        <v>ED</v>
      </c>
      <c r="E215">
        <v>437</v>
      </c>
      <c r="F215">
        <v>219</v>
      </c>
      <c r="G215" s="1">
        <v>0.50109999999999999</v>
      </c>
      <c r="H215">
        <v>437</v>
      </c>
      <c r="I215">
        <v>219</v>
      </c>
      <c r="J215">
        <v>218</v>
      </c>
      <c r="K215">
        <v>2</v>
      </c>
      <c r="L215">
        <v>0</v>
      </c>
      <c r="M215">
        <v>0</v>
      </c>
      <c r="N215">
        <v>51</v>
      </c>
      <c r="O215">
        <v>1</v>
      </c>
      <c r="P215">
        <v>164</v>
      </c>
      <c r="Q215">
        <v>0</v>
      </c>
      <c r="R215">
        <f t="shared" si="28"/>
        <v>0.75229357798165142</v>
      </c>
      <c r="S215">
        <f t="shared" si="29"/>
        <v>9.1743119266055051E-3</v>
      </c>
      <c r="T215">
        <f t="shared" si="30"/>
        <v>0.23394495412844038</v>
      </c>
      <c r="U215">
        <f t="shared" si="31"/>
        <v>0</v>
      </c>
      <c r="V215">
        <f t="shared" si="32"/>
        <v>4.5871559633027525E-3</v>
      </c>
      <c r="W215">
        <f t="shared" si="33"/>
        <v>0</v>
      </c>
      <c r="X215">
        <f t="shared" si="34"/>
        <v>0</v>
      </c>
      <c r="Y215">
        <f t="shared" si="35"/>
        <v>0.75229357798165142</v>
      </c>
    </row>
    <row r="216" spans="1:25" x14ac:dyDescent="0.3">
      <c r="A216" t="str">
        <f>VLOOKUP(B216,'VTD Check'!A:D,4,FALSE)</f>
        <v>14-060</v>
      </c>
      <c r="B216" t="s">
        <v>228</v>
      </c>
      <c r="C216">
        <v>14</v>
      </c>
      <c r="D216" t="str">
        <f t="shared" si="27"/>
        <v>ED</v>
      </c>
      <c r="E216">
        <v>2696</v>
      </c>
      <c r="F216">
        <v>1400</v>
      </c>
      <c r="G216" s="1">
        <v>0.51929999999999998</v>
      </c>
      <c r="H216">
        <v>2696</v>
      </c>
      <c r="I216">
        <v>1400</v>
      </c>
      <c r="J216">
        <v>1398</v>
      </c>
      <c r="K216">
        <v>19</v>
      </c>
      <c r="L216">
        <v>3</v>
      </c>
      <c r="M216">
        <v>11</v>
      </c>
      <c r="N216">
        <v>265</v>
      </c>
      <c r="O216">
        <v>4</v>
      </c>
      <c r="P216">
        <v>1092</v>
      </c>
      <c r="Q216">
        <v>4</v>
      </c>
      <c r="R216">
        <f t="shared" si="28"/>
        <v>0.7811158798283262</v>
      </c>
      <c r="S216">
        <f t="shared" si="29"/>
        <v>1.3590844062947067E-2</v>
      </c>
      <c r="T216">
        <f t="shared" si="30"/>
        <v>0.18955650929899856</v>
      </c>
      <c r="U216">
        <f t="shared" si="31"/>
        <v>7.8683834048640915E-3</v>
      </c>
      <c r="V216">
        <f t="shared" si="32"/>
        <v>2.8612303290414878E-3</v>
      </c>
      <c r="W216">
        <f t="shared" si="33"/>
        <v>2.1459227467811159E-3</v>
      </c>
      <c r="X216">
        <f t="shared" si="34"/>
        <v>2.8612303290414878E-3</v>
      </c>
      <c r="Y216">
        <f t="shared" si="35"/>
        <v>0.7811158798283262</v>
      </c>
    </row>
    <row r="217" spans="1:25" x14ac:dyDescent="0.3">
      <c r="A217" t="str">
        <f>VLOOKUP(B217,'VTD Check'!A:D,4,FALSE)</f>
        <v>14-065</v>
      </c>
      <c r="B217" t="s">
        <v>229</v>
      </c>
      <c r="C217">
        <v>14</v>
      </c>
      <c r="D217" t="str">
        <f t="shared" si="27"/>
        <v>ED</v>
      </c>
      <c r="E217">
        <v>1690</v>
      </c>
      <c r="F217">
        <v>781</v>
      </c>
      <c r="G217" s="1">
        <v>0.46210000000000001</v>
      </c>
      <c r="H217">
        <v>1690</v>
      </c>
      <c r="I217">
        <v>781</v>
      </c>
      <c r="J217">
        <v>779</v>
      </c>
      <c r="K217">
        <v>9</v>
      </c>
      <c r="L217">
        <v>2</v>
      </c>
      <c r="M217">
        <v>2</v>
      </c>
      <c r="N217">
        <v>164</v>
      </c>
      <c r="O217">
        <v>4</v>
      </c>
      <c r="P217">
        <v>597</v>
      </c>
      <c r="Q217">
        <v>1</v>
      </c>
      <c r="R217">
        <f t="shared" si="28"/>
        <v>0.76636713735558404</v>
      </c>
      <c r="S217">
        <f t="shared" si="29"/>
        <v>1.1553273427471117E-2</v>
      </c>
      <c r="T217">
        <f t="shared" si="30"/>
        <v>0.21052631578947367</v>
      </c>
      <c r="U217">
        <f t="shared" si="31"/>
        <v>2.5673940949935813E-3</v>
      </c>
      <c r="V217">
        <f t="shared" si="32"/>
        <v>5.1347881899871627E-3</v>
      </c>
      <c r="W217">
        <f t="shared" si="33"/>
        <v>2.5673940949935813E-3</v>
      </c>
      <c r="X217">
        <f t="shared" si="34"/>
        <v>1.2836970474967907E-3</v>
      </c>
      <c r="Y217">
        <f t="shared" si="35"/>
        <v>0.76636713735558404</v>
      </c>
    </row>
    <row r="218" spans="1:25" x14ac:dyDescent="0.3">
      <c r="A218" t="str">
        <f>VLOOKUP(B218,'VTD Check'!A:D,4,FALSE)</f>
        <v>14-070</v>
      </c>
      <c r="B218" t="s">
        <v>230</v>
      </c>
      <c r="C218">
        <v>14</v>
      </c>
      <c r="D218" t="str">
        <f t="shared" si="27"/>
        <v>ED</v>
      </c>
      <c r="E218">
        <v>1350</v>
      </c>
      <c r="F218">
        <v>560</v>
      </c>
      <c r="G218" s="1">
        <v>0.4148</v>
      </c>
      <c r="H218">
        <v>1350</v>
      </c>
      <c r="I218">
        <v>560</v>
      </c>
      <c r="J218">
        <v>557</v>
      </c>
      <c r="K218">
        <v>8</v>
      </c>
      <c r="L218">
        <v>0</v>
      </c>
      <c r="M218">
        <v>4</v>
      </c>
      <c r="N218">
        <v>138</v>
      </c>
      <c r="O218">
        <v>5</v>
      </c>
      <c r="P218">
        <v>399</v>
      </c>
      <c r="Q218">
        <v>3</v>
      </c>
      <c r="R218">
        <f t="shared" si="28"/>
        <v>0.71633752244165172</v>
      </c>
      <c r="S218">
        <f t="shared" si="29"/>
        <v>1.4362657091561939E-2</v>
      </c>
      <c r="T218">
        <f t="shared" si="30"/>
        <v>0.24775583482944344</v>
      </c>
      <c r="U218">
        <f t="shared" si="31"/>
        <v>7.1813285457809697E-3</v>
      </c>
      <c r="V218">
        <f t="shared" si="32"/>
        <v>8.9766606822262122E-3</v>
      </c>
      <c r="W218">
        <f t="shared" si="33"/>
        <v>0</v>
      </c>
      <c r="X218">
        <f t="shared" si="34"/>
        <v>5.3859964093357273E-3</v>
      </c>
      <c r="Y218">
        <f t="shared" si="35"/>
        <v>0.71633752244165172</v>
      </c>
    </row>
    <row r="219" spans="1:25" x14ac:dyDescent="0.3">
      <c r="A219" t="str">
        <f>VLOOKUP(B219,'VTD Check'!A:D,4,FALSE)</f>
        <v>14-075</v>
      </c>
      <c r="B219" t="s">
        <v>231</v>
      </c>
      <c r="C219">
        <v>14</v>
      </c>
      <c r="D219" t="str">
        <f t="shared" si="27"/>
        <v>ED</v>
      </c>
      <c r="E219">
        <v>2285</v>
      </c>
      <c r="F219">
        <v>1073</v>
      </c>
      <c r="G219" s="1">
        <v>0.46960000000000002</v>
      </c>
      <c r="H219">
        <v>2285</v>
      </c>
      <c r="I219">
        <v>1073</v>
      </c>
      <c r="J219">
        <v>1070</v>
      </c>
      <c r="K219">
        <v>13</v>
      </c>
      <c r="L219">
        <v>4</v>
      </c>
      <c r="M219">
        <v>5</v>
      </c>
      <c r="N219">
        <v>219</v>
      </c>
      <c r="O219">
        <v>1</v>
      </c>
      <c r="P219">
        <v>825</v>
      </c>
      <c r="Q219">
        <v>3</v>
      </c>
      <c r="R219">
        <f t="shared" si="28"/>
        <v>0.7710280373831776</v>
      </c>
      <c r="S219">
        <f t="shared" si="29"/>
        <v>1.2149532710280374E-2</v>
      </c>
      <c r="T219">
        <f t="shared" si="30"/>
        <v>0.20467289719626169</v>
      </c>
      <c r="U219">
        <f t="shared" si="31"/>
        <v>4.6728971962616819E-3</v>
      </c>
      <c r="V219">
        <f t="shared" si="32"/>
        <v>9.3457943925233649E-4</v>
      </c>
      <c r="W219">
        <f t="shared" si="33"/>
        <v>3.7383177570093459E-3</v>
      </c>
      <c r="X219">
        <f t="shared" si="34"/>
        <v>2.8037383177570091E-3</v>
      </c>
      <c r="Y219">
        <f t="shared" si="35"/>
        <v>0.7710280373831776</v>
      </c>
    </row>
    <row r="220" spans="1:25" x14ac:dyDescent="0.3">
      <c r="A220" t="str">
        <f>VLOOKUP(B220,'VTD Check'!A:D,4,FALSE)</f>
        <v>14-080</v>
      </c>
      <c r="B220" t="s">
        <v>232</v>
      </c>
      <c r="C220">
        <v>14</v>
      </c>
      <c r="D220" t="str">
        <f t="shared" si="27"/>
        <v>ED</v>
      </c>
      <c r="E220">
        <v>2151</v>
      </c>
      <c r="F220">
        <v>915</v>
      </c>
      <c r="G220" s="1">
        <v>0.4254</v>
      </c>
      <c r="H220">
        <v>2151</v>
      </c>
      <c r="I220">
        <v>915</v>
      </c>
      <c r="J220">
        <v>912</v>
      </c>
      <c r="K220">
        <v>9</v>
      </c>
      <c r="L220">
        <v>2</v>
      </c>
      <c r="M220">
        <v>7</v>
      </c>
      <c r="N220">
        <v>216</v>
      </c>
      <c r="O220">
        <v>2</v>
      </c>
      <c r="P220">
        <v>670</v>
      </c>
      <c r="Q220">
        <v>6</v>
      </c>
      <c r="R220">
        <f t="shared" si="28"/>
        <v>0.73464912280701755</v>
      </c>
      <c r="S220">
        <f t="shared" si="29"/>
        <v>9.8684210526315784E-3</v>
      </c>
      <c r="T220">
        <f t="shared" si="30"/>
        <v>0.23684210526315788</v>
      </c>
      <c r="U220">
        <f t="shared" si="31"/>
        <v>7.6754385964912276E-3</v>
      </c>
      <c r="V220">
        <f t="shared" si="32"/>
        <v>2.1929824561403508E-3</v>
      </c>
      <c r="W220">
        <f t="shared" si="33"/>
        <v>2.1929824561403508E-3</v>
      </c>
      <c r="X220">
        <f t="shared" si="34"/>
        <v>6.5789473684210523E-3</v>
      </c>
      <c r="Y220">
        <f t="shared" si="35"/>
        <v>0.73464912280701755</v>
      </c>
    </row>
    <row r="221" spans="1:25" x14ac:dyDescent="0.3">
      <c r="A221" t="e">
        <f>VLOOKUP(B221,'VTD Check'!A:D,4,FALSE)</f>
        <v>#N/A</v>
      </c>
      <c r="B221" t="s">
        <v>233</v>
      </c>
      <c r="C221">
        <v>14</v>
      </c>
      <c r="D221" t="str">
        <f t="shared" si="27"/>
        <v/>
      </c>
      <c r="R221" t="str">
        <f t="shared" si="28"/>
        <v/>
      </c>
      <c r="S221" t="str">
        <f t="shared" si="29"/>
        <v/>
      </c>
      <c r="T221" t="str">
        <f t="shared" si="30"/>
        <v/>
      </c>
      <c r="U221" t="str">
        <f t="shared" si="31"/>
        <v/>
      </c>
      <c r="V221" t="str">
        <f t="shared" si="32"/>
        <v/>
      </c>
      <c r="W221" t="str">
        <f t="shared" si="33"/>
        <v/>
      </c>
      <c r="X221" t="str">
        <f t="shared" si="34"/>
        <v/>
      </c>
      <c r="Y221" t="str">
        <f t="shared" si="35"/>
        <v/>
      </c>
    </row>
    <row r="222" spans="1:25" x14ac:dyDescent="0.3">
      <c r="A222" t="e">
        <f>VLOOKUP(B222,'VTD Check'!A:D,4,FALSE)</f>
        <v>#N/A</v>
      </c>
      <c r="B222" t="s">
        <v>234</v>
      </c>
      <c r="C222">
        <v>14</v>
      </c>
      <c r="D222" t="str">
        <f t="shared" si="27"/>
        <v/>
      </c>
      <c r="R222" t="str">
        <f t="shared" si="28"/>
        <v/>
      </c>
      <c r="S222" t="str">
        <f t="shared" si="29"/>
        <v/>
      </c>
      <c r="T222" t="str">
        <f t="shared" si="30"/>
        <v/>
      </c>
      <c r="U222" t="str">
        <f t="shared" si="31"/>
        <v/>
      </c>
      <c r="V222" t="str">
        <f t="shared" si="32"/>
        <v/>
      </c>
      <c r="W222" t="str">
        <f t="shared" si="33"/>
        <v/>
      </c>
      <c r="X222" t="str">
        <f t="shared" si="34"/>
        <v/>
      </c>
      <c r="Y222" t="str">
        <f t="shared" si="35"/>
        <v/>
      </c>
    </row>
    <row r="223" spans="1:25" x14ac:dyDescent="0.3">
      <c r="A223" t="e">
        <f>VLOOKUP(B223,'VTD Check'!A:D,4,FALSE)</f>
        <v>#N/A</v>
      </c>
      <c r="B223" t="s">
        <v>235</v>
      </c>
      <c r="C223">
        <v>14</v>
      </c>
      <c r="D223" t="str">
        <f t="shared" si="27"/>
        <v/>
      </c>
      <c r="E223">
        <v>0</v>
      </c>
      <c r="F223">
        <v>11589</v>
      </c>
      <c r="G223" t="s">
        <v>25</v>
      </c>
      <c r="H223">
        <v>243639</v>
      </c>
      <c r="I223">
        <v>5889</v>
      </c>
      <c r="J223">
        <v>5870</v>
      </c>
      <c r="K223">
        <v>78</v>
      </c>
      <c r="L223">
        <v>7</v>
      </c>
      <c r="M223">
        <v>19</v>
      </c>
      <c r="N223">
        <v>2254</v>
      </c>
      <c r="O223">
        <v>32</v>
      </c>
      <c r="P223">
        <v>3467</v>
      </c>
      <c r="Q223">
        <v>13</v>
      </c>
      <c r="R223">
        <f t="shared" si="28"/>
        <v>0.59063032367972745</v>
      </c>
      <c r="S223">
        <f t="shared" si="29"/>
        <v>1.3287904599659284E-2</v>
      </c>
      <c r="T223">
        <f t="shared" si="30"/>
        <v>0.38398637137989777</v>
      </c>
      <c r="U223">
        <f t="shared" si="31"/>
        <v>3.2367972742759796E-3</v>
      </c>
      <c r="V223">
        <f t="shared" si="32"/>
        <v>5.45144804088586E-3</v>
      </c>
      <c r="W223">
        <f t="shared" si="33"/>
        <v>1.192504258943782E-3</v>
      </c>
      <c r="X223">
        <f t="shared" si="34"/>
        <v>2.2146507666098809E-3</v>
      </c>
      <c r="Y223">
        <f t="shared" si="35"/>
        <v>0.59063032367972745</v>
      </c>
    </row>
    <row r="224" spans="1:25" x14ac:dyDescent="0.3">
      <c r="A224" t="e">
        <f>VLOOKUP(B224,'VTD Check'!A:D,4,FALSE)</f>
        <v>#N/A</v>
      </c>
      <c r="B224" t="s">
        <v>236</v>
      </c>
      <c r="C224">
        <v>14</v>
      </c>
      <c r="D224" t="str">
        <f t="shared" si="27"/>
        <v/>
      </c>
      <c r="E224">
        <v>0</v>
      </c>
      <c r="F224">
        <v>0</v>
      </c>
      <c r="G224" t="s">
        <v>25</v>
      </c>
      <c r="H224">
        <v>243639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tr">
        <f t="shared" si="28"/>
        <v/>
      </c>
      <c r="S224" t="str">
        <f t="shared" si="29"/>
        <v/>
      </c>
      <c r="T224" t="str">
        <f t="shared" si="30"/>
        <v/>
      </c>
      <c r="U224" t="str">
        <f t="shared" si="31"/>
        <v/>
      </c>
      <c r="V224" t="str">
        <f t="shared" si="32"/>
        <v/>
      </c>
      <c r="W224" t="str">
        <f t="shared" si="33"/>
        <v/>
      </c>
      <c r="X224" t="str">
        <f t="shared" si="34"/>
        <v/>
      </c>
      <c r="Y224" t="str">
        <f t="shared" si="35"/>
        <v/>
      </c>
    </row>
    <row r="225" spans="1:25" x14ac:dyDescent="0.3">
      <c r="A225" t="e">
        <f>VLOOKUP(B225,'VTD Check'!A:D,4,FALSE)</f>
        <v>#N/A</v>
      </c>
      <c r="B225" t="s">
        <v>237</v>
      </c>
      <c r="C225">
        <v>14</v>
      </c>
      <c r="D225" t="str">
        <f t="shared" si="27"/>
        <v/>
      </c>
      <c r="E225">
        <v>0</v>
      </c>
      <c r="F225">
        <v>0</v>
      </c>
      <c r="G225" t="s">
        <v>25</v>
      </c>
      <c r="H225">
        <v>243639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tr">
        <f t="shared" si="28"/>
        <v/>
      </c>
      <c r="S225" t="str">
        <f t="shared" si="29"/>
        <v/>
      </c>
      <c r="T225" t="str">
        <f t="shared" si="30"/>
        <v/>
      </c>
      <c r="U225" t="str">
        <f t="shared" si="31"/>
        <v/>
      </c>
      <c r="V225" t="str">
        <f t="shared" si="32"/>
        <v/>
      </c>
      <c r="W225" t="str">
        <f t="shared" si="33"/>
        <v/>
      </c>
      <c r="X225" t="str">
        <f t="shared" si="34"/>
        <v/>
      </c>
      <c r="Y225" t="str">
        <f t="shared" si="35"/>
        <v/>
      </c>
    </row>
    <row r="226" spans="1:25" x14ac:dyDescent="0.3">
      <c r="A226" t="str">
        <f>VLOOKUP(B226,'VTD Check'!A:D,4,FALSE)</f>
        <v>15-100</v>
      </c>
      <c r="B226" t="s">
        <v>238</v>
      </c>
      <c r="C226">
        <v>15</v>
      </c>
      <c r="D226" t="str">
        <f t="shared" si="27"/>
        <v>ED</v>
      </c>
      <c r="E226">
        <v>1929</v>
      </c>
      <c r="F226">
        <v>1020</v>
      </c>
      <c r="G226" s="1">
        <v>0.52880000000000005</v>
      </c>
      <c r="H226">
        <v>1929</v>
      </c>
      <c r="I226">
        <v>1020</v>
      </c>
      <c r="J226">
        <v>1017</v>
      </c>
      <c r="K226">
        <v>10</v>
      </c>
      <c r="L226">
        <v>2</v>
      </c>
      <c r="M226">
        <v>7</v>
      </c>
      <c r="N226">
        <v>243</v>
      </c>
      <c r="O226">
        <v>4</v>
      </c>
      <c r="P226">
        <v>749</v>
      </c>
      <c r="Q226">
        <v>2</v>
      </c>
      <c r="R226">
        <f t="shared" si="28"/>
        <v>0.73647984267453293</v>
      </c>
      <c r="S226">
        <f t="shared" si="29"/>
        <v>9.8328416912487702E-3</v>
      </c>
      <c r="T226">
        <f t="shared" si="30"/>
        <v>0.23893805309734514</v>
      </c>
      <c r="U226">
        <f t="shared" si="31"/>
        <v>6.8829891838741398E-3</v>
      </c>
      <c r="V226">
        <f t="shared" si="32"/>
        <v>3.9331366764995086E-3</v>
      </c>
      <c r="W226">
        <f t="shared" si="33"/>
        <v>1.9665683382497543E-3</v>
      </c>
      <c r="X226">
        <f t="shared" si="34"/>
        <v>1.9665683382497543E-3</v>
      </c>
      <c r="Y226">
        <f t="shared" si="35"/>
        <v>0.73647984267453293</v>
      </c>
    </row>
    <row r="227" spans="1:25" x14ac:dyDescent="0.3">
      <c r="A227" t="str">
        <f>VLOOKUP(B227,'VTD Check'!A:D,4,FALSE)</f>
        <v>15-103</v>
      </c>
      <c r="B227" t="s">
        <v>239</v>
      </c>
      <c r="C227">
        <v>15</v>
      </c>
      <c r="D227" t="str">
        <f t="shared" si="27"/>
        <v>ED</v>
      </c>
      <c r="E227">
        <v>958</v>
      </c>
      <c r="F227">
        <v>459</v>
      </c>
      <c r="G227" s="1">
        <v>0.47910000000000003</v>
      </c>
      <c r="H227">
        <v>958</v>
      </c>
      <c r="I227">
        <v>459</v>
      </c>
      <c r="J227">
        <v>457</v>
      </c>
      <c r="K227">
        <v>7</v>
      </c>
      <c r="L227">
        <v>1</v>
      </c>
      <c r="M227">
        <v>7</v>
      </c>
      <c r="N227">
        <v>110</v>
      </c>
      <c r="O227">
        <v>2</v>
      </c>
      <c r="P227">
        <v>328</v>
      </c>
      <c r="Q227">
        <v>2</v>
      </c>
      <c r="R227">
        <f t="shared" si="28"/>
        <v>0.71772428884026263</v>
      </c>
      <c r="S227">
        <f t="shared" si="29"/>
        <v>1.5317286652078774E-2</v>
      </c>
      <c r="T227">
        <f t="shared" si="30"/>
        <v>0.24070021881838075</v>
      </c>
      <c r="U227">
        <f t="shared" si="31"/>
        <v>1.5317286652078774E-2</v>
      </c>
      <c r="V227">
        <f t="shared" si="32"/>
        <v>4.3763676148796497E-3</v>
      </c>
      <c r="W227">
        <f t="shared" si="33"/>
        <v>2.1881838074398249E-3</v>
      </c>
      <c r="X227">
        <f t="shared" si="34"/>
        <v>4.3763676148796497E-3</v>
      </c>
      <c r="Y227">
        <f t="shared" si="35"/>
        <v>0.71772428884026263</v>
      </c>
    </row>
    <row r="228" spans="1:25" x14ac:dyDescent="0.3">
      <c r="A228" t="str">
        <f>VLOOKUP(B228,'VTD Check'!A:D,4,FALSE)</f>
        <v>15-105</v>
      </c>
      <c r="B228" t="s">
        <v>240</v>
      </c>
      <c r="C228">
        <v>15</v>
      </c>
      <c r="D228" t="str">
        <f t="shared" si="27"/>
        <v>ED</v>
      </c>
      <c r="E228">
        <v>3164</v>
      </c>
      <c r="F228">
        <v>1609</v>
      </c>
      <c r="G228" s="1">
        <v>0.50849999999999995</v>
      </c>
      <c r="H228">
        <v>3164</v>
      </c>
      <c r="I228">
        <v>1609</v>
      </c>
      <c r="J228">
        <v>1605</v>
      </c>
      <c r="K228">
        <v>31</v>
      </c>
      <c r="L228">
        <v>10</v>
      </c>
      <c r="M228">
        <v>14</v>
      </c>
      <c r="N228">
        <v>369</v>
      </c>
      <c r="O228">
        <v>13</v>
      </c>
      <c r="P228">
        <v>1160</v>
      </c>
      <c r="Q228">
        <v>8</v>
      </c>
      <c r="R228">
        <f t="shared" si="28"/>
        <v>0.72274143302180682</v>
      </c>
      <c r="S228">
        <f t="shared" si="29"/>
        <v>1.9314641744548288E-2</v>
      </c>
      <c r="T228">
        <f t="shared" si="30"/>
        <v>0.22990654205607478</v>
      </c>
      <c r="U228">
        <f t="shared" si="31"/>
        <v>8.7227414330218068E-3</v>
      </c>
      <c r="V228">
        <f t="shared" si="32"/>
        <v>8.0996884735202498E-3</v>
      </c>
      <c r="W228">
        <f t="shared" si="33"/>
        <v>6.2305295950155761E-3</v>
      </c>
      <c r="X228">
        <f t="shared" si="34"/>
        <v>4.9844236760124613E-3</v>
      </c>
      <c r="Y228">
        <f t="shared" si="35"/>
        <v>0.72274143302180682</v>
      </c>
    </row>
    <row r="229" spans="1:25" x14ac:dyDescent="0.3">
      <c r="A229" t="str">
        <f>VLOOKUP(B229,'VTD Check'!A:D,4,FALSE)</f>
        <v>15-110</v>
      </c>
      <c r="B229" t="s">
        <v>241</v>
      </c>
      <c r="C229">
        <v>15</v>
      </c>
      <c r="D229" t="str">
        <f t="shared" si="27"/>
        <v>ED</v>
      </c>
      <c r="E229">
        <v>1787</v>
      </c>
      <c r="F229">
        <v>837</v>
      </c>
      <c r="G229" s="1">
        <v>0.46839999999999998</v>
      </c>
      <c r="H229">
        <v>1787</v>
      </c>
      <c r="I229">
        <v>837</v>
      </c>
      <c r="J229">
        <v>836</v>
      </c>
      <c r="K229">
        <v>16</v>
      </c>
      <c r="L229">
        <v>5</v>
      </c>
      <c r="M229">
        <v>3</v>
      </c>
      <c r="N229">
        <v>181</v>
      </c>
      <c r="O229">
        <v>9</v>
      </c>
      <c r="P229">
        <v>618</v>
      </c>
      <c r="Q229">
        <v>4</v>
      </c>
      <c r="R229">
        <f t="shared" si="28"/>
        <v>0.73923444976076558</v>
      </c>
      <c r="S229">
        <f t="shared" si="29"/>
        <v>1.9138755980861243E-2</v>
      </c>
      <c r="T229">
        <f t="shared" si="30"/>
        <v>0.21650717703349281</v>
      </c>
      <c r="U229">
        <f t="shared" si="31"/>
        <v>3.5885167464114833E-3</v>
      </c>
      <c r="V229">
        <f t="shared" si="32"/>
        <v>1.076555023923445E-2</v>
      </c>
      <c r="W229">
        <f t="shared" si="33"/>
        <v>5.9808612440191387E-3</v>
      </c>
      <c r="X229">
        <f t="shared" si="34"/>
        <v>4.7846889952153108E-3</v>
      </c>
      <c r="Y229">
        <f t="shared" si="35"/>
        <v>0.73923444976076558</v>
      </c>
    </row>
    <row r="230" spans="1:25" x14ac:dyDescent="0.3">
      <c r="A230" t="str">
        <f>VLOOKUP(B230,'VTD Check'!A:D,4,FALSE)</f>
        <v>15-115</v>
      </c>
      <c r="B230" t="s">
        <v>242</v>
      </c>
      <c r="C230">
        <v>15</v>
      </c>
      <c r="D230" t="str">
        <f t="shared" si="27"/>
        <v>ED</v>
      </c>
      <c r="E230">
        <v>1587</v>
      </c>
      <c r="F230">
        <v>798</v>
      </c>
      <c r="G230" s="1">
        <v>0.50280000000000002</v>
      </c>
      <c r="H230">
        <v>1587</v>
      </c>
      <c r="I230">
        <v>798</v>
      </c>
      <c r="J230">
        <v>793</v>
      </c>
      <c r="K230">
        <v>12</v>
      </c>
      <c r="L230">
        <v>4</v>
      </c>
      <c r="M230">
        <v>5</v>
      </c>
      <c r="N230">
        <v>173</v>
      </c>
      <c r="O230">
        <v>7</v>
      </c>
      <c r="P230">
        <v>591</v>
      </c>
      <c r="Q230">
        <v>1</v>
      </c>
      <c r="R230">
        <f t="shared" si="28"/>
        <v>0.74527112232030268</v>
      </c>
      <c r="S230">
        <f t="shared" si="29"/>
        <v>1.5132408575031526E-2</v>
      </c>
      <c r="T230">
        <f t="shared" si="30"/>
        <v>0.21815889029003782</v>
      </c>
      <c r="U230">
        <f t="shared" si="31"/>
        <v>6.3051702395964691E-3</v>
      </c>
      <c r="V230">
        <f t="shared" si="32"/>
        <v>8.8272383354350576E-3</v>
      </c>
      <c r="W230">
        <f t="shared" si="33"/>
        <v>5.0441361916771753E-3</v>
      </c>
      <c r="X230">
        <f t="shared" si="34"/>
        <v>1.2610340479192938E-3</v>
      </c>
      <c r="Y230">
        <f t="shared" si="35"/>
        <v>0.74527112232030268</v>
      </c>
    </row>
    <row r="231" spans="1:25" x14ac:dyDescent="0.3">
      <c r="A231" t="str">
        <f>VLOOKUP(B231,'VTD Check'!A:D,4,FALSE)</f>
        <v>15-120</v>
      </c>
      <c r="B231" t="s">
        <v>243</v>
      </c>
      <c r="C231">
        <v>15</v>
      </c>
      <c r="D231" t="str">
        <f t="shared" si="27"/>
        <v>ED</v>
      </c>
      <c r="E231">
        <v>880</v>
      </c>
      <c r="F231">
        <v>427</v>
      </c>
      <c r="G231" s="1">
        <v>0.48520000000000002</v>
      </c>
      <c r="H231">
        <v>880</v>
      </c>
      <c r="I231">
        <v>427</v>
      </c>
      <c r="J231">
        <v>425</v>
      </c>
      <c r="K231">
        <v>12</v>
      </c>
      <c r="L231">
        <v>0</v>
      </c>
      <c r="M231">
        <v>5</v>
      </c>
      <c r="N231">
        <v>153</v>
      </c>
      <c r="O231">
        <v>2</v>
      </c>
      <c r="P231">
        <v>253</v>
      </c>
      <c r="Q231">
        <v>0</v>
      </c>
      <c r="R231">
        <f t="shared" si="28"/>
        <v>0.59529411764705886</v>
      </c>
      <c r="S231">
        <f t="shared" si="29"/>
        <v>2.823529411764706E-2</v>
      </c>
      <c r="T231">
        <f t="shared" si="30"/>
        <v>0.36</v>
      </c>
      <c r="U231">
        <f t="shared" si="31"/>
        <v>1.1764705882352941E-2</v>
      </c>
      <c r="V231">
        <f t="shared" si="32"/>
        <v>4.7058823529411761E-3</v>
      </c>
      <c r="W231">
        <f t="shared" si="33"/>
        <v>0</v>
      </c>
      <c r="X231">
        <f t="shared" si="34"/>
        <v>0</v>
      </c>
      <c r="Y231">
        <f t="shared" si="35"/>
        <v>0.59529411764705886</v>
      </c>
    </row>
    <row r="232" spans="1:25" x14ac:dyDescent="0.3">
      <c r="A232" t="str">
        <f>VLOOKUP(B232,'VTD Check'!A:D,4,FALSE)</f>
        <v>15-125</v>
      </c>
      <c r="B232" t="s">
        <v>244</v>
      </c>
      <c r="C232">
        <v>15</v>
      </c>
      <c r="D232" t="str">
        <f t="shared" si="27"/>
        <v>ED</v>
      </c>
      <c r="E232">
        <v>876</v>
      </c>
      <c r="F232">
        <v>392</v>
      </c>
      <c r="G232" s="1">
        <v>0.44750000000000001</v>
      </c>
      <c r="H232">
        <v>876</v>
      </c>
      <c r="I232">
        <v>392</v>
      </c>
      <c r="J232">
        <v>390</v>
      </c>
      <c r="K232">
        <v>17</v>
      </c>
      <c r="L232">
        <v>3</v>
      </c>
      <c r="M232">
        <v>6</v>
      </c>
      <c r="N232">
        <v>200</v>
      </c>
      <c r="O232">
        <v>4</v>
      </c>
      <c r="P232">
        <v>158</v>
      </c>
      <c r="Q232">
        <v>2</v>
      </c>
      <c r="R232">
        <f t="shared" si="28"/>
        <v>0.40512820512820513</v>
      </c>
      <c r="S232">
        <f t="shared" si="29"/>
        <v>4.3589743589743588E-2</v>
      </c>
      <c r="T232">
        <f t="shared" si="30"/>
        <v>0.51282051282051277</v>
      </c>
      <c r="U232">
        <f t="shared" si="31"/>
        <v>1.5384615384615385E-2</v>
      </c>
      <c r="V232">
        <f t="shared" si="32"/>
        <v>1.0256410256410256E-2</v>
      </c>
      <c r="W232">
        <f t="shared" si="33"/>
        <v>7.6923076923076927E-3</v>
      </c>
      <c r="X232">
        <f t="shared" si="34"/>
        <v>5.1282051282051282E-3</v>
      </c>
      <c r="Y232">
        <f t="shared" si="35"/>
        <v>2.5128205128205128</v>
      </c>
    </row>
    <row r="233" spans="1:25" x14ac:dyDescent="0.3">
      <c r="A233" t="str">
        <f>VLOOKUP(B233,'VTD Check'!A:D,4,FALSE)</f>
        <v>15-130</v>
      </c>
      <c r="B233" t="s">
        <v>245</v>
      </c>
      <c r="C233">
        <v>15</v>
      </c>
      <c r="D233" t="str">
        <f t="shared" si="27"/>
        <v>ED</v>
      </c>
      <c r="E233">
        <v>629</v>
      </c>
      <c r="F233">
        <v>166</v>
      </c>
      <c r="G233" s="1">
        <v>0.26390000000000002</v>
      </c>
      <c r="H233">
        <v>629</v>
      </c>
      <c r="I233">
        <v>166</v>
      </c>
      <c r="J233">
        <v>166</v>
      </c>
      <c r="K233">
        <v>7</v>
      </c>
      <c r="L233">
        <v>1</v>
      </c>
      <c r="M233">
        <v>1</v>
      </c>
      <c r="N233">
        <v>28</v>
      </c>
      <c r="O233">
        <v>2</v>
      </c>
      <c r="P233">
        <v>125</v>
      </c>
      <c r="Q233">
        <v>2</v>
      </c>
      <c r="R233">
        <f t="shared" si="28"/>
        <v>0.75301204819277112</v>
      </c>
      <c r="S233">
        <f t="shared" si="29"/>
        <v>4.2168674698795178E-2</v>
      </c>
      <c r="T233">
        <f t="shared" si="30"/>
        <v>0.16867469879518071</v>
      </c>
      <c r="U233">
        <f t="shared" si="31"/>
        <v>6.024096385542169E-3</v>
      </c>
      <c r="V233">
        <f t="shared" si="32"/>
        <v>1.2048192771084338E-2</v>
      </c>
      <c r="W233">
        <f t="shared" si="33"/>
        <v>6.024096385542169E-3</v>
      </c>
      <c r="X233">
        <f t="shared" si="34"/>
        <v>1.2048192771084338E-2</v>
      </c>
      <c r="Y233">
        <f t="shared" si="35"/>
        <v>0.75301204819277112</v>
      </c>
    </row>
    <row r="234" spans="1:25" x14ac:dyDescent="0.3">
      <c r="A234" t="str">
        <f>VLOOKUP(B234,'VTD Check'!A:D,4,FALSE)</f>
        <v>15-135</v>
      </c>
      <c r="B234" t="s">
        <v>246</v>
      </c>
      <c r="C234">
        <v>15</v>
      </c>
      <c r="D234" t="str">
        <f t="shared" si="27"/>
        <v>ED</v>
      </c>
      <c r="E234">
        <v>1438</v>
      </c>
      <c r="F234">
        <v>718</v>
      </c>
      <c r="G234" s="1">
        <v>0.49930000000000002</v>
      </c>
      <c r="H234">
        <v>1438</v>
      </c>
      <c r="I234">
        <v>718</v>
      </c>
      <c r="J234">
        <v>712</v>
      </c>
      <c r="K234">
        <v>8</v>
      </c>
      <c r="L234">
        <v>0</v>
      </c>
      <c r="M234">
        <v>11</v>
      </c>
      <c r="N234">
        <v>213</v>
      </c>
      <c r="O234">
        <v>4</v>
      </c>
      <c r="P234">
        <v>473</v>
      </c>
      <c r="Q234">
        <v>3</v>
      </c>
      <c r="R234">
        <f t="shared" si="28"/>
        <v>0.6643258426966292</v>
      </c>
      <c r="S234">
        <f t="shared" si="29"/>
        <v>1.1235955056179775E-2</v>
      </c>
      <c r="T234">
        <f t="shared" si="30"/>
        <v>0.2991573033707865</v>
      </c>
      <c r="U234">
        <f t="shared" si="31"/>
        <v>1.5449438202247191E-2</v>
      </c>
      <c r="V234">
        <f t="shared" si="32"/>
        <v>5.6179775280898875E-3</v>
      </c>
      <c r="W234">
        <f t="shared" si="33"/>
        <v>0</v>
      </c>
      <c r="X234">
        <f t="shared" si="34"/>
        <v>4.2134831460674156E-3</v>
      </c>
      <c r="Y234">
        <f t="shared" si="35"/>
        <v>0.6643258426966292</v>
      </c>
    </row>
    <row r="235" spans="1:25" x14ac:dyDescent="0.3">
      <c r="A235" t="e">
        <f>VLOOKUP(B235,'VTD Check'!A:D,4,FALSE)</f>
        <v>#N/A</v>
      </c>
      <c r="B235" t="s">
        <v>247</v>
      </c>
      <c r="C235">
        <v>15</v>
      </c>
      <c r="D235" t="str">
        <f t="shared" si="27"/>
        <v/>
      </c>
      <c r="R235" t="str">
        <f t="shared" si="28"/>
        <v/>
      </c>
      <c r="S235" t="str">
        <f t="shared" si="29"/>
        <v/>
      </c>
      <c r="T235" t="str">
        <f t="shared" si="30"/>
        <v/>
      </c>
      <c r="U235" t="str">
        <f t="shared" si="31"/>
        <v/>
      </c>
      <c r="V235" t="str">
        <f t="shared" si="32"/>
        <v/>
      </c>
      <c r="W235" t="str">
        <f t="shared" si="33"/>
        <v/>
      </c>
      <c r="X235" t="str">
        <f t="shared" si="34"/>
        <v/>
      </c>
      <c r="Y235" t="str">
        <f t="shared" si="35"/>
        <v/>
      </c>
    </row>
    <row r="236" spans="1:25" x14ac:dyDescent="0.3">
      <c r="A236" t="e">
        <f>VLOOKUP(B236,'VTD Check'!A:D,4,FALSE)</f>
        <v>#N/A</v>
      </c>
      <c r="B236" t="s">
        <v>248</v>
      </c>
      <c r="C236">
        <v>15</v>
      </c>
      <c r="D236" t="str">
        <f t="shared" si="27"/>
        <v/>
      </c>
      <c r="R236" t="str">
        <f t="shared" si="28"/>
        <v/>
      </c>
      <c r="S236" t="str">
        <f t="shared" si="29"/>
        <v/>
      </c>
      <c r="T236" t="str">
        <f t="shared" si="30"/>
        <v/>
      </c>
      <c r="U236" t="str">
        <f t="shared" si="31"/>
        <v/>
      </c>
      <c r="V236" t="str">
        <f t="shared" si="32"/>
        <v/>
      </c>
      <c r="W236" t="str">
        <f t="shared" si="33"/>
        <v/>
      </c>
      <c r="X236" t="str">
        <f t="shared" si="34"/>
        <v/>
      </c>
      <c r="Y236" t="str">
        <f t="shared" si="35"/>
        <v/>
      </c>
    </row>
    <row r="237" spans="1:25" x14ac:dyDescent="0.3">
      <c r="A237" t="str">
        <f>VLOOKUP(B237,'VTD Check'!A:D,4,FALSE)</f>
        <v>16-140</v>
      </c>
      <c r="B237" t="s">
        <v>249</v>
      </c>
      <c r="C237">
        <v>16</v>
      </c>
      <c r="D237" t="str">
        <f t="shared" si="27"/>
        <v>ED</v>
      </c>
      <c r="E237">
        <v>1877</v>
      </c>
      <c r="F237">
        <v>1058</v>
      </c>
      <c r="G237" s="1">
        <v>0.56369999999999998</v>
      </c>
      <c r="H237">
        <v>1877</v>
      </c>
      <c r="I237">
        <v>1058</v>
      </c>
      <c r="J237">
        <v>1054</v>
      </c>
      <c r="K237">
        <v>12</v>
      </c>
      <c r="L237">
        <v>5</v>
      </c>
      <c r="M237">
        <v>4</v>
      </c>
      <c r="N237">
        <v>269</v>
      </c>
      <c r="O237">
        <v>11</v>
      </c>
      <c r="P237">
        <v>751</v>
      </c>
      <c r="Q237">
        <v>2</v>
      </c>
      <c r="R237">
        <f t="shared" si="28"/>
        <v>0.71252371916508539</v>
      </c>
      <c r="S237">
        <f t="shared" si="29"/>
        <v>1.1385199240986717E-2</v>
      </c>
      <c r="T237">
        <f t="shared" si="30"/>
        <v>0.25521821631878555</v>
      </c>
      <c r="U237">
        <f t="shared" si="31"/>
        <v>3.7950664136622392E-3</v>
      </c>
      <c r="V237">
        <f t="shared" si="32"/>
        <v>1.0436432637571158E-2</v>
      </c>
      <c r="W237">
        <f t="shared" si="33"/>
        <v>4.7438330170777986E-3</v>
      </c>
      <c r="X237">
        <f t="shared" si="34"/>
        <v>1.8975332068311196E-3</v>
      </c>
      <c r="Y237">
        <f t="shared" si="35"/>
        <v>0.71252371916508539</v>
      </c>
    </row>
    <row r="238" spans="1:25" x14ac:dyDescent="0.3">
      <c r="A238" t="str">
        <f>VLOOKUP(B238,'VTD Check'!A:D,4,FALSE)</f>
        <v>16-145</v>
      </c>
      <c r="B238" t="s">
        <v>250</v>
      </c>
      <c r="C238">
        <v>16</v>
      </c>
      <c r="D238" t="str">
        <f t="shared" si="27"/>
        <v>ED</v>
      </c>
      <c r="E238">
        <v>1749</v>
      </c>
      <c r="F238">
        <v>1942</v>
      </c>
      <c r="G238" s="1">
        <v>1.1103000000000001</v>
      </c>
      <c r="H238">
        <v>1749</v>
      </c>
      <c r="I238">
        <v>972</v>
      </c>
      <c r="J238">
        <v>971</v>
      </c>
      <c r="K238">
        <v>19</v>
      </c>
      <c r="L238">
        <v>4</v>
      </c>
      <c r="M238">
        <v>7</v>
      </c>
      <c r="N238">
        <v>275</v>
      </c>
      <c r="O238">
        <v>2</v>
      </c>
      <c r="P238">
        <v>661</v>
      </c>
      <c r="Q238">
        <v>3</v>
      </c>
      <c r="R238">
        <f t="shared" si="28"/>
        <v>0.68074150360453145</v>
      </c>
      <c r="S238">
        <f t="shared" si="29"/>
        <v>1.9567456230690009E-2</v>
      </c>
      <c r="T238">
        <f t="shared" si="30"/>
        <v>0.28321318228630277</v>
      </c>
      <c r="U238">
        <f t="shared" si="31"/>
        <v>7.2090628218331619E-3</v>
      </c>
      <c r="V238">
        <f t="shared" si="32"/>
        <v>2.0597322348094747E-3</v>
      </c>
      <c r="W238">
        <f t="shared" si="33"/>
        <v>4.1194644696189494E-3</v>
      </c>
      <c r="X238">
        <f t="shared" si="34"/>
        <v>3.089598352214212E-3</v>
      </c>
      <c r="Y238">
        <f t="shared" si="35"/>
        <v>0.68074150360453145</v>
      </c>
    </row>
    <row r="239" spans="1:25" x14ac:dyDescent="0.3">
      <c r="A239" t="str">
        <f>VLOOKUP(B239,'VTD Check'!A:D,4,FALSE)</f>
        <v>16-150</v>
      </c>
      <c r="B239" t="s">
        <v>251</v>
      </c>
      <c r="C239">
        <v>16</v>
      </c>
      <c r="D239" t="str">
        <f t="shared" si="27"/>
        <v>ED</v>
      </c>
      <c r="E239">
        <v>839</v>
      </c>
      <c r="F239">
        <v>451</v>
      </c>
      <c r="G239" s="1">
        <v>0.53749999999999998</v>
      </c>
      <c r="H239">
        <v>839</v>
      </c>
      <c r="I239">
        <v>451</v>
      </c>
      <c r="J239">
        <v>449</v>
      </c>
      <c r="K239">
        <v>6</v>
      </c>
      <c r="L239">
        <v>0</v>
      </c>
      <c r="M239">
        <v>3</v>
      </c>
      <c r="N239">
        <v>71</v>
      </c>
      <c r="O239">
        <v>1</v>
      </c>
      <c r="P239">
        <v>368</v>
      </c>
      <c r="Q239">
        <v>0</v>
      </c>
      <c r="R239">
        <f t="shared" si="28"/>
        <v>0.8195991091314031</v>
      </c>
      <c r="S239">
        <f t="shared" si="29"/>
        <v>1.3363028953229399E-2</v>
      </c>
      <c r="T239">
        <f t="shared" si="30"/>
        <v>0.15812917594654788</v>
      </c>
      <c r="U239">
        <f t="shared" si="31"/>
        <v>6.6815144766146995E-3</v>
      </c>
      <c r="V239">
        <f t="shared" si="32"/>
        <v>2.2271714922048997E-3</v>
      </c>
      <c r="W239">
        <f t="shared" si="33"/>
        <v>0</v>
      </c>
      <c r="X239">
        <f t="shared" si="34"/>
        <v>0</v>
      </c>
      <c r="Y239">
        <f t="shared" si="35"/>
        <v>0.8195991091314031</v>
      </c>
    </row>
    <row r="240" spans="1:25" x14ac:dyDescent="0.3">
      <c r="A240" t="str">
        <f>VLOOKUP(B240,'VTD Check'!A:D,4,FALSE)</f>
        <v>16-155</v>
      </c>
      <c r="B240" t="s">
        <v>252</v>
      </c>
      <c r="C240">
        <v>16</v>
      </c>
      <c r="D240" t="str">
        <f t="shared" si="27"/>
        <v>ED</v>
      </c>
      <c r="E240">
        <v>1659</v>
      </c>
      <c r="F240">
        <v>1003</v>
      </c>
      <c r="G240" s="1">
        <v>0.60460000000000003</v>
      </c>
      <c r="H240">
        <v>1659</v>
      </c>
      <c r="I240">
        <v>1003</v>
      </c>
      <c r="J240">
        <v>1000</v>
      </c>
      <c r="K240">
        <v>15</v>
      </c>
      <c r="L240">
        <v>3</v>
      </c>
      <c r="M240">
        <v>6</v>
      </c>
      <c r="N240">
        <v>283</v>
      </c>
      <c r="O240">
        <v>10</v>
      </c>
      <c r="P240">
        <v>680</v>
      </c>
      <c r="Q240">
        <v>3</v>
      </c>
      <c r="R240">
        <f t="shared" si="28"/>
        <v>0.68</v>
      </c>
      <c r="S240">
        <f t="shared" si="29"/>
        <v>1.4999999999999999E-2</v>
      </c>
      <c r="T240">
        <f t="shared" si="30"/>
        <v>0.28299999999999997</v>
      </c>
      <c r="U240">
        <f t="shared" si="31"/>
        <v>6.0000000000000001E-3</v>
      </c>
      <c r="V240">
        <f t="shared" si="32"/>
        <v>0.01</v>
      </c>
      <c r="W240">
        <f t="shared" si="33"/>
        <v>3.0000000000000001E-3</v>
      </c>
      <c r="X240">
        <f t="shared" si="34"/>
        <v>3.0000000000000001E-3</v>
      </c>
      <c r="Y240">
        <f t="shared" si="35"/>
        <v>0.68</v>
      </c>
    </row>
    <row r="241" spans="1:25" x14ac:dyDescent="0.3">
      <c r="A241" t="str">
        <f>VLOOKUP(B241,'VTD Check'!A:D,4,FALSE)</f>
        <v>16-160</v>
      </c>
      <c r="B241" t="s">
        <v>253</v>
      </c>
      <c r="C241">
        <v>16</v>
      </c>
      <c r="D241" t="str">
        <f t="shared" si="27"/>
        <v>ED</v>
      </c>
      <c r="E241">
        <v>2056</v>
      </c>
      <c r="F241">
        <v>2387</v>
      </c>
      <c r="G241" s="1">
        <v>1.161</v>
      </c>
      <c r="H241">
        <v>2056</v>
      </c>
      <c r="I241">
        <v>1192</v>
      </c>
      <c r="J241">
        <v>1188</v>
      </c>
      <c r="K241">
        <v>13</v>
      </c>
      <c r="L241">
        <v>2</v>
      </c>
      <c r="M241">
        <v>5</v>
      </c>
      <c r="N241">
        <v>267</v>
      </c>
      <c r="O241">
        <v>6</v>
      </c>
      <c r="P241">
        <v>894</v>
      </c>
      <c r="Q241">
        <v>1</v>
      </c>
      <c r="R241">
        <f t="shared" si="28"/>
        <v>0.75252525252525249</v>
      </c>
      <c r="S241">
        <f t="shared" si="29"/>
        <v>1.0942760942760943E-2</v>
      </c>
      <c r="T241">
        <f t="shared" si="30"/>
        <v>0.22474747474747475</v>
      </c>
      <c r="U241">
        <f t="shared" si="31"/>
        <v>4.2087542087542087E-3</v>
      </c>
      <c r="V241">
        <f t="shared" si="32"/>
        <v>5.0505050505050509E-3</v>
      </c>
      <c r="W241">
        <f t="shared" si="33"/>
        <v>1.6835016835016834E-3</v>
      </c>
      <c r="X241">
        <f t="shared" si="34"/>
        <v>8.4175084175084171E-4</v>
      </c>
      <c r="Y241">
        <f t="shared" si="35"/>
        <v>0.75252525252525249</v>
      </c>
    </row>
    <row r="242" spans="1:25" x14ac:dyDescent="0.3">
      <c r="A242" t="str">
        <f>VLOOKUP(B242,'VTD Check'!A:D,4,FALSE)</f>
        <v>16-165</v>
      </c>
      <c r="B242" t="s">
        <v>254</v>
      </c>
      <c r="C242">
        <v>16</v>
      </c>
      <c r="D242" t="str">
        <f t="shared" si="27"/>
        <v>ED</v>
      </c>
      <c r="E242">
        <v>2460</v>
      </c>
      <c r="F242">
        <v>2397</v>
      </c>
      <c r="G242" s="1">
        <v>0.97440000000000004</v>
      </c>
      <c r="H242">
        <v>2460</v>
      </c>
      <c r="I242">
        <v>1200</v>
      </c>
      <c r="J242">
        <v>1194</v>
      </c>
      <c r="K242">
        <v>24</v>
      </c>
      <c r="L242">
        <v>2</v>
      </c>
      <c r="M242">
        <v>4</v>
      </c>
      <c r="N242">
        <v>303</v>
      </c>
      <c r="O242">
        <v>4</v>
      </c>
      <c r="P242">
        <v>856</v>
      </c>
      <c r="Q242">
        <v>1</v>
      </c>
      <c r="R242">
        <f t="shared" si="28"/>
        <v>0.71691792294807366</v>
      </c>
      <c r="S242">
        <f t="shared" si="29"/>
        <v>2.0100502512562814E-2</v>
      </c>
      <c r="T242">
        <f t="shared" si="30"/>
        <v>0.25376884422110552</v>
      </c>
      <c r="U242">
        <f t="shared" si="31"/>
        <v>3.3500837520938024E-3</v>
      </c>
      <c r="V242">
        <f t="shared" si="32"/>
        <v>3.3500837520938024E-3</v>
      </c>
      <c r="W242">
        <f t="shared" si="33"/>
        <v>1.6750418760469012E-3</v>
      </c>
      <c r="X242">
        <f t="shared" si="34"/>
        <v>8.375209380234506E-4</v>
      </c>
      <c r="Y242">
        <f t="shared" si="35"/>
        <v>0.71691792294807366</v>
      </c>
    </row>
    <row r="243" spans="1:25" x14ac:dyDescent="0.3">
      <c r="A243" t="str">
        <f>VLOOKUP(B243,'VTD Check'!A:D,4,FALSE)</f>
        <v>16-170</v>
      </c>
      <c r="B243" t="s">
        <v>255</v>
      </c>
      <c r="C243">
        <v>16</v>
      </c>
      <c r="D243" t="str">
        <f t="shared" si="27"/>
        <v>ED</v>
      </c>
      <c r="E243">
        <v>1674</v>
      </c>
      <c r="F243">
        <v>904</v>
      </c>
      <c r="G243" s="1">
        <v>0.54</v>
      </c>
      <c r="H243">
        <v>1674</v>
      </c>
      <c r="I243">
        <v>904</v>
      </c>
      <c r="J243">
        <v>904</v>
      </c>
      <c r="K243">
        <v>12</v>
      </c>
      <c r="L243">
        <v>1</v>
      </c>
      <c r="M243">
        <v>2</v>
      </c>
      <c r="N243">
        <v>213</v>
      </c>
      <c r="O243">
        <v>9</v>
      </c>
      <c r="P243">
        <v>665</v>
      </c>
      <c r="Q243">
        <v>2</v>
      </c>
      <c r="R243">
        <f t="shared" si="28"/>
        <v>0.73561946902654862</v>
      </c>
      <c r="S243">
        <f t="shared" si="29"/>
        <v>1.3274336283185841E-2</v>
      </c>
      <c r="T243">
        <f t="shared" si="30"/>
        <v>0.23561946902654868</v>
      </c>
      <c r="U243">
        <f t="shared" si="31"/>
        <v>2.2123893805309734E-3</v>
      </c>
      <c r="V243">
        <f t="shared" si="32"/>
        <v>9.9557522123893804E-3</v>
      </c>
      <c r="W243">
        <f t="shared" si="33"/>
        <v>1.1061946902654867E-3</v>
      </c>
      <c r="X243">
        <f t="shared" si="34"/>
        <v>2.2123893805309734E-3</v>
      </c>
      <c r="Y243">
        <f t="shared" si="35"/>
        <v>0.73561946902654862</v>
      </c>
    </row>
    <row r="244" spans="1:25" x14ac:dyDescent="0.3">
      <c r="A244" t="str">
        <f>VLOOKUP(B244,'VTD Check'!A:D,4,FALSE)</f>
        <v>16-175</v>
      </c>
      <c r="B244" t="s">
        <v>256</v>
      </c>
      <c r="C244">
        <v>16</v>
      </c>
      <c r="D244" t="str">
        <f t="shared" si="27"/>
        <v>ED</v>
      </c>
      <c r="E244">
        <v>583</v>
      </c>
      <c r="F244">
        <v>368</v>
      </c>
      <c r="G244" s="1">
        <v>0.63119999999999998</v>
      </c>
      <c r="H244">
        <v>583</v>
      </c>
      <c r="I244">
        <v>368</v>
      </c>
      <c r="J244">
        <v>365</v>
      </c>
      <c r="K244">
        <v>4</v>
      </c>
      <c r="L244">
        <v>1</v>
      </c>
      <c r="M244">
        <v>1</v>
      </c>
      <c r="N244">
        <v>98</v>
      </c>
      <c r="O244">
        <v>1</v>
      </c>
      <c r="P244">
        <v>258</v>
      </c>
      <c r="Q244">
        <v>2</v>
      </c>
      <c r="R244">
        <f t="shared" si="28"/>
        <v>0.70684931506849313</v>
      </c>
      <c r="S244">
        <f t="shared" si="29"/>
        <v>1.0958904109589041E-2</v>
      </c>
      <c r="T244">
        <f t="shared" si="30"/>
        <v>0.26849315068493151</v>
      </c>
      <c r="U244">
        <f t="shared" si="31"/>
        <v>2.7397260273972603E-3</v>
      </c>
      <c r="V244">
        <f t="shared" si="32"/>
        <v>2.7397260273972603E-3</v>
      </c>
      <c r="W244">
        <f t="shared" si="33"/>
        <v>2.7397260273972603E-3</v>
      </c>
      <c r="X244">
        <f t="shared" si="34"/>
        <v>5.4794520547945206E-3</v>
      </c>
      <c r="Y244">
        <f t="shared" si="35"/>
        <v>0.70684931506849313</v>
      </c>
    </row>
    <row r="245" spans="1:25" x14ac:dyDescent="0.3">
      <c r="A245" t="e">
        <f>VLOOKUP(B245,'VTD Check'!A:D,4,FALSE)</f>
        <v>#N/A</v>
      </c>
      <c r="B245" t="s">
        <v>257</v>
      </c>
      <c r="C245">
        <v>16</v>
      </c>
      <c r="D245" t="str">
        <f t="shared" si="27"/>
        <v/>
      </c>
      <c r="R245" t="str">
        <f t="shared" si="28"/>
        <v/>
      </c>
      <c r="S245" t="str">
        <f t="shared" si="29"/>
        <v/>
      </c>
      <c r="T245" t="str">
        <f t="shared" si="30"/>
        <v/>
      </c>
      <c r="U245" t="str">
        <f t="shared" si="31"/>
        <v/>
      </c>
      <c r="V245" t="str">
        <f t="shared" si="32"/>
        <v/>
      </c>
      <c r="W245" t="str">
        <f t="shared" si="33"/>
        <v/>
      </c>
      <c r="X245" t="str">
        <f t="shared" si="34"/>
        <v/>
      </c>
      <c r="Y245" t="str">
        <f t="shared" si="35"/>
        <v/>
      </c>
    </row>
    <row r="246" spans="1:25" x14ac:dyDescent="0.3">
      <c r="A246" t="e">
        <f>VLOOKUP(B246,'VTD Check'!A:D,4,FALSE)</f>
        <v>#N/A</v>
      </c>
      <c r="B246" t="s">
        <v>258</v>
      </c>
      <c r="C246">
        <v>16</v>
      </c>
      <c r="D246" t="str">
        <f t="shared" si="27"/>
        <v/>
      </c>
      <c r="R246" t="str">
        <f t="shared" si="28"/>
        <v/>
      </c>
      <c r="S246" t="str">
        <f t="shared" si="29"/>
        <v/>
      </c>
      <c r="T246" t="str">
        <f t="shared" si="30"/>
        <v/>
      </c>
      <c r="U246" t="str">
        <f t="shared" si="31"/>
        <v/>
      </c>
      <c r="V246" t="str">
        <f t="shared" si="32"/>
        <v/>
      </c>
      <c r="W246" t="str">
        <f t="shared" si="33"/>
        <v/>
      </c>
      <c r="X246" t="str">
        <f t="shared" si="34"/>
        <v/>
      </c>
      <c r="Y246" t="str">
        <f t="shared" si="35"/>
        <v/>
      </c>
    </row>
    <row r="247" spans="1:25" x14ac:dyDescent="0.3">
      <c r="A247" t="str">
        <f>VLOOKUP(B247,'VTD Check'!A:D,4,FALSE)</f>
        <v>17-200</v>
      </c>
      <c r="B247" t="s">
        <v>259</v>
      </c>
      <c r="C247">
        <v>17</v>
      </c>
      <c r="D247" t="str">
        <f t="shared" si="27"/>
        <v>ED</v>
      </c>
      <c r="E247">
        <v>1321</v>
      </c>
      <c r="F247">
        <v>1395</v>
      </c>
      <c r="G247" s="1">
        <v>1.056</v>
      </c>
      <c r="H247">
        <v>1321</v>
      </c>
      <c r="I247">
        <v>697</v>
      </c>
      <c r="J247">
        <v>694</v>
      </c>
      <c r="K247">
        <v>6</v>
      </c>
      <c r="L247">
        <v>1</v>
      </c>
      <c r="M247">
        <v>1</v>
      </c>
      <c r="N247">
        <v>198</v>
      </c>
      <c r="O247">
        <v>2</v>
      </c>
      <c r="P247">
        <v>485</v>
      </c>
      <c r="Q247">
        <v>1</v>
      </c>
      <c r="R247">
        <f t="shared" si="28"/>
        <v>0.69884726224783866</v>
      </c>
      <c r="S247">
        <f t="shared" si="29"/>
        <v>8.6455331412103754E-3</v>
      </c>
      <c r="T247">
        <f t="shared" si="30"/>
        <v>0.28530259365994237</v>
      </c>
      <c r="U247">
        <f t="shared" si="31"/>
        <v>1.440922190201729E-3</v>
      </c>
      <c r="V247">
        <f t="shared" si="32"/>
        <v>2.881844380403458E-3</v>
      </c>
      <c r="W247">
        <f t="shared" si="33"/>
        <v>1.440922190201729E-3</v>
      </c>
      <c r="X247">
        <f t="shared" si="34"/>
        <v>1.440922190201729E-3</v>
      </c>
      <c r="Y247">
        <f t="shared" si="35"/>
        <v>0.69884726224783866</v>
      </c>
    </row>
    <row r="248" spans="1:25" x14ac:dyDescent="0.3">
      <c r="A248" t="str">
        <f>VLOOKUP(B248,'VTD Check'!A:D,4,FALSE)</f>
        <v>17-205</v>
      </c>
      <c r="B248" t="s">
        <v>260</v>
      </c>
      <c r="C248">
        <v>17</v>
      </c>
      <c r="D248" t="str">
        <f t="shared" si="27"/>
        <v>ED</v>
      </c>
      <c r="E248">
        <v>2564</v>
      </c>
      <c r="F248">
        <v>2325</v>
      </c>
      <c r="G248" s="1">
        <v>0.90680000000000005</v>
      </c>
      <c r="H248">
        <v>2564</v>
      </c>
      <c r="I248">
        <v>1164</v>
      </c>
      <c r="J248">
        <v>1160</v>
      </c>
      <c r="K248">
        <v>12</v>
      </c>
      <c r="L248">
        <v>5</v>
      </c>
      <c r="M248">
        <v>8</v>
      </c>
      <c r="N248">
        <v>264</v>
      </c>
      <c r="O248">
        <v>5</v>
      </c>
      <c r="P248">
        <v>861</v>
      </c>
      <c r="Q248">
        <v>5</v>
      </c>
      <c r="R248">
        <f t="shared" si="28"/>
        <v>0.74224137931034484</v>
      </c>
      <c r="S248">
        <f t="shared" si="29"/>
        <v>1.0344827586206896E-2</v>
      </c>
      <c r="T248">
        <f t="shared" si="30"/>
        <v>0.22758620689655173</v>
      </c>
      <c r="U248">
        <f t="shared" si="31"/>
        <v>6.8965517241379309E-3</v>
      </c>
      <c r="V248">
        <f t="shared" si="32"/>
        <v>4.3103448275862068E-3</v>
      </c>
      <c r="W248">
        <f t="shared" si="33"/>
        <v>4.3103448275862068E-3</v>
      </c>
      <c r="X248">
        <f t="shared" si="34"/>
        <v>4.3103448275862068E-3</v>
      </c>
      <c r="Y248">
        <f t="shared" si="35"/>
        <v>0.74224137931034484</v>
      </c>
    </row>
    <row r="249" spans="1:25" x14ac:dyDescent="0.3">
      <c r="A249" t="str">
        <f>VLOOKUP(B249,'VTD Check'!A:D,4,FALSE)</f>
        <v>17-210</v>
      </c>
      <c r="B249" t="s">
        <v>261</v>
      </c>
      <c r="C249">
        <v>17</v>
      </c>
      <c r="D249" t="str">
        <f t="shared" si="27"/>
        <v>ED</v>
      </c>
      <c r="E249">
        <v>2047</v>
      </c>
      <c r="F249">
        <v>1970</v>
      </c>
      <c r="G249" s="1">
        <v>0.96240000000000003</v>
      </c>
      <c r="H249">
        <v>2047</v>
      </c>
      <c r="I249">
        <v>987</v>
      </c>
      <c r="J249">
        <v>979</v>
      </c>
      <c r="K249">
        <v>15</v>
      </c>
      <c r="L249">
        <v>2</v>
      </c>
      <c r="M249">
        <v>3</v>
      </c>
      <c r="N249">
        <v>236</v>
      </c>
      <c r="O249">
        <v>1</v>
      </c>
      <c r="P249">
        <v>720</v>
      </c>
      <c r="Q249">
        <v>2</v>
      </c>
      <c r="R249">
        <f t="shared" si="28"/>
        <v>0.73544433094994888</v>
      </c>
      <c r="S249">
        <f t="shared" si="29"/>
        <v>1.5321756894790603E-2</v>
      </c>
      <c r="T249">
        <f t="shared" si="30"/>
        <v>0.24106230847803881</v>
      </c>
      <c r="U249">
        <f t="shared" si="31"/>
        <v>3.0643513789581204E-3</v>
      </c>
      <c r="V249">
        <f t="shared" si="32"/>
        <v>1.0214504596527069E-3</v>
      </c>
      <c r="W249">
        <f t="shared" si="33"/>
        <v>2.0429009193054137E-3</v>
      </c>
      <c r="X249">
        <f t="shared" si="34"/>
        <v>2.0429009193054137E-3</v>
      </c>
      <c r="Y249">
        <f t="shared" si="35"/>
        <v>0.73544433094994888</v>
      </c>
    </row>
    <row r="250" spans="1:25" x14ac:dyDescent="0.3">
      <c r="A250" t="str">
        <f>VLOOKUP(B250,'VTD Check'!A:D,4,FALSE)</f>
        <v>17-215</v>
      </c>
      <c r="B250" t="s">
        <v>262</v>
      </c>
      <c r="C250">
        <v>17</v>
      </c>
      <c r="D250" t="str">
        <f t="shared" si="27"/>
        <v>ED</v>
      </c>
      <c r="E250">
        <v>1182</v>
      </c>
      <c r="F250">
        <v>1086</v>
      </c>
      <c r="G250" s="1">
        <v>0.91879999999999995</v>
      </c>
      <c r="H250">
        <v>1182</v>
      </c>
      <c r="I250">
        <v>542</v>
      </c>
      <c r="J250">
        <v>541</v>
      </c>
      <c r="K250">
        <v>6</v>
      </c>
      <c r="L250">
        <v>0</v>
      </c>
      <c r="M250">
        <v>1</v>
      </c>
      <c r="N250">
        <v>127</v>
      </c>
      <c r="O250">
        <v>0</v>
      </c>
      <c r="P250">
        <v>407</v>
      </c>
      <c r="Q250">
        <v>0</v>
      </c>
      <c r="R250">
        <f t="shared" si="28"/>
        <v>0.75231053604436227</v>
      </c>
      <c r="S250">
        <f t="shared" si="29"/>
        <v>1.1090573012939002E-2</v>
      </c>
      <c r="T250">
        <f t="shared" si="30"/>
        <v>0.23475046210720887</v>
      </c>
      <c r="U250">
        <f t="shared" si="31"/>
        <v>1.8484288354898336E-3</v>
      </c>
      <c r="V250">
        <f t="shared" si="32"/>
        <v>0</v>
      </c>
      <c r="W250">
        <f t="shared" si="33"/>
        <v>0</v>
      </c>
      <c r="X250">
        <f t="shared" si="34"/>
        <v>0</v>
      </c>
      <c r="Y250">
        <f t="shared" si="35"/>
        <v>0.75231053604436227</v>
      </c>
    </row>
    <row r="251" spans="1:25" x14ac:dyDescent="0.3">
      <c r="A251" t="str">
        <f>VLOOKUP(B251,'VTD Check'!A:D,4,FALSE)</f>
        <v>17-220</v>
      </c>
      <c r="B251" t="s">
        <v>263</v>
      </c>
      <c r="C251">
        <v>17</v>
      </c>
      <c r="D251" t="str">
        <f t="shared" si="27"/>
        <v>ED</v>
      </c>
      <c r="E251">
        <v>3025</v>
      </c>
      <c r="F251">
        <v>2620</v>
      </c>
      <c r="G251" s="1">
        <v>0.86609999999999998</v>
      </c>
      <c r="H251">
        <v>3025</v>
      </c>
      <c r="I251">
        <v>1310</v>
      </c>
      <c r="J251">
        <v>1307</v>
      </c>
      <c r="K251">
        <v>6</v>
      </c>
      <c r="L251">
        <v>1</v>
      </c>
      <c r="M251">
        <v>5</v>
      </c>
      <c r="N251">
        <v>378</v>
      </c>
      <c r="O251">
        <v>6</v>
      </c>
      <c r="P251">
        <v>910</v>
      </c>
      <c r="Q251">
        <v>1</v>
      </c>
      <c r="R251">
        <f t="shared" si="28"/>
        <v>0.6962509563886764</v>
      </c>
      <c r="S251">
        <f t="shared" si="29"/>
        <v>4.5906656465187455E-3</v>
      </c>
      <c r="T251">
        <f t="shared" si="30"/>
        <v>0.28921193573068094</v>
      </c>
      <c r="U251">
        <f t="shared" si="31"/>
        <v>3.8255547054322878E-3</v>
      </c>
      <c r="V251">
        <f t="shared" si="32"/>
        <v>4.5906656465187455E-3</v>
      </c>
      <c r="W251">
        <f t="shared" si="33"/>
        <v>7.6511094108645751E-4</v>
      </c>
      <c r="X251">
        <f t="shared" si="34"/>
        <v>7.6511094108645751E-4</v>
      </c>
      <c r="Y251">
        <f t="shared" si="35"/>
        <v>0.6962509563886764</v>
      </c>
    </row>
    <row r="252" spans="1:25" x14ac:dyDescent="0.3">
      <c r="A252" t="str">
        <f>VLOOKUP(B252,'VTD Check'!A:D,4,FALSE)</f>
        <v>17-225</v>
      </c>
      <c r="B252" t="s">
        <v>264</v>
      </c>
      <c r="C252">
        <v>17</v>
      </c>
      <c r="D252" t="str">
        <f t="shared" si="27"/>
        <v>ED</v>
      </c>
      <c r="E252">
        <v>1342</v>
      </c>
      <c r="F252">
        <v>1426</v>
      </c>
      <c r="G252" s="1">
        <v>1.0626</v>
      </c>
      <c r="H252">
        <v>1342</v>
      </c>
      <c r="I252">
        <v>717</v>
      </c>
      <c r="J252">
        <v>713</v>
      </c>
      <c r="K252">
        <v>10</v>
      </c>
      <c r="L252">
        <v>1</v>
      </c>
      <c r="M252">
        <v>4</v>
      </c>
      <c r="N252">
        <v>160</v>
      </c>
      <c r="O252">
        <v>3</v>
      </c>
      <c r="P252">
        <v>534</v>
      </c>
      <c r="Q252">
        <v>1</v>
      </c>
      <c r="R252">
        <f t="shared" si="28"/>
        <v>0.74894810659186539</v>
      </c>
      <c r="S252">
        <f t="shared" si="29"/>
        <v>1.4025245441795231E-2</v>
      </c>
      <c r="T252">
        <f t="shared" si="30"/>
        <v>0.2244039270687237</v>
      </c>
      <c r="U252">
        <f t="shared" si="31"/>
        <v>5.6100981767180924E-3</v>
      </c>
      <c r="V252">
        <f t="shared" si="32"/>
        <v>4.2075736325385693E-3</v>
      </c>
      <c r="W252">
        <f t="shared" si="33"/>
        <v>1.4025245441795231E-3</v>
      </c>
      <c r="X252">
        <f t="shared" si="34"/>
        <v>1.4025245441795231E-3</v>
      </c>
      <c r="Y252">
        <f t="shared" si="35"/>
        <v>0.74894810659186539</v>
      </c>
    </row>
    <row r="253" spans="1:25" x14ac:dyDescent="0.3">
      <c r="A253" t="str">
        <f>VLOOKUP(B253,'VTD Check'!A:D,4,FALSE)</f>
        <v>17-230</v>
      </c>
      <c r="B253" t="s">
        <v>265</v>
      </c>
      <c r="C253">
        <v>17</v>
      </c>
      <c r="D253" t="str">
        <f t="shared" si="27"/>
        <v>ED</v>
      </c>
      <c r="E253">
        <v>1807</v>
      </c>
      <c r="F253">
        <v>1990</v>
      </c>
      <c r="G253" s="1">
        <v>1.1012999999999999</v>
      </c>
      <c r="H253">
        <v>1807</v>
      </c>
      <c r="I253">
        <v>1000</v>
      </c>
      <c r="J253">
        <v>998</v>
      </c>
      <c r="K253">
        <v>12</v>
      </c>
      <c r="L253">
        <v>5</v>
      </c>
      <c r="M253">
        <v>3</v>
      </c>
      <c r="N253">
        <v>270</v>
      </c>
      <c r="O253">
        <v>3</v>
      </c>
      <c r="P253">
        <v>701</v>
      </c>
      <c r="Q253">
        <v>4</v>
      </c>
      <c r="R253">
        <f t="shared" si="28"/>
        <v>0.70240480961923846</v>
      </c>
      <c r="S253">
        <f t="shared" si="29"/>
        <v>1.2024048096192385E-2</v>
      </c>
      <c r="T253">
        <f t="shared" si="30"/>
        <v>0.27054108216432865</v>
      </c>
      <c r="U253">
        <f t="shared" si="31"/>
        <v>3.0060120240480962E-3</v>
      </c>
      <c r="V253">
        <f t="shared" si="32"/>
        <v>3.0060120240480962E-3</v>
      </c>
      <c r="W253">
        <f t="shared" si="33"/>
        <v>5.0100200400801601E-3</v>
      </c>
      <c r="X253">
        <f t="shared" si="34"/>
        <v>4.0080160320641279E-3</v>
      </c>
      <c r="Y253">
        <f t="shared" si="35"/>
        <v>0.70240480961923846</v>
      </c>
    </row>
    <row r="254" spans="1:25" x14ac:dyDescent="0.3">
      <c r="A254" t="e">
        <f>VLOOKUP(B254,'VTD Check'!A:D,4,FALSE)</f>
        <v>#N/A</v>
      </c>
      <c r="B254" t="s">
        <v>266</v>
      </c>
      <c r="C254">
        <v>17</v>
      </c>
      <c r="D254" t="str">
        <f t="shared" si="27"/>
        <v/>
      </c>
      <c r="R254" t="str">
        <f t="shared" si="28"/>
        <v/>
      </c>
      <c r="S254" t="str">
        <f t="shared" si="29"/>
        <v/>
      </c>
      <c r="T254" t="str">
        <f t="shared" si="30"/>
        <v/>
      </c>
      <c r="U254" t="str">
        <f t="shared" si="31"/>
        <v/>
      </c>
      <c r="V254" t="str">
        <f t="shared" si="32"/>
        <v/>
      </c>
      <c r="W254" t="str">
        <f t="shared" si="33"/>
        <v/>
      </c>
      <c r="X254" t="str">
        <f t="shared" si="34"/>
        <v/>
      </c>
      <c r="Y254" t="str">
        <f t="shared" si="35"/>
        <v/>
      </c>
    </row>
    <row r="255" spans="1:25" x14ac:dyDescent="0.3">
      <c r="A255" t="e">
        <f>VLOOKUP(B255,'VTD Check'!A:D,4,FALSE)</f>
        <v>#N/A</v>
      </c>
      <c r="B255" t="s">
        <v>267</v>
      </c>
      <c r="C255">
        <v>17</v>
      </c>
      <c r="D255" t="str">
        <f t="shared" si="27"/>
        <v/>
      </c>
      <c r="R255" t="str">
        <f t="shared" si="28"/>
        <v/>
      </c>
      <c r="S255" t="str">
        <f t="shared" si="29"/>
        <v/>
      </c>
      <c r="T255" t="str">
        <f t="shared" si="30"/>
        <v/>
      </c>
      <c r="U255" t="str">
        <f t="shared" si="31"/>
        <v/>
      </c>
      <c r="V255" t="str">
        <f t="shared" si="32"/>
        <v/>
      </c>
      <c r="W255" t="str">
        <f t="shared" si="33"/>
        <v/>
      </c>
      <c r="X255" t="str">
        <f t="shared" si="34"/>
        <v/>
      </c>
      <c r="Y255" t="str">
        <f t="shared" si="35"/>
        <v/>
      </c>
    </row>
    <row r="256" spans="1:25" x14ac:dyDescent="0.3">
      <c r="A256" t="e">
        <f>VLOOKUP(B256,'VTD Check'!A:D,4,FALSE)</f>
        <v>#N/A</v>
      </c>
      <c r="B256" t="s">
        <v>268</v>
      </c>
      <c r="C256">
        <v>17</v>
      </c>
      <c r="D256" t="str">
        <f t="shared" si="27"/>
        <v/>
      </c>
      <c r="R256" t="str">
        <f t="shared" si="28"/>
        <v/>
      </c>
      <c r="S256" t="str">
        <f t="shared" si="29"/>
        <v/>
      </c>
      <c r="T256" t="str">
        <f t="shared" si="30"/>
        <v/>
      </c>
      <c r="U256" t="str">
        <f t="shared" si="31"/>
        <v/>
      </c>
      <c r="V256" t="str">
        <f t="shared" si="32"/>
        <v/>
      </c>
      <c r="W256" t="str">
        <f t="shared" si="33"/>
        <v/>
      </c>
      <c r="X256" t="str">
        <f t="shared" si="34"/>
        <v/>
      </c>
      <c r="Y256" t="str">
        <f t="shared" si="35"/>
        <v/>
      </c>
    </row>
    <row r="257" spans="1:25" x14ac:dyDescent="0.3">
      <c r="A257" t="str">
        <f>VLOOKUP(B257,'VTD Check'!A:D,4,FALSE)</f>
        <v>18-235</v>
      </c>
      <c r="B257" t="s">
        <v>269</v>
      </c>
      <c r="C257">
        <v>18</v>
      </c>
      <c r="D257" t="str">
        <f t="shared" si="27"/>
        <v>ED</v>
      </c>
      <c r="E257">
        <v>5535</v>
      </c>
      <c r="F257">
        <v>2162</v>
      </c>
      <c r="G257" s="1">
        <v>0.3906</v>
      </c>
      <c r="H257">
        <v>5535</v>
      </c>
      <c r="I257">
        <v>1106</v>
      </c>
      <c r="J257">
        <v>1106</v>
      </c>
      <c r="K257">
        <v>4</v>
      </c>
      <c r="L257">
        <v>1</v>
      </c>
      <c r="M257">
        <v>0</v>
      </c>
      <c r="N257">
        <v>201</v>
      </c>
      <c r="O257">
        <v>1</v>
      </c>
      <c r="P257">
        <v>897</v>
      </c>
      <c r="Q257">
        <v>2</v>
      </c>
      <c r="R257">
        <f t="shared" si="28"/>
        <v>0.81103074141048825</v>
      </c>
      <c r="S257">
        <f t="shared" si="29"/>
        <v>3.616636528028933E-3</v>
      </c>
      <c r="T257">
        <f t="shared" si="30"/>
        <v>0.18173598553345388</v>
      </c>
      <c r="U257">
        <f t="shared" si="31"/>
        <v>0</v>
      </c>
      <c r="V257">
        <f t="shared" si="32"/>
        <v>9.0415913200723324E-4</v>
      </c>
      <c r="W257">
        <f t="shared" si="33"/>
        <v>9.0415913200723324E-4</v>
      </c>
      <c r="X257">
        <f t="shared" si="34"/>
        <v>1.8083182640144665E-3</v>
      </c>
      <c r="Y257">
        <f t="shared" si="35"/>
        <v>0.81103074141048825</v>
      </c>
    </row>
    <row r="258" spans="1:25" x14ac:dyDescent="0.3">
      <c r="A258" t="str">
        <f>VLOOKUP(B258,'VTD Check'!A:D,4,FALSE)</f>
        <v>18-240</v>
      </c>
      <c r="B258" t="s">
        <v>270</v>
      </c>
      <c r="C258">
        <v>18</v>
      </c>
      <c r="D258" t="str">
        <f t="shared" si="27"/>
        <v>ED</v>
      </c>
      <c r="E258">
        <v>1241</v>
      </c>
      <c r="F258">
        <v>1324</v>
      </c>
      <c r="G258" s="1">
        <v>1.0669</v>
      </c>
      <c r="H258">
        <v>1241</v>
      </c>
      <c r="I258">
        <v>662</v>
      </c>
      <c r="J258">
        <v>656</v>
      </c>
      <c r="K258">
        <v>11</v>
      </c>
      <c r="L258">
        <v>1</v>
      </c>
      <c r="M258">
        <v>2</v>
      </c>
      <c r="N258">
        <v>138</v>
      </c>
      <c r="O258">
        <v>2</v>
      </c>
      <c r="P258">
        <v>498</v>
      </c>
      <c r="Q258">
        <v>4</v>
      </c>
      <c r="R258">
        <f t="shared" si="28"/>
        <v>0.75914634146341464</v>
      </c>
      <c r="S258">
        <f t="shared" si="29"/>
        <v>1.676829268292683E-2</v>
      </c>
      <c r="T258">
        <f t="shared" si="30"/>
        <v>0.21036585365853658</v>
      </c>
      <c r="U258">
        <f t="shared" si="31"/>
        <v>3.0487804878048782E-3</v>
      </c>
      <c r="V258">
        <f t="shared" si="32"/>
        <v>3.0487804878048782E-3</v>
      </c>
      <c r="W258">
        <f t="shared" si="33"/>
        <v>1.5243902439024391E-3</v>
      </c>
      <c r="X258">
        <f t="shared" si="34"/>
        <v>6.0975609756097563E-3</v>
      </c>
      <c r="Y258">
        <f t="shared" si="35"/>
        <v>0.75914634146341464</v>
      </c>
    </row>
    <row r="259" spans="1:25" x14ac:dyDescent="0.3">
      <c r="A259" t="str">
        <f>VLOOKUP(B259,'VTD Check'!A:D,4,FALSE)</f>
        <v>18-245</v>
      </c>
      <c r="B259" t="s">
        <v>271</v>
      </c>
      <c r="C259">
        <v>18</v>
      </c>
      <c r="D259" t="str">
        <f t="shared" ref="D259:D322" si="36">IF(ISTEXT(A259),"ED","")</f>
        <v>ED</v>
      </c>
      <c r="E259">
        <v>4192</v>
      </c>
      <c r="F259">
        <v>1616</v>
      </c>
      <c r="G259" s="1">
        <v>0.38550000000000001</v>
      </c>
      <c r="H259">
        <v>4192</v>
      </c>
      <c r="I259">
        <v>824</v>
      </c>
      <c r="J259">
        <v>821</v>
      </c>
      <c r="K259">
        <v>2</v>
      </c>
      <c r="L259">
        <v>0</v>
      </c>
      <c r="M259">
        <v>0</v>
      </c>
      <c r="N259">
        <v>295</v>
      </c>
      <c r="O259">
        <v>4</v>
      </c>
      <c r="P259">
        <v>517</v>
      </c>
      <c r="Q259">
        <v>3</v>
      </c>
      <c r="R259">
        <f t="shared" ref="R259:R322" si="37">IF(I259=0,"",P259/J259)</f>
        <v>0.62971985383678442</v>
      </c>
      <c r="S259">
        <f t="shared" ref="S259:S322" si="38">IF(I259=0,"",K259/J259)</f>
        <v>2.4360535931790498E-3</v>
      </c>
      <c r="T259">
        <f t="shared" ref="T259:T322" si="39">IF(J259=0,"",N259/J259)</f>
        <v>0.35931790499390986</v>
      </c>
      <c r="U259">
        <f t="shared" ref="U259:U322" si="40">IF(J259=0,"",M259/J259)</f>
        <v>0</v>
      </c>
      <c r="V259">
        <f t="shared" ref="V259:V322" si="41">IF(J259=0,"",O259/J259)</f>
        <v>4.8721071863580996E-3</v>
      </c>
      <c r="W259">
        <f t="shared" ref="W259:W322" si="42">IF(J259=0,"",L259/J259)</f>
        <v>0</v>
      </c>
      <c r="X259">
        <f t="shared" ref="X259:X322" si="43">IF(J259=0,"",Q259/J259)</f>
        <v>3.6540803897685747E-3</v>
      </c>
      <c r="Y259">
        <f t="shared" ref="Y259:Y322" si="44">IF(R259="","",IF(J259=0,10,IF(MAX(R259:X259)=LARGE(R259:X259,2),9,IF(R259=MAX(R259:X259),R259,IF(S259=MAX(R259:X259),S259+1,IF(T259=MAX(R259:X259),T259+2,IF(U259=MAX(R259:X259),U259+3,IF(V259=MAX(R259:X259),V259+4,IF(W259=MAX(R259:X259),W259+5,-1)))))))))</f>
        <v>0.62971985383678442</v>
      </c>
    </row>
    <row r="260" spans="1:25" x14ac:dyDescent="0.3">
      <c r="A260" t="str">
        <f>VLOOKUP(B260,'VTD Check'!A:D,4,FALSE)</f>
        <v>18-250</v>
      </c>
      <c r="B260" t="s">
        <v>272</v>
      </c>
      <c r="C260">
        <v>18</v>
      </c>
      <c r="D260" t="str">
        <f t="shared" si="36"/>
        <v>ED</v>
      </c>
      <c r="E260">
        <v>967</v>
      </c>
      <c r="F260">
        <v>730</v>
      </c>
      <c r="G260" s="1">
        <v>0.75490000000000002</v>
      </c>
      <c r="H260">
        <v>967</v>
      </c>
      <c r="I260">
        <v>365</v>
      </c>
      <c r="J260">
        <v>357</v>
      </c>
      <c r="K260">
        <v>3</v>
      </c>
      <c r="L260">
        <v>1</v>
      </c>
      <c r="M260">
        <v>2</v>
      </c>
      <c r="N260">
        <v>170</v>
      </c>
      <c r="O260">
        <v>1</v>
      </c>
      <c r="P260">
        <v>180</v>
      </c>
      <c r="Q260">
        <v>0</v>
      </c>
      <c r="R260">
        <f t="shared" si="37"/>
        <v>0.50420168067226889</v>
      </c>
      <c r="S260">
        <f t="shared" si="38"/>
        <v>8.4033613445378148E-3</v>
      </c>
      <c r="T260">
        <f t="shared" si="39"/>
        <v>0.47619047619047616</v>
      </c>
      <c r="U260">
        <f t="shared" si="40"/>
        <v>5.6022408963585435E-3</v>
      </c>
      <c r="V260">
        <f t="shared" si="41"/>
        <v>2.8011204481792717E-3</v>
      </c>
      <c r="W260">
        <f t="shared" si="42"/>
        <v>2.8011204481792717E-3</v>
      </c>
      <c r="X260">
        <f t="shared" si="43"/>
        <v>0</v>
      </c>
      <c r="Y260">
        <f t="shared" si="44"/>
        <v>0.50420168067226889</v>
      </c>
    </row>
    <row r="261" spans="1:25" x14ac:dyDescent="0.3">
      <c r="A261" t="str">
        <f>VLOOKUP(B261,'VTD Check'!A:D,4,FALSE)</f>
        <v>18-255</v>
      </c>
      <c r="B261" t="s">
        <v>273</v>
      </c>
      <c r="C261">
        <v>18</v>
      </c>
      <c r="D261" t="str">
        <f t="shared" si="36"/>
        <v>ED</v>
      </c>
      <c r="E261">
        <v>686</v>
      </c>
      <c r="F261">
        <v>498</v>
      </c>
      <c r="G261" s="1">
        <v>0.72589999999999999</v>
      </c>
      <c r="H261">
        <v>686</v>
      </c>
      <c r="I261">
        <v>250</v>
      </c>
      <c r="J261">
        <v>249</v>
      </c>
      <c r="K261">
        <v>2</v>
      </c>
      <c r="L261">
        <v>1</v>
      </c>
      <c r="M261">
        <v>5</v>
      </c>
      <c r="N261">
        <v>98</v>
      </c>
      <c r="O261">
        <v>3</v>
      </c>
      <c r="P261">
        <v>139</v>
      </c>
      <c r="Q261">
        <v>1</v>
      </c>
      <c r="R261">
        <f t="shared" si="37"/>
        <v>0.55823293172690758</v>
      </c>
      <c r="S261">
        <f t="shared" si="38"/>
        <v>8.0321285140562242E-3</v>
      </c>
      <c r="T261">
        <f t="shared" si="39"/>
        <v>0.39357429718875503</v>
      </c>
      <c r="U261">
        <f t="shared" si="40"/>
        <v>2.0080321285140562E-2</v>
      </c>
      <c r="V261">
        <f t="shared" si="41"/>
        <v>1.2048192771084338E-2</v>
      </c>
      <c r="W261">
        <f t="shared" si="42"/>
        <v>4.0160642570281121E-3</v>
      </c>
      <c r="X261">
        <f t="shared" si="43"/>
        <v>4.0160642570281121E-3</v>
      </c>
      <c r="Y261">
        <f t="shared" si="44"/>
        <v>0.55823293172690758</v>
      </c>
    </row>
    <row r="262" spans="1:25" x14ac:dyDescent="0.3">
      <c r="A262" t="e">
        <f>VLOOKUP(B262,'VTD Check'!A:D,4,FALSE)</f>
        <v>#N/A</v>
      </c>
      <c r="B262" t="s">
        <v>274</v>
      </c>
      <c r="C262">
        <v>18</v>
      </c>
      <c r="D262" t="str">
        <f t="shared" si="36"/>
        <v/>
      </c>
      <c r="R262" t="str">
        <f t="shared" si="37"/>
        <v/>
      </c>
      <c r="S262" t="str">
        <f t="shared" si="38"/>
        <v/>
      </c>
      <c r="T262" t="str">
        <f t="shared" si="39"/>
        <v/>
      </c>
      <c r="U262" t="str">
        <f t="shared" si="40"/>
        <v/>
      </c>
      <c r="V262" t="str">
        <f t="shared" si="41"/>
        <v/>
      </c>
      <c r="W262" t="str">
        <f t="shared" si="42"/>
        <v/>
      </c>
      <c r="X262" t="str">
        <f t="shared" si="43"/>
        <v/>
      </c>
      <c r="Y262" t="str">
        <f t="shared" si="44"/>
        <v/>
      </c>
    </row>
    <row r="263" spans="1:25" x14ac:dyDescent="0.3">
      <c r="A263" t="e">
        <f>VLOOKUP(B263,'VTD Check'!A:D,4,FALSE)</f>
        <v>#N/A</v>
      </c>
      <c r="B263" t="s">
        <v>275</v>
      </c>
      <c r="C263">
        <v>18</v>
      </c>
      <c r="D263" t="str">
        <f t="shared" si="36"/>
        <v/>
      </c>
      <c r="R263" t="str">
        <f t="shared" si="37"/>
        <v/>
      </c>
      <c r="S263" t="str">
        <f t="shared" si="38"/>
        <v/>
      </c>
      <c r="T263" t="str">
        <f t="shared" si="39"/>
        <v/>
      </c>
      <c r="U263" t="str">
        <f t="shared" si="40"/>
        <v/>
      </c>
      <c r="V263" t="str">
        <f t="shared" si="41"/>
        <v/>
      </c>
      <c r="W263" t="str">
        <f t="shared" si="42"/>
        <v/>
      </c>
      <c r="X263" t="str">
        <f t="shared" si="43"/>
        <v/>
      </c>
      <c r="Y263" t="str">
        <f t="shared" si="44"/>
        <v/>
      </c>
    </row>
    <row r="264" spans="1:25" x14ac:dyDescent="0.3">
      <c r="A264" t="e">
        <f>VLOOKUP(B264,'VTD Check'!A:D,4,FALSE)</f>
        <v>#N/A</v>
      </c>
      <c r="B264" t="s">
        <v>276</v>
      </c>
      <c r="C264">
        <v>18</v>
      </c>
      <c r="D264" t="str">
        <f t="shared" si="36"/>
        <v/>
      </c>
      <c r="R264" t="str">
        <f t="shared" si="37"/>
        <v/>
      </c>
      <c r="S264" t="str">
        <f t="shared" si="38"/>
        <v/>
      </c>
      <c r="T264" t="str">
        <f t="shared" si="39"/>
        <v/>
      </c>
      <c r="U264" t="str">
        <f t="shared" si="40"/>
        <v/>
      </c>
      <c r="V264" t="str">
        <f t="shared" si="41"/>
        <v/>
      </c>
      <c r="W264" t="str">
        <f t="shared" si="42"/>
        <v/>
      </c>
      <c r="X264" t="str">
        <f t="shared" si="43"/>
        <v/>
      </c>
      <c r="Y264" t="str">
        <f t="shared" si="44"/>
        <v/>
      </c>
    </row>
    <row r="265" spans="1:25" x14ac:dyDescent="0.3">
      <c r="A265" t="str">
        <f>VLOOKUP(B265,'VTD Check'!A:D,4,FALSE)</f>
        <v>19-300</v>
      </c>
      <c r="B265" t="s">
        <v>277</v>
      </c>
      <c r="C265">
        <v>19</v>
      </c>
      <c r="D265" t="str">
        <f t="shared" si="36"/>
        <v>ED</v>
      </c>
      <c r="E265">
        <v>1115</v>
      </c>
      <c r="F265">
        <v>1243</v>
      </c>
      <c r="G265" s="1">
        <v>1.1148</v>
      </c>
      <c r="H265">
        <v>1115</v>
      </c>
      <c r="I265">
        <v>621</v>
      </c>
      <c r="J265">
        <v>618</v>
      </c>
      <c r="K265">
        <v>7</v>
      </c>
      <c r="L265">
        <v>5</v>
      </c>
      <c r="M265">
        <v>6</v>
      </c>
      <c r="N265">
        <v>235</v>
      </c>
      <c r="O265">
        <v>5</v>
      </c>
      <c r="P265">
        <v>360</v>
      </c>
      <c r="Q265">
        <v>0</v>
      </c>
      <c r="R265">
        <f t="shared" si="37"/>
        <v>0.58252427184466016</v>
      </c>
      <c r="S265">
        <f t="shared" si="38"/>
        <v>1.1326860841423949E-2</v>
      </c>
      <c r="T265">
        <f t="shared" si="39"/>
        <v>0.38025889967637538</v>
      </c>
      <c r="U265">
        <f t="shared" si="40"/>
        <v>9.7087378640776691E-3</v>
      </c>
      <c r="V265">
        <f t="shared" si="41"/>
        <v>8.0906148867313909E-3</v>
      </c>
      <c r="W265">
        <f t="shared" si="42"/>
        <v>8.0906148867313909E-3</v>
      </c>
      <c r="X265">
        <f t="shared" si="43"/>
        <v>0</v>
      </c>
      <c r="Y265">
        <f t="shared" si="44"/>
        <v>0.58252427184466016</v>
      </c>
    </row>
    <row r="266" spans="1:25" x14ac:dyDescent="0.3">
      <c r="A266" t="str">
        <f>VLOOKUP(B266,'VTD Check'!A:D,4,FALSE)</f>
        <v>19-305</v>
      </c>
      <c r="B266" t="s">
        <v>278</v>
      </c>
      <c r="C266">
        <v>19</v>
      </c>
      <c r="D266" t="str">
        <f t="shared" si="36"/>
        <v>ED</v>
      </c>
      <c r="E266">
        <v>1983</v>
      </c>
      <c r="F266">
        <v>1987</v>
      </c>
      <c r="G266" s="1">
        <v>1.002</v>
      </c>
      <c r="H266">
        <v>1983</v>
      </c>
      <c r="I266">
        <v>993</v>
      </c>
      <c r="J266">
        <v>991</v>
      </c>
      <c r="K266">
        <v>22</v>
      </c>
      <c r="L266">
        <v>0</v>
      </c>
      <c r="M266">
        <v>3</v>
      </c>
      <c r="N266">
        <v>336</v>
      </c>
      <c r="O266">
        <v>2</v>
      </c>
      <c r="P266">
        <v>628</v>
      </c>
      <c r="Q266">
        <v>0</v>
      </c>
      <c r="R266">
        <f t="shared" si="37"/>
        <v>0.63370332996972756</v>
      </c>
      <c r="S266">
        <f t="shared" si="38"/>
        <v>2.2199798183652877E-2</v>
      </c>
      <c r="T266">
        <f t="shared" si="39"/>
        <v>0.33905146316851664</v>
      </c>
      <c r="U266">
        <f t="shared" si="40"/>
        <v>3.0272452068617556E-3</v>
      </c>
      <c r="V266">
        <f t="shared" si="41"/>
        <v>2.0181634712411706E-3</v>
      </c>
      <c r="W266">
        <f t="shared" si="42"/>
        <v>0</v>
      </c>
      <c r="X266">
        <f t="shared" si="43"/>
        <v>0</v>
      </c>
      <c r="Y266">
        <f t="shared" si="44"/>
        <v>0.63370332996972756</v>
      </c>
    </row>
    <row r="267" spans="1:25" x14ac:dyDescent="0.3">
      <c r="A267" t="str">
        <f>VLOOKUP(B267,'VTD Check'!A:D,4,FALSE)</f>
        <v>19-310</v>
      </c>
      <c r="B267" t="s">
        <v>279</v>
      </c>
      <c r="C267">
        <v>19</v>
      </c>
      <c r="D267" t="str">
        <f t="shared" si="36"/>
        <v>ED</v>
      </c>
      <c r="E267">
        <v>1566</v>
      </c>
      <c r="F267">
        <v>1178</v>
      </c>
      <c r="G267" s="1">
        <v>0.75219999999999998</v>
      </c>
      <c r="H267">
        <v>1566</v>
      </c>
      <c r="I267">
        <v>591</v>
      </c>
      <c r="J267">
        <v>585</v>
      </c>
      <c r="K267">
        <v>3</v>
      </c>
      <c r="L267">
        <v>0</v>
      </c>
      <c r="M267">
        <v>8</v>
      </c>
      <c r="N267">
        <v>218</v>
      </c>
      <c r="O267">
        <v>1</v>
      </c>
      <c r="P267">
        <v>355</v>
      </c>
      <c r="Q267">
        <v>0</v>
      </c>
      <c r="R267">
        <f t="shared" si="37"/>
        <v>0.60683760683760679</v>
      </c>
      <c r="S267">
        <f t="shared" si="38"/>
        <v>5.1282051282051282E-3</v>
      </c>
      <c r="T267">
        <f t="shared" si="39"/>
        <v>0.37264957264957266</v>
      </c>
      <c r="U267">
        <f t="shared" si="40"/>
        <v>1.3675213675213675E-2</v>
      </c>
      <c r="V267">
        <f t="shared" si="41"/>
        <v>1.7094017094017094E-3</v>
      </c>
      <c r="W267">
        <f t="shared" si="42"/>
        <v>0</v>
      </c>
      <c r="X267">
        <f t="shared" si="43"/>
        <v>0</v>
      </c>
      <c r="Y267">
        <f t="shared" si="44"/>
        <v>0.60683760683760679</v>
      </c>
    </row>
    <row r="268" spans="1:25" x14ac:dyDescent="0.3">
      <c r="A268" t="str">
        <f>VLOOKUP(B268,'VTD Check'!A:D,4,FALSE)</f>
        <v>19-315</v>
      </c>
      <c r="B268" t="s">
        <v>280</v>
      </c>
      <c r="C268">
        <v>19</v>
      </c>
      <c r="D268" t="str">
        <f t="shared" si="36"/>
        <v>ED</v>
      </c>
      <c r="E268">
        <v>1357</v>
      </c>
      <c r="F268">
        <v>1104</v>
      </c>
      <c r="G268" s="1">
        <v>0.81359999999999999</v>
      </c>
      <c r="H268">
        <v>1357</v>
      </c>
      <c r="I268">
        <v>552</v>
      </c>
      <c r="J268">
        <v>549</v>
      </c>
      <c r="K268">
        <v>8</v>
      </c>
      <c r="L268">
        <v>1</v>
      </c>
      <c r="M268">
        <v>5</v>
      </c>
      <c r="N268">
        <v>184</v>
      </c>
      <c r="O268">
        <v>4</v>
      </c>
      <c r="P268">
        <v>343</v>
      </c>
      <c r="Q268">
        <v>4</v>
      </c>
      <c r="R268">
        <f t="shared" si="37"/>
        <v>0.62477231329690341</v>
      </c>
      <c r="S268">
        <f t="shared" si="38"/>
        <v>1.4571948998178506E-2</v>
      </c>
      <c r="T268">
        <f t="shared" si="39"/>
        <v>0.33515482695810567</v>
      </c>
      <c r="U268">
        <f t="shared" si="40"/>
        <v>9.1074681238615673E-3</v>
      </c>
      <c r="V268">
        <f t="shared" si="41"/>
        <v>7.2859744990892532E-3</v>
      </c>
      <c r="W268">
        <f t="shared" si="42"/>
        <v>1.8214936247723133E-3</v>
      </c>
      <c r="X268">
        <f t="shared" si="43"/>
        <v>7.2859744990892532E-3</v>
      </c>
      <c r="Y268">
        <f t="shared" si="44"/>
        <v>0.62477231329690341</v>
      </c>
    </row>
    <row r="269" spans="1:25" x14ac:dyDescent="0.3">
      <c r="A269" t="str">
        <f>VLOOKUP(B269,'VTD Check'!A:D,4,FALSE)</f>
        <v>19-320</v>
      </c>
      <c r="B269" t="s">
        <v>281</v>
      </c>
      <c r="C269">
        <v>19</v>
      </c>
      <c r="D269" t="str">
        <f t="shared" si="36"/>
        <v>ED</v>
      </c>
      <c r="E269">
        <v>1976</v>
      </c>
      <c r="F269">
        <v>1884</v>
      </c>
      <c r="G269" s="1">
        <v>0.95340000000000003</v>
      </c>
      <c r="H269">
        <v>1976</v>
      </c>
      <c r="I269">
        <v>942</v>
      </c>
      <c r="J269">
        <v>938</v>
      </c>
      <c r="K269">
        <v>12</v>
      </c>
      <c r="L269">
        <v>5</v>
      </c>
      <c r="M269">
        <v>5</v>
      </c>
      <c r="N269">
        <v>336</v>
      </c>
      <c r="O269">
        <v>4</v>
      </c>
      <c r="P269">
        <v>576</v>
      </c>
      <c r="Q269">
        <v>0</v>
      </c>
      <c r="R269">
        <f t="shared" si="37"/>
        <v>0.61407249466950964</v>
      </c>
      <c r="S269">
        <f t="shared" si="38"/>
        <v>1.279317697228145E-2</v>
      </c>
      <c r="T269">
        <f t="shared" si="39"/>
        <v>0.35820895522388058</v>
      </c>
      <c r="U269">
        <f t="shared" si="40"/>
        <v>5.3304904051172707E-3</v>
      </c>
      <c r="V269">
        <f t="shared" si="41"/>
        <v>4.2643923240938165E-3</v>
      </c>
      <c r="W269">
        <f t="shared" si="42"/>
        <v>5.3304904051172707E-3</v>
      </c>
      <c r="X269">
        <f t="shared" si="43"/>
        <v>0</v>
      </c>
      <c r="Y269">
        <f t="shared" si="44"/>
        <v>0.61407249466950964</v>
      </c>
    </row>
    <row r="270" spans="1:25" x14ac:dyDescent="0.3">
      <c r="A270" t="str">
        <f>VLOOKUP(B270,'VTD Check'!A:D,4,FALSE)</f>
        <v>19-325</v>
      </c>
      <c r="B270" t="s">
        <v>282</v>
      </c>
      <c r="C270">
        <v>19</v>
      </c>
      <c r="D270" t="str">
        <f t="shared" si="36"/>
        <v>ED</v>
      </c>
      <c r="E270">
        <v>1399</v>
      </c>
      <c r="F270">
        <v>1345</v>
      </c>
      <c r="G270" s="1">
        <v>0.96140000000000003</v>
      </c>
      <c r="H270">
        <v>1399</v>
      </c>
      <c r="I270">
        <v>677</v>
      </c>
      <c r="J270">
        <v>675</v>
      </c>
      <c r="K270">
        <v>7</v>
      </c>
      <c r="L270">
        <v>0</v>
      </c>
      <c r="M270">
        <v>0</v>
      </c>
      <c r="N270">
        <v>226</v>
      </c>
      <c r="O270">
        <v>5</v>
      </c>
      <c r="P270">
        <v>437</v>
      </c>
      <c r="Q270">
        <v>0</v>
      </c>
      <c r="R270">
        <f t="shared" si="37"/>
        <v>0.64740740740740743</v>
      </c>
      <c r="S270">
        <f t="shared" si="38"/>
        <v>1.037037037037037E-2</v>
      </c>
      <c r="T270">
        <f t="shared" si="39"/>
        <v>0.33481481481481479</v>
      </c>
      <c r="U270">
        <f t="shared" si="40"/>
        <v>0</v>
      </c>
      <c r="V270">
        <f t="shared" si="41"/>
        <v>7.4074074074074077E-3</v>
      </c>
      <c r="W270">
        <f t="shared" si="42"/>
        <v>0</v>
      </c>
      <c r="X270">
        <f t="shared" si="43"/>
        <v>0</v>
      </c>
      <c r="Y270">
        <f t="shared" si="44"/>
        <v>0.64740740740740743</v>
      </c>
    </row>
    <row r="271" spans="1:25" x14ac:dyDescent="0.3">
      <c r="A271" t="str">
        <f>VLOOKUP(B271,'VTD Check'!A:D,4,FALSE)</f>
        <v>19-330</v>
      </c>
      <c r="B271" t="s">
        <v>283</v>
      </c>
      <c r="C271">
        <v>19</v>
      </c>
      <c r="D271" t="str">
        <f t="shared" si="36"/>
        <v>ED</v>
      </c>
      <c r="E271">
        <v>1854</v>
      </c>
      <c r="F271">
        <v>1677</v>
      </c>
      <c r="G271" s="1">
        <v>0.90449999999999997</v>
      </c>
      <c r="H271">
        <v>1854</v>
      </c>
      <c r="I271">
        <v>847</v>
      </c>
      <c r="J271">
        <v>841</v>
      </c>
      <c r="K271">
        <v>11</v>
      </c>
      <c r="L271">
        <v>5</v>
      </c>
      <c r="M271">
        <v>6</v>
      </c>
      <c r="N271">
        <v>358</v>
      </c>
      <c r="O271">
        <v>6</v>
      </c>
      <c r="P271">
        <v>449</v>
      </c>
      <c r="Q271">
        <v>6</v>
      </c>
      <c r="R271">
        <f t="shared" si="37"/>
        <v>0.53388822829964333</v>
      </c>
      <c r="S271">
        <f t="shared" si="38"/>
        <v>1.3079667063020214E-2</v>
      </c>
      <c r="T271">
        <f t="shared" si="39"/>
        <v>0.42568370986920334</v>
      </c>
      <c r="U271">
        <f t="shared" si="40"/>
        <v>7.1343638525564806E-3</v>
      </c>
      <c r="V271">
        <f t="shared" si="41"/>
        <v>7.1343638525564806E-3</v>
      </c>
      <c r="W271">
        <f t="shared" si="42"/>
        <v>5.945303210463734E-3</v>
      </c>
      <c r="X271">
        <f t="shared" si="43"/>
        <v>7.1343638525564806E-3</v>
      </c>
      <c r="Y271">
        <f t="shared" si="44"/>
        <v>0.53388822829964333</v>
      </c>
    </row>
    <row r="272" spans="1:25" x14ac:dyDescent="0.3">
      <c r="A272" t="e">
        <f>VLOOKUP(B272,'VTD Check'!A:D,4,FALSE)</f>
        <v>#N/A</v>
      </c>
      <c r="B272" t="s">
        <v>284</v>
      </c>
      <c r="C272">
        <v>19</v>
      </c>
      <c r="D272" t="str">
        <f t="shared" si="36"/>
        <v/>
      </c>
      <c r="R272" t="str">
        <f t="shared" si="37"/>
        <v/>
      </c>
      <c r="S272" t="str">
        <f t="shared" si="38"/>
        <v/>
      </c>
      <c r="T272" t="str">
        <f t="shared" si="39"/>
        <v/>
      </c>
      <c r="U272" t="str">
        <f t="shared" si="40"/>
        <v/>
      </c>
      <c r="V272" t="str">
        <f t="shared" si="41"/>
        <v/>
      </c>
      <c r="W272" t="str">
        <f t="shared" si="42"/>
        <v/>
      </c>
      <c r="X272" t="str">
        <f t="shared" si="43"/>
        <v/>
      </c>
      <c r="Y272" t="str">
        <f t="shared" si="44"/>
        <v/>
      </c>
    </row>
    <row r="273" spans="1:25" x14ac:dyDescent="0.3">
      <c r="A273" t="e">
        <f>VLOOKUP(B273,'VTD Check'!A:D,4,FALSE)</f>
        <v>#N/A</v>
      </c>
      <c r="B273" t="s">
        <v>285</v>
      </c>
      <c r="C273">
        <v>19</v>
      </c>
      <c r="D273" t="str">
        <f t="shared" si="36"/>
        <v/>
      </c>
      <c r="R273" t="str">
        <f t="shared" si="37"/>
        <v/>
      </c>
      <c r="S273" t="str">
        <f t="shared" si="38"/>
        <v/>
      </c>
      <c r="T273" t="str">
        <f t="shared" si="39"/>
        <v/>
      </c>
      <c r="U273" t="str">
        <f t="shared" si="40"/>
        <v/>
      </c>
      <c r="V273" t="str">
        <f t="shared" si="41"/>
        <v/>
      </c>
      <c r="W273" t="str">
        <f t="shared" si="42"/>
        <v/>
      </c>
      <c r="X273" t="str">
        <f t="shared" si="43"/>
        <v/>
      </c>
      <c r="Y273" t="str">
        <f t="shared" si="44"/>
        <v/>
      </c>
    </row>
    <row r="274" spans="1:25" x14ac:dyDescent="0.3">
      <c r="A274" t="e">
        <f>VLOOKUP(B274,'VTD Check'!A:D,4,FALSE)</f>
        <v>#N/A</v>
      </c>
      <c r="B274" t="s">
        <v>286</v>
      </c>
      <c r="C274">
        <v>19</v>
      </c>
      <c r="D274" t="str">
        <f t="shared" si="36"/>
        <v/>
      </c>
      <c r="R274" t="str">
        <f t="shared" si="37"/>
        <v/>
      </c>
      <c r="S274" t="str">
        <f t="shared" si="38"/>
        <v/>
      </c>
      <c r="T274" t="str">
        <f t="shared" si="39"/>
        <v/>
      </c>
      <c r="U274" t="str">
        <f t="shared" si="40"/>
        <v/>
      </c>
      <c r="V274" t="str">
        <f t="shared" si="41"/>
        <v/>
      </c>
      <c r="W274" t="str">
        <f t="shared" si="42"/>
        <v/>
      </c>
      <c r="X274" t="str">
        <f t="shared" si="43"/>
        <v/>
      </c>
      <c r="Y274" t="str">
        <f t="shared" si="44"/>
        <v/>
      </c>
    </row>
    <row r="275" spans="1:25" x14ac:dyDescent="0.3">
      <c r="A275" t="str">
        <f>VLOOKUP(B275,'VTD Check'!A:D,4,FALSE)</f>
        <v>20-335</v>
      </c>
      <c r="B275" t="s">
        <v>287</v>
      </c>
      <c r="C275">
        <v>20</v>
      </c>
      <c r="D275" t="str">
        <f t="shared" si="36"/>
        <v>ED</v>
      </c>
      <c r="E275">
        <v>2525</v>
      </c>
      <c r="F275">
        <v>1684</v>
      </c>
      <c r="G275" s="1">
        <v>0.66690000000000005</v>
      </c>
      <c r="H275">
        <v>2525</v>
      </c>
      <c r="I275">
        <v>842</v>
      </c>
      <c r="J275">
        <v>839</v>
      </c>
      <c r="K275">
        <v>16</v>
      </c>
      <c r="L275">
        <v>6</v>
      </c>
      <c r="M275">
        <v>5</v>
      </c>
      <c r="N275">
        <v>268</v>
      </c>
      <c r="O275">
        <v>8</v>
      </c>
      <c r="P275">
        <v>535</v>
      </c>
      <c r="Q275">
        <v>1</v>
      </c>
      <c r="R275">
        <f t="shared" si="37"/>
        <v>0.63766388557806908</v>
      </c>
      <c r="S275">
        <f t="shared" si="38"/>
        <v>1.9070321811680571E-2</v>
      </c>
      <c r="T275">
        <f t="shared" si="39"/>
        <v>0.31942789034564956</v>
      </c>
      <c r="U275">
        <f t="shared" si="40"/>
        <v>5.9594755661501785E-3</v>
      </c>
      <c r="V275">
        <f t="shared" si="41"/>
        <v>9.5351609058402856E-3</v>
      </c>
      <c r="W275">
        <f t="shared" si="42"/>
        <v>7.1513706793802142E-3</v>
      </c>
      <c r="X275">
        <f t="shared" si="43"/>
        <v>1.1918951132300357E-3</v>
      </c>
      <c r="Y275">
        <f t="shared" si="44"/>
        <v>0.63766388557806908</v>
      </c>
    </row>
    <row r="276" spans="1:25" x14ac:dyDescent="0.3">
      <c r="A276" t="str">
        <f>VLOOKUP(B276,'VTD Check'!A:D,4,FALSE)</f>
        <v>20-340</v>
      </c>
      <c r="B276" t="s">
        <v>288</v>
      </c>
      <c r="C276">
        <v>20</v>
      </c>
      <c r="D276" t="str">
        <f t="shared" si="36"/>
        <v>ED</v>
      </c>
      <c r="E276">
        <v>1736</v>
      </c>
      <c r="F276">
        <v>1186</v>
      </c>
      <c r="G276" s="1">
        <v>0.68320000000000003</v>
      </c>
      <c r="H276">
        <v>1736</v>
      </c>
      <c r="I276">
        <v>593</v>
      </c>
      <c r="J276">
        <v>588</v>
      </c>
      <c r="K276">
        <v>17</v>
      </c>
      <c r="L276">
        <v>6</v>
      </c>
      <c r="M276">
        <v>10</v>
      </c>
      <c r="N276">
        <v>251</v>
      </c>
      <c r="O276">
        <v>1</v>
      </c>
      <c r="P276">
        <v>298</v>
      </c>
      <c r="Q276">
        <v>5</v>
      </c>
      <c r="R276">
        <f t="shared" si="37"/>
        <v>0.50680272108843538</v>
      </c>
      <c r="S276">
        <f t="shared" si="38"/>
        <v>2.8911564625850341E-2</v>
      </c>
      <c r="T276">
        <f t="shared" si="39"/>
        <v>0.4268707482993197</v>
      </c>
      <c r="U276">
        <f t="shared" si="40"/>
        <v>1.7006802721088437E-2</v>
      </c>
      <c r="V276">
        <f t="shared" si="41"/>
        <v>1.7006802721088435E-3</v>
      </c>
      <c r="W276">
        <f t="shared" si="42"/>
        <v>1.020408163265306E-2</v>
      </c>
      <c r="X276">
        <f t="shared" si="43"/>
        <v>8.5034013605442185E-3</v>
      </c>
      <c r="Y276">
        <f t="shared" si="44"/>
        <v>0.50680272108843538</v>
      </c>
    </row>
    <row r="277" spans="1:25" x14ac:dyDescent="0.3">
      <c r="A277" t="str">
        <f>VLOOKUP(B277,'VTD Check'!A:D,4,FALSE)</f>
        <v>20-345</v>
      </c>
      <c r="B277" t="s">
        <v>289</v>
      </c>
      <c r="C277">
        <v>20</v>
      </c>
      <c r="D277" t="str">
        <f t="shared" si="36"/>
        <v>ED</v>
      </c>
      <c r="E277">
        <v>2038</v>
      </c>
      <c r="F277">
        <v>1241</v>
      </c>
      <c r="G277" s="1">
        <v>0.6089</v>
      </c>
      <c r="H277">
        <v>2038</v>
      </c>
      <c r="I277">
        <v>624</v>
      </c>
      <c r="J277">
        <v>614</v>
      </c>
      <c r="K277">
        <v>16</v>
      </c>
      <c r="L277">
        <v>1</v>
      </c>
      <c r="M277">
        <v>5</v>
      </c>
      <c r="N277">
        <v>270</v>
      </c>
      <c r="O277">
        <v>11</v>
      </c>
      <c r="P277">
        <v>311</v>
      </c>
      <c r="Q277">
        <v>0</v>
      </c>
      <c r="R277">
        <f t="shared" si="37"/>
        <v>0.50651465798045603</v>
      </c>
      <c r="S277">
        <f t="shared" si="38"/>
        <v>2.6058631921824105E-2</v>
      </c>
      <c r="T277">
        <f t="shared" si="39"/>
        <v>0.43973941368078173</v>
      </c>
      <c r="U277">
        <f t="shared" si="40"/>
        <v>8.1433224755700327E-3</v>
      </c>
      <c r="V277">
        <f t="shared" si="41"/>
        <v>1.7915309446254073E-2</v>
      </c>
      <c r="W277">
        <f t="shared" si="42"/>
        <v>1.6286644951140066E-3</v>
      </c>
      <c r="X277">
        <f t="shared" si="43"/>
        <v>0</v>
      </c>
      <c r="Y277">
        <f t="shared" si="44"/>
        <v>0.50651465798045603</v>
      </c>
    </row>
    <row r="278" spans="1:25" x14ac:dyDescent="0.3">
      <c r="A278" t="str">
        <f>VLOOKUP(B278,'VTD Check'!A:D,4,FALSE)</f>
        <v>20-350</v>
      </c>
      <c r="B278" t="s">
        <v>290</v>
      </c>
      <c r="C278">
        <v>20</v>
      </c>
      <c r="D278" t="str">
        <f t="shared" si="36"/>
        <v>ED</v>
      </c>
      <c r="E278">
        <v>1805</v>
      </c>
      <c r="F278">
        <v>1431</v>
      </c>
      <c r="G278" s="1">
        <v>0.79279999999999995</v>
      </c>
      <c r="H278">
        <v>1805</v>
      </c>
      <c r="I278">
        <v>717</v>
      </c>
      <c r="J278">
        <v>714</v>
      </c>
      <c r="K278">
        <v>13</v>
      </c>
      <c r="L278">
        <v>2</v>
      </c>
      <c r="M278">
        <v>5</v>
      </c>
      <c r="N278">
        <v>288</v>
      </c>
      <c r="O278">
        <v>9</v>
      </c>
      <c r="P278">
        <v>396</v>
      </c>
      <c r="Q278">
        <v>1</v>
      </c>
      <c r="R278">
        <f t="shared" si="37"/>
        <v>0.55462184873949583</v>
      </c>
      <c r="S278">
        <f t="shared" si="38"/>
        <v>1.8207282913165267E-2</v>
      </c>
      <c r="T278">
        <f t="shared" si="39"/>
        <v>0.40336134453781514</v>
      </c>
      <c r="U278">
        <f t="shared" si="40"/>
        <v>7.0028011204481795E-3</v>
      </c>
      <c r="V278">
        <f t="shared" si="41"/>
        <v>1.2605042016806723E-2</v>
      </c>
      <c r="W278">
        <f t="shared" si="42"/>
        <v>2.8011204481792717E-3</v>
      </c>
      <c r="X278">
        <f t="shared" si="43"/>
        <v>1.4005602240896359E-3</v>
      </c>
      <c r="Y278">
        <f t="shared" si="44"/>
        <v>0.55462184873949583</v>
      </c>
    </row>
    <row r="279" spans="1:25" x14ac:dyDescent="0.3">
      <c r="A279" t="str">
        <f>VLOOKUP(B279,'VTD Check'!A:D,4,FALSE)</f>
        <v>20-355</v>
      </c>
      <c r="B279" t="s">
        <v>291</v>
      </c>
      <c r="C279">
        <v>20</v>
      </c>
      <c r="D279" t="str">
        <f t="shared" si="36"/>
        <v>ED</v>
      </c>
      <c r="E279">
        <v>1815</v>
      </c>
      <c r="F279">
        <v>1577</v>
      </c>
      <c r="G279" s="1">
        <v>0.86890000000000001</v>
      </c>
      <c r="H279">
        <v>1815</v>
      </c>
      <c r="I279">
        <v>788</v>
      </c>
      <c r="J279">
        <v>785</v>
      </c>
      <c r="K279">
        <v>11</v>
      </c>
      <c r="L279">
        <v>2</v>
      </c>
      <c r="M279">
        <v>8</v>
      </c>
      <c r="N279">
        <v>300</v>
      </c>
      <c r="O279">
        <v>2</v>
      </c>
      <c r="P279">
        <v>459</v>
      </c>
      <c r="Q279">
        <v>3</v>
      </c>
      <c r="R279">
        <f t="shared" si="37"/>
        <v>0.58471337579617833</v>
      </c>
      <c r="S279">
        <f t="shared" si="38"/>
        <v>1.4012738853503185E-2</v>
      </c>
      <c r="T279">
        <f t="shared" si="39"/>
        <v>0.38216560509554143</v>
      </c>
      <c r="U279">
        <f t="shared" si="40"/>
        <v>1.019108280254777E-2</v>
      </c>
      <c r="V279">
        <f t="shared" si="41"/>
        <v>2.5477707006369425E-3</v>
      </c>
      <c r="W279">
        <f t="shared" si="42"/>
        <v>2.5477707006369425E-3</v>
      </c>
      <c r="X279">
        <f t="shared" si="43"/>
        <v>3.821656050955414E-3</v>
      </c>
      <c r="Y279">
        <f t="shared" si="44"/>
        <v>0.58471337579617833</v>
      </c>
    </row>
    <row r="280" spans="1:25" x14ac:dyDescent="0.3">
      <c r="A280" t="e">
        <f>VLOOKUP(B280,'VTD Check'!A:D,4,FALSE)</f>
        <v>#N/A</v>
      </c>
      <c r="B280" t="s">
        <v>292</v>
      </c>
      <c r="C280">
        <v>20</v>
      </c>
      <c r="D280" t="str">
        <f t="shared" si="36"/>
        <v/>
      </c>
      <c r="R280" t="str">
        <f t="shared" si="37"/>
        <v/>
      </c>
      <c r="S280" t="str">
        <f t="shared" si="38"/>
        <v/>
      </c>
      <c r="T280" t="str">
        <f t="shared" si="39"/>
        <v/>
      </c>
      <c r="U280" t="str">
        <f t="shared" si="40"/>
        <v/>
      </c>
      <c r="V280" t="str">
        <f t="shared" si="41"/>
        <v/>
      </c>
      <c r="W280" t="str">
        <f t="shared" si="42"/>
        <v/>
      </c>
      <c r="X280" t="str">
        <f t="shared" si="43"/>
        <v/>
      </c>
      <c r="Y280" t="str">
        <f t="shared" si="44"/>
        <v/>
      </c>
    </row>
    <row r="281" spans="1:25" x14ac:dyDescent="0.3">
      <c r="A281" t="e">
        <f>VLOOKUP(B281,'VTD Check'!A:D,4,FALSE)</f>
        <v>#N/A</v>
      </c>
      <c r="B281" t="s">
        <v>293</v>
      </c>
      <c r="C281">
        <v>20</v>
      </c>
      <c r="D281" t="str">
        <f t="shared" si="36"/>
        <v/>
      </c>
      <c r="R281" t="str">
        <f t="shared" si="37"/>
        <v/>
      </c>
      <c r="S281" t="str">
        <f t="shared" si="38"/>
        <v/>
      </c>
      <c r="T281" t="str">
        <f t="shared" si="39"/>
        <v/>
      </c>
      <c r="U281" t="str">
        <f t="shared" si="40"/>
        <v/>
      </c>
      <c r="V281" t="str">
        <f t="shared" si="41"/>
        <v/>
      </c>
      <c r="W281" t="str">
        <f t="shared" si="42"/>
        <v/>
      </c>
      <c r="X281" t="str">
        <f t="shared" si="43"/>
        <v/>
      </c>
      <c r="Y281" t="str">
        <f t="shared" si="44"/>
        <v/>
      </c>
    </row>
    <row r="282" spans="1:25" x14ac:dyDescent="0.3">
      <c r="A282" t="str">
        <f>VLOOKUP(B282,'VTD Check'!A:D,4,FALSE)</f>
        <v>21-400</v>
      </c>
      <c r="B282" t="s">
        <v>294</v>
      </c>
      <c r="C282">
        <v>21</v>
      </c>
      <c r="D282" t="str">
        <f t="shared" si="36"/>
        <v>ED</v>
      </c>
      <c r="E282">
        <v>2460</v>
      </c>
      <c r="F282">
        <v>2513</v>
      </c>
      <c r="G282" s="1">
        <v>1.0215000000000001</v>
      </c>
      <c r="H282">
        <v>2460</v>
      </c>
      <c r="I282">
        <v>1264</v>
      </c>
      <c r="J282">
        <v>1257</v>
      </c>
      <c r="K282">
        <v>17</v>
      </c>
      <c r="L282">
        <v>2</v>
      </c>
      <c r="M282">
        <v>1</v>
      </c>
      <c r="N282">
        <v>495</v>
      </c>
      <c r="O282">
        <v>7</v>
      </c>
      <c r="P282">
        <v>732</v>
      </c>
      <c r="Q282">
        <v>3</v>
      </c>
      <c r="R282">
        <f t="shared" si="37"/>
        <v>0.58233890214797135</v>
      </c>
      <c r="S282">
        <f t="shared" si="38"/>
        <v>1.3524264120922832E-2</v>
      </c>
      <c r="T282">
        <f t="shared" si="39"/>
        <v>0.3937947494033413</v>
      </c>
      <c r="U282">
        <f t="shared" si="40"/>
        <v>7.955449482895784E-4</v>
      </c>
      <c r="V282">
        <f t="shared" si="41"/>
        <v>5.5688146380270488E-3</v>
      </c>
      <c r="W282">
        <f t="shared" si="42"/>
        <v>1.5910898965791568E-3</v>
      </c>
      <c r="X282">
        <f t="shared" si="43"/>
        <v>2.3866348448687352E-3</v>
      </c>
      <c r="Y282">
        <f t="shared" si="44"/>
        <v>0.58233890214797135</v>
      </c>
    </row>
    <row r="283" spans="1:25" x14ac:dyDescent="0.3">
      <c r="A283" t="str">
        <f>VLOOKUP(B283,'VTD Check'!A:D,4,FALSE)</f>
        <v>21-405</v>
      </c>
      <c r="B283" t="s">
        <v>295</v>
      </c>
      <c r="C283">
        <v>21</v>
      </c>
      <c r="D283" t="str">
        <f t="shared" si="36"/>
        <v>ED</v>
      </c>
      <c r="E283">
        <v>2450</v>
      </c>
      <c r="F283">
        <v>2469</v>
      </c>
      <c r="G283" s="1">
        <v>1.0078</v>
      </c>
      <c r="H283">
        <v>2450</v>
      </c>
      <c r="I283">
        <v>1236</v>
      </c>
      <c r="J283">
        <v>1233</v>
      </c>
      <c r="K283">
        <v>15</v>
      </c>
      <c r="L283">
        <v>0</v>
      </c>
      <c r="M283">
        <v>3</v>
      </c>
      <c r="N283">
        <v>400</v>
      </c>
      <c r="O283">
        <v>2</v>
      </c>
      <c r="P283">
        <v>808</v>
      </c>
      <c r="Q283">
        <v>5</v>
      </c>
      <c r="R283">
        <f t="shared" si="37"/>
        <v>0.65531224655312248</v>
      </c>
      <c r="S283">
        <f t="shared" si="38"/>
        <v>1.2165450121654502E-2</v>
      </c>
      <c r="T283">
        <f t="shared" si="39"/>
        <v>0.32441200324412001</v>
      </c>
      <c r="U283">
        <f t="shared" si="40"/>
        <v>2.4330900243309003E-3</v>
      </c>
      <c r="V283">
        <f t="shared" si="41"/>
        <v>1.6220600162206002E-3</v>
      </c>
      <c r="W283">
        <f t="shared" si="42"/>
        <v>0</v>
      </c>
      <c r="X283">
        <f t="shared" si="43"/>
        <v>4.0551500405515001E-3</v>
      </c>
      <c r="Y283">
        <f t="shared" si="44"/>
        <v>0.65531224655312248</v>
      </c>
    </row>
    <row r="284" spans="1:25" x14ac:dyDescent="0.3">
      <c r="A284" t="str">
        <f>VLOOKUP(B284,'VTD Check'!A:D,4,FALSE)</f>
        <v>21-410</v>
      </c>
      <c r="B284" t="s">
        <v>296</v>
      </c>
      <c r="C284">
        <v>21</v>
      </c>
      <c r="D284" t="str">
        <f t="shared" si="36"/>
        <v>ED</v>
      </c>
      <c r="E284">
        <v>1333</v>
      </c>
      <c r="F284">
        <v>1206</v>
      </c>
      <c r="G284" s="1">
        <v>0.90469999999999995</v>
      </c>
      <c r="H284">
        <v>1333</v>
      </c>
      <c r="I284">
        <v>603</v>
      </c>
      <c r="J284">
        <v>600</v>
      </c>
      <c r="K284">
        <v>4</v>
      </c>
      <c r="L284">
        <v>2</v>
      </c>
      <c r="M284">
        <v>3</v>
      </c>
      <c r="N284">
        <v>206</v>
      </c>
      <c r="O284">
        <v>2</v>
      </c>
      <c r="P284">
        <v>382</v>
      </c>
      <c r="Q284">
        <v>1</v>
      </c>
      <c r="R284">
        <f t="shared" si="37"/>
        <v>0.63666666666666671</v>
      </c>
      <c r="S284">
        <f t="shared" si="38"/>
        <v>6.6666666666666671E-3</v>
      </c>
      <c r="T284">
        <f t="shared" si="39"/>
        <v>0.34333333333333332</v>
      </c>
      <c r="U284">
        <f t="shared" si="40"/>
        <v>5.0000000000000001E-3</v>
      </c>
      <c r="V284">
        <f t="shared" si="41"/>
        <v>3.3333333333333335E-3</v>
      </c>
      <c r="W284">
        <f t="shared" si="42"/>
        <v>3.3333333333333335E-3</v>
      </c>
      <c r="X284">
        <f t="shared" si="43"/>
        <v>1.6666666666666668E-3</v>
      </c>
      <c r="Y284">
        <f t="shared" si="44"/>
        <v>0.63666666666666671</v>
      </c>
    </row>
    <row r="285" spans="1:25" x14ac:dyDescent="0.3">
      <c r="A285" t="str">
        <f>VLOOKUP(B285,'VTD Check'!A:D,4,FALSE)</f>
        <v>21-415</v>
      </c>
      <c r="B285" t="s">
        <v>297</v>
      </c>
      <c r="C285">
        <v>21</v>
      </c>
      <c r="D285" t="str">
        <f t="shared" si="36"/>
        <v>ED</v>
      </c>
      <c r="E285">
        <v>1983</v>
      </c>
      <c r="F285">
        <v>1913</v>
      </c>
      <c r="G285" s="1">
        <v>0.9647</v>
      </c>
      <c r="H285">
        <v>1983</v>
      </c>
      <c r="I285">
        <v>955</v>
      </c>
      <c r="J285">
        <v>955</v>
      </c>
      <c r="K285">
        <v>15</v>
      </c>
      <c r="L285">
        <v>1</v>
      </c>
      <c r="M285">
        <v>6</v>
      </c>
      <c r="N285">
        <v>361</v>
      </c>
      <c r="O285">
        <v>2</v>
      </c>
      <c r="P285">
        <v>570</v>
      </c>
      <c r="Q285">
        <v>0</v>
      </c>
      <c r="R285">
        <f t="shared" si="37"/>
        <v>0.59685863874345546</v>
      </c>
      <c r="S285">
        <f t="shared" si="38"/>
        <v>1.5706806282722512E-2</v>
      </c>
      <c r="T285">
        <f t="shared" si="39"/>
        <v>0.37801047120418846</v>
      </c>
      <c r="U285">
        <f t="shared" si="40"/>
        <v>6.2827225130890054E-3</v>
      </c>
      <c r="V285">
        <f t="shared" si="41"/>
        <v>2.0942408376963353E-3</v>
      </c>
      <c r="W285">
        <f t="shared" si="42"/>
        <v>1.0471204188481676E-3</v>
      </c>
      <c r="X285">
        <f t="shared" si="43"/>
        <v>0</v>
      </c>
      <c r="Y285">
        <f t="shared" si="44"/>
        <v>0.59685863874345546</v>
      </c>
    </row>
    <row r="286" spans="1:25" x14ac:dyDescent="0.3">
      <c r="A286" t="str">
        <f>VLOOKUP(B286,'VTD Check'!A:D,4,FALSE)</f>
        <v>21-420</v>
      </c>
      <c r="B286" t="s">
        <v>298</v>
      </c>
      <c r="C286">
        <v>21</v>
      </c>
      <c r="D286" t="str">
        <f t="shared" si="36"/>
        <v>ED</v>
      </c>
      <c r="E286">
        <v>2648</v>
      </c>
      <c r="F286">
        <v>2458</v>
      </c>
      <c r="G286" s="1">
        <v>0.92820000000000003</v>
      </c>
      <c r="H286">
        <v>2648</v>
      </c>
      <c r="I286">
        <v>1230</v>
      </c>
      <c r="J286">
        <v>1225</v>
      </c>
      <c r="K286">
        <v>12</v>
      </c>
      <c r="L286">
        <v>3</v>
      </c>
      <c r="M286">
        <v>4</v>
      </c>
      <c r="N286">
        <v>481</v>
      </c>
      <c r="O286">
        <v>7</v>
      </c>
      <c r="P286">
        <v>716</v>
      </c>
      <c r="Q286">
        <v>2</v>
      </c>
      <c r="R286">
        <f t="shared" si="37"/>
        <v>0.58448979591836736</v>
      </c>
      <c r="S286">
        <f t="shared" si="38"/>
        <v>9.7959183673469383E-3</v>
      </c>
      <c r="T286">
        <f t="shared" si="39"/>
        <v>0.39265306122448979</v>
      </c>
      <c r="U286">
        <f t="shared" si="40"/>
        <v>3.2653061224489797E-3</v>
      </c>
      <c r="V286">
        <f t="shared" si="41"/>
        <v>5.7142857142857143E-3</v>
      </c>
      <c r="W286">
        <f t="shared" si="42"/>
        <v>2.4489795918367346E-3</v>
      </c>
      <c r="X286">
        <f t="shared" si="43"/>
        <v>1.6326530612244899E-3</v>
      </c>
      <c r="Y286">
        <f t="shared" si="44"/>
        <v>0.58448979591836736</v>
      </c>
    </row>
    <row r="287" spans="1:25" x14ac:dyDescent="0.3">
      <c r="A287" t="str">
        <f>VLOOKUP(B287,'VTD Check'!A:D,4,FALSE)</f>
        <v>21-425</v>
      </c>
      <c r="B287" t="s">
        <v>299</v>
      </c>
      <c r="C287">
        <v>21</v>
      </c>
      <c r="D287" t="str">
        <f t="shared" si="36"/>
        <v>ED</v>
      </c>
      <c r="E287">
        <v>1222</v>
      </c>
      <c r="F287">
        <v>1417</v>
      </c>
      <c r="G287" s="1">
        <v>1.1596</v>
      </c>
      <c r="H287">
        <v>1222</v>
      </c>
      <c r="I287">
        <v>710</v>
      </c>
      <c r="J287">
        <v>706</v>
      </c>
      <c r="K287">
        <v>10</v>
      </c>
      <c r="L287">
        <v>2</v>
      </c>
      <c r="M287">
        <v>2</v>
      </c>
      <c r="N287">
        <v>202</v>
      </c>
      <c r="O287">
        <v>0</v>
      </c>
      <c r="P287">
        <v>489</v>
      </c>
      <c r="Q287">
        <v>1</v>
      </c>
      <c r="R287">
        <f t="shared" si="37"/>
        <v>0.69263456090651554</v>
      </c>
      <c r="S287">
        <f t="shared" si="38"/>
        <v>1.4164305949008499E-2</v>
      </c>
      <c r="T287">
        <f t="shared" si="39"/>
        <v>0.28611898016997167</v>
      </c>
      <c r="U287">
        <f t="shared" si="40"/>
        <v>2.8328611898016999E-3</v>
      </c>
      <c r="V287">
        <f t="shared" si="41"/>
        <v>0</v>
      </c>
      <c r="W287">
        <f t="shared" si="42"/>
        <v>2.8328611898016999E-3</v>
      </c>
      <c r="X287">
        <f t="shared" si="43"/>
        <v>1.4164305949008499E-3</v>
      </c>
      <c r="Y287">
        <f t="shared" si="44"/>
        <v>0.69263456090651554</v>
      </c>
    </row>
    <row r="288" spans="1:25" x14ac:dyDescent="0.3">
      <c r="A288" t="e">
        <f>VLOOKUP(B288,'VTD Check'!A:D,4,FALSE)</f>
        <v>#N/A</v>
      </c>
      <c r="B288" t="s">
        <v>300</v>
      </c>
      <c r="C288">
        <v>21</v>
      </c>
      <c r="D288" t="str">
        <f t="shared" si="36"/>
        <v/>
      </c>
      <c r="R288" t="str">
        <f t="shared" si="37"/>
        <v/>
      </c>
      <c r="S288" t="str">
        <f t="shared" si="38"/>
        <v/>
      </c>
      <c r="T288" t="str">
        <f t="shared" si="39"/>
        <v/>
      </c>
      <c r="U288" t="str">
        <f t="shared" si="40"/>
        <v/>
      </c>
      <c r="V288" t="str">
        <f t="shared" si="41"/>
        <v/>
      </c>
      <c r="W288" t="str">
        <f t="shared" si="42"/>
        <v/>
      </c>
      <c r="X288" t="str">
        <f t="shared" si="43"/>
        <v/>
      </c>
      <c r="Y288" t="str">
        <f t="shared" si="44"/>
        <v/>
      </c>
    </row>
    <row r="289" spans="1:25" x14ac:dyDescent="0.3">
      <c r="A289" t="e">
        <f>VLOOKUP(B289,'VTD Check'!A:D,4,FALSE)</f>
        <v>#N/A</v>
      </c>
      <c r="B289" t="s">
        <v>301</v>
      </c>
      <c r="C289">
        <v>21</v>
      </c>
      <c r="D289" t="str">
        <f t="shared" si="36"/>
        <v/>
      </c>
      <c r="R289" t="str">
        <f t="shared" si="37"/>
        <v/>
      </c>
      <c r="S289" t="str">
        <f t="shared" si="38"/>
        <v/>
      </c>
      <c r="T289" t="str">
        <f t="shared" si="39"/>
        <v/>
      </c>
      <c r="U289" t="str">
        <f t="shared" si="40"/>
        <v/>
      </c>
      <c r="V289" t="str">
        <f t="shared" si="41"/>
        <v/>
      </c>
      <c r="W289" t="str">
        <f t="shared" si="42"/>
        <v/>
      </c>
      <c r="X289" t="str">
        <f t="shared" si="43"/>
        <v/>
      </c>
      <c r="Y289" t="str">
        <f t="shared" si="44"/>
        <v/>
      </c>
    </row>
    <row r="290" spans="1:25" x14ac:dyDescent="0.3">
      <c r="A290" t="e">
        <f>VLOOKUP(B290,'VTD Check'!A:D,4,FALSE)</f>
        <v>#N/A</v>
      </c>
      <c r="B290" t="s">
        <v>302</v>
      </c>
      <c r="C290">
        <v>21</v>
      </c>
      <c r="D290" t="str">
        <f t="shared" si="36"/>
        <v/>
      </c>
      <c r="R290" t="str">
        <f t="shared" si="37"/>
        <v/>
      </c>
      <c r="S290" t="str">
        <f t="shared" si="38"/>
        <v/>
      </c>
      <c r="T290" t="str">
        <f t="shared" si="39"/>
        <v/>
      </c>
      <c r="U290" t="str">
        <f t="shared" si="40"/>
        <v/>
      </c>
      <c r="V290" t="str">
        <f t="shared" si="41"/>
        <v/>
      </c>
      <c r="W290" t="str">
        <f t="shared" si="42"/>
        <v/>
      </c>
      <c r="X290" t="str">
        <f t="shared" si="43"/>
        <v/>
      </c>
      <c r="Y290" t="str">
        <f t="shared" si="44"/>
        <v/>
      </c>
    </row>
    <row r="291" spans="1:25" x14ac:dyDescent="0.3">
      <c r="A291" t="str">
        <f>VLOOKUP(B291,'VTD Check'!A:D,4,FALSE)</f>
        <v>22-430</v>
      </c>
      <c r="B291" t="s">
        <v>303</v>
      </c>
      <c r="C291">
        <v>22</v>
      </c>
      <c r="D291" t="str">
        <f t="shared" si="36"/>
        <v>ED</v>
      </c>
      <c r="E291">
        <v>1455</v>
      </c>
      <c r="F291">
        <v>1292</v>
      </c>
      <c r="G291" s="1">
        <v>0.88800000000000001</v>
      </c>
      <c r="H291">
        <v>1455</v>
      </c>
      <c r="I291">
        <v>646</v>
      </c>
      <c r="J291">
        <v>636</v>
      </c>
      <c r="K291">
        <v>17</v>
      </c>
      <c r="L291">
        <v>2</v>
      </c>
      <c r="M291">
        <v>4</v>
      </c>
      <c r="N291">
        <v>284</v>
      </c>
      <c r="O291">
        <v>3</v>
      </c>
      <c r="P291">
        <v>325</v>
      </c>
      <c r="Q291">
        <v>1</v>
      </c>
      <c r="R291">
        <f t="shared" si="37"/>
        <v>0.51100628930817615</v>
      </c>
      <c r="S291">
        <f t="shared" si="38"/>
        <v>2.6729559748427674E-2</v>
      </c>
      <c r="T291">
        <f t="shared" si="39"/>
        <v>0.44654088050314467</v>
      </c>
      <c r="U291">
        <f t="shared" si="40"/>
        <v>6.2893081761006293E-3</v>
      </c>
      <c r="V291">
        <f t="shared" si="41"/>
        <v>4.7169811320754715E-3</v>
      </c>
      <c r="W291">
        <f t="shared" si="42"/>
        <v>3.1446540880503146E-3</v>
      </c>
      <c r="X291">
        <f t="shared" si="43"/>
        <v>1.5723270440251573E-3</v>
      </c>
      <c r="Y291">
        <f t="shared" si="44"/>
        <v>0.51100628930817615</v>
      </c>
    </row>
    <row r="292" spans="1:25" x14ac:dyDescent="0.3">
      <c r="A292" t="str">
        <f>VLOOKUP(B292,'VTD Check'!A:D,4,FALSE)</f>
        <v>22-435</v>
      </c>
      <c r="B292" t="s">
        <v>304</v>
      </c>
      <c r="C292">
        <v>22</v>
      </c>
      <c r="D292" t="str">
        <f t="shared" si="36"/>
        <v>ED</v>
      </c>
      <c r="E292">
        <v>1446</v>
      </c>
      <c r="F292">
        <v>1642</v>
      </c>
      <c r="G292" s="1">
        <v>1.1355</v>
      </c>
      <c r="H292">
        <v>1446</v>
      </c>
      <c r="I292">
        <v>822</v>
      </c>
      <c r="J292">
        <v>817</v>
      </c>
      <c r="K292">
        <v>17</v>
      </c>
      <c r="L292">
        <v>0</v>
      </c>
      <c r="M292">
        <v>1</v>
      </c>
      <c r="N292">
        <v>415</v>
      </c>
      <c r="O292">
        <v>5</v>
      </c>
      <c r="P292">
        <v>377</v>
      </c>
      <c r="Q292">
        <v>2</v>
      </c>
      <c r="R292">
        <f t="shared" si="37"/>
        <v>0.46144430844553241</v>
      </c>
      <c r="S292">
        <f t="shared" si="38"/>
        <v>2.0807833537331701E-2</v>
      </c>
      <c r="T292">
        <f t="shared" si="39"/>
        <v>0.50795593635250913</v>
      </c>
      <c r="U292">
        <f t="shared" si="40"/>
        <v>1.2239902080783353E-3</v>
      </c>
      <c r="V292">
        <f t="shared" si="41"/>
        <v>6.1199510403916772E-3</v>
      </c>
      <c r="W292">
        <f t="shared" si="42"/>
        <v>0</v>
      </c>
      <c r="X292">
        <f t="shared" si="43"/>
        <v>2.4479804161566705E-3</v>
      </c>
      <c r="Y292">
        <f t="shared" si="44"/>
        <v>2.5079559363525092</v>
      </c>
    </row>
    <row r="293" spans="1:25" x14ac:dyDescent="0.3">
      <c r="A293" t="str">
        <f>VLOOKUP(B293,'VTD Check'!A:D,4,FALSE)</f>
        <v>22-440</v>
      </c>
      <c r="B293" t="s">
        <v>305</v>
      </c>
      <c r="C293">
        <v>22</v>
      </c>
      <c r="D293" t="str">
        <f t="shared" si="36"/>
        <v>ED</v>
      </c>
      <c r="E293">
        <v>1624</v>
      </c>
      <c r="F293">
        <v>1729</v>
      </c>
      <c r="G293" s="1">
        <v>1.0647</v>
      </c>
      <c r="H293">
        <v>1624</v>
      </c>
      <c r="I293">
        <v>864</v>
      </c>
      <c r="J293">
        <v>859</v>
      </c>
      <c r="K293">
        <v>16</v>
      </c>
      <c r="L293">
        <v>2</v>
      </c>
      <c r="M293">
        <v>2</v>
      </c>
      <c r="N293">
        <v>369</v>
      </c>
      <c r="O293">
        <v>1</v>
      </c>
      <c r="P293">
        <v>468</v>
      </c>
      <c r="Q293">
        <v>1</v>
      </c>
      <c r="R293">
        <f t="shared" si="37"/>
        <v>0.54481955762514556</v>
      </c>
      <c r="S293">
        <f t="shared" si="38"/>
        <v>1.8626309662398137E-2</v>
      </c>
      <c r="T293">
        <f t="shared" si="39"/>
        <v>0.42956926658905703</v>
      </c>
      <c r="U293">
        <f t="shared" si="40"/>
        <v>2.3282887077997671E-3</v>
      </c>
      <c r="V293">
        <f t="shared" si="41"/>
        <v>1.1641443538998836E-3</v>
      </c>
      <c r="W293">
        <f t="shared" si="42"/>
        <v>2.3282887077997671E-3</v>
      </c>
      <c r="X293">
        <f t="shared" si="43"/>
        <v>1.1641443538998836E-3</v>
      </c>
      <c r="Y293">
        <f t="shared" si="44"/>
        <v>0.54481955762514556</v>
      </c>
    </row>
    <row r="294" spans="1:25" x14ac:dyDescent="0.3">
      <c r="A294" t="str">
        <f>VLOOKUP(B294,'VTD Check'!A:D,4,FALSE)</f>
        <v>22-445</v>
      </c>
      <c r="B294" t="s">
        <v>306</v>
      </c>
      <c r="C294">
        <v>22</v>
      </c>
      <c r="D294" t="str">
        <f t="shared" si="36"/>
        <v>ED</v>
      </c>
      <c r="E294">
        <v>1715</v>
      </c>
      <c r="F294">
        <v>1176</v>
      </c>
      <c r="G294" s="1">
        <v>0.68569999999999998</v>
      </c>
      <c r="H294">
        <v>1715</v>
      </c>
      <c r="I294">
        <v>600</v>
      </c>
      <c r="J294">
        <v>598</v>
      </c>
      <c r="K294">
        <v>9</v>
      </c>
      <c r="L294">
        <v>0</v>
      </c>
      <c r="M294">
        <v>10</v>
      </c>
      <c r="N294">
        <v>250</v>
      </c>
      <c r="O294">
        <v>4</v>
      </c>
      <c r="P294">
        <v>324</v>
      </c>
      <c r="Q294">
        <v>1</v>
      </c>
      <c r="R294">
        <f t="shared" si="37"/>
        <v>0.5418060200668896</v>
      </c>
      <c r="S294">
        <f t="shared" si="38"/>
        <v>1.5050167224080268E-2</v>
      </c>
      <c r="T294">
        <f t="shared" si="39"/>
        <v>0.41806020066889632</v>
      </c>
      <c r="U294">
        <f t="shared" si="40"/>
        <v>1.6722408026755852E-2</v>
      </c>
      <c r="V294">
        <f t="shared" si="41"/>
        <v>6.688963210702341E-3</v>
      </c>
      <c r="W294">
        <f t="shared" si="42"/>
        <v>0</v>
      </c>
      <c r="X294">
        <f t="shared" si="43"/>
        <v>1.6722408026755853E-3</v>
      </c>
      <c r="Y294">
        <f t="shared" si="44"/>
        <v>0.5418060200668896</v>
      </c>
    </row>
    <row r="295" spans="1:25" x14ac:dyDescent="0.3">
      <c r="A295" t="str">
        <f>VLOOKUP(B295,'VTD Check'!A:D,4,FALSE)</f>
        <v>22-450</v>
      </c>
      <c r="B295" t="s">
        <v>307</v>
      </c>
      <c r="C295">
        <v>22</v>
      </c>
      <c r="D295" t="str">
        <f t="shared" si="36"/>
        <v>ED</v>
      </c>
      <c r="E295">
        <v>1098</v>
      </c>
      <c r="F295">
        <v>985</v>
      </c>
      <c r="G295" s="1">
        <v>0.89710000000000001</v>
      </c>
      <c r="H295">
        <v>1098</v>
      </c>
      <c r="I295">
        <v>495</v>
      </c>
      <c r="J295">
        <v>490</v>
      </c>
      <c r="K295">
        <v>8</v>
      </c>
      <c r="L295">
        <v>1</v>
      </c>
      <c r="M295">
        <v>4</v>
      </c>
      <c r="N295">
        <v>191</v>
      </c>
      <c r="O295">
        <v>2</v>
      </c>
      <c r="P295">
        <v>282</v>
      </c>
      <c r="Q295">
        <v>2</v>
      </c>
      <c r="R295">
        <f t="shared" si="37"/>
        <v>0.57551020408163267</v>
      </c>
      <c r="S295">
        <f t="shared" si="38"/>
        <v>1.6326530612244899E-2</v>
      </c>
      <c r="T295">
        <f t="shared" si="39"/>
        <v>0.38979591836734695</v>
      </c>
      <c r="U295">
        <f t="shared" si="40"/>
        <v>8.1632653061224497E-3</v>
      </c>
      <c r="V295">
        <f t="shared" si="41"/>
        <v>4.0816326530612249E-3</v>
      </c>
      <c r="W295">
        <f t="shared" si="42"/>
        <v>2.0408163265306124E-3</v>
      </c>
      <c r="X295">
        <f t="shared" si="43"/>
        <v>4.0816326530612249E-3</v>
      </c>
      <c r="Y295">
        <f t="shared" si="44"/>
        <v>0.57551020408163267</v>
      </c>
    </row>
    <row r="296" spans="1:25" x14ac:dyDescent="0.3">
      <c r="A296" t="str">
        <f>VLOOKUP(B296,'VTD Check'!A:D,4,FALSE)</f>
        <v>22-455</v>
      </c>
      <c r="B296" t="s">
        <v>308</v>
      </c>
      <c r="C296">
        <v>22</v>
      </c>
      <c r="D296" t="str">
        <f t="shared" si="36"/>
        <v>ED</v>
      </c>
      <c r="E296">
        <v>828</v>
      </c>
      <c r="F296">
        <v>518</v>
      </c>
      <c r="G296" s="1">
        <v>0.62560000000000004</v>
      </c>
      <c r="H296">
        <v>828</v>
      </c>
      <c r="I296">
        <v>260</v>
      </c>
      <c r="J296">
        <v>260</v>
      </c>
      <c r="K296">
        <v>2</v>
      </c>
      <c r="L296">
        <v>1</v>
      </c>
      <c r="M296">
        <v>1</v>
      </c>
      <c r="N296">
        <v>111</v>
      </c>
      <c r="O296">
        <v>1</v>
      </c>
      <c r="P296">
        <v>144</v>
      </c>
      <c r="Q296">
        <v>0</v>
      </c>
      <c r="R296">
        <f t="shared" si="37"/>
        <v>0.55384615384615388</v>
      </c>
      <c r="S296">
        <f t="shared" si="38"/>
        <v>7.6923076923076927E-3</v>
      </c>
      <c r="T296">
        <f t="shared" si="39"/>
        <v>0.42692307692307691</v>
      </c>
      <c r="U296">
        <f t="shared" si="40"/>
        <v>3.8461538461538464E-3</v>
      </c>
      <c r="V296">
        <f t="shared" si="41"/>
        <v>3.8461538461538464E-3</v>
      </c>
      <c r="W296">
        <f t="shared" si="42"/>
        <v>3.8461538461538464E-3</v>
      </c>
      <c r="X296">
        <f t="shared" si="43"/>
        <v>0</v>
      </c>
      <c r="Y296">
        <f t="shared" si="44"/>
        <v>0.55384615384615388</v>
      </c>
    </row>
    <row r="297" spans="1:25" x14ac:dyDescent="0.3">
      <c r="A297" t="str">
        <f>VLOOKUP(B297,'VTD Check'!A:D,4,FALSE)</f>
        <v>22-460</v>
      </c>
      <c r="B297" t="s">
        <v>309</v>
      </c>
      <c r="C297">
        <v>22</v>
      </c>
      <c r="D297" t="str">
        <f t="shared" si="36"/>
        <v>ED</v>
      </c>
      <c r="E297">
        <v>819</v>
      </c>
      <c r="F297">
        <v>530</v>
      </c>
      <c r="G297" s="1">
        <v>0.64710000000000001</v>
      </c>
      <c r="H297">
        <v>819</v>
      </c>
      <c r="I297">
        <v>265</v>
      </c>
      <c r="J297">
        <v>264</v>
      </c>
      <c r="K297">
        <v>10</v>
      </c>
      <c r="L297">
        <v>0</v>
      </c>
      <c r="M297">
        <v>2</v>
      </c>
      <c r="N297">
        <v>147</v>
      </c>
      <c r="O297">
        <v>3</v>
      </c>
      <c r="P297">
        <v>100</v>
      </c>
      <c r="Q297">
        <v>2</v>
      </c>
      <c r="R297">
        <f t="shared" si="37"/>
        <v>0.37878787878787878</v>
      </c>
      <c r="S297">
        <f t="shared" si="38"/>
        <v>3.787878787878788E-2</v>
      </c>
      <c r="T297">
        <f t="shared" si="39"/>
        <v>0.55681818181818177</v>
      </c>
      <c r="U297">
        <f t="shared" si="40"/>
        <v>7.575757575757576E-3</v>
      </c>
      <c r="V297">
        <f t="shared" si="41"/>
        <v>1.1363636363636364E-2</v>
      </c>
      <c r="W297">
        <f t="shared" si="42"/>
        <v>0</v>
      </c>
      <c r="X297">
        <f t="shared" si="43"/>
        <v>7.575757575757576E-3</v>
      </c>
      <c r="Y297">
        <f t="shared" si="44"/>
        <v>2.5568181818181817</v>
      </c>
    </row>
    <row r="298" spans="1:25" x14ac:dyDescent="0.3">
      <c r="A298" t="str">
        <f>VLOOKUP(B298,'VTD Check'!A:D,4,FALSE)</f>
        <v>22-465</v>
      </c>
      <c r="B298" t="s">
        <v>310</v>
      </c>
      <c r="C298">
        <v>22</v>
      </c>
      <c r="D298" t="str">
        <f t="shared" si="36"/>
        <v>ED</v>
      </c>
      <c r="E298">
        <v>1784</v>
      </c>
      <c r="F298">
        <v>1222</v>
      </c>
      <c r="G298" s="1">
        <v>0.68500000000000005</v>
      </c>
      <c r="H298">
        <v>1784</v>
      </c>
      <c r="I298">
        <v>611</v>
      </c>
      <c r="J298">
        <v>609</v>
      </c>
      <c r="K298">
        <v>14</v>
      </c>
      <c r="L298">
        <v>2</v>
      </c>
      <c r="M298">
        <v>4</v>
      </c>
      <c r="N298">
        <v>236</v>
      </c>
      <c r="O298">
        <v>4</v>
      </c>
      <c r="P298">
        <v>349</v>
      </c>
      <c r="Q298">
        <v>0</v>
      </c>
      <c r="R298">
        <f t="shared" si="37"/>
        <v>0.57307060755336614</v>
      </c>
      <c r="S298">
        <f t="shared" si="38"/>
        <v>2.2988505747126436E-2</v>
      </c>
      <c r="T298">
        <f t="shared" si="39"/>
        <v>0.38752052545155996</v>
      </c>
      <c r="U298">
        <f t="shared" si="40"/>
        <v>6.5681444991789817E-3</v>
      </c>
      <c r="V298">
        <f t="shared" si="41"/>
        <v>6.5681444991789817E-3</v>
      </c>
      <c r="W298">
        <f t="shared" si="42"/>
        <v>3.2840722495894909E-3</v>
      </c>
      <c r="X298">
        <f t="shared" si="43"/>
        <v>0</v>
      </c>
      <c r="Y298">
        <f t="shared" si="44"/>
        <v>0.57307060755336614</v>
      </c>
    </row>
    <row r="299" spans="1:25" x14ac:dyDescent="0.3">
      <c r="A299" t="e">
        <f>VLOOKUP(B299,'VTD Check'!A:D,4,FALSE)</f>
        <v>#N/A</v>
      </c>
      <c r="B299" t="s">
        <v>311</v>
      </c>
      <c r="C299">
        <v>22</v>
      </c>
      <c r="D299" t="str">
        <f t="shared" si="36"/>
        <v/>
      </c>
      <c r="R299" t="str">
        <f t="shared" si="37"/>
        <v/>
      </c>
      <c r="S299" t="str">
        <f t="shared" si="38"/>
        <v/>
      </c>
      <c r="T299" t="str">
        <f t="shared" si="39"/>
        <v/>
      </c>
      <c r="U299" t="str">
        <f t="shared" si="40"/>
        <v/>
      </c>
      <c r="V299" t="str">
        <f t="shared" si="41"/>
        <v/>
      </c>
      <c r="W299" t="str">
        <f t="shared" si="42"/>
        <v/>
      </c>
      <c r="X299" t="str">
        <f t="shared" si="43"/>
        <v/>
      </c>
      <c r="Y299" t="str">
        <f t="shared" si="44"/>
        <v/>
      </c>
    </row>
    <row r="300" spans="1:25" x14ac:dyDescent="0.3">
      <c r="A300" t="e">
        <f>VLOOKUP(B300,'VTD Check'!A:D,4,FALSE)</f>
        <v>#N/A</v>
      </c>
      <c r="B300" t="s">
        <v>312</v>
      </c>
      <c r="C300">
        <v>22</v>
      </c>
      <c r="D300" t="str">
        <f t="shared" si="36"/>
        <v/>
      </c>
      <c r="R300" t="str">
        <f t="shared" si="37"/>
        <v/>
      </c>
      <c r="S300" t="str">
        <f t="shared" si="38"/>
        <v/>
      </c>
      <c r="T300" t="str">
        <f t="shared" si="39"/>
        <v/>
      </c>
      <c r="U300" t="str">
        <f t="shared" si="40"/>
        <v/>
      </c>
      <c r="V300" t="str">
        <f t="shared" si="41"/>
        <v/>
      </c>
      <c r="W300" t="str">
        <f t="shared" si="42"/>
        <v/>
      </c>
      <c r="X300" t="str">
        <f t="shared" si="43"/>
        <v/>
      </c>
      <c r="Y300" t="str">
        <f t="shared" si="44"/>
        <v/>
      </c>
    </row>
    <row r="301" spans="1:25" x14ac:dyDescent="0.3">
      <c r="A301" t="str">
        <f>VLOOKUP(B301,'VTD Check'!A:D,4,FALSE)</f>
        <v>23-500</v>
      </c>
      <c r="B301" t="s">
        <v>313</v>
      </c>
      <c r="C301">
        <v>23</v>
      </c>
      <c r="D301" t="str">
        <f t="shared" si="36"/>
        <v>ED</v>
      </c>
      <c r="E301">
        <v>957</v>
      </c>
      <c r="F301">
        <v>762</v>
      </c>
      <c r="G301" s="1">
        <v>0.79620000000000002</v>
      </c>
      <c r="H301">
        <v>957</v>
      </c>
      <c r="I301">
        <v>380</v>
      </c>
      <c r="J301">
        <v>377</v>
      </c>
      <c r="K301">
        <v>5</v>
      </c>
      <c r="L301">
        <v>2</v>
      </c>
      <c r="M301">
        <v>0</v>
      </c>
      <c r="N301">
        <v>209</v>
      </c>
      <c r="O301">
        <v>3</v>
      </c>
      <c r="P301">
        <v>155</v>
      </c>
      <c r="Q301">
        <v>3</v>
      </c>
      <c r="R301">
        <f t="shared" si="37"/>
        <v>0.41114058355437666</v>
      </c>
      <c r="S301">
        <f t="shared" si="38"/>
        <v>1.3262599469496022E-2</v>
      </c>
      <c r="T301">
        <f t="shared" si="39"/>
        <v>0.55437665782493373</v>
      </c>
      <c r="U301">
        <f t="shared" si="40"/>
        <v>0</v>
      </c>
      <c r="V301">
        <f t="shared" si="41"/>
        <v>7.9575596816976128E-3</v>
      </c>
      <c r="W301">
        <f t="shared" si="42"/>
        <v>5.3050397877984082E-3</v>
      </c>
      <c r="X301">
        <f t="shared" si="43"/>
        <v>7.9575596816976128E-3</v>
      </c>
      <c r="Y301">
        <f t="shared" si="44"/>
        <v>2.5543766578249336</v>
      </c>
    </row>
    <row r="302" spans="1:25" x14ac:dyDescent="0.3">
      <c r="A302" t="str">
        <f>VLOOKUP(B302,'VTD Check'!A:D,4,FALSE)</f>
        <v>23-505</v>
      </c>
      <c r="B302" t="s">
        <v>314</v>
      </c>
      <c r="C302">
        <v>23</v>
      </c>
      <c r="D302" t="str">
        <f t="shared" si="36"/>
        <v>ED</v>
      </c>
      <c r="E302">
        <v>830</v>
      </c>
      <c r="F302">
        <v>450</v>
      </c>
      <c r="G302" s="1">
        <v>0.54220000000000002</v>
      </c>
      <c r="H302">
        <v>830</v>
      </c>
      <c r="I302">
        <v>225</v>
      </c>
      <c r="J302">
        <v>224</v>
      </c>
      <c r="K302">
        <v>7</v>
      </c>
      <c r="L302">
        <v>0</v>
      </c>
      <c r="M302">
        <v>1</v>
      </c>
      <c r="N302">
        <v>106</v>
      </c>
      <c r="O302">
        <v>4</v>
      </c>
      <c r="P302">
        <v>104</v>
      </c>
      <c r="Q302">
        <v>2</v>
      </c>
      <c r="R302">
        <f t="shared" si="37"/>
        <v>0.4642857142857143</v>
      </c>
      <c r="S302">
        <f t="shared" si="38"/>
        <v>3.125E-2</v>
      </c>
      <c r="T302">
        <f t="shared" si="39"/>
        <v>0.4732142857142857</v>
      </c>
      <c r="U302">
        <f t="shared" si="40"/>
        <v>4.464285714285714E-3</v>
      </c>
      <c r="V302">
        <f t="shared" si="41"/>
        <v>1.7857142857142856E-2</v>
      </c>
      <c r="W302">
        <f t="shared" si="42"/>
        <v>0</v>
      </c>
      <c r="X302">
        <f t="shared" si="43"/>
        <v>8.9285714285714281E-3</v>
      </c>
      <c r="Y302">
        <f t="shared" si="44"/>
        <v>2.4732142857142856</v>
      </c>
    </row>
    <row r="303" spans="1:25" x14ac:dyDescent="0.3">
      <c r="A303" t="str">
        <f>VLOOKUP(B303,'VTD Check'!A:D,4,FALSE)</f>
        <v>23-510</v>
      </c>
      <c r="B303" t="s">
        <v>315</v>
      </c>
      <c r="C303">
        <v>23</v>
      </c>
      <c r="D303" t="str">
        <f t="shared" si="36"/>
        <v>ED</v>
      </c>
      <c r="E303">
        <v>966</v>
      </c>
      <c r="F303">
        <v>981</v>
      </c>
      <c r="G303" s="1">
        <v>1.0155000000000001</v>
      </c>
      <c r="H303">
        <v>966</v>
      </c>
      <c r="I303">
        <v>490</v>
      </c>
      <c r="J303">
        <v>487</v>
      </c>
      <c r="K303">
        <v>12</v>
      </c>
      <c r="L303">
        <v>2</v>
      </c>
      <c r="M303">
        <v>1</v>
      </c>
      <c r="N303">
        <v>260</v>
      </c>
      <c r="O303">
        <v>0</v>
      </c>
      <c r="P303">
        <v>210</v>
      </c>
      <c r="Q303">
        <v>2</v>
      </c>
      <c r="R303">
        <f t="shared" si="37"/>
        <v>0.43121149897330596</v>
      </c>
      <c r="S303">
        <f t="shared" si="38"/>
        <v>2.4640657084188913E-2</v>
      </c>
      <c r="T303">
        <f t="shared" si="39"/>
        <v>0.53388090349075978</v>
      </c>
      <c r="U303">
        <f t="shared" si="40"/>
        <v>2.0533880903490761E-3</v>
      </c>
      <c r="V303">
        <f t="shared" si="41"/>
        <v>0</v>
      </c>
      <c r="W303">
        <f t="shared" si="42"/>
        <v>4.1067761806981521E-3</v>
      </c>
      <c r="X303">
        <f t="shared" si="43"/>
        <v>4.1067761806981521E-3</v>
      </c>
      <c r="Y303">
        <f t="shared" si="44"/>
        <v>2.5338809034907599</v>
      </c>
    </row>
    <row r="304" spans="1:25" x14ac:dyDescent="0.3">
      <c r="A304" t="str">
        <f>VLOOKUP(B304,'VTD Check'!A:D,4,FALSE)</f>
        <v>23-515</v>
      </c>
      <c r="B304" t="s">
        <v>316</v>
      </c>
      <c r="C304">
        <v>23</v>
      </c>
      <c r="D304" t="str">
        <f t="shared" si="36"/>
        <v>ED</v>
      </c>
      <c r="E304">
        <v>1805</v>
      </c>
      <c r="F304">
        <v>1228</v>
      </c>
      <c r="G304" s="1">
        <v>0.68030000000000002</v>
      </c>
      <c r="H304">
        <v>1805</v>
      </c>
      <c r="I304">
        <v>615</v>
      </c>
      <c r="J304">
        <v>604</v>
      </c>
      <c r="K304">
        <v>10</v>
      </c>
      <c r="L304">
        <v>2</v>
      </c>
      <c r="M304">
        <v>1</v>
      </c>
      <c r="N304">
        <v>331</v>
      </c>
      <c r="O304">
        <v>8</v>
      </c>
      <c r="P304">
        <v>249</v>
      </c>
      <c r="Q304">
        <v>3</v>
      </c>
      <c r="R304">
        <f t="shared" si="37"/>
        <v>0.41225165562913907</v>
      </c>
      <c r="S304">
        <f t="shared" si="38"/>
        <v>1.6556291390728478E-2</v>
      </c>
      <c r="T304">
        <f t="shared" si="39"/>
        <v>0.54801324503311255</v>
      </c>
      <c r="U304">
        <f t="shared" si="40"/>
        <v>1.6556291390728477E-3</v>
      </c>
      <c r="V304">
        <f t="shared" si="41"/>
        <v>1.3245033112582781E-2</v>
      </c>
      <c r="W304">
        <f t="shared" si="42"/>
        <v>3.3112582781456954E-3</v>
      </c>
      <c r="X304">
        <f t="shared" si="43"/>
        <v>4.9668874172185433E-3</v>
      </c>
      <c r="Y304">
        <f t="shared" si="44"/>
        <v>2.5480132450331126</v>
      </c>
    </row>
    <row r="305" spans="1:25" x14ac:dyDescent="0.3">
      <c r="A305" t="s">
        <v>1882</v>
      </c>
      <c r="B305" t="s">
        <v>251</v>
      </c>
      <c r="C305">
        <v>23</v>
      </c>
      <c r="D305" t="str">
        <f t="shared" si="36"/>
        <v>ED</v>
      </c>
      <c r="E305">
        <v>1867</v>
      </c>
      <c r="F305">
        <v>1087</v>
      </c>
      <c r="G305" s="1">
        <v>0.58220000000000005</v>
      </c>
      <c r="H305">
        <v>1867</v>
      </c>
      <c r="I305">
        <v>544</v>
      </c>
      <c r="J305">
        <v>542</v>
      </c>
      <c r="K305">
        <v>15</v>
      </c>
      <c r="L305">
        <v>1</v>
      </c>
      <c r="M305">
        <v>2</v>
      </c>
      <c r="N305">
        <v>291</v>
      </c>
      <c r="O305">
        <v>0</v>
      </c>
      <c r="P305">
        <v>232</v>
      </c>
      <c r="Q305">
        <v>1</v>
      </c>
      <c r="R305">
        <f t="shared" si="37"/>
        <v>0.4280442804428044</v>
      </c>
      <c r="S305">
        <f t="shared" si="38"/>
        <v>2.7675276752767528E-2</v>
      </c>
      <c r="T305">
        <f t="shared" si="39"/>
        <v>0.53690036900369009</v>
      </c>
      <c r="U305">
        <f t="shared" si="40"/>
        <v>3.6900369003690036E-3</v>
      </c>
      <c r="V305">
        <f t="shared" si="41"/>
        <v>0</v>
      </c>
      <c r="W305">
        <f t="shared" si="42"/>
        <v>1.8450184501845018E-3</v>
      </c>
      <c r="X305">
        <f t="shared" si="43"/>
        <v>1.8450184501845018E-3</v>
      </c>
      <c r="Y305">
        <f t="shared" si="44"/>
        <v>2.53690036900369</v>
      </c>
    </row>
    <row r="306" spans="1:25" x14ac:dyDescent="0.3">
      <c r="A306" t="str">
        <f>VLOOKUP(B306,'VTD Check'!A:D,4,FALSE)</f>
        <v>23-525</v>
      </c>
      <c r="B306" t="s">
        <v>317</v>
      </c>
      <c r="C306">
        <v>23</v>
      </c>
      <c r="D306" t="str">
        <f t="shared" si="36"/>
        <v>ED</v>
      </c>
      <c r="E306">
        <v>767</v>
      </c>
      <c r="F306">
        <v>519</v>
      </c>
      <c r="G306" s="1">
        <v>0.67669999999999997</v>
      </c>
      <c r="H306">
        <v>767</v>
      </c>
      <c r="I306">
        <v>260</v>
      </c>
      <c r="J306">
        <v>260</v>
      </c>
      <c r="K306">
        <v>4</v>
      </c>
      <c r="L306">
        <v>0</v>
      </c>
      <c r="M306">
        <v>3</v>
      </c>
      <c r="N306">
        <v>122</v>
      </c>
      <c r="O306">
        <v>2</v>
      </c>
      <c r="P306">
        <v>129</v>
      </c>
      <c r="Q306">
        <v>0</v>
      </c>
      <c r="R306">
        <f t="shared" si="37"/>
        <v>0.49615384615384617</v>
      </c>
      <c r="S306">
        <f t="shared" si="38"/>
        <v>1.5384615384615385E-2</v>
      </c>
      <c r="T306">
        <f t="shared" si="39"/>
        <v>0.46923076923076923</v>
      </c>
      <c r="U306">
        <f t="shared" si="40"/>
        <v>1.1538461538461539E-2</v>
      </c>
      <c r="V306">
        <f t="shared" si="41"/>
        <v>7.6923076923076927E-3</v>
      </c>
      <c r="W306">
        <f t="shared" si="42"/>
        <v>0</v>
      </c>
      <c r="X306">
        <f t="shared" si="43"/>
        <v>0</v>
      </c>
      <c r="Y306">
        <f t="shared" si="44"/>
        <v>0.49615384615384617</v>
      </c>
    </row>
    <row r="307" spans="1:25" x14ac:dyDescent="0.3">
      <c r="A307" t="str">
        <f>VLOOKUP(B307,'VTD Check'!A:D,4,FALSE)</f>
        <v>23-530</v>
      </c>
      <c r="B307" t="s">
        <v>318</v>
      </c>
      <c r="C307">
        <v>23</v>
      </c>
      <c r="D307" t="str">
        <f t="shared" si="36"/>
        <v>ED</v>
      </c>
      <c r="E307">
        <v>349</v>
      </c>
      <c r="F307">
        <v>388</v>
      </c>
      <c r="G307" s="1">
        <v>1.1116999999999999</v>
      </c>
      <c r="H307">
        <v>349</v>
      </c>
      <c r="I307">
        <v>195</v>
      </c>
      <c r="J307">
        <v>192</v>
      </c>
      <c r="K307">
        <v>5</v>
      </c>
      <c r="L307">
        <v>0</v>
      </c>
      <c r="M307">
        <v>0</v>
      </c>
      <c r="N307">
        <v>101</v>
      </c>
      <c r="O307">
        <v>0</v>
      </c>
      <c r="P307">
        <v>86</v>
      </c>
      <c r="Q307">
        <v>0</v>
      </c>
      <c r="R307">
        <f t="shared" si="37"/>
        <v>0.44791666666666669</v>
      </c>
      <c r="S307">
        <f t="shared" si="38"/>
        <v>2.6041666666666668E-2</v>
      </c>
      <c r="T307">
        <f t="shared" si="39"/>
        <v>0.52604166666666663</v>
      </c>
      <c r="U307">
        <f t="shared" si="40"/>
        <v>0</v>
      </c>
      <c r="V307">
        <f t="shared" si="41"/>
        <v>0</v>
      </c>
      <c r="W307">
        <f t="shared" si="42"/>
        <v>0</v>
      </c>
      <c r="X307">
        <f t="shared" si="43"/>
        <v>0</v>
      </c>
      <c r="Y307">
        <f t="shared" si="44"/>
        <v>2.5260416666666665</v>
      </c>
    </row>
    <row r="308" spans="1:25" x14ac:dyDescent="0.3">
      <c r="A308" t="str">
        <f>VLOOKUP(B308,'VTD Check'!A:D,4,FALSE)</f>
        <v>23-535</v>
      </c>
      <c r="B308" t="s">
        <v>319</v>
      </c>
      <c r="C308">
        <v>23</v>
      </c>
      <c r="D308" t="str">
        <f t="shared" si="36"/>
        <v>ED</v>
      </c>
      <c r="E308">
        <v>1839</v>
      </c>
      <c r="F308">
        <v>1352</v>
      </c>
      <c r="G308" s="1">
        <v>0.73519999999999996</v>
      </c>
      <c r="H308">
        <v>1839</v>
      </c>
      <c r="I308">
        <v>689</v>
      </c>
      <c r="J308">
        <v>683</v>
      </c>
      <c r="K308">
        <v>13</v>
      </c>
      <c r="L308">
        <v>5</v>
      </c>
      <c r="M308">
        <v>1</v>
      </c>
      <c r="N308">
        <v>367</v>
      </c>
      <c r="O308">
        <v>2</v>
      </c>
      <c r="P308">
        <v>293</v>
      </c>
      <c r="Q308">
        <v>2</v>
      </c>
      <c r="R308">
        <f t="shared" si="37"/>
        <v>0.42898975109809662</v>
      </c>
      <c r="S308">
        <f t="shared" si="38"/>
        <v>1.9033674963396779E-2</v>
      </c>
      <c r="T308">
        <f t="shared" si="39"/>
        <v>0.53733528550512444</v>
      </c>
      <c r="U308">
        <f t="shared" si="40"/>
        <v>1.4641288433382138E-3</v>
      </c>
      <c r="V308">
        <f t="shared" si="41"/>
        <v>2.9282576866764276E-3</v>
      </c>
      <c r="W308">
        <f t="shared" si="42"/>
        <v>7.320644216691069E-3</v>
      </c>
      <c r="X308">
        <f t="shared" si="43"/>
        <v>2.9282576866764276E-3</v>
      </c>
      <c r="Y308">
        <f t="shared" si="44"/>
        <v>2.5373352855051245</v>
      </c>
    </row>
    <row r="309" spans="1:25" x14ac:dyDescent="0.3">
      <c r="A309" t="str">
        <f>VLOOKUP(B309,'VTD Check'!A:D,4,FALSE)</f>
        <v>23-540</v>
      </c>
      <c r="B309" t="s">
        <v>320</v>
      </c>
      <c r="C309">
        <v>23</v>
      </c>
      <c r="D309" t="str">
        <f t="shared" si="36"/>
        <v>ED</v>
      </c>
      <c r="E309">
        <v>2229</v>
      </c>
      <c r="F309">
        <v>2317</v>
      </c>
      <c r="G309" s="1">
        <v>1.0395000000000001</v>
      </c>
      <c r="H309">
        <v>2229</v>
      </c>
      <c r="I309">
        <v>1160</v>
      </c>
      <c r="J309">
        <v>1155</v>
      </c>
      <c r="K309">
        <v>26</v>
      </c>
      <c r="L309">
        <v>2</v>
      </c>
      <c r="M309">
        <v>0</v>
      </c>
      <c r="N309">
        <v>574</v>
      </c>
      <c r="O309">
        <v>3</v>
      </c>
      <c r="P309">
        <v>550</v>
      </c>
      <c r="Q309">
        <v>0</v>
      </c>
      <c r="R309">
        <f t="shared" si="37"/>
        <v>0.47619047619047616</v>
      </c>
      <c r="S309">
        <f t="shared" si="38"/>
        <v>2.2510822510822513E-2</v>
      </c>
      <c r="T309">
        <f t="shared" si="39"/>
        <v>0.49696969696969695</v>
      </c>
      <c r="U309">
        <f t="shared" si="40"/>
        <v>0</v>
      </c>
      <c r="V309">
        <f t="shared" si="41"/>
        <v>2.5974025974025974E-3</v>
      </c>
      <c r="W309">
        <f t="shared" si="42"/>
        <v>1.7316017316017316E-3</v>
      </c>
      <c r="X309">
        <f t="shared" si="43"/>
        <v>0</v>
      </c>
      <c r="Y309">
        <f t="shared" si="44"/>
        <v>2.4969696969696971</v>
      </c>
    </row>
    <row r="310" spans="1:25" x14ac:dyDescent="0.3">
      <c r="A310" t="e">
        <f>VLOOKUP(B310,'VTD Check'!A:D,4,FALSE)</f>
        <v>#N/A</v>
      </c>
      <c r="B310" t="s">
        <v>321</v>
      </c>
      <c r="C310">
        <v>23</v>
      </c>
      <c r="D310" t="str">
        <f t="shared" si="36"/>
        <v/>
      </c>
      <c r="R310" t="str">
        <f t="shared" si="37"/>
        <v/>
      </c>
      <c r="S310" t="str">
        <f t="shared" si="38"/>
        <v/>
      </c>
      <c r="T310" t="str">
        <f t="shared" si="39"/>
        <v/>
      </c>
      <c r="U310" t="str">
        <f t="shared" si="40"/>
        <v/>
      </c>
      <c r="V310" t="str">
        <f t="shared" si="41"/>
        <v/>
      </c>
      <c r="W310" t="str">
        <f t="shared" si="42"/>
        <v/>
      </c>
      <c r="X310" t="str">
        <f t="shared" si="43"/>
        <v/>
      </c>
      <c r="Y310" t="str">
        <f t="shared" si="44"/>
        <v/>
      </c>
    </row>
    <row r="311" spans="1:25" x14ac:dyDescent="0.3">
      <c r="A311" t="e">
        <f>VLOOKUP(B311,'VTD Check'!A:D,4,FALSE)</f>
        <v>#N/A</v>
      </c>
      <c r="B311" t="s">
        <v>322</v>
      </c>
      <c r="C311">
        <v>23</v>
      </c>
      <c r="D311" t="str">
        <f t="shared" si="36"/>
        <v/>
      </c>
      <c r="R311" t="str">
        <f t="shared" si="37"/>
        <v/>
      </c>
      <c r="S311" t="str">
        <f t="shared" si="38"/>
        <v/>
      </c>
      <c r="T311" t="str">
        <f t="shared" si="39"/>
        <v/>
      </c>
      <c r="U311" t="str">
        <f t="shared" si="40"/>
        <v/>
      </c>
      <c r="V311" t="str">
        <f t="shared" si="41"/>
        <v/>
      </c>
      <c r="W311" t="str">
        <f t="shared" si="42"/>
        <v/>
      </c>
      <c r="X311" t="str">
        <f t="shared" si="43"/>
        <v/>
      </c>
      <c r="Y311" t="str">
        <f t="shared" si="44"/>
        <v/>
      </c>
    </row>
    <row r="312" spans="1:25" x14ac:dyDescent="0.3">
      <c r="A312" t="e">
        <f>VLOOKUP(B312,'VTD Check'!A:D,4,FALSE)</f>
        <v>#N/A</v>
      </c>
      <c r="B312" t="s">
        <v>323</v>
      </c>
      <c r="C312">
        <v>23</v>
      </c>
      <c r="D312" t="str">
        <f t="shared" si="36"/>
        <v/>
      </c>
      <c r="R312" t="str">
        <f t="shared" si="37"/>
        <v/>
      </c>
      <c r="S312" t="str">
        <f t="shared" si="38"/>
        <v/>
      </c>
      <c r="T312" t="str">
        <f t="shared" si="39"/>
        <v/>
      </c>
      <c r="U312" t="str">
        <f t="shared" si="40"/>
        <v/>
      </c>
      <c r="V312" t="str">
        <f t="shared" si="41"/>
        <v/>
      </c>
      <c r="W312" t="str">
        <f t="shared" si="42"/>
        <v/>
      </c>
      <c r="X312" t="str">
        <f t="shared" si="43"/>
        <v/>
      </c>
      <c r="Y312" t="str">
        <f t="shared" si="44"/>
        <v/>
      </c>
    </row>
    <row r="313" spans="1:25" x14ac:dyDescent="0.3">
      <c r="A313" t="str">
        <f>VLOOKUP(B313,'VTD Check'!A:D,4,FALSE)</f>
        <v>24-545</v>
      </c>
      <c r="B313" t="s">
        <v>324</v>
      </c>
      <c r="C313">
        <v>24</v>
      </c>
      <c r="D313" t="str">
        <f t="shared" si="36"/>
        <v>ED</v>
      </c>
      <c r="E313">
        <v>612</v>
      </c>
      <c r="F313">
        <v>386</v>
      </c>
      <c r="G313" s="1">
        <v>0.63070000000000004</v>
      </c>
      <c r="H313">
        <v>612</v>
      </c>
      <c r="I313">
        <v>193</v>
      </c>
      <c r="J313">
        <v>192</v>
      </c>
      <c r="K313">
        <v>4</v>
      </c>
      <c r="L313">
        <v>0</v>
      </c>
      <c r="M313">
        <v>0</v>
      </c>
      <c r="N313">
        <v>71</v>
      </c>
      <c r="O313">
        <v>0</v>
      </c>
      <c r="P313">
        <v>117</v>
      </c>
      <c r="Q313">
        <v>0</v>
      </c>
      <c r="R313">
        <f t="shared" si="37"/>
        <v>0.609375</v>
      </c>
      <c r="S313">
        <f t="shared" si="38"/>
        <v>2.0833333333333332E-2</v>
      </c>
      <c r="T313">
        <f t="shared" si="39"/>
        <v>0.36979166666666669</v>
      </c>
      <c r="U313">
        <f t="shared" si="40"/>
        <v>0</v>
      </c>
      <c r="V313">
        <f t="shared" si="41"/>
        <v>0</v>
      </c>
      <c r="W313">
        <f t="shared" si="42"/>
        <v>0</v>
      </c>
      <c r="X313">
        <f t="shared" si="43"/>
        <v>0</v>
      </c>
      <c r="Y313">
        <f t="shared" si="44"/>
        <v>0.609375</v>
      </c>
    </row>
    <row r="314" spans="1:25" x14ac:dyDescent="0.3">
      <c r="A314" t="str">
        <f>VLOOKUP(B314,'VTD Check'!A:D,4,FALSE)</f>
        <v>24-550</v>
      </c>
      <c r="B314" t="s">
        <v>325</v>
      </c>
      <c r="C314">
        <v>24</v>
      </c>
      <c r="D314" t="str">
        <f t="shared" si="36"/>
        <v>ED</v>
      </c>
      <c r="E314">
        <v>2377</v>
      </c>
      <c r="F314">
        <v>1612</v>
      </c>
      <c r="G314" s="1">
        <v>0.67820000000000003</v>
      </c>
      <c r="H314">
        <v>2377</v>
      </c>
      <c r="I314">
        <v>806</v>
      </c>
      <c r="J314">
        <v>800</v>
      </c>
      <c r="K314">
        <v>10</v>
      </c>
      <c r="L314">
        <v>4</v>
      </c>
      <c r="M314">
        <v>6</v>
      </c>
      <c r="N314">
        <v>320</v>
      </c>
      <c r="O314">
        <v>3</v>
      </c>
      <c r="P314">
        <v>456</v>
      </c>
      <c r="Q314">
        <v>1</v>
      </c>
      <c r="R314">
        <f t="shared" si="37"/>
        <v>0.56999999999999995</v>
      </c>
      <c r="S314">
        <f t="shared" si="38"/>
        <v>1.2500000000000001E-2</v>
      </c>
      <c r="T314">
        <f t="shared" si="39"/>
        <v>0.4</v>
      </c>
      <c r="U314">
        <f t="shared" si="40"/>
        <v>7.4999999999999997E-3</v>
      </c>
      <c r="V314">
        <f t="shared" si="41"/>
        <v>3.7499999999999999E-3</v>
      </c>
      <c r="W314">
        <f t="shared" si="42"/>
        <v>5.0000000000000001E-3</v>
      </c>
      <c r="X314">
        <f t="shared" si="43"/>
        <v>1.25E-3</v>
      </c>
      <c r="Y314">
        <f t="shared" si="44"/>
        <v>0.56999999999999995</v>
      </c>
    </row>
    <row r="315" spans="1:25" x14ac:dyDescent="0.3">
      <c r="A315" t="str">
        <f>VLOOKUP(B315,'VTD Check'!A:D,4,FALSE)</f>
        <v>24-555</v>
      </c>
      <c r="B315" t="s">
        <v>326</v>
      </c>
      <c r="C315">
        <v>24</v>
      </c>
      <c r="D315" t="str">
        <f t="shared" si="36"/>
        <v>ED</v>
      </c>
      <c r="E315">
        <v>1318</v>
      </c>
      <c r="F315">
        <v>953</v>
      </c>
      <c r="G315" s="1">
        <v>0.72309999999999997</v>
      </c>
      <c r="H315">
        <v>1318</v>
      </c>
      <c r="I315">
        <v>477</v>
      </c>
      <c r="J315">
        <v>477</v>
      </c>
      <c r="K315">
        <v>11</v>
      </c>
      <c r="L315">
        <v>0</v>
      </c>
      <c r="M315">
        <v>0</v>
      </c>
      <c r="N315">
        <v>187</v>
      </c>
      <c r="O315">
        <v>3</v>
      </c>
      <c r="P315">
        <v>274</v>
      </c>
      <c r="Q315">
        <v>2</v>
      </c>
      <c r="R315">
        <f t="shared" si="37"/>
        <v>0.57442348008385746</v>
      </c>
      <c r="S315">
        <f t="shared" si="38"/>
        <v>2.3060796645702306E-2</v>
      </c>
      <c r="T315">
        <f t="shared" si="39"/>
        <v>0.39203354297693921</v>
      </c>
      <c r="U315">
        <f t="shared" si="40"/>
        <v>0</v>
      </c>
      <c r="V315">
        <f t="shared" si="41"/>
        <v>6.2893081761006293E-3</v>
      </c>
      <c r="W315">
        <f t="shared" si="42"/>
        <v>0</v>
      </c>
      <c r="X315">
        <f t="shared" si="43"/>
        <v>4.1928721174004195E-3</v>
      </c>
      <c r="Y315">
        <f t="shared" si="44"/>
        <v>0.57442348008385746</v>
      </c>
    </row>
    <row r="316" spans="1:25" x14ac:dyDescent="0.3">
      <c r="A316" t="str">
        <f>VLOOKUP(B316,'VTD Check'!A:D,4,FALSE)</f>
        <v>24-560</v>
      </c>
      <c r="B316" t="s">
        <v>327</v>
      </c>
      <c r="C316">
        <v>24</v>
      </c>
      <c r="D316" t="str">
        <f t="shared" si="36"/>
        <v>ED</v>
      </c>
      <c r="E316">
        <v>1571</v>
      </c>
      <c r="F316">
        <v>1642</v>
      </c>
      <c r="G316" s="1">
        <v>1.0451999999999999</v>
      </c>
      <c r="H316">
        <v>1571</v>
      </c>
      <c r="I316">
        <v>819</v>
      </c>
      <c r="J316">
        <v>813</v>
      </c>
      <c r="K316">
        <v>13</v>
      </c>
      <c r="L316">
        <v>1</v>
      </c>
      <c r="M316">
        <v>4</v>
      </c>
      <c r="N316">
        <v>340</v>
      </c>
      <c r="O316">
        <v>1</v>
      </c>
      <c r="P316">
        <v>454</v>
      </c>
      <c r="Q316">
        <v>0</v>
      </c>
      <c r="R316">
        <f t="shared" si="37"/>
        <v>0.55842558425584254</v>
      </c>
      <c r="S316">
        <f t="shared" si="38"/>
        <v>1.5990159901599015E-2</v>
      </c>
      <c r="T316">
        <f t="shared" si="39"/>
        <v>0.41820418204182042</v>
      </c>
      <c r="U316">
        <f t="shared" si="40"/>
        <v>4.9200492004920051E-3</v>
      </c>
      <c r="V316">
        <f t="shared" si="41"/>
        <v>1.2300123001230013E-3</v>
      </c>
      <c r="W316">
        <f t="shared" si="42"/>
        <v>1.2300123001230013E-3</v>
      </c>
      <c r="X316">
        <f t="shared" si="43"/>
        <v>0</v>
      </c>
      <c r="Y316">
        <f t="shared" si="44"/>
        <v>0.55842558425584254</v>
      </c>
    </row>
    <row r="317" spans="1:25" x14ac:dyDescent="0.3">
      <c r="A317" t="str">
        <f>VLOOKUP(B317,'VTD Check'!A:D,4,FALSE)</f>
        <v>24-565</v>
      </c>
      <c r="B317" t="s">
        <v>328</v>
      </c>
      <c r="C317">
        <v>24</v>
      </c>
      <c r="D317" t="str">
        <f t="shared" si="36"/>
        <v>ED</v>
      </c>
      <c r="E317">
        <v>1473</v>
      </c>
      <c r="F317">
        <v>1458</v>
      </c>
      <c r="G317" s="1">
        <v>0.98980000000000001</v>
      </c>
      <c r="H317">
        <v>1473</v>
      </c>
      <c r="I317">
        <v>729</v>
      </c>
      <c r="J317">
        <v>724</v>
      </c>
      <c r="K317">
        <v>10</v>
      </c>
      <c r="L317">
        <v>1</v>
      </c>
      <c r="M317">
        <v>1</v>
      </c>
      <c r="N317">
        <v>283</v>
      </c>
      <c r="O317">
        <v>6</v>
      </c>
      <c r="P317">
        <v>418</v>
      </c>
      <c r="Q317">
        <v>5</v>
      </c>
      <c r="R317">
        <f t="shared" si="37"/>
        <v>0.57734806629834257</v>
      </c>
      <c r="S317">
        <f t="shared" si="38"/>
        <v>1.3812154696132596E-2</v>
      </c>
      <c r="T317">
        <f t="shared" si="39"/>
        <v>0.39088397790055246</v>
      </c>
      <c r="U317">
        <f t="shared" si="40"/>
        <v>1.3812154696132596E-3</v>
      </c>
      <c r="V317">
        <f t="shared" si="41"/>
        <v>8.2872928176795577E-3</v>
      </c>
      <c r="W317">
        <f t="shared" si="42"/>
        <v>1.3812154696132596E-3</v>
      </c>
      <c r="X317">
        <f t="shared" si="43"/>
        <v>6.9060773480662981E-3</v>
      </c>
      <c r="Y317">
        <f t="shared" si="44"/>
        <v>0.57734806629834257</v>
      </c>
    </row>
    <row r="318" spans="1:25" x14ac:dyDescent="0.3">
      <c r="A318" t="str">
        <f>VLOOKUP(B318,'VTD Check'!A:D,4,FALSE)</f>
        <v>24-570</v>
      </c>
      <c r="B318" t="s">
        <v>329</v>
      </c>
      <c r="C318">
        <v>24</v>
      </c>
      <c r="D318" t="str">
        <f t="shared" si="36"/>
        <v>ED</v>
      </c>
      <c r="E318">
        <v>1532</v>
      </c>
      <c r="F318">
        <v>1336</v>
      </c>
      <c r="G318" s="1">
        <v>0.87209999999999999</v>
      </c>
      <c r="H318">
        <v>1532</v>
      </c>
      <c r="I318">
        <v>666</v>
      </c>
      <c r="J318">
        <v>662</v>
      </c>
      <c r="K318">
        <v>6</v>
      </c>
      <c r="L318">
        <v>2</v>
      </c>
      <c r="M318">
        <v>2</v>
      </c>
      <c r="N318">
        <v>223</v>
      </c>
      <c r="O318">
        <v>6</v>
      </c>
      <c r="P318">
        <v>422</v>
      </c>
      <c r="Q318">
        <v>1</v>
      </c>
      <c r="R318">
        <f t="shared" si="37"/>
        <v>0.63746223564954685</v>
      </c>
      <c r="S318">
        <f t="shared" si="38"/>
        <v>9.0634441087613302E-3</v>
      </c>
      <c r="T318">
        <f t="shared" si="39"/>
        <v>0.3368580060422961</v>
      </c>
      <c r="U318">
        <f t="shared" si="40"/>
        <v>3.0211480362537764E-3</v>
      </c>
      <c r="V318">
        <f t="shared" si="41"/>
        <v>9.0634441087613302E-3</v>
      </c>
      <c r="W318">
        <f t="shared" si="42"/>
        <v>3.0211480362537764E-3</v>
      </c>
      <c r="X318">
        <f t="shared" si="43"/>
        <v>1.5105740181268882E-3</v>
      </c>
      <c r="Y318">
        <f t="shared" si="44"/>
        <v>0.63746223564954685</v>
      </c>
    </row>
    <row r="319" spans="1:25" x14ac:dyDescent="0.3">
      <c r="A319" t="str">
        <f>VLOOKUP(B319,'VTD Check'!A:D,4,FALSE)</f>
        <v>24-575</v>
      </c>
      <c r="B319" t="s">
        <v>330</v>
      </c>
      <c r="C319">
        <v>24</v>
      </c>
      <c r="D319" t="str">
        <f t="shared" si="36"/>
        <v>ED</v>
      </c>
      <c r="E319">
        <v>2922</v>
      </c>
      <c r="F319">
        <v>2409</v>
      </c>
      <c r="G319" s="1">
        <v>0.82440000000000002</v>
      </c>
      <c r="H319">
        <v>2922</v>
      </c>
      <c r="I319">
        <v>1222</v>
      </c>
      <c r="J319">
        <v>1216</v>
      </c>
      <c r="K319">
        <v>24</v>
      </c>
      <c r="L319">
        <v>4</v>
      </c>
      <c r="M319">
        <v>9</v>
      </c>
      <c r="N319">
        <v>462</v>
      </c>
      <c r="O319">
        <v>8</v>
      </c>
      <c r="P319">
        <v>706</v>
      </c>
      <c r="Q319">
        <v>3</v>
      </c>
      <c r="R319">
        <f t="shared" si="37"/>
        <v>0.58059210526315785</v>
      </c>
      <c r="S319">
        <f t="shared" si="38"/>
        <v>1.9736842105263157E-2</v>
      </c>
      <c r="T319">
        <f t="shared" si="39"/>
        <v>0.37993421052631576</v>
      </c>
      <c r="U319">
        <f t="shared" si="40"/>
        <v>7.4013157894736838E-3</v>
      </c>
      <c r="V319">
        <f t="shared" si="41"/>
        <v>6.5789473684210523E-3</v>
      </c>
      <c r="W319">
        <f t="shared" si="42"/>
        <v>3.2894736842105261E-3</v>
      </c>
      <c r="X319">
        <f t="shared" si="43"/>
        <v>2.4671052631578946E-3</v>
      </c>
      <c r="Y319">
        <f t="shared" si="44"/>
        <v>0.58059210526315785</v>
      </c>
    </row>
    <row r="320" spans="1:25" x14ac:dyDescent="0.3">
      <c r="A320" t="e">
        <f>VLOOKUP(B320,'VTD Check'!A:D,4,FALSE)</f>
        <v>#N/A</v>
      </c>
      <c r="B320" t="s">
        <v>331</v>
      </c>
      <c r="C320">
        <v>24</v>
      </c>
      <c r="D320" t="str">
        <f t="shared" si="36"/>
        <v/>
      </c>
      <c r="R320" t="str">
        <f t="shared" si="37"/>
        <v/>
      </c>
      <c r="S320" t="str">
        <f t="shared" si="38"/>
        <v/>
      </c>
      <c r="T320" t="str">
        <f t="shared" si="39"/>
        <v/>
      </c>
      <c r="U320" t="str">
        <f t="shared" si="40"/>
        <v/>
      </c>
      <c r="V320" t="str">
        <f t="shared" si="41"/>
        <v/>
      </c>
      <c r="W320" t="str">
        <f t="shared" si="42"/>
        <v/>
      </c>
      <c r="X320" t="str">
        <f t="shared" si="43"/>
        <v/>
      </c>
      <c r="Y320" t="str">
        <f t="shared" si="44"/>
        <v/>
      </c>
    </row>
    <row r="321" spans="1:25" x14ac:dyDescent="0.3">
      <c r="A321" t="e">
        <f>VLOOKUP(B321,'VTD Check'!A:D,4,FALSE)</f>
        <v>#N/A</v>
      </c>
      <c r="B321" t="s">
        <v>332</v>
      </c>
      <c r="C321">
        <v>24</v>
      </c>
      <c r="D321" t="str">
        <f t="shared" si="36"/>
        <v/>
      </c>
      <c r="R321" t="str">
        <f t="shared" si="37"/>
        <v/>
      </c>
      <c r="S321" t="str">
        <f t="shared" si="38"/>
        <v/>
      </c>
      <c r="T321" t="str">
        <f t="shared" si="39"/>
        <v/>
      </c>
      <c r="U321" t="str">
        <f t="shared" si="40"/>
        <v/>
      </c>
      <c r="V321" t="str">
        <f t="shared" si="41"/>
        <v/>
      </c>
      <c r="W321" t="str">
        <f t="shared" si="42"/>
        <v/>
      </c>
      <c r="X321" t="str">
        <f t="shared" si="43"/>
        <v/>
      </c>
      <c r="Y321" t="str">
        <f t="shared" si="44"/>
        <v/>
      </c>
    </row>
    <row r="322" spans="1:25" x14ac:dyDescent="0.3">
      <c r="A322" t="str">
        <f>VLOOKUP(B322,'VTD Check'!A:D,4,FALSE)</f>
        <v>25-600</v>
      </c>
      <c r="B322" t="s">
        <v>333</v>
      </c>
      <c r="C322">
        <v>25</v>
      </c>
      <c r="D322" t="str">
        <f t="shared" si="36"/>
        <v>ED</v>
      </c>
      <c r="E322">
        <v>556</v>
      </c>
      <c r="F322">
        <v>473</v>
      </c>
      <c r="G322" s="1">
        <v>0.85070000000000001</v>
      </c>
      <c r="H322">
        <v>556</v>
      </c>
      <c r="I322">
        <v>237</v>
      </c>
      <c r="J322">
        <v>233</v>
      </c>
      <c r="K322">
        <v>3</v>
      </c>
      <c r="L322">
        <v>2</v>
      </c>
      <c r="M322">
        <v>0</v>
      </c>
      <c r="N322">
        <v>77</v>
      </c>
      <c r="O322">
        <v>1</v>
      </c>
      <c r="P322">
        <v>150</v>
      </c>
      <c r="Q322">
        <v>0</v>
      </c>
      <c r="R322">
        <f t="shared" si="37"/>
        <v>0.64377682403433478</v>
      </c>
      <c r="S322">
        <f t="shared" si="38"/>
        <v>1.2875536480686695E-2</v>
      </c>
      <c r="T322">
        <f t="shared" si="39"/>
        <v>0.33047210300429186</v>
      </c>
      <c r="U322">
        <f t="shared" si="40"/>
        <v>0</v>
      </c>
      <c r="V322">
        <f t="shared" si="41"/>
        <v>4.2918454935622317E-3</v>
      </c>
      <c r="W322">
        <f t="shared" si="42"/>
        <v>8.5836909871244635E-3</v>
      </c>
      <c r="X322">
        <f t="shared" si="43"/>
        <v>0</v>
      </c>
      <c r="Y322">
        <f t="shared" si="44"/>
        <v>0.64377682403433478</v>
      </c>
    </row>
    <row r="323" spans="1:25" x14ac:dyDescent="0.3">
      <c r="A323" t="str">
        <f>VLOOKUP(B323,'VTD Check'!A:D,4,FALSE)</f>
        <v>25-605</v>
      </c>
      <c r="B323" t="s">
        <v>334</v>
      </c>
      <c r="C323">
        <v>25</v>
      </c>
      <c r="D323" t="str">
        <f t="shared" ref="D323:D386" si="45">IF(ISTEXT(A323),"ED","")</f>
        <v>ED</v>
      </c>
      <c r="E323">
        <v>643</v>
      </c>
      <c r="F323">
        <v>753</v>
      </c>
      <c r="G323" s="1">
        <v>1.1711</v>
      </c>
      <c r="H323">
        <v>643</v>
      </c>
      <c r="I323">
        <v>377</v>
      </c>
      <c r="J323">
        <v>376</v>
      </c>
      <c r="K323">
        <v>7</v>
      </c>
      <c r="L323">
        <v>2</v>
      </c>
      <c r="M323">
        <v>1</v>
      </c>
      <c r="N323">
        <v>128</v>
      </c>
      <c r="O323">
        <v>1</v>
      </c>
      <c r="P323">
        <v>235</v>
      </c>
      <c r="Q323">
        <v>2</v>
      </c>
      <c r="R323">
        <f t="shared" ref="R323:R386" si="46">IF(I323=0,"",P323/J323)</f>
        <v>0.625</v>
      </c>
      <c r="S323">
        <f t="shared" ref="S323:S386" si="47">IF(I323=0,"",K323/J323)</f>
        <v>1.8617021276595744E-2</v>
      </c>
      <c r="T323">
        <f t="shared" ref="T323:T386" si="48">IF(J323=0,"",N323/J323)</f>
        <v>0.34042553191489361</v>
      </c>
      <c r="U323">
        <f t="shared" ref="U323:U386" si="49">IF(J323=0,"",M323/J323)</f>
        <v>2.6595744680851063E-3</v>
      </c>
      <c r="V323">
        <f t="shared" ref="V323:V386" si="50">IF(J323=0,"",O323/J323)</f>
        <v>2.6595744680851063E-3</v>
      </c>
      <c r="W323">
        <f t="shared" ref="W323:W386" si="51">IF(J323=0,"",L323/J323)</f>
        <v>5.3191489361702126E-3</v>
      </c>
      <c r="X323">
        <f t="shared" ref="X323:X386" si="52">IF(J323=0,"",Q323/J323)</f>
        <v>5.3191489361702126E-3</v>
      </c>
      <c r="Y323">
        <f t="shared" ref="Y323:Y386" si="53">IF(R323="","",IF(J323=0,10,IF(MAX(R323:X323)=LARGE(R323:X323,2),9,IF(R323=MAX(R323:X323),R323,IF(S323=MAX(R323:X323),S323+1,IF(T323=MAX(R323:X323),T323+2,IF(U323=MAX(R323:X323),U323+3,IF(V323=MAX(R323:X323),V323+4,IF(W323=MAX(R323:X323),W323+5,-1)))))))))</f>
        <v>0.625</v>
      </c>
    </row>
    <row r="324" spans="1:25" x14ac:dyDescent="0.3">
      <c r="A324" t="str">
        <f>VLOOKUP(B324,'VTD Check'!A:D,4,FALSE)</f>
        <v>25-610</v>
      </c>
      <c r="B324" t="s">
        <v>335</v>
      </c>
      <c r="C324">
        <v>25</v>
      </c>
      <c r="D324" t="str">
        <f t="shared" si="45"/>
        <v>ED</v>
      </c>
      <c r="E324">
        <v>1520</v>
      </c>
      <c r="F324">
        <v>1349</v>
      </c>
      <c r="G324" s="1">
        <v>0.88749999999999996</v>
      </c>
      <c r="H324">
        <v>1520</v>
      </c>
      <c r="I324">
        <v>676</v>
      </c>
      <c r="J324">
        <v>674</v>
      </c>
      <c r="K324">
        <v>18</v>
      </c>
      <c r="L324">
        <v>4</v>
      </c>
      <c r="M324">
        <v>2</v>
      </c>
      <c r="N324">
        <v>266</v>
      </c>
      <c r="O324">
        <v>6</v>
      </c>
      <c r="P324">
        <v>378</v>
      </c>
      <c r="Q324">
        <v>0</v>
      </c>
      <c r="R324">
        <f t="shared" si="46"/>
        <v>0.56083086053412468</v>
      </c>
      <c r="S324">
        <f t="shared" si="47"/>
        <v>2.6706231454005934E-2</v>
      </c>
      <c r="T324">
        <f t="shared" si="48"/>
        <v>0.39465875370919884</v>
      </c>
      <c r="U324">
        <f t="shared" si="49"/>
        <v>2.967359050445104E-3</v>
      </c>
      <c r="V324">
        <f t="shared" si="50"/>
        <v>8.9020771513353119E-3</v>
      </c>
      <c r="W324">
        <f t="shared" si="51"/>
        <v>5.9347181008902079E-3</v>
      </c>
      <c r="X324">
        <f t="shared" si="52"/>
        <v>0</v>
      </c>
      <c r="Y324">
        <f t="shared" si="53"/>
        <v>0.56083086053412468</v>
      </c>
    </row>
    <row r="325" spans="1:25" x14ac:dyDescent="0.3">
      <c r="A325" t="str">
        <f>VLOOKUP(B325,'VTD Check'!A:D,4,FALSE)</f>
        <v>25-615</v>
      </c>
      <c r="B325" t="s">
        <v>336</v>
      </c>
      <c r="C325">
        <v>25</v>
      </c>
      <c r="D325" t="str">
        <f t="shared" si="45"/>
        <v>ED</v>
      </c>
      <c r="E325">
        <v>1779</v>
      </c>
      <c r="F325">
        <v>1464</v>
      </c>
      <c r="G325" s="1">
        <v>0.82289999999999996</v>
      </c>
      <c r="H325">
        <v>1779</v>
      </c>
      <c r="I325">
        <v>732</v>
      </c>
      <c r="J325">
        <v>727</v>
      </c>
      <c r="K325">
        <v>20</v>
      </c>
      <c r="L325">
        <v>2</v>
      </c>
      <c r="M325">
        <v>2</v>
      </c>
      <c r="N325">
        <v>385</v>
      </c>
      <c r="O325">
        <v>1</v>
      </c>
      <c r="P325">
        <v>315</v>
      </c>
      <c r="Q325">
        <v>2</v>
      </c>
      <c r="R325">
        <f t="shared" si="46"/>
        <v>0.43328748280605228</v>
      </c>
      <c r="S325">
        <f t="shared" si="47"/>
        <v>2.7510316368638238E-2</v>
      </c>
      <c r="T325">
        <f t="shared" si="48"/>
        <v>0.52957359009628613</v>
      </c>
      <c r="U325">
        <f t="shared" si="49"/>
        <v>2.751031636863824E-3</v>
      </c>
      <c r="V325">
        <f t="shared" si="50"/>
        <v>1.375515818431912E-3</v>
      </c>
      <c r="W325">
        <f t="shared" si="51"/>
        <v>2.751031636863824E-3</v>
      </c>
      <c r="X325">
        <f t="shared" si="52"/>
        <v>2.751031636863824E-3</v>
      </c>
      <c r="Y325">
        <f t="shared" si="53"/>
        <v>2.5295735900962861</v>
      </c>
    </row>
    <row r="326" spans="1:25" x14ac:dyDescent="0.3">
      <c r="A326" t="str">
        <f>VLOOKUP(B326,'VTD Check'!A:D,4,FALSE)</f>
        <v>25-620</v>
      </c>
      <c r="B326" t="s">
        <v>337</v>
      </c>
      <c r="C326">
        <v>25</v>
      </c>
      <c r="D326" t="str">
        <f t="shared" si="45"/>
        <v>ED</v>
      </c>
      <c r="E326">
        <v>1723</v>
      </c>
      <c r="F326">
        <v>1057</v>
      </c>
      <c r="G326" s="1">
        <v>0.61350000000000005</v>
      </c>
      <c r="H326">
        <v>1723</v>
      </c>
      <c r="I326">
        <v>529</v>
      </c>
      <c r="J326">
        <v>525</v>
      </c>
      <c r="K326">
        <v>17</v>
      </c>
      <c r="L326">
        <v>2</v>
      </c>
      <c r="M326">
        <v>7</v>
      </c>
      <c r="N326">
        <v>226</v>
      </c>
      <c r="O326">
        <v>7</v>
      </c>
      <c r="P326">
        <v>261</v>
      </c>
      <c r="Q326">
        <v>5</v>
      </c>
      <c r="R326">
        <f t="shared" si="46"/>
        <v>0.49714285714285716</v>
      </c>
      <c r="S326">
        <f t="shared" si="47"/>
        <v>3.2380952380952378E-2</v>
      </c>
      <c r="T326">
        <f t="shared" si="48"/>
        <v>0.43047619047619046</v>
      </c>
      <c r="U326">
        <f t="shared" si="49"/>
        <v>1.3333333333333334E-2</v>
      </c>
      <c r="V326">
        <f t="shared" si="50"/>
        <v>1.3333333333333334E-2</v>
      </c>
      <c r="W326">
        <f t="shared" si="51"/>
        <v>3.8095238095238095E-3</v>
      </c>
      <c r="X326">
        <f t="shared" si="52"/>
        <v>9.5238095238095247E-3</v>
      </c>
      <c r="Y326">
        <f t="shared" si="53"/>
        <v>0.49714285714285716</v>
      </c>
    </row>
    <row r="327" spans="1:25" x14ac:dyDescent="0.3">
      <c r="A327" t="str">
        <f>VLOOKUP(B327,'VTD Check'!A:D,4,FALSE)</f>
        <v>25-625</v>
      </c>
      <c r="B327" t="s">
        <v>338</v>
      </c>
      <c r="C327">
        <v>25</v>
      </c>
      <c r="D327" t="str">
        <f t="shared" si="45"/>
        <v>ED</v>
      </c>
      <c r="E327">
        <v>1174</v>
      </c>
      <c r="F327">
        <v>679</v>
      </c>
      <c r="G327" s="1">
        <v>0.57840000000000003</v>
      </c>
      <c r="H327">
        <v>1174</v>
      </c>
      <c r="I327">
        <v>340</v>
      </c>
      <c r="J327">
        <v>336</v>
      </c>
      <c r="K327">
        <v>9</v>
      </c>
      <c r="L327">
        <v>0</v>
      </c>
      <c r="M327">
        <v>5</v>
      </c>
      <c r="N327">
        <v>144</v>
      </c>
      <c r="O327">
        <v>1</v>
      </c>
      <c r="P327">
        <v>175</v>
      </c>
      <c r="Q327">
        <v>2</v>
      </c>
      <c r="R327">
        <f t="shared" si="46"/>
        <v>0.52083333333333337</v>
      </c>
      <c r="S327">
        <f t="shared" si="47"/>
        <v>2.6785714285714284E-2</v>
      </c>
      <c r="T327">
        <f t="shared" si="48"/>
        <v>0.42857142857142855</v>
      </c>
      <c r="U327">
        <f t="shared" si="49"/>
        <v>1.488095238095238E-2</v>
      </c>
      <c r="V327">
        <f t="shared" si="50"/>
        <v>2.976190476190476E-3</v>
      </c>
      <c r="W327">
        <f t="shared" si="51"/>
        <v>0</v>
      </c>
      <c r="X327">
        <f t="shared" si="52"/>
        <v>5.9523809523809521E-3</v>
      </c>
      <c r="Y327">
        <f t="shared" si="53"/>
        <v>0.52083333333333337</v>
      </c>
    </row>
    <row r="328" spans="1:25" x14ac:dyDescent="0.3">
      <c r="A328" t="str">
        <f>VLOOKUP(B328,'VTD Check'!A:D,4,FALSE)</f>
        <v>25-630</v>
      </c>
      <c r="B328" t="s">
        <v>339</v>
      </c>
      <c r="C328">
        <v>25</v>
      </c>
      <c r="D328" t="str">
        <f t="shared" si="45"/>
        <v>ED</v>
      </c>
      <c r="E328">
        <v>715</v>
      </c>
      <c r="F328">
        <v>742</v>
      </c>
      <c r="G328" s="1">
        <v>1.0378000000000001</v>
      </c>
      <c r="H328">
        <v>715</v>
      </c>
      <c r="I328">
        <v>371</v>
      </c>
      <c r="J328">
        <v>367</v>
      </c>
      <c r="K328">
        <v>9</v>
      </c>
      <c r="L328">
        <v>4</v>
      </c>
      <c r="M328">
        <v>0</v>
      </c>
      <c r="N328">
        <v>205</v>
      </c>
      <c r="O328">
        <v>2</v>
      </c>
      <c r="P328">
        <v>146</v>
      </c>
      <c r="Q328">
        <v>1</v>
      </c>
      <c r="R328">
        <f t="shared" si="46"/>
        <v>0.39782016348773841</v>
      </c>
      <c r="S328">
        <f t="shared" si="47"/>
        <v>2.4523160762942781E-2</v>
      </c>
      <c r="T328">
        <f t="shared" si="48"/>
        <v>0.55858310626703001</v>
      </c>
      <c r="U328">
        <f t="shared" si="49"/>
        <v>0</v>
      </c>
      <c r="V328">
        <f t="shared" si="50"/>
        <v>5.4495912806539508E-3</v>
      </c>
      <c r="W328">
        <f t="shared" si="51"/>
        <v>1.0899182561307902E-2</v>
      </c>
      <c r="X328">
        <f t="shared" si="52"/>
        <v>2.7247956403269754E-3</v>
      </c>
      <c r="Y328">
        <f t="shared" si="53"/>
        <v>2.5585831062670299</v>
      </c>
    </row>
    <row r="329" spans="1:25" x14ac:dyDescent="0.3">
      <c r="A329" t="str">
        <f>VLOOKUP(B329,'VTD Check'!A:D,4,FALSE)</f>
        <v>25-635</v>
      </c>
      <c r="B329" t="s">
        <v>340</v>
      </c>
      <c r="C329">
        <v>25</v>
      </c>
      <c r="D329" t="str">
        <f t="shared" si="45"/>
        <v>ED</v>
      </c>
      <c r="E329">
        <v>1541</v>
      </c>
      <c r="F329">
        <v>1404</v>
      </c>
      <c r="G329" s="1">
        <v>0.91110000000000002</v>
      </c>
      <c r="H329">
        <v>1541</v>
      </c>
      <c r="I329">
        <v>704</v>
      </c>
      <c r="J329">
        <v>700</v>
      </c>
      <c r="K329">
        <v>16</v>
      </c>
      <c r="L329">
        <v>2</v>
      </c>
      <c r="M329">
        <v>1</v>
      </c>
      <c r="N329">
        <v>300</v>
      </c>
      <c r="O329">
        <v>5</v>
      </c>
      <c r="P329">
        <v>374</v>
      </c>
      <c r="Q329">
        <v>2</v>
      </c>
      <c r="R329">
        <f t="shared" si="46"/>
        <v>0.53428571428571425</v>
      </c>
      <c r="S329">
        <f t="shared" si="47"/>
        <v>2.2857142857142857E-2</v>
      </c>
      <c r="T329">
        <f t="shared" si="48"/>
        <v>0.42857142857142855</v>
      </c>
      <c r="U329">
        <f t="shared" si="49"/>
        <v>1.4285714285714286E-3</v>
      </c>
      <c r="V329">
        <f t="shared" si="50"/>
        <v>7.1428571428571426E-3</v>
      </c>
      <c r="W329">
        <f t="shared" si="51"/>
        <v>2.8571428571428571E-3</v>
      </c>
      <c r="X329">
        <f t="shared" si="52"/>
        <v>2.8571428571428571E-3</v>
      </c>
      <c r="Y329">
        <f t="shared" si="53"/>
        <v>0.53428571428571425</v>
      </c>
    </row>
    <row r="330" spans="1:25" x14ac:dyDescent="0.3">
      <c r="A330" t="str">
        <f>VLOOKUP(B330,'VTD Check'!A:D,4,FALSE)</f>
        <v>25-640</v>
      </c>
      <c r="B330" t="s">
        <v>341</v>
      </c>
      <c r="C330">
        <v>25</v>
      </c>
      <c r="D330" t="str">
        <f t="shared" si="45"/>
        <v>ED</v>
      </c>
      <c r="E330">
        <v>1425</v>
      </c>
      <c r="F330">
        <v>1092</v>
      </c>
      <c r="G330" s="1">
        <v>0.76629999999999998</v>
      </c>
      <c r="H330">
        <v>1425</v>
      </c>
      <c r="I330">
        <v>550</v>
      </c>
      <c r="J330">
        <v>547</v>
      </c>
      <c r="K330">
        <v>9</v>
      </c>
      <c r="L330">
        <v>5</v>
      </c>
      <c r="M330">
        <v>2</v>
      </c>
      <c r="N330">
        <v>234</v>
      </c>
      <c r="O330">
        <v>5</v>
      </c>
      <c r="P330">
        <v>289</v>
      </c>
      <c r="Q330">
        <v>3</v>
      </c>
      <c r="R330">
        <f t="shared" si="46"/>
        <v>0.52833638025594154</v>
      </c>
      <c r="S330">
        <f t="shared" si="47"/>
        <v>1.6453382084095063E-2</v>
      </c>
      <c r="T330">
        <f t="shared" si="48"/>
        <v>0.42778793418647165</v>
      </c>
      <c r="U330">
        <f t="shared" si="49"/>
        <v>3.6563071297989031E-3</v>
      </c>
      <c r="V330">
        <f t="shared" si="50"/>
        <v>9.140767824497258E-3</v>
      </c>
      <c r="W330">
        <f t="shared" si="51"/>
        <v>9.140767824497258E-3</v>
      </c>
      <c r="X330">
        <f t="shared" si="52"/>
        <v>5.4844606946983544E-3</v>
      </c>
      <c r="Y330">
        <f t="shared" si="53"/>
        <v>0.52833638025594154</v>
      </c>
    </row>
    <row r="331" spans="1:25" x14ac:dyDescent="0.3">
      <c r="A331" t="e">
        <f>VLOOKUP(B331,'VTD Check'!A:D,4,FALSE)</f>
        <v>#N/A</v>
      </c>
      <c r="B331" t="s">
        <v>342</v>
      </c>
      <c r="C331">
        <v>25</v>
      </c>
      <c r="D331" t="str">
        <f t="shared" si="45"/>
        <v/>
      </c>
      <c r="R331" t="str">
        <f t="shared" si="46"/>
        <v/>
      </c>
      <c r="S331" t="str">
        <f t="shared" si="47"/>
        <v/>
      </c>
      <c r="T331" t="str">
        <f t="shared" si="48"/>
        <v/>
      </c>
      <c r="U331" t="str">
        <f t="shared" si="49"/>
        <v/>
      </c>
      <c r="V331" t="str">
        <f t="shared" si="50"/>
        <v/>
      </c>
      <c r="W331" t="str">
        <f t="shared" si="51"/>
        <v/>
      </c>
      <c r="X331" t="str">
        <f t="shared" si="52"/>
        <v/>
      </c>
      <c r="Y331" t="str">
        <f t="shared" si="53"/>
        <v/>
      </c>
    </row>
    <row r="332" spans="1:25" x14ac:dyDescent="0.3">
      <c r="A332" t="e">
        <f>VLOOKUP(B332,'VTD Check'!A:D,4,FALSE)</f>
        <v>#N/A</v>
      </c>
      <c r="B332" t="s">
        <v>343</v>
      </c>
      <c r="C332">
        <v>25</v>
      </c>
      <c r="D332" t="str">
        <f t="shared" si="45"/>
        <v/>
      </c>
      <c r="R332" t="str">
        <f t="shared" si="46"/>
        <v/>
      </c>
      <c r="S332" t="str">
        <f t="shared" si="47"/>
        <v/>
      </c>
      <c r="T332" t="str">
        <f t="shared" si="48"/>
        <v/>
      </c>
      <c r="U332" t="str">
        <f t="shared" si="49"/>
        <v/>
      </c>
      <c r="V332" t="str">
        <f t="shared" si="50"/>
        <v/>
      </c>
      <c r="W332" t="str">
        <f t="shared" si="51"/>
        <v/>
      </c>
      <c r="X332" t="str">
        <f t="shared" si="52"/>
        <v/>
      </c>
      <c r="Y332" t="str">
        <f t="shared" si="53"/>
        <v/>
      </c>
    </row>
    <row r="333" spans="1:25" x14ac:dyDescent="0.3">
      <c r="A333" t="e">
        <f>VLOOKUP(B333,'VTD Check'!A:D,4,FALSE)</f>
        <v>#N/A</v>
      </c>
      <c r="B333" t="s">
        <v>344</v>
      </c>
      <c r="C333">
        <v>25</v>
      </c>
      <c r="D333" t="str">
        <f t="shared" si="45"/>
        <v/>
      </c>
      <c r="R333" t="str">
        <f t="shared" si="46"/>
        <v/>
      </c>
      <c r="S333" t="str">
        <f t="shared" si="47"/>
        <v/>
      </c>
      <c r="T333" t="str">
        <f t="shared" si="48"/>
        <v/>
      </c>
      <c r="U333" t="str">
        <f t="shared" si="49"/>
        <v/>
      </c>
      <c r="V333" t="str">
        <f t="shared" si="50"/>
        <v/>
      </c>
      <c r="W333" t="str">
        <f t="shared" si="51"/>
        <v/>
      </c>
      <c r="X333" t="str">
        <f t="shared" si="52"/>
        <v/>
      </c>
      <c r="Y333" t="str">
        <f t="shared" si="53"/>
        <v/>
      </c>
    </row>
    <row r="334" spans="1:25" x14ac:dyDescent="0.3">
      <c r="A334" t="str">
        <f>VLOOKUP(B334,'VTD Check'!A:D,4,FALSE)</f>
        <v>26-645</v>
      </c>
      <c r="B334" t="s">
        <v>345</v>
      </c>
      <c r="C334">
        <v>26</v>
      </c>
      <c r="D334" t="str">
        <f t="shared" si="45"/>
        <v>ED</v>
      </c>
      <c r="E334">
        <v>1683</v>
      </c>
      <c r="F334">
        <v>2019</v>
      </c>
      <c r="G334" s="1">
        <v>1.1996</v>
      </c>
      <c r="H334">
        <v>1683</v>
      </c>
      <c r="I334">
        <v>1010</v>
      </c>
      <c r="J334">
        <v>1005</v>
      </c>
      <c r="K334">
        <v>13</v>
      </c>
      <c r="L334">
        <v>3</v>
      </c>
      <c r="M334">
        <v>3</v>
      </c>
      <c r="N334">
        <v>490</v>
      </c>
      <c r="O334">
        <v>10</v>
      </c>
      <c r="P334">
        <v>483</v>
      </c>
      <c r="Q334">
        <v>3</v>
      </c>
      <c r="R334">
        <f t="shared" si="46"/>
        <v>0.48059701492537316</v>
      </c>
      <c r="S334">
        <f t="shared" si="47"/>
        <v>1.2935323383084577E-2</v>
      </c>
      <c r="T334">
        <f t="shared" si="48"/>
        <v>0.48756218905472637</v>
      </c>
      <c r="U334">
        <f t="shared" si="49"/>
        <v>2.9850746268656717E-3</v>
      </c>
      <c r="V334">
        <f t="shared" si="50"/>
        <v>9.9502487562189053E-3</v>
      </c>
      <c r="W334">
        <f t="shared" si="51"/>
        <v>2.9850746268656717E-3</v>
      </c>
      <c r="X334">
        <f t="shared" si="52"/>
        <v>2.9850746268656717E-3</v>
      </c>
      <c r="Y334">
        <f t="shared" si="53"/>
        <v>2.4875621890547261</v>
      </c>
    </row>
    <row r="335" spans="1:25" x14ac:dyDescent="0.3">
      <c r="A335" t="str">
        <f>VLOOKUP(B335,'VTD Check'!A:D,4,FALSE)</f>
        <v>26-650</v>
      </c>
      <c r="B335" t="s">
        <v>346</v>
      </c>
      <c r="C335">
        <v>26</v>
      </c>
      <c r="D335" t="str">
        <f t="shared" si="45"/>
        <v>ED</v>
      </c>
      <c r="E335">
        <v>1079</v>
      </c>
      <c r="F335">
        <v>1305</v>
      </c>
      <c r="G335" s="1">
        <v>1.2095</v>
      </c>
      <c r="H335">
        <v>1079</v>
      </c>
      <c r="I335">
        <v>658</v>
      </c>
      <c r="J335">
        <v>653</v>
      </c>
      <c r="K335">
        <v>9</v>
      </c>
      <c r="L335">
        <v>1</v>
      </c>
      <c r="M335">
        <v>0</v>
      </c>
      <c r="N335">
        <v>337</v>
      </c>
      <c r="O335">
        <v>5</v>
      </c>
      <c r="P335">
        <v>300</v>
      </c>
      <c r="Q335">
        <v>1</v>
      </c>
      <c r="R335">
        <f t="shared" si="46"/>
        <v>0.45941807044410415</v>
      </c>
      <c r="S335">
        <f t="shared" si="47"/>
        <v>1.3782542113323124E-2</v>
      </c>
      <c r="T335">
        <f t="shared" si="48"/>
        <v>0.51607963246554367</v>
      </c>
      <c r="U335">
        <f t="shared" si="49"/>
        <v>0</v>
      </c>
      <c r="V335">
        <f t="shared" si="50"/>
        <v>7.656967840735069E-3</v>
      </c>
      <c r="W335">
        <f t="shared" si="51"/>
        <v>1.5313935681470138E-3</v>
      </c>
      <c r="X335">
        <f t="shared" si="52"/>
        <v>1.5313935681470138E-3</v>
      </c>
      <c r="Y335">
        <f t="shared" si="53"/>
        <v>2.5160796324655434</v>
      </c>
    </row>
    <row r="336" spans="1:25" x14ac:dyDescent="0.3">
      <c r="A336" t="str">
        <f>VLOOKUP(B336,'VTD Check'!A:D,4,FALSE)</f>
        <v>26-655</v>
      </c>
      <c r="B336" t="s">
        <v>347</v>
      </c>
      <c r="C336">
        <v>26</v>
      </c>
      <c r="D336" t="str">
        <f t="shared" si="45"/>
        <v>ED</v>
      </c>
      <c r="E336">
        <v>1649</v>
      </c>
      <c r="F336">
        <v>1727</v>
      </c>
      <c r="G336" s="1">
        <v>1.0472999999999999</v>
      </c>
      <c r="H336">
        <v>1649</v>
      </c>
      <c r="I336">
        <v>866</v>
      </c>
      <c r="J336">
        <v>859</v>
      </c>
      <c r="K336">
        <v>11</v>
      </c>
      <c r="L336">
        <v>0</v>
      </c>
      <c r="M336">
        <v>3</v>
      </c>
      <c r="N336">
        <v>394</v>
      </c>
      <c r="O336">
        <v>5</v>
      </c>
      <c r="P336">
        <v>446</v>
      </c>
      <c r="Q336">
        <v>0</v>
      </c>
      <c r="R336">
        <f t="shared" si="46"/>
        <v>0.51920838183934803</v>
      </c>
      <c r="S336">
        <f t="shared" si="47"/>
        <v>1.2805587892898719E-2</v>
      </c>
      <c r="T336">
        <f t="shared" si="48"/>
        <v>0.45867287543655411</v>
      </c>
      <c r="U336">
        <f t="shared" si="49"/>
        <v>3.4924330616996507E-3</v>
      </c>
      <c r="V336">
        <f t="shared" si="50"/>
        <v>5.8207217694994182E-3</v>
      </c>
      <c r="W336">
        <f t="shared" si="51"/>
        <v>0</v>
      </c>
      <c r="X336">
        <f t="shared" si="52"/>
        <v>0</v>
      </c>
      <c r="Y336">
        <f t="shared" si="53"/>
        <v>0.51920838183934803</v>
      </c>
    </row>
    <row r="337" spans="1:25" x14ac:dyDescent="0.3">
      <c r="A337" t="str">
        <f>VLOOKUP(B337,'VTD Check'!A:D,4,FALSE)</f>
        <v>26-660</v>
      </c>
      <c r="B337" t="s">
        <v>348</v>
      </c>
      <c r="C337">
        <v>26</v>
      </c>
      <c r="D337" t="str">
        <f t="shared" si="45"/>
        <v>ED</v>
      </c>
      <c r="E337">
        <v>1614</v>
      </c>
      <c r="F337">
        <v>1268</v>
      </c>
      <c r="G337" s="1">
        <v>0.78559999999999997</v>
      </c>
      <c r="H337">
        <v>1614</v>
      </c>
      <c r="I337">
        <v>636</v>
      </c>
      <c r="J337">
        <v>631</v>
      </c>
      <c r="K337">
        <v>7</v>
      </c>
      <c r="L337">
        <v>1</v>
      </c>
      <c r="M337">
        <v>2</v>
      </c>
      <c r="N337">
        <v>234</v>
      </c>
      <c r="O337">
        <v>1</v>
      </c>
      <c r="P337">
        <v>385</v>
      </c>
      <c r="Q337">
        <v>1</v>
      </c>
      <c r="R337">
        <f t="shared" si="46"/>
        <v>0.61014263074484942</v>
      </c>
      <c r="S337">
        <f t="shared" si="47"/>
        <v>1.1093502377179081E-2</v>
      </c>
      <c r="T337">
        <f t="shared" si="48"/>
        <v>0.37083993660855785</v>
      </c>
      <c r="U337">
        <f t="shared" si="49"/>
        <v>3.1695721077654518E-3</v>
      </c>
      <c r="V337">
        <f t="shared" si="50"/>
        <v>1.5847860538827259E-3</v>
      </c>
      <c r="W337">
        <f t="shared" si="51"/>
        <v>1.5847860538827259E-3</v>
      </c>
      <c r="X337">
        <f t="shared" si="52"/>
        <v>1.5847860538827259E-3</v>
      </c>
      <c r="Y337">
        <f t="shared" si="53"/>
        <v>0.61014263074484942</v>
      </c>
    </row>
    <row r="338" spans="1:25" x14ac:dyDescent="0.3">
      <c r="A338" t="str">
        <f>VLOOKUP(B338,'VTD Check'!A:D,4,FALSE)</f>
        <v>26-665</v>
      </c>
      <c r="B338" t="s">
        <v>349</v>
      </c>
      <c r="C338">
        <v>26</v>
      </c>
      <c r="D338" t="str">
        <f t="shared" si="45"/>
        <v>ED</v>
      </c>
      <c r="E338">
        <v>1963</v>
      </c>
      <c r="F338">
        <v>1894</v>
      </c>
      <c r="G338" s="1">
        <v>0.96479999999999999</v>
      </c>
      <c r="H338">
        <v>1963</v>
      </c>
      <c r="I338">
        <v>948</v>
      </c>
      <c r="J338">
        <v>945</v>
      </c>
      <c r="K338">
        <v>12</v>
      </c>
      <c r="L338">
        <v>1</v>
      </c>
      <c r="M338">
        <v>2</v>
      </c>
      <c r="N338">
        <v>420</v>
      </c>
      <c r="O338">
        <v>7</v>
      </c>
      <c r="P338">
        <v>501</v>
      </c>
      <c r="Q338">
        <v>2</v>
      </c>
      <c r="R338">
        <f t="shared" si="46"/>
        <v>0.53015873015873016</v>
      </c>
      <c r="S338">
        <f t="shared" si="47"/>
        <v>1.2698412698412698E-2</v>
      </c>
      <c r="T338">
        <f t="shared" si="48"/>
        <v>0.44444444444444442</v>
      </c>
      <c r="U338">
        <f t="shared" si="49"/>
        <v>2.1164021164021165E-3</v>
      </c>
      <c r="V338">
        <f t="shared" si="50"/>
        <v>7.4074074074074077E-3</v>
      </c>
      <c r="W338">
        <f t="shared" si="51"/>
        <v>1.0582010582010583E-3</v>
      </c>
      <c r="X338">
        <f t="shared" si="52"/>
        <v>2.1164021164021165E-3</v>
      </c>
      <c r="Y338">
        <f t="shared" si="53"/>
        <v>0.53015873015873016</v>
      </c>
    </row>
    <row r="339" spans="1:25" x14ac:dyDescent="0.3">
      <c r="A339" t="str">
        <f>VLOOKUP(B339,'VTD Check'!A:D,4,FALSE)</f>
        <v>26-670</v>
      </c>
      <c r="B339" t="s">
        <v>350</v>
      </c>
      <c r="C339">
        <v>26</v>
      </c>
      <c r="D339" t="str">
        <f t="shared" si="45"/>
        <v>ED</v>
      </c>
      <c r="E339">
        <v>1277</v>
      </c>
      <c r="F339">
        <v>1072</v>
      </c>
      <c r="G339" s="1">
        <v>0.83950000000000002</v>
      </c>
      <c r="H339">
        <v>1277</v>
      </c>
      <c r="I339">
        <v>539</v>
      </c>
      <c r="J339">
        <v>531</v>
      </c>
      <c r="K339">
        <v>10</v>
      </c>
      <c r="L339">
        <v>4</v>
      </c>
      <c r="M339">
        <v>7</v>
      </c>
      <c r="N339">
        <v>248</v>
      </c>
      <c r="O339">
        <v>2</v>
      </c>
      <c r="P339">
        <v>257</v>
      </c>
      <c r="Q339">
        <v>3</v>
      </c>
      <c r="R339">
        <f t="shared" si="46"/>
        <v>0.4839924670433145</v>
      </c>
      <c r="S339">
        <f t="shared" si="47"/>
        <v>1.8832391713747645E-2</v>
      </c>
      <c r="T339">
        <f t="shared" si="48"/>
        <v>0.46704331450094161</v>
      </c>
      <c r="U339">
        <f t="shared" si="49"/>
        <v>1.3182674199623353E-2</v>
      </c>
      <c r="V339">
        <f t="shared" si="50"/>
        <v>3.766478342749529E-3</v>
      </c>
      <c r="W339">
        <f t="shared" si="51"/>
        <v>7.5329566854990581E-3</v>
      </c>
      <c r="X339">
        <f t="shared" si="52"/>
        <v>5.6497175141242938E-3</v>
      </c>
      <c r="Y339">
        <f t="shared" si="53"/>
        <v>0.4839924670433145</v>
      </c>
    </row>
    <row r="340" spans="1:25" x14ac:dyDescent="0.3">
      <c r="A340" t="str">
        <f>VLOOKUP(B340,'VTD Check'!A:D,4,FALSE)</f>
        <v>26-675</v>
      </c>
      <c r="B340" t="s">
        <v>351</v>
      </c>
      <c r="C340">
        <v>26</v>
      </c>
      <c r="D340" t="str">
        <f t="shared" si="45"/>
        <v>ED</v>
      </c>
      <c r="E340">
        <v>761</v>
      </c>
      <c r="F340">
        <v>598</v>
      </c>
      <c r="G340" s="1">
        <v>0.78580000000000005</v>
      </c>
      <c r="H340">
        <v>761</v>
      </c>
      <c r="I340">
        <v>299</v>
      </c>
      <c r="J340">
        <v>298</v>
      </c>
      <c r="K340">
        <v>12</v>
      </c>
      <c r="L340">
        <v>4</v>
      </c>
      <c r="M340">
        <v>0</v>
      </c>
      <c r="N340">
        <v>142</v>
      </c>
      <c r="O340">
        <v>1</v>
      </c>
      <c r="P340">
        <v>138</v>
      </c>
      <c r="Q340">
        <v>1</v>
      </c>
      <c r="R340">
        <f t="shared" si="46"/>
        <v>0.46308724832214765</v>
      </c>
      <c r="S340">
        <f t="shared" si="47"/>
        <v>4.0268456375838924E-2</v>
      </c>
      <c r="T340">
        <f t="shared" si="48"/>
        <v>0.47651006711409394</v>
      </c>
      <c r="U340">
        <f t="shared" si="49"/>
        <v>0</v>
      </c>
      <c r="V340">
        <f t="shared" si="50"/>
        <v>3.3557046979865771E-3</v>
      </c>
      <c r="W340">
        <f t="shared" si="51"/>
        <v>1.3422818791946308E-2</v>
      </c>
      <c r="X340">
        <f t="shared" si="52"/>
        <v>3.3557046979865771E-3</v>
      </c>
      <c r="Y340">
        <f t="shared" si="53"/>
        <v>2.476510067114094</v>
      </c>
    </row>
    <row r="341" spans="1:25" x14ac:dyDescent="0.3">
      <c r="A341" t="str">
        <f>VLOOKUP(B341,'VTD Check'!A:D,4,FALSE)</f>
        <v>26-680</v>
      </c>
      <c r="B341" t="s">
        <v>352</v>
      </c>
      <c r="C341">
        <v>26</v>
      </c>
      <c r="D341" t="str">
        <f t="shared" si="45"/>
        <v>ED</v>
      </c>
      <c r="E341">
        <v>916</v>
      </c>
      <c r="F341">
        <v>843</v>
      </c>
      <c r="G341" s="1">
        <v>0.92030000000000001</v>
      </c>
      <c r="H341">
        <v>916</v>
      </c>
      <c r="I341">
        <v>427</v>
      </c>
      <c r="J341">
        <v>424</v>
      </c>
      <c r="K341">
        <v>9</v>
      </c>
      <c r="L341">
        <v>1</v>
      </c>
      <c r="M341">
        <v>1</v>
      </c>
      <c r="N341">
        <v>178</v>
      </c>
      <c r="O341">
        <v>2</v>
      </c>
      <c r="P341">
        <v>233</v>
      </c>
      <c r="Q341">
        <v>0</v>
      </c>
      <c r="R341">
        <f t="shared" si="46"/>
        <v>0.54952830188679247</v>
      </c>
      <c r="S341">
        <f t="shared" si="47"/>
        <v>2.1226415094339621E-2</v>
      </c>
      <c r="T341">
        <f t="shared" si="48"/>
        <v>0.419811320754717</v>
      </c>
      <c r="U341">
        <f t="shared" si="49"/>
        <v>2.3584905660377358E-3</v>
      </c>
      <c r="V341">
        <f t="shared" si="50"/>
        <v>4.7169811320754715E-3</v>
      </c>
      <c r="W341">
        <f t="shared" si="51"/>
        <v>2.3584905660377358E-3</v>
      </c>
      <c r="X341">
        <f t="shared" si="52"/>
        <v>0</v>
      </c>
      <c r="Y341">
        <f t="shared" si="53"/>
        <v>0.54952830188679247</v>
      </c>
    </row>
    <row r="342" spans="1:25" x14ac:dyDescent="0.3">
      <c r="A342" t="str">
        <f>VLOOKUP(B342,'VTD Check'!A:D,4,FALSE)</f>
        <v>26-685</v>
      </c>
      <c r="B342" t="s">
        <v>353</v>
      </c>
      <c r="C342">
        <v>26</v>
      </c>
      <c r="D342" t="str">
        <f t="shared" si="45"/>
        <v>ED</v>
      </c>
      <c r="E342">
        <v>1185</v>
      </c>
      <c r="F342">
        <v>1356</v>
      </c>
      <c r="G342" s="1">
        <v>1.1443000000000001</v>
      </c>
      <c r="H342">
        <v>1185</v>
      </c>
      <c r="I342">
        <v>678</v>
      </c>
      <c r="J342">
        <v>677</v>
      </c>
      <c r="K342">
        <v>11</v>
      </c>
      <c r="L342">
        <v>3</v>
      </c>
      <c r="M342">
        <v>0</v>
      </c>
      <c r="N342">
        <v>421</v>
      </c>
      <c r="O342">
        <v>4</v>
      </c>
      <c r="P342">
        <v>238</v>
      </c>
      <c r="Q342">
        <v>0</v>
      </c>
      <c r="R342">
        <f t="shared" si="46"/>
        <v>0.35155096011816839</v>
      </c>
      <c r="S342">
        <f t="shared" si="47"/>
        <v>1.6248153618906941E-2</v>
      </c>
      <c r="T342">
        <f t="shared" si="48"/>
        <v>0.62186115214180204</v>
      </c>
      <c r="U342">
        <f t="shared" si="49"/>
        <v>0</v>
      </c>
      <c r="V342">
        <f t="shared" si="50"/>
        <v>5.9084194977843431E-3</v>
      </c>
      <c r="W342">
        <f t="shared" si="51"/>
        <v>4.4313146233382573E-3</v>
      </c>
      <c r="X342">
        <f t="shared" si="52"/>
        <v>0</v>
      </c>
      <c r="Y342">
        <f t="shared" si="53"/>
        <v>2.6218611521418023</v>
      </c>
    </row>
    <row r="343" spans="1:25" x14ac:dyDescent="0.3">
      <c r="A343" t="e">
        <f>VLOOKUP(B343,'VTD Check'!A:D,4,FALSE)</f>
        <v>#N/A</v>
      </c>
      <c r="B343" t="s">
        <v>354</v>
      </c>
      <c r="C343">
        <v>26</v>
      </c>
      <c r="D343" t="str">
        <f t="shared" si="45"/>
        <v/>
      </c>
      <c r="R343" t="str">
        <f t="shared" si="46"/>
        <v/>
      </c>
      <c r="S343" t="str">
        <f t="shared" si="47"/>
        <v/>
      </c>
      <c r="T343" t="str">
        <f t="shared" si="48"/>
        <v/>
      </c>
      <c r="U343" t="str">
        <f t="shared" si="49"/>
        <v/>
      </c>
      <c r="V343" t="str">
        <f t="shared" si="50"/>
        <v/>
      </c>
      <c r="W343" t="str">
        <f t="shared" si="51"/>
        <v/>
      </c>
      <c r="X343" t="str">
        <f t="shared" si="52"/>
        <v/>
      </c>
      <c r="Y343" t="str">
        <f t="shared" si="53"/>
        <v/>
      </c>
    </row>
    <row r="344" spans="1:25" x14ac:dyDescent="0.3">
      <c r="A344" t="e">
        <f>VLOOKUP(B344,'VTD Check'!A:D,4,FALSE)</f>
        <v>#N/A</v>
      </c>
      <c r="B344" t="s">
        <v>355</v>
      </c>
      <c r="C344">
        <v>26</v>
      </c>
      <c r="D344" t="str">
        <f t="shared" si="45"/>
        <v/>
      </c>
      <c r="R344" t="str">
        <f t="shared" si="46"/>
        <v/>
      </c>
      <c r="S344" t="str">
        <f t="shared" si="47"/>
        <v/>
      </c>
      <c r="T344" t="str">
        <f t="shared" si="48"/>
        <v/>
      </c>
      <c r="U344" t="str">
        <f t="shared" si="49"/>
        <v/>
      </c>
      <c r="V344" t="str">
        <f t="shared" si="50"/>
        <v/>
      </c>
      <c r="W344" t="str">
        <f t="shared" si="51"/>
        <v/>
      </c>
      <c r="X344" t="str">
        <f t="shared" si="52"/>
        <v/>
      </c>
      <c r="Y344" t="str">
        <f t="shared" si="53"/>
        <v/>
      </c>
    </row>
    <row r="345" spans="1:25" x14ac:dyDescent="0.3">
      <c r="A345" t="str">
        <f>VLOOKUP(B345,'VTD Check'!A:D,4,FALSE)</f>
        <v>27-700</v>
      </c>
      <c r="B345" t="s">
        <v>356</v>
      </c>
      <c r="C345">
        <v>27</v>
      </c>
      <c r="D345" t="str">
        <f t="shared" si="45"/>
        <v>ED</v>
      </c>
      <c r="E345">
        <v>2003</v>
      </c>
      <c r="F345">
        <v>1810</v>
      </c>
      <c r="G345" s="1">
        <v>0.90359999999999996</v>
      </c>
      <c r="H345">
        <v>2003</v>
      </c>
      <c r="I345">
        <v>906</v>
      </c>
      <c r="J345">
        <v>906</v>
      </c>
      <c r="K345">
        <v>5</v>
      </c>
      <c r="L345">
        <v>0</v>
      </c>
      <c r="M345">
        <v>4</v>
      </c>
      <c r="N345">
        <v>279</v>
      </c>
      <c r="O345">
        <v>7</v>
      </c>
      <c r="P345">
        <v>606</v>
      </c>
      <c r="Q345">
        <v>5</v>
      </c>
      <c r="R345">
        <f t="shared" si="46"/>
        <v>0.66887417218543044</v>
      </c>
      <c r="S345">
        <f t="shared" si="47"/>
        <v>5.5187637969094927E-3</v>
      </c>
      <c r="T345">
        <f t="shared" si="48"/>
        <v>0.30794701986754969</v>
      </c>
      <c r="U345">
        <f t="shared" si="49"/>
        <v>4.4150110375275938E-3</v>
      </c>
      <c r="V345">
        <f t="shared" si="50"/>
        <v>7.7262693156732896E-3</v>
      </c>
      <c r="W345">
        <f t="shared" si="51"/>
        <v>0</v>
      </c>
      <c r="X345">
        <f t="shared" si="52"/>
        <v>5.5187637969094927E-3</v>
      </c>
      <c r="Y345">
        <f t="shared" si="53"/>
        <v>0.66887417218543044</v>
      </c>
    </row>
    <row r="346" spans="1:25" x14ac:dyDescent="0.3">
      <c r="A346" t="str">
        <f>VLOOKUP(B346,'VTD Check'!A:D,4,FALSE)</f>
        <v>27-705</v>
      </c>
      <c r="B346" t="s">
        <v>357</v>
      </c>
      <c r="C346">
        <v>27</v>
      </c>
      <c r="D346" t="str">
        <f t="shared" si="45"/>
        <v>ED</v>
      </c>
      <c r="E346">
        <v>1254</v>
      </c>
      <c r="F346">
        <v>1141</v>
      </c>
      <c r="G346" s="1">
        <v>0.90990000000000004</v>
      </c>
      <c r="H346">
        <v>1254</v>
      </c>
      <c r="I346">
        <v>570</v>
      </c>
      <c r="J346">
        <v>568</v>
      </c>
      <c r="K346">
        <v>11</v>
      </c>
      <c r="L346">
        <v>1</v>
      </c>
      <c r="M346">
        <v>0</v>
      </c>
      <c r="N346">
        <v>210</v>
      </c>
      <c r="O346">
        <v>1</v>
      </c>
      <c r="P346">
        <v>344</v>
      </c>
      <c r="Q346">
        <v>1</v>
      </c>
      <c r="R346">
        <f t="shared" si="46"/>
        <v>0.60563380281690138</v>
      </c>
      <c r="S346">
        <f t="shared" si="47"/>
        <v>1.936619718309859E-2</v>
      </c>
      <c r="T346">
        <f t="shared" si="48"/>
        <v>0.36971830985915494</v>
      </c>
      <c r="U346">
        <f t="shared" si="49"/>
        <v>0</v>
      </c>
      <c r="V346">
        <f t="shared" si="50"/>
        <v>1.7605633802816902E-3</v>
      </c>
      <c r="W346">
        <f t="shared" si="51"/>
        <v>1.7605633802816902E-3</v>
      </c>
      <c r="X346">
        <f t="shared" si="52"/>
        <v>1.7605633802816902E-3</v>
      </c>
      <c r="Y346">
        <f t="shared" si="53"/>
        <v>0.60563380281690138</v>
      </c>
    </row>
    <row r="347" spans="1:25" x14ac:dyDescent="0.3">
      <c r="A347" t="str">
        <f>VLOOKUP(B347,'VTD Check'!A:D,4,FALSE)</f>
        <v>27-710</v>
      </c>
      <c r="B347" t="s">
        <v>358</v>
      </c>
      <c r="C347">
        <v>27</v>
      </c>
      <c r="D347" t="str">
        <f t="shared" si="45"/>
        <v>ED</v>
      </c>
      <c r="E347">
        <v>2855</v>
      </c>
      <c r="F347">
        <v>2988</v>
      </c>
      <c r="G347" s="1">
        <v>1.0466</v>
      </c>
      <c r="H347">
        <v>2855</v>
      </c>
      <c r="I347">
        <v>1505</v>
      </c>
      <c r="J347">
        <v>1501</v>
      </c>
      <c r="K347">
        <v>16</v>
      </c>
      <c r="L347">
        <v>6</v>
      </c>
      <c r="M347">
        <v>4</v>
      </c>
      <c r="N347">
        <v>507</v>
      </c>
      <c r="O347">
        <v>7</v>
      </c>
      <c r="P347">
        <v>957</v>
      </c>
      <c r="Q347">
        <v>4</v>
      </c>
      <c r="R347">
        <f t="shared" si="46"/>
        <v>0.63757495003331111</v>
      </c>
      <c r="S347">
        <f t="shared" si="47"/>
        <v>1.0659560293137908E-2</v>
      </c>
      <c r="T347">
        <f t="shared" si="48"/>
        <v>0.33777481678880744</v>
      </c>
      <c r="U347">
        <f t="shared" si="49"/>
        <v>2.6648900732844771E-3</v>
      </c>
      <c r="V347">
        <f t="shared" si="50"/>
        <v>4.6635576282478344E-3</v>
      </c>
      <c r="W347">
        <f t="shared" si="51"/>
        <v>3.9973351099267156E-3</v>
      </c>
      <c r="X347">
        <f t="shared" si="52"/>
        <v>2.6648900732844771E-3</v>
      </c>
      <c r="Y347">
        <f t="shared" si="53"/>
        <v>0.63757495003331111</v>
      </c>
    </row>
    <row r="348" spans="1:25" x14ac:dyDescent="0.3">
      <c r="A348" t="str">
        <f>VLOOKUP(B348,'VTD Check'!A:D,4,FALSE)</f>
        <v>27-715</v>
      </c>
      <c r="B348" t="s">
        <v>359</v>
      </c>
      <c r="C348">
        <v>27</v>
      </c>
      <c r="D348" t="str">
        <f t="shared" si="45"/>
        <v>ED</v>
      </c>
      <c r="E348">
        <v>1903</v>
      </c>
      <c r="F348">
        <v>2049</v>
      </c>
      <c r="G348" s="1">
        <v>1.0767</v>
      </c>
      <c r="H348">
        <v>1903</v>
      </c>
      <c r="I348">
        <v>1027</v>
      </c>
      <c r="J348">
        <v>1023</v>
      </c>
      <c r="K348">
        <v>18</v>
      </c>
      <c r="L348">
        <v>2</v>
      </c>
      <c r="M348">
        <v>6</v>
      </c>
      <c r="N348">
        <v>351</v>
      </c>
      <c r="O348">
        <v>6</v>
      </c>
      <c r="P348">
        <v>636</v>
      </c>
      <c r="Q348">
        <v>4</v>
      </c>
      <c r="R348">
        <f t="shared" si="46"/>
        <v>0.6217008797653959</v>
      </c>
      <c r="S348">
        <f t="shared" si="47"/>
        <v>1.7595307917888565E-2</v>
      </c>
      <c r="T348">
        <f t="shared" si="48"/>
        <v>0.34310850439882695</v>
      </c>
      <c r="U348">
        <f t="shared" si="49"/>
        <v>5.8651026392961877E-3</v>
      </c>
      <c r="V348">
        <f t="shared" si="50"/>
        <v>5.8651026392961877E-3</v>
      </c>
      <c r="W348">
        <f t="shared" si="51"/>
        <v>1.9550342130987292E-3</v>
      </c>
      <c r="X348">
        <f t="shared" si="52"/>
        <v>3.9100684261974585E-3</v>
      </c>
      <c r="Y348">
        <f t="shared" si="53"/>
        <v>0.6217008797653959</v>
      </c>
    </row>
    <row r="349" spans="1:25" x14ac:dyDescent="0.3">
      <c r="A349" t="str">
        <f>VLOOKUP(B349,'VTD Check'!A:D,4,FALSE)</f>
        <v>27-720</v>
      </c>
      <c r="B349" t="s">
        <v>360</v>
      </c>
      <c r="C349">
        <v>27</v>
      </c>
      <c r="D349" t="str">
        <f t="shared" si="45"/>
        <v>ED</v>
      </c>
      <c r="E349">
        <v>1820</v>
      </c>
      <c r="F349">
        <v>1655</v>
      </c>
      <c r="G349" s="1">
        <v>0.9093</v>
      </c>
      <c r="H349">
        <v>1820</v>
      </c>
      <c r="I349">
        <v>830</v>
      </c>
      <c r="J349">
        <v>827</v>
      </c>
      <c r="K349">
        <v>15</v>
      </c>
      <c r="L349">
        <v>2</v>
      </c>
      <c r="M349">
        <v>3</v>
      </c>
      <c r="N349">
        <v>287</v>
      </c>
      <c r="O349">
        <v>2</v>
      </c>
      <c r="P349">
        <v>517</v>
      </c>
      <c r="Q349">
        <v>1</v>
      </c>
      <c r="R349">
        <f t="shared" si="46"/>
        <v>0.62515114873035071</v>
      </c>
      <c r="S349">
        <f t="shared" si="47"/>
        <v>1.8137847642079808E-2</v>
      </c>
      <c r="T349">
        <f t="shared" si="48"/>
        <v>0.34703748488512698</v>
      </c>
      <c r="U349">
        <f t="shared" si="49"/>
        <v>3.6275695284159614E-3</v>
      </c>
      <c r="V349">
        <f t="shared" si="50"/>
        <v>2.4183796856106408E-3</v>
      </c>
      <c r="W349">
        <f t="shared" si="51"/>
        <v>2.4183796856106408E-3</v>
      </c>
      <c r="X349">
        <f t="shared" si="52"/>
        <v>1.2091898428053204E-3</v>
      </c>
      <c r="Y349">
        <f t="shared" si="53"/>
        <v>0.62515114873035071</v>
      </c>
    </row>
    <row r="350" spans="1:25" x14ac:dyDescent="0.3">
      <c r="A350" t="str">
        <f>VLOOKUP(B350,'VTD Check'!A:D,4,FALSE)</f>
        <v>27-725</v>
      </c>
      <c r="B350" t="s">
        <v>361</v>
      </c>
      <c r="C350">
        <v>27</v>
      </c>
      <c r="D350" t="str">
        <f t="shared" si="45"/>
        <v>ED</v>
      </c>
      <c r="E350">
        <v>1730</v>
      </c>
      <c r="F350">
        <v>1692</v>
      </c>
      <c r="G350" s="1">
        <v>0.97799999999999998</v>
      </c>
      <c r="H350">
        <v>1730</v>
      </c>
      <c r="I350">
        <v>854</v>
      </c>
      <c r="J350">
        <v>852</v>
      </c>
      <c r="K350">
        <v>18</v>
      </c>
      <c r="L350">
        <v>0</v>
      </c>
      <c r="M350">
        <v>8</v>
      </c>
      <c r="N350">
        <v>284</v>
      </c>
      <c r="O350">
        <v>6</v>
      </c>
      <c r="P350">
        <v>532</v>
      </c>
      <c r="Q350">
        <v>4</v>
      </c>
      <c r="R350">
        <f t="shared" si="46"/>
        <v>0.62441314553990612</v>
      </c>
      <c r="S350">
        <f t="shared" si="47"/>
        <v>2.1126760563380281E-2</v>
      </c>
      <c r="T350">
        <f t="shared" si="48"/>
        <v>0.33333333333333331</v>
      </c>
      <c r="U350">
        <f t="shared" si="49"/>
        <v>9.3896713615023476E-3</v>
      </c>
      <c r="V350">
        <f t="shared" si="50"/>
        <v>7.0422535211267607E-3</v>
      </c>
      <c r="W350">
        <f t="shared" si="51"/>
        <v>0</v>
      </c>
      <c r="X350">
        <f t="shared" si="52"/>
        <v>4.6948356807511738E-3</v>
      </c>
      <c r="Y350">
        <f t="shared" si="53"/>
        <v>0.62441314553990612</v>
      </c>
    </row>
    <row r="351" spans="1:25" x14ac:dyDescent="0.3">
      <c r="A351" t="e">
        <f>VLOOKUP(B351,'VTD Check'!A:D,4,FALSE)</f>
        <v>#N/A</v>
      </c>
      <c r="B351" t="s">
        <v>362</v>
      </c>
      <c r="C351">
        <v>27</v>
      </c>
      <c r="D351" t="str">
        <f t="shared" si="45"/>
        <v/>
      </c>
      <c r="R351" t="str">
        <f t="shared" si="46"/>
        <v/>
      </c>
      <c r="S351" t="str">
        <f t="shared" si="47"/>
        <v/>
      </c>
      <c r="T351" t="str">
        <f t="shared" si="48"/>
        <v/>
      </c>
      <c r="U351" t="str">
        <f t="shared" si="49"/>
        <v/>
      </c>
      <c r="V351" t="str">
        <f t="shared" si="50"/>
        <v/>
      </c>
      <c r="W351" t="str">
        <f t="shared" si="51"/>
        <v/>
      </c>
      <c r="X351" t="str">
        <f t="shared" si="52"/>
        <v/>
      </c>
      <c r="Y351" t="str">
        <f t="shared" si="53"/>
        <v/>
      </c>
    </row>
    <row r="352" spans="1:25" x14ac:dyDescent="0.3">
      <c r="A352" t="e">
        <f>VLOOKUP(B352,'VTD Check'!A:D,4,FALSE)</f>
        <v>#N/A</v>
      </c>
      <c r="B352" t="s">
        <v>363</v>
      </c>
      <c r="C352">
        <v>27</v>
      </c>
      <c r="D352" t="str">
        <f t="shared" si="45"/>
        <v/>
      </c>
      <c r="R352" t="str">
        <f t="shared" si="46"/>
        <v/>
      </c>
      <c r="S352" t="str">
        <f t="shared" si="47"/>
        <v/>
      </c>
      <c r="T352" t="str">
        <f t="shared" si="48"/>
        <v/>
      </c>
      <c r="U352" t="str">
        <f t="shared" si="49"/>
        <v/>
      </c>
      <c r="V352" t="str">
        <f t="shared" si="50"/>
        <v/>
      </c>
      <c r="W352" t="str">
        <f t="shared" si="51"/>
        <v/>
      </c>
      <c r="X352" t="str">
        <f t="shared" si="52"/>
        <v/>
      </c>
      <c r="Y352" t="str">
        <f t="shared" si="53"/>
        <v/>
      </c>
    </row>
    <row r="353" spans="1:25" x14ac:dyDescent="0.3">
      <c r="A353" t="str">
        <f>VLOOKUP(B353,'VTD Check'!A:D,4,FALSE)</f>
        <v>28-730</v>
      </c>
      <c r="B353" t="s">
        <v>364</v>
      </c>
      <c r="C353">
        <v>28</v>
      </c>
      <c r="D353" t="str">
        <f t="shared" si="45"/>
        <v>ED</v>
      </c>
      <c r="E353">
        <v>2196</v>
      </c>
      <c r="F353">
        <v>2422</v>
      </c>
      <c r="G353" s="1">
        <v>1.1029</v>
      </c>
      <c r="H353">
        <v>2196</v>
      </c>
      <c r="I353">
        <v>1211</v>
      </c>
      <c r="J353">
        <v>1205</v>
      </c>
      <c r="K353">
        <v>20</v>
      </c>
      <c r="L353">
        <v>1</v>
      </c>
      <c r="M353">
        <v>1</v>
      </c>
      <c r="N353">
        <v>403</v>
      </c>
      <c r="O353">
        <v>5</v>
      </c>
      <c r="P353">
        <v>771</v>
      </c>
      <c r="Q353">
        <v>4</v>
      </c>
      <c r="R353">
        <f t="shared" si="46"/>
        <v>0.63983402489626551</v>
      </c>
      <c r="S353">
        <f t="shared" si="47"/>
        <v>1.6597510373443983E-2</v>
      </c>
      <c r="T353">
        <f t="shared" si="48"/>
        <v>0.33443983402489624</v>
      </c>
      <c r="U353">
        <f t="shared" si="49"/>
        <v>8.2987551867219915E-4</v>
      </c>
      <c r="V353">
        <f t="shared" si="50"/>
        <v>4.1493775933609959E-3</v>
      </c>
      <c r="W353">
        <f t="shared" si="51"/>
        <v>8.2987551867219915E-4</v>
      </c>
      <c r="X353">
        <f t="shared" si="52"/>
        <v>3.3195020746887966E-3</v>
      </c>
      <c r="Y353">
        <f t="shared" si="53"/>
        <v>0.63983402489626551</v>
      </c>
    </row>
    <row r="354" spans="1:25" x14ac:dyDescent="0.3">
      <c r="A354" t="str">
        <f>VLOOKUP(B354,'VTD Check'!A:D,4,FALSE)</f>
        <v>28-735</v>
      </c>
      <c r="B354" t="s">
        <v>365</v>
      </c>
      <c r="C354">
        <v>28</v>
      </c>
      <c r="D354" t="str">
        <f t="shared" si="45"/>
        <v>ED</v>
      </c>
      <c r="E354">
        <v>2224</v>
      </c>
      <c r="F354">
        <v>2194</v>
      </c>
      <c r="G354" s="1">
        <v>0.98650000000000004</v>
      </c>
      <c r="H354">
        <v>2224</v>
      </c>
      <c r="I354">
        <v>1096</v>
      </c>
      <c r="J354">
        <v>1093</v>
      </c>
      <c r="K354">
        <v>20</v>
      </c>
      <c r="L354">
        <v>2</v>
      </c>
      <c r="M354">
        <v>5</v>
      </c>
      <c r="N354">
        <v>365</v>
      </c>
      <c r="O354">
        <v>9</v>
      </c>
      <c r="P354">
        <v>690</v>
      </c>
      <c r="Q354">
        <v>2</v>
      </c>
      <c r="R354">
        <f t="shared" si="46"/>
        <v>0.63129002744739249</v>
      </c>
      <c r="S354">
        <f t="shared" si="47"/>
        <v>1.8298261665141813E-2</v>
      </c>
      <c r="T354">
        <f t="shared" si="48"/>
        <v>0.33394327538883806</v>
      </c>
      <c r="U354">
        <f t="shared" si="49"/>
        <v>4.5745654162854532E-3</v>
      </c>
      <c r="V354">
        <f t="shared" si="50"/>
        <v>8.2342177493138144E-3</v>
      </c>
      <c r="W354">
        <f t="shared" si="51"/>
        <v>1.8298261665141812E-3</v>
      </c>
      <c r="X354">
        <f t="shared" si="52"/>
        <v>1.8298261665141812E-3</v>
      </c>
      <c r="Y354">
        <f t="shared" si="53"/>
        <v>0.63129002744739249</v>
      </c>
    </row>
    <row r="355" spans="1:25" x14ac:dyDescent="0.3">
      <c r="A355" t="str">
        <f>VLOOKUP(B355,'VTD Check'!A:D,4,FALSE)</f>
        <v>28-740</v>
      </c>
      <c r="B355" t="s">
        <v>366</v>
      </c>
      <c r="C355">
        <v>28</v>
      </c>
      <c r="D355" t="str">
        <f t="shared" si="45"/>
        <v>ED</v>
      </c>
      <c r="E355">
        <v>1571</v>
      </c>
      <c r="F355">
        <v>1259</v>
      </c>
      <c r="G355" s="1">
        <v>0.8014</v>
      </c>
      <c r="H355">
        <v>1571</v>
      </c>
      <c r="I355">
        <v>631</v>
      </c>
      <c r="J355">
        <v>628</v>
      </c>
      <c r="K355">
        <v>9</v>
      </c>
      <c r="L355">
        <v>0</v>
      </c>
      <c r="M355">
        <v>4</v>
      </c>
      <c r="N355">
        <v>200</v>
      </c>
      <c r="O355">
        <v>1</v>
      </c>
      <c r="P355">
        <v>414</v>
      </c>
      <c r="Q355">
        <v>0</v>
      </c>
      <c r="R355">
        <f t="shared" si="46"/>
        <v>0.65923566878980888</v>
      </c>
      <c r="S355">
        <f t="shared" si="47"/>
        <v>1.4331210191082803E-2</v>
      </c>
      <c r="T355">
        <f t="shared" si="48"/>
        <v>0.31847133757961782</v>
      </c>
      <c r="U355">
        <f t="shared" si="49"/>
        <v>6.369426751592357E-3</v>
      </c>
      <c r="V355">
        <f t="shared" si="50"/>
        <v>1.5923566878980893E-3</v>
      </c>
      <c r="W355">
        <f t="shared" si="51"/>
        <v>0</v>
      </c>
      <c r="X355">
        <f t="shared" si="52"/>
        <v>0</v>
      </c>
      <c r="Y355">
        <f t="shared" si="53"/>
        <v>0.65923566878980888</v>
      </c>
    </row>
    <row r="356" spans="1:25" x14ac:dyDescent="0.3">
      <c r="A356" t="str">
        <f>VLOOKUP(B356,'VTD Check'!A:D,4,FALSE)</f>
        <v>28-745</v>
      </c>
      <c r="B356" t="s">
        <v>367</v>
      </c>
      <c r="C356">
        <v>28</v>
      </c>
      <c r="D356" t="str">
        <f t="shared" si="45"/>
        <v>ED</v>
      </c>
      <c r="E356">
        <v>2323</v>
      </c>
      <c r="F356">
        <v>2494</v>
      </c>
      <c r="G356" s="1">
        <v>1.0736000000000001</v>
      </c>
      <c r="H356">
        <v>2323</v>
      </c>
      <c r="I356">
        <v>1247</v>
      </c>
      <c r="J356">
        <v>1245</v>
      </c>
      <c r="K356">
        <v>12</v>
      </c>
      <c r="L356">
        <v>1</v>
      </c>
      <c r="M356">
        <v>1</v>
      </c>
      <c r="N356">
        <v>343</v>
      </c>
      <c r="O356">
        <v>5</v>
      </c>
      <c r="P356">
        <v>882</v>
      </c>
      <c r="Q356">
        <v>1</v>
      </c>
      <c r="R356">
        <f t="shared" si="46"/>
        <v>0.70843373493975903</v>
      </c>
      <c r="S356">
        <f t="shared" si="47"/>
        <v>9.6385542168674707E-3</v>
      </c>
      <c r="T356">
        <f t="shared" si="48"/>
        <v>0.27550200803212849</v>
      </c>
      <c r="U356">
        <f t="shared" si="49"/>
        <v>8.0321285140562252E-4</v>
      </c>
      <c r="V356">
        <f t="shared" si="50"/>
        <v>4.0160642570281121E-3</v>
      </c>
      <c r="W356">
        <f t="shared" si="51"/>
        <v>8.0321285140562252E-4</v>
      </c>
      <c r="X356">
        <f t="shared" si="52"/>
        <v>8.0321285140562252E-4</v>
      </c>
      <c r="Y356">
        <f t="shared" si="53"/>
        <v>0.70843373493975903</v>
      </c>
    </row>
    <row r="357" spans="1:25" x14ac:dyDescent="0.3">
      <c r="A357" t="str">
        <f>VLOOKUP(B357,'VTD Check'!A:D,4,FALSE)</f>
        <v>28-750</v>
      </c>
      <c r="B357" t="s">
        <v>368</v>
      </c>
      <c r="C357">
        <v>28</v>
      </c>
      <c r="D357" t="str">
        <f t="shared" si="45"/>
        <v>ED</v>
      </c>
      <c r="E357">
        <v>1859</v>
      </c>
      <c r="F357">
        <v>2222</v>
      </c>
      <c r="G357" s="1">
        <v>1.1953</v>
      </c>
      <c r="H357">
        <v>1859</v>
      </c>
      <c r="I357">
        <v>1111</v>
      </c>
      <c r="J357">
        <v>1108</v>
      </c>
      <c r="K357">
        <v>20</v>
      </c>
      <c r="L357">
        <v>0</v>
      </c>
      <c r="M357">
        <v>2</v>
      </c>
      <c r="N357">
        <v>373</v>
      </c>
      <c r="O357">
        <v>8</v>
      </c>
      <c r="P357">
        <v>703</v>
      </c>
      <c r="Q357">
        <v>2</v>
      </c>
      <c r="R357">
        <f t="shared" si="46"/>
        <v>0.6344765342960289</v>
      </c>
      <c r="S357">
        <f t="shared" si="47"/>
        <v>1.8050541516245487E-2</v>
      </c>
      <c r="T357">
        <f t="shared" si="48"/>
        <v>0.33664259927797835</v>
      </c>
      <c r="U357">
        <f t="shared" si="49"/>
        <v>1.8050541516245488E-3</v>
      </c>
      <c r="V357">
        <f t="shared" si="50"/>
        <v>7.2202166064981952E-3</v>
      </c>
      <c r="W357">
        <f t="shared" si="51"/>
        <v>0</v>
      </c>
      <c r="X357">
        <f t="shared" si="52"/>
        <v>1.8050541516245488E-3</v>
      </c>
      <c r="Y357">
        <f t="shared" si="53"/>
        <v>0.6344765342960289</v>
      </c>
    </row>
    <row r="358" spans="1:25" x14ac:dyDescent="0.3">
      <c r="A358" t="str">
        <f>VLOOKUP(B358,'VTD Check'!A:D,4,FALSE)</f>
        <v>28-755</v>
      </c>
      <c r="B358" t="s">
        <v>369</v>
      </c>
      <c r="C358">
        <v>28</v>
      </c>
      <c r="D358" t="str">
        <f t="shared" si="45"/>
        <v>ED</v>
      </c>
      <c r="E358">
        <v>2186</v>
      </c>
      <c r="F358">
        <v>2170</v>
      </c>
      <c r="G358" s="1">
        <v>0.99270000000000003</v>
      </c>
      <c r="H358">
        <v>2186</v>
      </c>
      <c r="I358">
        <v>1085</v>
      </c>
      <c r="J358">
        <v>1079</v>
      </c>
      <c r="K358">
        <v>13</v>
      </c>
      <c r="L358">
        <v>4</v>
      </c>
      <c r="M358">
        <v>3</v>
      </c>
      <c r="N358">
        <v>335</v>
      </c>
      <c r="O358">
        <v>0</v>
      </c>
      <c r="P358">
        <v>723</v>
      </c>
      <c r="Q358">
        <v>1</v>
      </c>
      <c r="R358">
        <f t="shared" si="46"/>
        <v>0.67006487488415201</v>
      </c>
      <c r="S358">
        <f t="shared" si="47"/>
        <v>1.2048192771084338E-2</v>
      </c>
      <c r="T358">
        <f t="shared" si="48"/>
        <v>0.31047265987025024</v>
      </c>
      <c r="U358">
        <f t="shared" si="49"/>
        <v>2.7803521779425394E-3</v>
      </c>
      <c r="V358">
        <f t="shared" si="50"/>
        <v>0</v>
      </c>
      <c r="W358">
        <f t="shared" si="51"/>
        <v>3.7071362372567192E-3</v>
      </c>
      <c r="X358">
        <f t="shared" si="52"/>
        <v>9.2678405931417981E-4</v>
      </c>
      <c r="Y358">
        <f t="shared" si="53"/>
        <v>0.67006487488415201</v>
      </c>
    </row>
    <row r="359" spans="1:25" x14ac:dyDescent="0.3">
      <c r="A359" t="e">
        <f>VLOOKUP(B359,'VTD Check'!A:D,4,FALSE)</f>
        <v>#N/A</v>
      </c>
      <c r="B359" t="s">
        <v>370</v>
      </c>
      <c r="C359">
        <v>28</v>
      </c>
      <c r="D359" t="str">
        <f t="shared" si="45"/>
        <v/>
      </c>
      <c r="R359" t="str">
        <f t="shared" si="46"/>
        <v/>
      </c>
      <c r="S359" t="str">
        <f t="shared" si="47"/>
        <v/>
      </c>
      <c r="T359" t="str">
        <f t="shared" si="48"/>
        <v/>
      </c>
      <c r="U359" t="str">
        <f t="shared" si="49"/>
        <v/>
      </c>
      <c r="V359" t="str">
        <f t="shared" si="50"/>
        <v/>
      </c>
      <c r="W359" t="str">
        <f t="shared" si="51"/>
        <v/>
      </c>
      <c r="X359" t="str">
        <f t="shared" si="52"/>
        <v/>
      </c>
      <c r="Y359" t="str">
        <f t="shared" si="53"/>
        <v/>
      </c>
    </row>
    <row r="360" spans="1:25" x14ac:dyDescent="0.3">
      <c r="A360" t="e">
        <f>VLOOKUP(B360,'VTD Check'!A:D,4,FALSE)</f>
        <v>#N/A</v>
      </c>
      <c r="B360" t="s">
        <v>371</v>
      </c>
      <c r="C360">
        <v>28</v>
      </c>
      <c r="D360" t="str">
        <f t="shared" si="45"/>
        <v/>
      </c>
      <c r="R360" t="str">
        <f t="shared" si="46"/>
        <v/>
      </c>
      <c r="S360" t="str">
        <f t="shared" si="47"/>
        <v/>
      </c>
      <c r="T360" t="str">
        <f t="shared" si="48"/>
        <v/>
      </c>
      <c r="U360" t="str">
        <f t="shared" si="49"/>
        <v/>
      </c>
      <c r="V360" t="str">
        <f t="shared" si="50"/>
        <v/>
      </c>
      <c r="W360" t="str">
        <f t="shared" si="51"/>
        <v/>
      </c>
      <c r="X360" t="str">
        <f t="shared" si="52"/>
        <v/>
      </c>
      <c r="Y360" t="str">
        <f t="shared" si="53"/>
        <v/>
      </c>
    </row>
    <row r="361" spans="1:25" x14ac:dyDescent="0.3">
      <c r="A361" t="e">
        <f>VLOOKUP(B361,'VTD Check'!A:D,4,FALSE)</f>
        <v>#N/A</v>
      </c>
      <c r="B361" t="s">
        <v>372</v>
      </c>
      <c r="C361">
        <v>28</v>
      </c>
      <c r="D361" t="str">
        <f t="shared" si="45"/>
        <v/>
      </c>
      <c r="R361" t="str">
        <f t="shared" si="46"/>
        <v/>
      </c>
      <c r="S361" t="str">
        <f t="shared" si="47"/>
        <v/>
      </c>
      <c r="T361" t="str">
        <f t="shared" si="48"/>
        <v/>
      </c>
      <c r="U361" t="str">
        <f t="shared" si="49"/>
        <v/>
      </c>
      <c r="V361" t="str">
        <f t="shared" si="50"/>
        <v/>
      </c>
      <c r="W361" t="str">
        <f t="shared" si="51"/>
        <v/>
      </c>
      <c r="X361" t="str">
        <f t="shared" si="52"/>
        <v/>
      </c>
      <c r="Y361" t="str">
        <f t="shared" si="53"/>
        <v/>
      </c>
    </row>
    <row r="362" spans="1:25" x14ac:dyDescent="0.3">
      <c r="A362" t="str">
        <f>VLOOKUP(B362,'VTD Check'!A:D,4,FALSE)</f>
        <v>29-800</v>
      </c>
      <c r="B362" t="s">
        <v>373</v>
      </c>
      <c r="C362">
        <v>29</v>
      </c>
      <c r="D362" t="str">
        <f t="shared" si="45"/>
        <v>ED</v>
      </c>
      <c r="E362">
        <v>1814</v>
      </c>
      <c r="F362">
        <v>1658</v>
      </c>
      <c r="G362" s="1">
        <v>0.91400000000000003</v>
      </c>
      <c r="H362">
        <v>1814</v>
      </c>
      <c r="I362">
        <v>830</v>
      </c>
      <c r="J362">
        <v>828</v>
      </c>
      <c r="K362">
        <v>16</v>
      </c>
      <c r="L362">
        <v>1</v>
      </c>
      <c r="M362">
        <v>5</v>
      </c>
      <c r="N362">
        <v>265</v>
      </c>
      <c r="O362">
        <v>1</v>
      </c>
      <c r="P362">
        <v>539</v>
      </c>
      <c r="Q362">
        <v>1</v>
      </c>
      <c r="R362">
        <f t="shared" si="46"/>
        <v>0.65096618357487923</v>
      </c>
      <c r="S362">
        <f t="shared" si="47"/>
        <v>1.932367149758454E-2</v>
      </c>
      <c r="T362">
        <f t="shared" si="48"/>
        <v>0.32004830917874394</v>
      </c>
      <c r="U362">
        <f t="shared" si="49"/>
        <v>6.038647342995169E-3</v>
      </c>
      <c r="V362">
        <f t="shared" si="50"/>
        <v>1.2077294685990338E-3</v>
      </c>
      <c r="W362">
        <f t="shared" si="51"/>
        <v>1.2077294685990338E-3</v>
      </c>
      <c r="X362">
        <f t="shared" si="52"/>
        <v>1.2077294685990338E-3</v>
      </c>
      <c r="Y362">
        <f t="shared" si="53"/>
        <v>0.65096618357487923</v>
      </c>
    </row>
    <row r="363" spans="1:25" x14ac:dyDescent="0.3">
      <c r="A363" t="str">
        <f>VLOOKUP(B363,'VTD Check'!A:D,4,FALSE)</f>
        <v>29-805</v>
      </c>
      <c r="B363" t="s">
        <v>374</v>
      </c>
      <c r="C363">
        <v>29</v>
      </c>
      <c r="D363" t="str">
        <f t="shared" si="45"/>
        <v>ED</v>
      </c>
      <c r="E363">
        <v>1459</v>
      </c>
      <c r="F363">
        <v>1486</v>
      </c>
      <c r="G363" s="1">
        <v>1.0185</v>
      </c>
      <c r="H363">
        <v>1459</v>
      </c>
      <c r="I363">
        <v>744</v>
      </c>
      <c r="J363">
        <v>742</v>
      </c>
      <c r="K363">
        <v>11</v>
      </c>
      <c r="L363">
        <v>0</v>
      </c>
      <c r="M363">
        <v>0</v>
      </c>
      <c r="N363">
        <v>270</v>
      </c>
      <c r="O363">
        <v>3</v>
      </c>
      <c r="P363">
        <v>458</v>
      </c>
      <c r="Q363">
        <v>0</v>
      </c>
      <c r="R363">
        <f t="shared" si="46"/>
        <v>0.61725067385444743</v>
      </c>
      <c r="S363">
        <f t="shared" si="47"/>
        <v>1.4824797843665768E-2</v>
      </c>
      <c r="T363">
        <f t="shared" si="48"/>
        <v>0.36388140161725069</v>
      </c>
      <c r="U363">
        <f t="shared" si="49"/>
        <v>0</v>
      </c>
      <c r="V363">
        <f t="shared" si="50"/>
        <v>4.0431266846361188E-3</v>
      </c>
      <c r="W363">
        <f t="shared" si="51"/>
        <v>0</v>
      </c>
      <c r="X363">
        <f t="shared" si="52"/>
        <v>0</v>
      </c>
      <c r="Y363">
        <f t="shared" si="53"/>
        <v>0.61725067385444743</v>
      </c>
    </row>
    <row r="364" spans="1:25" x14ac:dyDescent="0.3">
      <c r="A364" t="str">
        <f>VLOOKUP(B364,'VTD Check'!A:D,4,FALSE)</f>
        <v>29-810</v>
      </c>
      <c r="B364" t="s">
        <v>375</v>
      </c>
      <c r="C364">
        <v>29</v>
      </c>
      <c r="D364" t="str">
        <f t="shared" si="45"/>
        <v>ED</v>
      </c>
      <c r="E364">
        <v>992</v>
      </c>
      <c r="F364">
        <v>696</v>
      </c>
      <c r="G364" s="1">
        <v>0.7016</v>
      </c>
      <c r="H364">
        <v>992</v>
      </c>
      <c r="I364">
        <v>348</v>
      </c>
      <c r="J364">
        <v>347</v>
      </c>
      <c r="K364">
        <v>5</v>
      </c>
      <c r="L364">
        <v>0</v>
      </c>
      <c r="M364">
        <v>2</v>
      </c>
      <c r="N364">
        <v>136</v>
      </c>
      <c r="O364">
        <v>2</v>
      </c>
      <c r="P364">
        <v>201</v>
      </c>
      <c r="Q364">
        <v>1</v>
      </c>
      <c r="R364">
        <f t="shared" si="46"/>
        <v>0.57925072046109505</v>
      </c>
      <c r="S364">
        <f t="shared" si="47"/>
        <v>1.4409221902017291E-2</v>
      </c>
      <c r="T364">
        <f t="shared" si="48"/>
        <v>0.39193083573487031</v>
      </c>
      <c r="U364">
        <f t="shared" si="49"/>
        <v>5.763688760806916E-3</v>
      </c>
      <c r="V364">
        <f t="shared" si="50"/>
        <v>5.763688760806916E-3</v>
      </c>
      <c r="W364">
        <f t="shared" si="51"/>
        <v>0</v>
      </c>
      <c r="X364">
        <f t="shared" si="52"/>
        <v>2.881844380403458E-3</v>
      </c>
      <c r="Y364">
        <f t="shared" si="53"/>
        <v>0.57925072046109505</v>
      </c>
    </row>
    <row r="365" spans="1:25" x14ac:dyDescent="0.3">
      <c r="A365" t="str">
        <f>VLOOKUP(B365,'VTD Check'!A:D,4,FALSE)</f>
        <v>29-815</v>
      </c>
      <c r="B365" t="s">
        <v>376</v>
      </c>
      <c r="C365">
        <v>29</v>
      </c>
      <c r="D365" t="str">
        <f t="shared" si="45"/>
        <v>ED</v>
      </c>
      <c r="E365">
        <v>1331</v>
      </c>
      <c r="F365">
        <v>1240</v>
      </c>
      <c r="G365" s="1">
        <v>0.93159999999999998</v>
      </c>
      <c r="H365">
        <v>1331</v>
      </c>
      <c r="I365">
        <v>622</v>
      </c>
      <c r="J365">
        <v>619</v>
      </c>
      <c r="K365">
        <v>9</v>
      </c>
      <c r="L365">
        <v>2</v>
      </c>
      <c r="M365">
        <v>6</v>
      </c>
      <c r="N365">
        <v>186</v>
      </c>
      <c r="O365">
        <v>5</v>
      </c>
      <c r="P365">
        <v>411</v>
      </c>
      <c r="Q365">
        <v>0</v>
      </c>
      <c r="R365">
        <f t="shared" si="46"/>
        <v>0.66397415185783526</v>
      </c>
      <c r="S365">
        <f t="shared" si="47"/>
        <v>1.4539579967689823E-2</v>
      </c>
      <c r="T365">
        <f t="shared" si="48"/>
        <v>0.30048465266558966</v>
      </c>
      <c r="U365">
        <f t="shared" si="49"/>
        <v>9.6930533117932146E-3</v>
      </c>
      <c r="V365">
        <f t="shared" si="50"/>
        <v>8.0775444264943458E-3</v>
      </c>
      <c r="W365">
        <f t="shared" si="51"/>
        <v>3.2310177705977385E-3</v>
      </c>
      <c r="X365">
        <f t="shared" si="52"/>
        <v>0</v>
      </c>
      <c r="Y365">
        <f t="shared" si="53"/>
        <v>0.66397415185783526</v>
      </c>
    </row>
    <row r="366" spans="1:25" x14ac:dyDescent="0.3">
      <c r="A366" t="str">
        <f>VLOOKUP(B366,'VTD Check'!A:D,4,FALSE)</f>
        <v>29-820</v>
      </c>
      <c r="B366" t="s">
        <v>377</v>
      </c>
      <c r="C366">
        <v>29</v>
      </c>
      <c r="D366" t="str">
        <f t="shared" si="45"/>
        <v>ED</v>
      </c>
      <c r="E366">
        <v>1135</v>
      </c>
      <c r="F366">
        <v>834</v>
      </c>
      <c r="G366" s="1">
        <v>0.73480000000000001</v>
      </c>
      <c r="H366">
        <v>1135</v>
      </c>
      <c r="I366">
        <v>417</v>
      </c>
      <c r="J366">
        <v>416</v>
      </c>
      <c r="K366">
        <v>11</v>
      </c>
      <c r="L366">
        <v>4</v>
      </c>
      <c r="M366">
        <v>2</v>
      </c>
      <c r="N366">
        <v>136</v>
      </c>
      <c r="O366">
        <v>3</v>
      </c>
      <c r="P366">
        <v>260</v>
      </c>
      <c r="Q366">
        <v>0</v>
      </c>
      <c r="R366">
        <f t="shared" si="46"/>
        <v>0.625</v>
      </c>
      <c r="S366">
        <f t="shared" si="47"/>
        <v>2.6442307692307692E-2</v>
      </c>
      <c r="T366">
        <f t="shared" si="48"/>
        <v>0.32692307692307693</v>
      </c>
      <c r="U366">
        <f t="shared" si="49"/>
        <v>4.807692307692308E-3</v>
      </c>
      <c r="V366">
        <f t="shared" si="50"/>
        <v>7.2115384615384619E-3</v>
      </c>
      <c r="W366">
        <f t="shared" si="51"/>
        <v>9.6153846153846159E-3</v>
      </c>
      <c r="X366">
        <f t="shared" si="52"/>
        <v>0</v>
      </c>
      <c r="Y366">
        <f t="shared" si="53"/>
        <v>0.625</v>
      </c>
    </row>
    <row r="367" spans="1:25" x14ac:dyDescent="0.3">
      <c r="A367" t="str">
        <f>VLOOKUP(B367,'VTD Check'!A:D,4,FALSE)</f>
        <v>29-825</v>
      </c>
      <c r="B367" t="s">
        <v>378</v>
      </c>
      <c r="C367">
        <v>29</v>
      </c>
      <c r="D367" t="str">
        <f t="shared" si="45"/>
        <v>ED</v>
      </c>
      <c r="E367">
        <v>1757</v>
      </c>
      <c r="F367">
        <v>1429</v>
      </c>
      <c r="G367" s="1">
        <v>0.81330000000000002</v>
      </c>
      <c r="H367">
        <v>1757</v>
      </c>
      <c r="I367">
        <v>715</v>
      </c>
      <c r="J367">
        <v>711</v>
      </c>
      <c r="K367">
        <v>8</v>
      </c>
      <c r="L367">
        <v>1</v>
      </c>
      <c r="M367">
        <v>1</v>
      </c>
      <c r="N367">
        <v>216</v>
      </c>
      <c r="O367">
        <v>4</v>
      </c>
      <c r="P367">
        <v>478</v>
      </c>
      <c r="Q367">
        <v>3</v>
      </c>
      <c r="R367">
        <f t="shared" si="46"/>
        <v>0.6722925457102672</v>
      </c>
      <c r="S367">
        <f t="shared" si="47"/>
        <v>1.1251758087201125E-2</v>
      </c>
      <c r="T367">
        <f t="shared" si="48"/>
        <v>0.30379746835443039</v>
      </c>
      <c r="U367">
        <f t="shared" si="49"/>
        <v>1.4064697609001407E-3</v>
      </c>
      <c r="V367">
        <f t="shared" si="50"/>
        <v>5.6258790436005627E-3</v>
      </c>
      <c r="W367">
        <f t="shared" si="51"/>
        <v>1.4064697609001407E-3</v>
      </c>
      <c r="X367">
        <f t="shared" si="52"/>
        <v>4.2194092827004216E-3</v>
      </c>
      <c r="Y367">
        <f t="shared" si="53"/>
        <v>0.6722925457102672</v>
      </c>
    </row>
    <row r="368" spans="1:25" x14ac:dyDescent="0.3">
      <c r="A368" t="str">
        <f>VLOOKUP(B368,'VTD Check'!A:D,4,FALSE)</f>
        <v>29-830</v>
      </c>
      <c r="B368" t="s">
        <v>379</v>
      </c>
      <c r="C368">
        <v>29</v>
      </c>
      <c r="D368" t="str">
        <f t="shared" si="45"/>
        <v>ED</v>
      </c>
      <c r="E368">
        <v>2383</v>
      </c>
      <c r="F368">
        <v>1917</v>
      </c>
      <c r="G368" s="1">
        <v>0.8044</v>
      </c>
      <c r="H368">
        <v>2383</v>
      </c>
      <c r="I368">
        <v>966</v>
      </c>
      <c r="J368">
        <v>960</v>
      </c>
      <c r="K368">
        <v>15</v>
      </c>
      <c r="L368">
        <v>2</v>
      </c>
      <c r="M368">
        <v>5</v>
      </c>
      <c r="N368">
        <v>307</v>
      </c>
      <c r="O368">
        <v>3</v>
      </c>
      <c r="P368">
        <v>623</v>
      </c>
      <c r="Q368">
        <v>5</v>
      </c>
      <c r="R368">
        <f t="shared" si="46"/>
        <v>0.6489583333333333</v>
      </c>
      <c r="S368">
        <f t="shared" si="47"/>
        <v>1.5625E-2</v>
      </c>
      <c r="T368">
        <f t="shared" si="48"/>
        <v>0.31979166666666664</v>
      </c>
      <c r="U368">
        <f t="shared" si="49"/>
        <v>5.208333333333333E-3</v>
      </c>
      <c r="V368">
        <f t="shared" si="50"/>
        <v>3.1250000000000002E-3</v>
      </c>
      <c r="W368">
        <f t="shared" si="51"/>
        <v>2.0833333333333333E-3</v>
      </c>
      <c r="X368">
        <f t="shared" si="52"/>
        <v>5.208333333333333E-3</v>
      </c>
      <c r="Y368">
        <f t="shared" si="53"/>
        <v>0.6489583333333333</v>
      </c>
    </row>
    <row r="369" spans="1:25" x14ac:dyDescent="0.3">
      <c r="A369" t="e">
        <f>VLOOKUP(B369,'VTD Check'!A:D,4,FALSE)</f>
        <v>#N/A</v>
      </c>
      <c r="B369" t="s">
        <v>380</v>
      </c>
      <c r="C369">
        <v>29</v>
      </c>
      <c r="D369" t="str">
        <f t="shared" si="45"/>
        <v/>
      </c>
      <c r="R369" t="str">
        <f t="shared" si="46"/>
        <v/>
      </c>
      <c r="S369" t="str">
        <f t="shared" si="47"/>
        <v/>
      </c>
      <c r="T369" t="str">
        <f t="shared" si="48"/>
        <v/>
      </c>
      <c r="U369" t="str">
        <f t="shared" si="49"/>
        <v/>
      </c>
      <c r="V369" t="str">
        <f t="shared" si="50"/>
        <v/>
      </c>
      <c r="W369" t="str">
        <f t="shared" si="51"/>
        <v/>
      </c>
      <c r="X369" t="str">
        <f t="shared" si="52"/>
        <v/>
      </c>
      <c r="Y369" t="str">
        <f t="shared" si="53"/>
        <v/>
      </c>
    </row>
    <row r="370" spans="1:25" x14ac:dyDescent="0.3">
      <c r="A370" t="e">
        <f>VLOOKUP(B370,'VTD Check'!A:D,4,FALSE)</f>
        <v>#N/A</v>
      </c>
      <c r="B370" t="s">
        <v>381</v>
      </c>
      <c r="C370">
        <v>29</v>
      </c>
      <c r="D370" t="str">
        <f t="shared" si="45"/>
        <v/>
      </c>
      <c r="R370" t="str">
        <f t="shared" si="46"/>
        <v/>
      </c>
      <c r="S370" t="str">
        <f t="shared" si="47"/>
        <v/>
      </c>
      <c r="T370" t="str">
        <f t="shared" si="48"/>
        <v/>
      </c>
      <c r="U370" t="str">
        <f t="shared" si="49"/>
        <v/>
      </c>
      <c r="V370" t="str">
        <f t="shared" si="50"/>
        <v/>
      </c>
      <c r="W370" t="str">
        <f t="shared" si="51"/>
        <v/>
      </c>
      <c r="X370" t="str">
        <f t="shared" si="52"/>
        <v/>
      </c>
      <c r="Y370" t="str">
        <f t="shared" si="53"/>
        <v/>
      </c>
    </row>
    <row r="371" spans="1:25" x14ac:dyDescent="0.3">
      <c r="A371" t="e">
        <f>VLOOKUP(B371,'VTD Check'!A:D,4,FALSE)</f>
        <v>#N/A</v>
      </c>
      <c r="B371" t="s">
        <v>382</v>
      </c>
      <c r="C371">
        <v>29</v>
      </c>
      <c r="D371" t="str">
        <f t="shared" si="45"/>
        <v/>
      </c>
      <c r="R371" t="str">
        <f t="shared" si="46"/>
        <v/>
      </c>
      <c r="S371" t="str">
        <f t="shared" si="47"/>
        <v/>
      </c>
      <c r="T371" t="str">
        <f t="shared" si="48"/>
        <v/>
      </c>
      <c r="U371" t="str">
        <f t="shared" si="49"/>
        <v/>
      </c>
      <c r="V371" t="str">
        <f t="shared" si="50"/>
        <v/>
      </c>
      <c r="W371" t="str">
        <f t="shared" si="51"/>
        <v/>
      </c>
      <c r="X371" t="str">
        <f t="shared" si="52"/>
        <v/>
      </c>
      <c r="Y371" t="str">
        <f t="shared" si="53"/>
        <v/>
      </c>
    </row>
    <row r="372" spans="1:25" x14ac:dyDescent="0.3">
      <c r="A372" t="str">
        <f>VLOOKUP(B372,'VTD Check'!A:D,4,FALSE)</f>
        <v>30-835</v>
      </c>
      <c r="B372" t="s">
        <v>383</v>
      </c>
      <c r="C372">
        <v>30</v>
      </c>
      <c r="D372" t="str">
        <f t="shared" si="45"/>
        <v>ED</v>
      </c>
      <c r="E372">
        <v>2396</v>
      </c>
      <c r="F372">
        <v>2484</v>
      </c>
      <c r="G372" s="1">
        <v>1.0367</v>
      </c>
      <c r="H372">
        <v>2396</v>
      </c>
      <c r="I372">
        <v>1243</v>
      </c>
      <c r="J372">
        <v>1234</v>
      </c>
      <c r="K372">
        <v>10</v>
      </c>
      <c r="L372">
        <v>0</v>
      </c>
      <c r="M372">
        <v>3</v>
      </c>
      <c r="N372">
        <v>398</v>
      </c>
      <c r="O372">
        <v>5</v>
      </c>
      <c r="P372">
        <v>817</v>
      </c>
      <c r="Q372">
        <v>1</v>
      </c>
      <c r="R372">
        <f t="shared" si="46"/>
        <v>0.66207455429497564</v>
      </c>
      <c r="S372">
        <f t="shared" si="47"/>
        <v>8.1037277147487843E-3</v>
      </c>
      <c r="T372">
        <f t="shared" si="48"/>
        <v>0.32252836304700161</v>
      </c>
      <c r="U372">
        <f t="shared" si="49"/>
        <v>2.4311183144246355E-3</v>
      </c>
      <c r="V372">
        <f t="shared" si="50"/>
        <v>4.0518638573743921E-3</v>
      </c>
      <c r="W372">
        <f t="shared" si="51"/>
        <v>0</v>
      </c>
      <c r="X372">
        <f t="shared" si="52"/>
        <v>8.1037277147487841E-4</v>
      </c>
      <c r="Y372">
        <f t="shared" si="53"/>
        <v>0.66207455429497564</v>
      </c>
    </row>
    <row r="373" spans="1:25" x14ac:dyDescent="0.3">
      <c r="A373" t="str">
        <f>VLOOKUP(B373,'VTD Check'!A:D,4,FALSE)</f>
        <v>30-840</v>
      </c>
      <c r="B373" t="s">
        <v>384</v>
      </c>
      <c r="C373">
        <v>30</v>
      </c>
      <c r="D373" t="str">
        <f t="shared" si="45"/>
        <v>ED</v>
      </c>
      <c r="E373">
        <v>2482</v>
      </c>
      <c r="F373">
        <v>2697</v>
      </c>
      <c r="G373" s="1">
        <v>1.0866</v>
      </c>
      <c r="H373">
        <v>2482</v>
      </c>
      <c r="I373">
        <v>1355</v>
      </c>
      <c r="J373">
        <v>1344</v>
      </c>
      <c r="K373">
        <v>15</v>
      </c>
      <c r="L373">
        <v>6</v>
      </c>
      <c r="M373">
        <v>1</v>
      </c>
      <c r="N373">
        <v>478</v>
      </c>
      <c r="O373">
        <v>6</v>
      </c>
      <c r="P373">
        <v>837</v>
      </c>
      <c r="Q373">
        <v>1</v>
      </c>
      <c r="R373">
        <f t="shared" si="46"/>
        <v>0.6227678571428571</v>
      </c>
      <c r="S373">
        <f t="shared" si="47"/>
        <v>1.1160714285714286E-2</v>
      </c>
      <c r="T373">
        <f t="shared" si="48"/>
        <v>0.35565476190476192</v>
      </c>
      <c r="U373">
        <f t="shared" si="49"/>
        <v>7.4404761904761901E-4</v>
      </c>
      <c r="V373">
        <f t="shared" si="50"/>
        <v>4.464285714285714E-3</v>
      </c>
      <c r="W373">
        <f t="shared" si="51"/>
        <v>4.464285714285714E-3</v>
      </c>
      <c r="X373">
        <f t="shared" si="52"/>
        <v>7.4404761904761901E-4</v>
      </c>
      <c r="Y373">
        <f t="shared" si="53"/>
        <v>0.6227678571428571</v>
      </c>
    </row>
    <row r="374" spans="1:25" x14ac:dyDescent="0.3">
      <c r="A374" t="str">
        <f>VLOOKUP(B374,'VTD Check'!A:D,4,FALSE)</f>
        <v>30-845</v>
      </c>
      <c r="B374" t="s">
        <v>385</v>
      </c>
      <c r="C374">
        <v>30</v>
      </c>
      <c r="D374" t="str">
        <f t="shared" si="45"/>
        <v>ED</v>
      </c>
      <c r="E374">
        <v>721</v>
      </c>
      <c r="F374">
        <v>843</v>
      </c>
      <c r="G374" s="1">
        <v>1.1692</v>
      </c>
      <c r="H374">
        <v>721</v>
      </c>
      <c r="I374">
        <v>422</v>
      </c>
      <c r="J374">
        <v>419</v>
      </c>
      <c r="K374">
        <v>5</v>
      </c>
      <c r="L374">
        <v>0</v>
      </c>
      <c r="M374">
        <v>0</v>
      </c>
      <c r="N374">
        <v>147</v>
      </c>
      <c r="O374">
        <v>2</v>
      </c>
      <c r="P374">
        <v>263</v>
      </c>
      <c r="Q374">
        <v>2</v>
      </c>
      <c r="R374">
        <f t="shared" si="46"/>
        <v>0.62768496420047737</v>
      </c>
      <c r="S374">
        <f t="shared" si="47"/>
        <v>1.1933174224343675E-2</v>
      </c>
      <c r="T374">
        <f t="shared" si="48"/>
        <v>0.35083532219570407</v>
      </c>
      <c r="U374">
        <f t="shared" si="49"/>
        <v>0</v>
      </c>
      <c r="V374">
        <f t="shared" si="50"/>
        <v>4.7732696897374704E-3</v>
      </c>
      <c r="W374">
        <f t="shared" si="51"/>
        <v>0</v>
      </c>
      <c r="X374">
        <f t="shared" si="52"/>
        <v>4.7732696897374704E-3</v>
      </c>
      <c r="Y374">
        <f t="shared" si="53"/>
        <v>0.62768496420047737</v>
      </c>
    </row>
    <row r="375" spans="1:25" x14ac:dyDescent="0.3">
      <c r="A375" t="str">
        <f>VLOOKUP(B375,'VTD Check'!A:D,4,FALSE)</f>
        <v>30-850</v>
      </c>
      <c r="B375" t="s">
        <v>386</v>
      </c>
      <c r="C375">
        <v>30</v>
      </c>
      <c r="D375" t="str">
        <f t="shared" si="45"/>
        <v>ED</v>
      </c>
      <c r="E375">
        <v>1284</v>
      </c>
      <c r="F375">
        <v>1368</v>
      </c>
      <c r="G375" s="1">
        <v>1.0653999999999999</v>
      </c>
      <c r="H375">
        <v>1284</v>
      </c>
      <c r="I375">
        <v>686</v>
      </c>
      <c r="J375">
        <v>683</v>
      </c>
      <c r="K375">
        <v>12</v>
      </c>
      <c r="L375">
        <v>0</v>
      </c>
      <c r="M375">
        <v>3</v>
      </c>
      <c r="N375">
        <v>264</v>
      </c>
      <c r="O375">
        <v>3</v>
      </c>
      <c r="P375">
        <v>401</v>
      </c>
      <c r="Q375">
        <v>0</v>
      </c>
      <c r="R375">
        <f t="shared" si="46"/>
        <v>0.58711566617862376</v>
      </c>
      <c r="S375">
        <f t="shared" si="47"/>
        <v>1.7569546120058566E-2</v>
      </c>
      <c r="T375">
        <f t="shared" si="48"/>
        <v>0.38653001464128844</v>
      </c>
      <c r="U375">
        <f t="shared" si="49"/>
        <v>4.3923865300146414E-3</v>
      </c>
      <c r="V375">
        <f t="shared" si="50"/>
        <v>4.3923865300146414E-3</v>
      </c>
      <c r="W375">
        <f t="shared" si="51"/>
        <v>0</v>
      </c>
      <c r="X375">
        <f t="shared" si="52"/>
        <v>0</v>
      </c>
      <c r="Y375">
        <f t="shared" si="53"/>
        <v>0.58711566617862376</v>
      </c>
    </row>
    <row r="376" spans="1:25" x14ac:dyDescent="0.3">
      <c r="A376" t="str">
        <f>VLOOKUP(B376,'VTD Check'!A:D,4,FALSE)</f>
        <v>30-855</v>
      </c>
      <c r="B376" t="s">
        <v>387</v>
      </c>
      <c r="C376">
        <v>30</v>
      </c>
      <c r="D376" t="str">
        <f t="shared" si="45"/>
        <v>ED</v>
      </c>
      <c r="E376">
        <v>1953</v>
      </c>
      <c r="F376">
        <v>1870</v>
      </c>
      <c r="G376" s="1">
        <v>0.95750000000000002</v>
      </c>
      <c r="H376">
        <v>1953</v>
      </c>
      <c r="I376">
        <v>936</v>
      </c>
      <c r="J376">
        <v>933</v>
      </c>
      <c r="K376">
        <v>12</v>
      </c>
      <c r="L376">
        <v>2</v>
      </c>
      <c r="M376">
        <v>7</v>
      </c>
      <c r="N376">
        <v>302</v>
      </c>
      <c r="O376">
        <v>2</v>
      </c>
      <c r="P376">
        <v>606</v>
      </c>
      <c r="Q376">
        <v>2</v>
      </c>
      <c r="R376">
        <f t="shared" si="46"/>
        <v>0.64951768488745976</v>
      </c>
      <c r="S376">
        <f t="shared" si="47"/>
        <v>1.2861736334405145E-2</v>
      </c>
      <c r="T376">
        <f t="shared" si="48"/>
        <v>0.3236870310825295</v>
      </c>
      <c r="U376">
        <f t="shared" si="49"/>
        <v>7.502679528403001E-3</v>
      </c>
      <c r="V376">
        <f t="shared" si="50"/>
        <v>2.1436227224008574E-3</v>
      </c>
      <c r="W376">
        <f t="shared" si="51"/>
        <v>2.1436227224008574E-3</v>
      </c>
      <c r="X376">
        <f t="shared" si="52"/>
        <v>2.1436227224008574E-3</v>
      </c>
      <c r="Y376">
        <f t="shared" si="53"/>
        <v>0.64951768488745976</v>
      </c>
    </row>
    <row r="377" spans="1:25" x14ac:dyDescent="0.3">
      <c r="A377" t="str">
        <f>VLOOKUP(B377,'VTD Check'!A:D,4,FALSE)</f>
        <v>30-860</v>
      </c>
      <c r="B377" t="s">
        <v>388</v>
      </c>
      <c r="C377">
        <v>30</v>
      </c>
      <c r="D377" t="str">
        <f t="shared" si="45"/>
        <v>ED</v>
      </c>
      <c r="E377">
        <v>1507</v>
      </c>
      <c r="F377">
        <v>1674</v>
      </c>
      <c r="G377" s="1">
        <v>1.1108</v>
      </c>
      <c r="H377">
        <v>1507</v>
      </c>
      <c r="I377">
        <v>838</v>
      </c>
      <c r="J377">
        <v>834</v>
      </c>
      <c r="K377">
        <v>12</v>
      </c>
      <c r="L377">
        <v>1</v>
      </c>
      <c r="M377">
        <v>1</v>
      </c>
      <c r="N377">
        <v>244</v>
      </c>
      <c r="O377">
        <v>1</v>
      </c>
      <c r="P377">
        <v>573</v>
      </c>
      <c r="Q377">
        <v>2</v>
      </c>
      <c r="R377">
        <f t="shared" si="46"/>
        <v>0.68705035971223016</v>
      </c>
      <c r="S377">
        <f t="shared" si="47"/>
        <v>1.4388489208633094E-2</v>
      </c>
      <c r="T377">
        <f t="shared" si="48"/>
        <v>0.29256594724220625</v>
      </c>
      <c r="U377">
        <f t="shared" si="49"/>
        <v>1.199040767386091E-3</v>
      </c>
      <c r="V377">
        <f t="shared" si="50"/>
        <v>1.199040767386091E-3</v>
      </c>
      <c r="W377">
        <f t="shared" si="51"/>
        <v>1.199040767386091E-3</v>
      </c>
      <c r="X377">
        <f t="shared" si="52"/>
        <v>2.3980815347721821E-3</v>
      </c>
      <c r="Y377">
        <f t="shared" si="53"/>
        <v>0.68705035971223016</v>
      </c>
    </row>
    <row r="378" spans="1:25" x14ac:dyDescent="0.3">
      <c r="A378" t="str">
        <f>VLOOKUP(B378,'VTD Check'!A:D,4,FALSE)</f>
        <v>30-865</v>
      </c>
      <c r="B378" t="s">
        <v>389</v>
      </c>
      <c r="C378">
        <v>30</v>
      </c>
      <c r="D378" t="str">
        <f t="shared" si="45"/>
        <v>ED</v>
      </c>
      <c r="E378">
        <v>1516</v>
      </c>
      <c r="F378">
        <v>1334</v>
      </c>
      <c r="G378" s="1">
        <v>0.87990000000000002</v>
      </c>
      <c r="H378">
        <v>1516</v>
      </c>
      <c r="I378">
        <v>667</v>
      </c>
      <c r="J378">
        <v>666</v>
      </c>
      <c r="K378">
        <v>9</v>
      </c>
      <c r="L378">
        <v>0</v>
      </c>
      <c r="M378">
        <v>3</v>
      </c>
      <c r="N378">
        <v>198</v>
      </c>
      <c r="O378">
        <v>4</v>
      </c>
      <c r="P378">
        <v>448</v>
      </c>
      <c r="Q378">
        <v>4</v>
      </c>
      <c r="R378">
        <f t="shared" si="46"/>
        <v>0.67267267267267272</v>
      </c>
      <c r="S378">
        <f t="shared" si="47"/>
        <v>1.3513513513513514E-2</v>
      </c>
      <c r="T378">
        <f t="shared" si="48"/>
        <v>0.29729729729729731</v>
      </c>
      <c r="U378">
        <f t="shared" si="49"/>
        <v>4.5045045045045045E-3</v>
      </c>
      <c r="V378">
        <f t="shared" si="50"/>
        <v>6.006006006006006E-3</v>
      </c>
      <c r="W378">
        <f t="shared" si="51"/>
        <v>0</v>
      </c>
      <c r="X378">
        <f t="shared" si="52"/>
        <v>6.006006006006006E-3</v>
      </c>
      <c r="Y378">
        <f t="shared" si="53"/>
        <v>0.67267267267267272</v>
      </c>
    </row>
    <row r="379" spans="1:25" x14ac:dyDescent="0.3">
      <c r="A379" t="e">
        <f>VLOOKUP(B379,'VTD Check'!A:D,4,FALSE)</f>
        <v>#N/A</v>
      </c>
      <c r="B379" t="s">
        <v>390</v>
      </c>
      <c r="C379">
        <v>30</v>
      </c>
      <c r="D379" t="str">
        <f t="shared" si="45"/>
        <v/>
      </c>
      <c r="R379" t="str">
        <f t="shared" si="46"/>
        <v/>
      </c>
      <c r="S379" t="str">
        <f t="shared" si="47"/>
        <v/>
      </c>
      <c r="T379" t="str">
        <f t="shared" si="48"/>
        <v/>
      </c>
      <c r="U379" t="str">
        <f t="shared" si="49"/>
        <v/>
      </c>
      <c r="V379" t="str">
        <f t="shared" si="50"/>
        <v/>
      </c>
      <c r="W379" t="str">
        <f t="shared" si="51"/>
        <v/>
      </c>
      <c r="X379" t="str">
        <f t="shared" si="52"/>
        <v/>
      </c>
      <c r="Y379" t="str">
        <f t="shared" si="53"/>
        <v/>
      </c>
    </row>
    <row r="380" spans="1:25" x14ac:dyDescent="0.3">
      <c r="A380" t="e">
        <f>VLOOKUP(B380,'VTD Check'!A:D,4,FALSE)</f>
        <v>#N/A</v>
      </c>
      <c r="B380" t="s">
        <v>391</v>
      </c>
      <c r="C380">
        <v>30</v>
      </c>
      <c r="D380" t="str">
        <f t="shared" si="45"/>
        <v/>
      </c>
      <c r="R380" t="str">
        <f t="shared" si="46"/>
        <v/>
      </c>
      <c r="S380" t="str">
        <f t="shared" si="47"/>
        <v/>
      </c>
      <c r="T380" t="str">
        <f t="shared" si="48"/>
        <v/>
      </c>
      <c r="U380" t="str">
        <f t="shared" si="49"/>
        <v/>
      </c>
      <c r="V380" t="str">
        <f t="shared" si="50"/>
        <v/>
      </c>
      <c r="W380" t="str">
        <f t="shared" si="51"/>
        <v/>
      </c>
      <c r="X380" t="str">
        <f t="shared" si="52"/>
        <v/>
      </c>
      <c r="Y380" t="str">
        <f t="shared" si="53"/>
        <v/>
      </c>
    </row>
    <row r="381" spans="1:25" x14ac:dyDescent="0.3">
      <c r="A381" t="e">
        <f>VLOOKUP(B381,'VTD Check'!A:D,4,FALSE)</f>
        <v>#N/A</v>
      </c>
      <c r="B381" t="s">
        <v>392</v>
      </c>
      <c r="C381">
        <v>30</v>
      </c>
      <c r="D381" t="str">
        <f t="shared" si="45"/>
        <v/>
      </c>
      <c r="R381" t="str">
        <f t="shared" si="46"/>
        <v/>
      </c>
      <c r="S381" t="str">
        <f t="shared" si="47"/>
        <v/>
      </c>
      <c r="T381" t="str">
        <f t="shared" si="48"/>
        <v/>
      </c>
      <c r="U381" t="str">
        <f t="shared" si="49"/>
        <v/>
      </c>
      <c r="V381" t="str">
        <f t="shared" si="50"/>
        <v/>
      </c>
      <c r="W381" t="str">
        <f t="shared" si="51"/>
        <v/>
      </c>
      <c r="X381" t="str">
        <f t="shared" si="52"/>
        <v/>
      </c>
      <c r="Y381" t="str">
        <f t="shared" si="53"/>
        <v/>
      </c>
    </row>
    <row r="382" spans="1:25" x14ac:dyDescent="0.3">
      <c r="A382" t="e">
        <f>VLOOKUP(B382,'VTD Check'!A:D,4,FALSE)</f>
        <v>#N/A</v>
      </c>
      <c r="B382" t="s">
        <v>393</v>
      </c>
      <c r="C382">
        <v>30</v>
      </c>
      <c r="D382" t="str">
        <f t="shared" si="45"/>
        <v/>
      </c>
      <c r="R382" t="str">
        <f t="shared" si="46"/>
        <v/>
      </c>
      <c r="S382" t="str">
        <f t="shared" si="47"/>
        <v/>
      </c>
      <c r="T382" t="str">
        <f t="shared" si="48"/>
        <v/>
      </c>
      <c r="U382" t="str">
        <f t="shared" si="49"/>
        <v/>
      </c>
      <c r="V382" t="str">
        <f t="shared" si="50"/>
        <v/>
      </c>
      <c r="W382" t="str">
        <f t="shared" si="51"/>
        <v/>
      </c>
      <c r="X382" t="str">
        <f t="shared" si="52"/>
        <v/>
      </c>
      <c r="Y382" t="str">
        <f t="shared" si="53"/>
        <v/>
      </c>
    </row>
    <row r="383" spans="1:25" x14ac:dyDescent="0.3">
      <c r="A383" t="str">
        <f>VLOOKUP(B383,'VTD Check'!A:D,4,FALSE)</f>
        <v>31-900</v>
      </c>
      <c r="B383" t="s">
        <v>394</v>
      </c>
      <c r="C383">
        <v>31</v>
      </c>
      <c r="D383" t="str">
        <f t="shared" si="45"/>
        <v>ED</v>
      </c>
      <c r="E383">
        <v>1291</v>
      </c>
      <c r="F383">
        <v>1185</v>
      </c>
      <c r="G383" s="1">
        <v>0.91790000000000005</v>
      </c>
      <c r="H383">
        <v>1291</v>
      </c>
      <c r="I383">
        <v>594</v>
      </c>
      <c r="J383">
        <v>594</v>
      </c>
      <c r="K383">
        <v>4</v>
      </c>
      <c r="L383">
        <v>0</v>
      </c>
      <c r="M383">
        <v>0</v>
      </c>
      <c r="N383">
        <v>182</v>
      </c>
      <c r="O383">
        <v>3</v>
      </c>
      <c r="P383">
        <v>403</v>
      </c>
      <c r="Q383">
        <v>2</v>
      </c>
      <c r="R383">
        <f t="shared" si="46"/>
        <v>0.67845117845117842</v>
      </c>
      <c r="S383">
        <f t="shared" si="47"/>
        <v>6.7340067340067337E-3</v>
      </c>
      <c r="T383">
        <f t="shared" si="48"/>
        <v>0.30639730639730639</v>
      </c>
      <c r="U383">
        <f t="shared" si="49"/>
        <v>0</v>
      </c>
      <c r="V383">
        <f t="shared" si="50"/>
        <v>5.0505050505050509E-3</v>
      </c>
      <c r="W383">
        <f t="shared" si="51"/>
        <v>0</v>
      </c>
      <c r="X383">
        <f t="shared" si="52"/>
        <v>3.3670033670033669E-3</v>
      </c>
      <c r="Y383">
        <f t="shared" si="53"/>
        <v>0.67845117845117842</v>
      </c>
    </row>
    <row r="384" spans="1:25" x14ac:dyDescent="0.3">
      <c r="A384" t="str">
        <f>VLOOKUP(B384,'VTD Check'!A:D,4,FALSE)</f>
        <v>31-905</v>
      </c>
      <c r="B384" t="s">
        <v>395</v>
      </c>
      <c r="C384">
        <v>31</v>
      </c>
      <c r="D384" t="str">
        <f t="shared" si="45"/>
        <v>ED</v>
      </c>
      <c r="E384">
        <v>2186</v>
      </c>
      <c r="F384">
        <v>2394</v>
      </c>
      <c r="G384" s="1">
        <v>1.0952</v>
      </c>
      <c r="H384">
        <v>2186</v>
      </c>
      <c r="I384">
        <v>1197</v>
      </c>
      <c r="J384">
        <v>1194</v>
      </c>
      <c r="K384">
        <v>9</v>
      </c>
      <c r="L384">
        <v>1</v>
      </c>
      <c r="M384">
        <v>1</v>
      </c>
      <c r="N384">
        <v>301</v>
      </c>
      <c r="O384">
        <v>1</v>
      </c>
      <c r="P384">
        <v>879</v>
      </c>
      <c r="Q384">
        <v>2</v>
      </c>
      <c r="R384">
        <f t="shared" si="46"/>
        <v>0.73618090452261309</v>
      </c>
      <c r="S384">
        <f t="shared" si="47"/>
        <v>7.537688442211055E-3</v>
      </c>
      <c r="T384">
        <f t="shared" si="48"/>
        <v>0.25209380234505863</v>
      </c>
      <c r="U384">
        <f t="shared" si="49"/>
        <v>8.375209380234506E-4</v>
      </c>
      <c r="V384">
        <f t="shared" si="50"/>
        <v>8.375209380234506E-4</v>
      </c>
      <c r="W384">
        <f t="shared" si="51"/>
        <v>8.375209380234506E-4</v>
      </c>
      <c r="X384">
        <f t="shared" si="52"/>
        <v>1.6750418760469012E-3</v>
      </c>
      <c r="Y384">
        <f t="shared" si="53"/>
        <v>0.73618090452261309</v>
      </c>
    </row>
    <row r="385" spans="1:25" x14ac:dyDescent="0.3">
      <c r="A385" t="str">
        <f>VLOOKUP(B385,'VTD Check'!A:D,4,FALSE)</f>
        <v>31-910</v>
      </c>
      <c r="B385" t="s">
        <v>396</v>
      </c>
      <c r="C385">
        <v>31</v>
      </c>
      <c r="D385" t="str">
        <f t="shared" si="45"/>
        <v>ED</v>
      </c>
      <c r="E385">
        <v>1714</v>
      </c>
      <c r="F385">
        <v>1810</v>
      </c>
      <c r="G385" s="1">
        <v>1.056</v>
      </c>
      <c r="H385">
        <v>1714</v>
      </c>
      <c r="I385">
        <v>906</v>
      </c>
      <c r="J385">
        <v>903</v>
      </c>
      <c r="K385">
        <v>14</v>
      </c>
      <c r="L385">
        <v>1</v>
      </c>
      <c r="M385">
        <v>6</v>
      </c>
      <c r="N385">
        <v>283</v>
      </c>
      <c r="O385">
        <v>2</v>
      </c>
      <c r="P385">
        <v>596</v>
      </c>
      <c r="Q385">
        <v>1</v>
      </c>
      <c r="R385">
        <f t="shared" si="46"/>
        <v>0.66002214839424145</v>
      </c>
      <c r="S385">
        <f t="shared" si="47"/>
        <v>1.5503875968992248E-2</v>
      </c>
      <c r="T385">
        <f t="shared" si="48"/>
        <v>0.3133997785160576</v>
      </c>
      <c r="U385">
        <f t="shared" si="49"/>
        <v>6.6445182724252493E-3</v>
      </c>
      <c r="V385">
        <f t="shared" si="50"/>
        <v>2.2148394241417496E-3</v>
      </c>
      <c r="W385">
        <f t="shared" si="51"/>
        <v>1.1074197120708748E-3</v>
      </c>
      <c r="X385">
        <f t="shared" si="52"/>
        <v>1.1074197120708748E-3</v>
      </c>
      <c r="Y385">
        <f t="shared" si="53"/>
        <v>0.66002214839424145</v>
      </c>
    </row>
    <row r="386" spans="1:25" x14ac:dyDescent="0.3">
      <c r="A386" t="str">
        <f>VLOOKUP(B386,'VTD Check'!A:D,4,FALSE)</f>
        <v>31-915</v>
      </c>
      <c r="B386" t="s">
        <v>397</v>
      </c>
      <c r="C386">
        <v>31</v>
      </c>
      <c r="D386" t="str">
        <f t="shared" si="45"/>
        <v>ED</v>
      </c>
      <c r="E386">
        <v>1305</v>
      </c>
      <c r="F386">
        <v>1442</v>
      </c>
      <c r="G386" s="1">
        <v>1.105</v>
      </c>
      <c r="H386">
        <v>1305</v>
      </c>
      <c r="I386">
        <v>721</v>
      </c>
      <c r="J386">
        <v>721</v>
      </c>
      <c r="K386">
        <v>15</v>
      </c>
      <c r="L386">
        <v>1</v>
      </c>
      <c r="M386">
        <v>0</v>
      </c>
      <c r="N386">
        <v>222</v>
      </c>
      <c r="O386">
        <v>1</v>
      </c>
      <c r="P386">
        <v>481</v>
      </c>
      <c r="Q386">
        <v>1</v>
      </c>
      <c r="R386">
        <f t="shared" si="46"/>
        <v>0.66712898751733707</v>
      </c>
      <c r="S386">
        <f t="shared" si="47"/>
        <v>2.0804438280166437E-2</v>
      </c>
      <c r="T386">
        <f t="shared" si="48"/>
        <v>0.30790568654646322</v>
      </c>
      <c r="U386">
        <f t="shared" si="49"/>
        <v>0</v>
      </c>
      <c r="V386">
        <f t="shared" si="50"/>
        <v>1.3869625520110957E-3</v>
      </c>
      <c r="W386">
        <f t="shared" si="51"/>
        <v>1.3869625520110957E-3</v>
      </c>
      <c r="X386">
        <f t="shared" si="52"/>
        <v>1.3869625520110957E-3</v>
      </c>
      <c r="Y386">
        <f t="shared" si="53"/>
        <v>0.66712898751733707</v>
      </c>
    </row>
    <row r="387" spans="1:25" x14ac:dyDescent="0.3">
      <c r="A387" t="str">
        <f>VLOOKUP(B387,'VTD Check'!A:D,4,FALSE)</f>
        <v>31-920</v>
      </c>
      <c r="B387" t="s">
        <v>398</v>
      </c>
      <c r="C387">
        <v>31</v>
      </c>
      <c r="D387" t="str">
        <f t="shared" ref="D387:D450" si="54">IF(ISTEXT(A387),"ED","")</f>
        <v>ED</v>
      </c>
      <c r="E387">
        <v>1849</v>
      </c>
      <c r="F387">
        <v>2000</v>
      </c>
      <c r="G387" s="1">
        <v>1.0817000000000001</v>
      </c>
      <c r="H387">
        <v>1849</v>
      </c>
      <c r="I387">
        <v>1002</v>
      </c>
      <c r="J387">
        <v>999</v>
      </c>
      <c r="K387">
        <v>9</v>
      </c>
      <c r="L387">
        <v>2</v>
      </c>
      <c r="M387">
        <v>3</v>
      </c>
      <c r="N387">
        <v>301</v>
      </c>
      <c r="O387">
        <v>3</v>
      </c>
      <c r="P387">
        <v>681</v>
      </c>
      <c r="Q387">
        <v>0</v>
      </c>
      <c r="R387">
        <f t="shared" ref="R387:R450" si="55">IF(I387=0,"",P387/J387)</f>
        <v>0.68168168168168164</v>
      </c>
      <c r="S387">
        <f t="shared" ref="S387:S450" si="56">IF(I387=0,"",K387/J387)</f>
        <v>9.0090090090090089E-3</v>
      </c>
      <c r="T387">
        <f t="shared" ref="T387:T450" si="57">IF(J387=0,"",N387/J387)</f>
        <v>0.30130130130130128</v>
      </c>
      <c r="U387">
        <f t="shared" ref="U387:U450" si="58">IF(J387=0,"",M387/J387)</f>
        <v>3.003003003003003E-3</v>
      </c>
      <c r="V387">
        <f t="shared" ref="V387:V450" si="59">IF(J387=0,"",O387/J387)</f>
        <v>3.003003003003003E-3</v>
      </c>
      <c r="W387">
        <f t="shared" ref="W387:W450" si="60">IF(J387=0,"",L387/J387)</f>
        <v>2.002002002002002E-3</v>
      </c>
      <c r="X387">
        <f t="shared" ref="X387:X450" si="61">IF(J387=0,"",Q387/J387)</f>
        <v>0</v>
      </c>
      <c r="Y387">
        <f t="shared" ref="Y387:Y450" si="62">IF(R387="","",IF(J387=0,10,IF(MAX(R387:X387)=LARGE(R387:X387,2),9,IF(R387=MAX(R387:X387),R387,IF(S387=MAX(R387:X387),S387+1,IF(T387=MAX(R387:X387),T387+2,IF(U387=MAX(R387:X387),U387+3,IF(V387=MAX(R387:X387),V387+4,IF(W387=MAX(R387:X387),W387+5,-1)))))))))</f>
        <v>0.68168168168168164</v>
      </c>
    </row>
    <row r="388" spans="1:25" x14ac:dyDescent="0.3">
      <c r="A388" t="str">
        <f>VLOOKUP(B388,'VTD Check'!A:D,4,FALSE)</f>
        <v>31-925</v>
      </c>
      <c r="B388" t="s">
        <v>399</v>
      </c>
      <c r="C388">
        <v>31</v>
      </c>
      <c r="D388" t="str">
        <f t="shared" si="54"/>
        <v>ED</v>
      </c>
      <c r="E388">
        <v>883</v>
      </c>
      <c r="F388">
        <v>946</v>
      </c>
      <c r="G388" s="1">
        <v>1.0712999999999999</v>
      </c>
      <c r="H388">
        <v>883</v>
      </c>
      <c r="I388">
        <v>473</v>
      </c>
      <c r="J388">
        <v>472</v>
      </c>
      <c r="K388">
        <v>3</v>
      </c>
      <c r="L388">
        <v>0</v>
      </c>
      <c r="M388">
        <v>0</v>
      </c>
      <c r="N388">
        <v>133</v>
      </c>
      <c r="O388">
        <v>1</v>
      </c>
      <c r="P388">
        <v>335</v>
      </c>
      <c r="Q388">
        <v>0</v>
      </c>
      <c r="R388">
        <f t="shared" si="55"/>
        <v>0.7097457627118644</v>
      </c>
      <c r="S388">
        <f t="shared" si="56"/>
        <v>6.3559322033898309E-3</v>
      </c>
      <c r="T388">
        <f t="shared" si="57"/>
        <v>0.28177966101694918</v>
      </c>
      <c r="U388">
        <f t="shared" si="58"/>
        <v>0</v>
      </c>
      <c r="V388">
        <f t="shared" si="59"/>
        <v>2.1186440677966102E-3</v>
      </c>
      <c r="W388">
        <f t="shared" si="60"/>
        <v>0</v>
      </c>
      <c r="X388">
        <f t="shared" si="61"/>
        <v>0</v>
      </c>
      <c r="Y388">
        <f t="shared" si="62"/>
        <v>0.7097457627118644</v>
      </c>
    </row>
    <row r="389" spans="1:25" x14ac:dyDescent="0.3">
      <c r="A389" t="str">
        <f>VLOOKUP(B389,'VTD Check'!A:D,4,FALSE)</f>
        <v>31-930</v>
      </c>
      <c r="B389" t="s">
        <v>400</v>
      </c>
      <c r="C389">
        <v>31</v>
      </c>
      <c r="D389" t="str">
        <f t="shared" si="54"/>
        <v>ED</v>
      </c>
      <c r="E389">
        <v>2199</v>
      </c>
      <c r="F389">
        <v>2486</v>
      </c>
      <c r="G389" s="1">
        <v>1.1305000000000001</v>
      </c>
      <c r="H389">
        <v>2199</v>
      </c>
      <c r="I389">
        <v>1243</v>
      </c>
      <c r="J389">
        <v>1241</v>
      </c>
      <c r="K389">
        <v>19</v>
      </c>
      <c r="L389">
        <v>5</v>
      </c>
      <c r="M389">
        <v>2</v>
      </c>
      <c r="N389">
        <v>451</v>
      </c>
      <c r="O389">
        <v>3</v>
      </c>
      <c r="P389">
        <v>761</v>
      </c>
      <c r="Q389">
        <v>0</v>
      </c>
      <c r="R389">
        <f t="shared" si="55"/>
        <v>0.61321514907332797</v>
      </c>
      <c r="S389">
        <f t="shared" si="56"/>
        <v>1.5310233682514102E-2</v>
      </c>
      <c r="T389">
        <f t="shared" si="57"/>
        <v>0.36341659951651895</v>
      </c>
      <c r="U389">
        <f t="shared" si="58"/>
        <v>1.6116035455278001E-3</v>
      </c>
      <c r="V389">
        <f t="shared" si="59"/>
        <v>2.4174053182917004E-3</v>
      </c>
      <c r="W389">
        <f t="shared" si="60"/>
        <v>4.0290088638195E-3</v>
      </c>
      <c r="X389">
        <f t="shared" si="61"/>
        <v>0</v>
      </c>
      <c r="Y389">
        <f t="shared" si="62"/>
        <v>0.61321514907332797</v>
      </c>
    </row>
    <row r="390" spans="1:25" x14ac:dyDescent="0.3">
      <c r="A390" t="str">
        <f>VLOOKUP(B390,'VTD Check'!A:D,4,FALSE)</f>
        <v>31-935</v>
      </c>
      <c r="B390" t="s">
        <v>401</v>
      </c>
      <c r="C390">
        <v>31</v>
      </c>
      <c r="D390" t="str">
        <f t="shared" si="54"/>
        <v>ED</v>
      </c>
      <c r="E390">
        <v>1762</v>
      </c>
      <c r="F390">
        <v>1904</v>
      </c>
      <c r="G390" s="1">
        <v>1.0806</v>
      </c>
      <c r="H390">
        <v>1762</v>
      </c>
      <c r="I390">
        <v>952</v>
      </c>
      <c r="J390">
        <v>949</v>
      </c>
      <c r="K390">
        <v>14</v>
      </c>
      <c r="L390">
        <v>0</v>
      </c>
      <c r="M390">
        <v>1</v>
      </c>
      <c r="N390">
        <v>341</v>
      </c>
      <c r="O390">
        <v>1</v>
      </c>
      <c r="P390">
        <v>590</v>
      </c>
      <c r="Q390">
        <v>2</v>
      </c>
      <c r="R390">
        <f t="shared" si="55"/>
        <v>0.6217070600632244</v>
      </c>
      <c r="S390">
        <f t="shared" si="56"/>
        <v>1.4752370916754479E-2</v>
      </c>
      <c r="T390">
        <f t="shared" si="57"/>
        <v>0.35932560590094836</v>
      </c>
      <c r="U390">
        <f t="shared" si="58"/>
        <v>1.053740779768177E-3</v>
      </c>
      <c r="V390">
        <f t="shared" si="59"/>
        <v>1.053740779768177E-3</v>
      </c>
      <c r="W390">
        <f t="shared" si="60"/>
        <v>0</v>
      </c>
      <c r="X390">
        <f t="shared" si="61"/>
        <v>2.1074815595363539E-3</v>
      </c>
      <c r="Y390">
        <f t="shared" si="62"/>
        <v>0.6217070600632244</v>
      </c>
    </row>
    <row r="391" spans="1:25" x14ac:dyDescent="0.3">
      <c r="A391" t="e">
        <f>VLOOKUP(B391,'VTD Check'!A:D,4,FALSE)</f>
        <v>#N/A</v>
      </c>
      <c r="B391" t="s">
        <v>402</v>
      </c>
      <c r="C391">
        <v>31</v>
      </c>
      <c r="D391" t="str">
        <f t="shared" si="54"/>
        <v/>
      </c>
      <c r="R391" t="str">
        <f t="shared" si="55"/>
        <v/>
      </c>
      <c r="S391" t="str">
        <f t="shared" si="56"/>
        <v/>
      </c>
      <c r="T391" t="str">
        <f t="shared" si="57"/>
        <v/>
      </c>
      <c r="U391" t="str">
        <f t="shared" si="58"/>
        <v/>
      </c>
      <c r="V391" t="str">
        <f t="shared" si="59"/>
        <v/>
      </c>
      <c r="W391" t="str">
        <f t="shared" si="60"/>
        <v/>
      </c>
      <c r="X391" t="str">
        <f t="shared" si="61"/>
        <v/>
      </c>
      <c r="Y391" t="str">
        <f t="shared" si="62"/>
        <v/>
      </c>
    </row>
    <row r="392" spans="1:25" x14ac:dyDescent="0.3">
      <c r="A392" t="e">
        <f>VLOOKUP(B392,'VTD Check'!A:D,4,FALSE)</f>
        <v>#N/A</v>
      </c>
      <c r="B392" t="s">
        <v>403</v>
      </c>
      <c r="C392">
        <v>31</v>
      </c>
      <c r="D392" t="str">
        <f t="shared" si="54"/>
        <v/>
      </c>
      <c r="R392" t="str">
        <f t="shared" si="55"/>
        <v/>
      </c>
      <c r="S392" t="str">
        <f t="shared" si="56"/>
        <v/>
      </c>
      <c r="T392" t="str">
        <f t="shared" si="57"/>
        <v/>
      </c>
      <c r="U392" t="str">
        <f t="shared" si="58"/>
        <v/>
      </c>
      <c r="V392" t="str">
        <f t="shared" si="59"/>
        <v/>
      </c>
      <c r="W392" t="str">
        <f t="shared" si="60"/>
        <v/>
      </c>
      <c r="X392" t="str">
        <f t="shared" si="61"/>
        <v/>
      </c>
      <c r="Y392" t="str">
        <f t="shared" si="62"/>
        <v/>
      </c>
    </row>
    <row r="393" spans="1:25" x14ac:dyDescent="0.3">
      <c r="A393" t="str">
        <f>VLOOKUP(B393,'VTD Check'!A:D,4,FALSE)</f>
        <v>32-940</v>
      </c>
      <c r="B393" t="s">
        <v>404</v>
      </c>
      <c r="C393">
        <v>32</v>
      </c>
      <c r="D393" t="str">
        <f t="shared" si="54"/>
        <v>ED</v>
      </c>
      <c r="E393">
        <v>1010</v>
      </c>
      <c r="F393">
        <v>1098</v>
      </c>
      <c r="G393" s="1">
        <v>1.0871</v>
      </c>
      <c r="H393">
        <v>1010</v>
      </c>
      <c r="I393">
        <v>549</v>
      </c>
      <c r="J393">
        <v>546</v>
      </c>
      <c r="K393">
        <v>10</v>
      </c>
      <c r="L393">
        <v>5</v>
      </c>
      <c r="M393">
        <v>4</v>
      </c>
      <c r="N393">
        <v>238</v>
      </c>
      <c r="O393">
        <v>3</v>
      </c>
      <c r="P393">
        <v>286</v>
      </c>
      <c r="Q393">
        <v>0</v>
      </c>
      <c r="R393">
        <f t="shared" si="55"/>
        <v>0.52380952380952384</v>
      </c>
      <c r="S393">
        <f t="shared" si="56"/>
        <v>1.8315018315018316E-2</v>
      </c>
      <c r="T393">
        <f t="shared" si="57"/>
        <v>0.4358974358974359</v>
      </c>
      <c r="U393">
        <f t="shared" si="58"/>
        <v>7.326007326007326E-3</v>
      </c>
      <c r="V393">
        <f t="shared" si="59"/>
        <v>5.4945054945054949E-3</v>
      </c>
      <c r="W393">
        <f t="shared" si="60"/>
        <v>9.1575091575091579E-3</v>
      </c>
      <c r="X393">
        <f t="shared" si="61"/>
        <v>0</v>
      </c>
      <c r="Y393">
        <f t="shared" si="62"/>
        <v>0.52380952380952384</v>
      </c>
    </row>
    <row r="394" spans="1:25" x14ac:dyDescent="0.3">
      <c r="A394" t="str">
        <f>VLOOKUP(B394,'VTD Check'!A:D,4,FALSE)</f>
        <v>32-945</v>
      </c>
      <c r="B394" t="s">
        <v>405</v>
      </c>
      <c r="C394">
        <v>32</v>
      </c>
      <c r="D394" t="str">
        <f t="shared" si="54"/>
        <v>ED</v>
      </c>
      <c r="E394">
        <v>275</v>
      </c>
      <c r="F394">
        <v>298</v>
      </c>
      <c r="G394" s="1">
        <v>1.0835999999999999</v>
      </c>
      <c r="H394">
        <v>275</v>
      </c>
      <c r="I394">
        <v>149</v>
      </c>
      <c r="J394">
        <v>145</v>
      </c>
      <c r="K394">
        <v>2</v>
      </c>
      <c r="L394">
        <v>1</v>
      </c>
      <c r="M394">
        <v>0</v>
      </c>
      <c r="N394">
        <v>77</v>
      </c>
      <c r="O394">
        <v>0</v>
      </c>
      <c r="P394">
        <v>65</v>
      </c>
      <c r="Q394">
        <v>0</v>
      </c>
      <c r="R394">
        <f t="shared" si="55"/>
        <v>0.44827586206896552</v>
      </c>
      <c r="S394">
        <f t="shared" si="56"/>
        <v>1.3793103448275862E-2</v>
      </c>
      <c r="T394">
        <f t="shared" si="57"/>
        <v>0.53103448275862064</v>
      </c>
      <c r="U394">
        <f t="shared" si="58"/>
        <v>0</v>
      </c>
      <c r="V394">
        <f t="shared" si="59"/>
        <v>0</v>
      </c>
      <c r="W394">
        <f t="shared" si="60"/>
        <v>6.8965517241379309E-3</v>
      </c>
      <c r="X394">
        <f t="shared" si="61"/>
        <v>0</v>
      </c>
      <c r="Y394">
        <f t="shared" si="62"/>
        <v>2.5310344827586206</v>
      </c>
    </row>
    <row r="395" spans="1:25" x14ac:dyDescent="0.3">
      <c r="A395" t="str">
        <f>VLOOKUP(B395,'VTD Check'!A:D,4,FALSE)</f>
        <v>32-950</v>
      </c>
      <c r="B395" t="s">
        <v>406</v>
      </c>
      <c r="C395">
        <v>32</v>
      </c>
      <c r="D395" t="str">
        <f t="shared" si="54"/>
        <v>ED</v>
      </c>
      <c r="E395">
        <v>2556</v>
      </c>
      <c r="F395">
        <v>2873</v>
      </c>
      <c r="G395" s="1">
        <v>1.1240000000000001</v>
      </c>
      <c r="H395">
        <v>2556</v>
      </c>
      <c r="I395">
        <v>1440</v>
      </c>
      <c r="J395">
        <v>1437</v>
      </c>
      <c r="K395">
        <v>19</v>
      </c>
      <c r="L395">
        <v>0</v>
      </c>
      <c r="M395">
        <v>3</v>
      </c>
      <c r="N395">
        <v>427</v>
      </c>
      <c r="O395">
        <v>7</v>
      </c>
      <c r="P395">
        <v>981</v>
      </c>
      <c r="Q395">
        <v>0</v>
      </c>
      <c r="R395">
        <f t="shared" si="55"/>
        <v>0.68267223382045927</v>
      </c>
      <c r="S395">
        <f t="shared" si="56"/>
        <v>1.3221990257480862E-2</v>
      </c>
      <c r="T395">
        <f t="shared" si="57"/>
        <v>0.29714683368128042</v>
      </c>
      <c r="U395">
        <f t="shared" si="58"/>
        <v>2.0876826722338203E-3</v>
      </c>
      <c r="V395">
        <f t="shared" si="59"/>
        <v>4.8712595685455815E-3</v>
      </c>
      <c r="W395">
        <f t="shared" si="60"/>
        <v>0</v>
      </c>
      <c r="X395">
        <f t="shared" si="61"/>
        <v>0</v>
      </c>
      <c r="Y395">
        <f t="shared" si="62"/>
        <v>0.68267223382045927</v>
      </c>
    </row>
    <row r="396" spans="1:25" x14ac:dyDescent="0.3">
      <c r="A396" t="str">
        <f>VLOOKUP(B396,'VTD Check'!A:D,4,FALSE)</f>
        <v>32-955</v>
      </c>
      <c r="B396" t="s">
        <v>407</v>
      </c>
      <c r="C396">
        <v>32</v>
      </c>
      <c r="D396" t="str">
        <f t="shared" si="54"/>
        <v>ED</v>
      </c>
      <c r="E396">
        <v>1632</v>
      </c>
      <c r="F396">
        <v>1747</v>
      </c>
      <c r="G396" s="1">
        <v>1.0705</v>
      </c>
      <c r="H396">
        <v>1632</v>
      </c>
      <c r="I396">
        <v>878</v>
      </c>
      <c r="J396">
        <v>873</v>
      </c>
      <c r="K396">
        <v>13</v>
      </c>
      <c r="L396">
        <v>1</v>
      </c>
      <c r="M396">
        <v>2</v>
      </c>
      <c r="N396">
        <v>331</v>
      </c>
      <c r="O396">
        <v>2</v>
      </c>
      <c r="P396">
        <v>522</v>
      </c>
      <c r="Q396">
        <v>2</v>
      </c>
      <c r="R396">
        <f t="shared" si="55"/>
        <v>0.59793814432989689</v>
      </c>
      <c r="S396">
        <f t="shared" si="56"/>
        <v>1.4891179839633447E-2</v>
      </c>
      <c r="T396">
        <f t="shared" si="57"/>
        <v>0.37915234822451316</v>
      </c>
      <c r="U396">
        <f t="shared" si="58"/>
        <v>2.2909507445589921E-3</v>
      </c>
      <c r="V396">
        <f t="shared" si="59"/>
        <v>2.2909507445589921E-3</v>
      </c>
      <c r="W396">
        <f t="shared" si="60"/>
        <v>1.145475372279496E-3</v>
      </c>
      <c r="X396">
        <f t="shared" si="61"/>
        <v>2.2909507445589921E-3</v>
      </c>
      <c r="Y396">
        <f t="shared" si="62"/>
        <v>0.59793814432989689</v>
      </c>
    </row>
    <row r="397" spans="1:25" x14ac:dyDescent="0.3">
      <c r="A397" t="str">
        <f>VLOOKUP(B397,'VTD Check'!A:D,4,FALSE)</f>
        <v>32-960</v>
      </c>
      <c r="B397" t="s">
        <v>408</v>
      </c>
      <c r="C397">
        <v>32</v>
      </c>
      <c r="D397" t="str">
        <f t="shared" si="54"/>
        <v>ED</v>
      </c>
      <c r="E397">
        <v>1888</v>
      </c>
      <c r="F397">
        <v>1891</v>
      </c>
      <c r="G397" s="1">
        <v>1.0016</v>
      </c>
      <c r="H397">
        <v>1888</v>
      </c>
      <c r="I397">
        <v>946</v>
      </c>
      <c r="J397">
        <v>943</v>
      </c>
      <c r="K397">
        <v>29</v>
      </c>
      <c r="L397">
        <v>3</v>
      </c>
      <c r="M397">
        <v>7</v>
      </c>
      <c r="N397">
        <v>630</v>
      </c>
      <c r="O397">
        <v>3</v>
      </c>
      <c r="P397">
        <v>269</v>
      </c>
      <c r="Q397">
        <v>2</v>
      </c>
      <c r="R397">
        <f t="shared" si="55"/>
        <v>0.28525980911983034</v>
      </c>
      <c r="S397">
        <f t="shared" si="56"/>
        <v>3.0752916224814422E-2</v>
      </c>
      <c r="T397">
        <f t="shared" si="57"/>
        <v>0.66808059384941676</v>
      </c>
      <c r="U397">
        <f t="shared" si="58"/>
        <v>7.423117709437964E-3</v>
      </c>
      <c r="V397">
        <f t="shared" si="59"/>
        <v>3.1813361611876989E-3</v>
      </c>
      <c r="W397">
        <f t="shared" si="60"/>
        <v>3.1813361611876989E-3</v>
      </c>
      <c r="X397">
        <f t="shared" si="61"/>
        <v>2.1208907741251328E-3</v>
      </c>
      <c r="Y397">
        <f t="shared" si="62"/>
        <v>2.6680805938494165</v>
      </c>
    </row>
    <row r="398" spans="1:25" x14ac:dyDescent="0.3">
      <c r="A398" t="str">
        <f>VLOOKUP(B398,'VTD Check'!A:D,4,FALSE)</f>
        <v>32-965</v>
      </c>
      <c r="B398" t="s">
        <v>409</v>
      </c>
      <c r="C398">
        <v>32</v>
      </c>
      <c r="D398" t="str">
        <f t="shared" si="54"/>
        <v>ED</v>
      </c>
      <c r="E398">
        <v>1856</v>
      </c>
      <c r="F398">
        <v>2040</v>
      </c>
      <c r="G398" s="1">
        <v>1.0991</v>
      </c>
      <c r="H398">
        <v>1856</v>
      </c>
      <c r="I398">
        <v>1020</v>
      </c>
      <c r="J398">
        <v>1019</v>
      </c>
      <c r="K398">
        <v>12</v>
      </c>
      <c r="L398">
        <v>2</v>
      </c>
      <c r="M398">
        <v>3</v>
      </c>
      <c r="N398">
        <v>373</v>
      </c>
      <c r="O398">
        <v>4</v>
      </c>
      <c r="P398">
        <v>625</v>
      </c>
      <c r="Q398">
        <v>0</v>
      </c>
      <c r="R398">
        <f t="shared" si="55"/>
        <v>0.61334641805691859</v>
      </c>
      <c r="S398">
        <f t="shared" si="56"/>
        <v>1.1776251226692836E-2</v>
      </c>
      <c r="T398">
        <f t="shared" si="57"/>
        <v>0.36604514229636897</v>
      </c>
      <c r="U398">
        <f t="shared" si="58"/>
        <v>2.944062806673209E-3</v>
      </c>
      <c r="V398">
        <f t="shared" si="59"/>
        <v>3.9254170755642784E-3</v>
      </c>
      <c r="W398">
        <f t="shared" si="60"/>
        <v>1.9627085377821392E-3</v>
      </c>
      <c r="X398">
        <f t="shared" si="61"/>
        <v>0</v>
      </c>
      <c r="Y398">
        <f t="shared" si="62"/>
        <v>0.61334641805691859</v>
      </c>
    </row>
    <row r="399" spans="1:25" x14ac:dyDescent="0.3">
      <c r="A399" t="str">
        <f>VLOOKUP(B399,'VTD Check'!A:D,4,FALSE)</f>
        <v>32-970</v>
      </c>
      <c r="B399" t="s">
        <v>410</v>
      </c>
      <c r="C399">
        <v>32</v>
      </c>
      <c r="D399" t="str">
        <f t="shared" si="54"/>
        <v>ED</v>
      </c>
      <c r="E399">
        <v>1989</v>
      </c>
      <c r="F399">
        <v>2058</v>
      </c>
      <c r="G399" s="1">
        <v>1.0347</v>
      </c>
      <c r="H399">
        <v>1989</v>
      </c>
      <c r="I399">
        <v>1028</v>
      </c>
      <c r="J399">
        <v>1027</v>
      </c>
      <c r="K399">
        <v>6</v>
      </c>
      <c r="L399">
        <v>0</v>
      </c>
      <c r="M399">
        <v>2</v>
      </c>
      <c r="N399">
        <v>268</v>
      </c>
      <c r="O399">
        <v>1</v>
      </c>
      <c r="P399">
        <v>747</v>
      </c>
      <c r="Q399">
        <v>3</v>
      </c>
      <c r="R399">
        <f t="shared" si="55"/>
        <v>0.72736124634858812</v>
      </c>
      <c r="S399">
        <f t="shared" si="56"/>
        <v>5.8422590068159686E-3</v>
      </c>
      <c r="T399">
        <f t="shared" si="57"/>
        <v>0.26095423563777992</v>
      </c>
      <c r="U399">
        <f t="shared" si="58"/>
        <v>1.9474196689386564E-3</v>
      </c>
      <c r="V399">
        <f t="shared" si="59"/>
        <v>9.7370983446932818E-4</v>
      </c>
      <c r="W399">
        <f t="shared" si="60"/>
        <v>0</v>
      </c>
      <c r="X399">
        <f t="shared" si="61"/>
        <v>2.9211295034079843E-3</v>
      </c>
      <c r="Y399">
        <f t="shared" si="62"/>
        <v>0.72736124634858812</v>
      </c>
    </row>
    <row r="400" spans="1:25" x14ac:dyDescent="0.3">
      <c r="A400" t="str">
        <f>VLOOKUP(B400,'VTD Check'!A:D,4,FALSE)</f>
        <v>32-975</v>
      </c>
      <c r="B400" t="s">
        <v>411</v>
      </c>
      <c r="C400">
        <v>32</v>
      </c>
      <c r="D400" t="str">
        <f t="shared" si="54"/>
        <v>ED</v>
      </c>
      <c r="E400">
        <v>169</v>
      </c>
      <c r="F400">
        <v>86</v>
      </c>
      <c r="G400" s="1">
        <v>0.50890000000000002</v>
      </c>
      <c r="H400">
        <v>169</v>
      </c>
      <c r="I400">
        <v>86</v>
      </c>
      <c r="J400">
        <v>86</v>
      </c>
      <c r="K400">
        <v>4</v>
      </c>
      <c r="L400">
        <v>1</v>
      </c>
      <c r="M400">
        <v>0</v>
      </c>
      <c r="N400">
        <v>47</v>
      </c>
      <c r="O400">
        <v>0</v>
      </c>
      <c r="P400">
        <v>34</v>
      </c>
      <c r="Q400">
        <v>0</v>
      </c>
      <c r="R400">
        <f t="shared" si="55"/>
        <v>0.39534883720930231</v>
      </c>
      <c r="S400">
        <f t="shared" si="56"/>
        <v>4.6511627906976744E-2</v>
      </c>
      <c r="T400">
        <f t="shared" si="57"/>
        <v>0.54651162790697672</v>
      </c>
      <c r="U400">
        <f t="shared" si="58"/>
        <v>0</v>
      </c>
      <c r="V400">
        <f t="shared" si="59"/>
        <v>0</v>
      </c>
      <c r="W400">
        <f t="shared" si="60"/>
        <v>1.1627906976744186E-2</v>
      </c>
      <c r="X400">
        <f t="shared" si="61"/>
        <v>0</v>
      </c>
      <c r="Y400">
        <f t="shared" si="62"/>
        <v>2.5465116279069768</v>
      </c>
    </row>
    <row r="401" spans="1:25" x14ac:dyDescent="0.3">
      <c r="A401" t="str">
        <f>VLOOKUP(B401,'VTD Check'!A:D,4,FALSE)</f>
        <v>32-980</v>
      </c>
      <c r="B401" t="s">
        <v>412</v>
      </c>
      <c r="C401">
        <v>32</v>
      </c>
      <c r="D401" t="str">
        <f t="shared" si="54"/>
        <v>ED</v>
      </c>
      <c r="E401">
        <v>276</v>
      </c>
      <c r="F401">
        <v>320</v>
      </c>
      <c r="G401" s="1">
        <v>1.1594</v>
      </c>
      <c r="H401">
        <v>276</v>
      </c>
      <c r="I401">
        <v>161</v>
      </c>
      <c r="J401">
        <v>160</v>
      </c>
      <c r="K401">
        <v>5</v>
      </c>
      <c r="L401">
        <v>0</v>
      </c>
      <c r="M401">
        <v>4</v>
      </c>
      <c r="N401">
        <v>87</v>
      </c>
      <c r="O401">
        <v>1</v>
      </c>
      <c r="P401">
        <v>63</v>
      </c>
      <c r="Q401">
        <v>0</v>
      </c>
      <c r="R401">
        <f t="shared" si="55"/>
        <v>0.39374999999999999</v>
      </c>
      <c r="S401">
        <f t="shared" si="56"/>
        <v>3.125E-2</v>
      </c>
      <c r="T401">
        <f t="shared" si="57"/>
        <v>0.54374999999999996</v>
      </c>
      <c r="U401">
        <f t="shared" si="58"/>
        <v>2.5000000000000001E-2</v>
      </c>
      <c r="V401">
        <f t="shared" si="59"/>
        <v>6.2500000000000003E-3</v>
      </c>
      <c r="W401">
        <f t="shared" si="60"/>
        <v>0</v>
      </c>
      <c r="X401">
        <f t="shared" si="61"/>
        <v>0</v>
      </c>
      <c r="Y401">
        <f t="shared" si="62"/>
        <v>2.5437500000000002</v>
      </c>
    </row>
    <row r="402" spans="1:25" x14ac:dyDescent="0.3">
      <c r="A402" t="str">
        <f>VLOOKUP(B402,'VTD Check'!A:D,4,FALSE)</f>
        <v>32-985</v>
      </c>
      <c r="B402" t="s">
        <v>413</v>
      </c>
      <c r="C402">
        <v>32</v>
      </c>
      <c r="D402" t="str">
        <f t="shared" si="54"/>
        <v>ED</v>
      </c>
      <c r="E402">
        <v>2199</v>
      </c>
      <c r="F402">
        <v>2463</v>
      </c>
      <c r="G402" s="1">
        <v>1.1201000000000001</v>
      </c>
      <c r="H402">
        <v>2199</v>
      </c>
      <c r="I402">
        <v>1235</v>
      </c>
      <c r="J402">
        <v>1233</v>
      </c>
      <c r="K402">
        <v>16</v>
      </c>
      <c r="L402">
        <v>0</v>
      </c>
      <c r="M402">
        <v>6</v>
      </c>
      <c r="N402">
        <v>420</v>
      </c>
      <c r="O402">
        <v>4</v>
      </c>
      <c r="P402">
        <v>783</v>
      </c>
      <c r="Q402">
        <v>4</v>
      </c>
      <c r="R402">
        <f t="shared" si="55"/>
        <v>0.63503649635036497</v>
      </c>
      <c r="S402">
        <f t="shared" si="56"/>
        <v>1.2976480129764802E-2</v>
      </c>
      <c r="T402">
        <f t="shared" si="57"/>
        <v>0.34063260340632601</v>
      </c>
      <c r="U402">
        <f t="shared" si="58"/>
        <v>4.8661800486618006E-3</v>
      </c>
      <c r="V402">
        <f t="shared" si="59"/>
        <v>3.2441200324412004E-3</v>
      </c>
      <c r="W402">
        <f t="shared" si="60"/>
        <v>0</v>
      </c>
      <c r="X402">
        <f t="shared" si="61"/>
        <v>3.2441200324412004E-3</v>
      </c>
      <c r="Y402">
        <f t="shared" si="62"/>
        <v>0.63503649635036497</v>
      </c>
    </row>
    <row r="403" spans="1:25" x14ac:dyDescent="0.3">
      <c r="A403" t="str">
        <f>VLOOKUP(B403,'VTD Check'!A:D,4,FALSE)</f>
        <v>32-990</v>
      </c>
      <c r="B403" t="s">
        <v>414</v>
      </c>
      <c r="C403">
        <v>32</v>
      </c>
      <c r="D403" t="str">
        <f t="shared" si="54"/>
        <v>ED</v>
      </c>
      <c r="E403">
        <v>328</v>
      </c>
      <c r="F403">
        <v>426</v>
      </c>
      <c r="G403" s="1">
        <v>1.2988</v>
      </c>
      <c r="H403">
        <v>328</v>
      </c>
      <c r="I403">
        <v>213</v>
      </c>
      <c r="J403">
        <v>213</v>
      </c>
      <c r="K403">
        <v>1</v>
      </c>
      <c r="L403">
        <v>0</v>
      </c>
      <c r="M403">
        <v>0</v>
      </c>
      <c r="N403">
        <v>106</v>
      </c>
      <c r="O403">
        <v>2</v>
      </c>
      <c r="P403">
        <v>104</v>
      </c>
      <c r="Q403">
        <v>0</v>
      </c>
      <c r="R403">
        <f t="shared" si="55"/>
        <v>0.48826291079812206</v>
      </c>
      <c r="S403">
        <f t="shared" si="56"/>
        <v>4.6948356807511738E-3</v>
      </c>
      <c r="T403">
        <f t="shared" si="57"/>
        <v>0.49765258215962443</v>
      </c>
      <c r="U403">
        <f t="shared" si="58"/>
        <v>0</v>
      </c>
      <c r="V403">
        <f t="shared" si="59"/>
        <v>9.3896713615023476E-3</v>
      </c>
      <c r="W403">
        <f t="shared" si="60"/>
        <v>0</v>
      </c>
      <c r="X403">
        <f t="shared" si="61"/>
        <v>0</v>
      </c>
      <c r="Y403">
        <f t="shared" si="62"/>
        <v>2.4976525821596245</v>
      </c>
    </row>
    <row r="404" spans="1:25" x14ac:dyDescent="0.3">
      <c r="A404" t="str">
        <f>VLOOKUP(B404,'VTD Check'!A:D,4,FALSE)</f>
        <v>32-995</v>
      </c>
      <c r="B404" t="s">
        <v>415</v>
      </c>
      <c r="C404">
        <v>32</v>
      </c>
      <c r="D404" t="str">
        <f t="shared" si="54"/>
        <v>ED</v>
      </c>
      <c r="E404">
        <v>298</v>
      </c>
      <c r="F404">
        <v>150</v>
      </c>
      <c r="G404" s="1">
        <v>0.50339999999999996</v>
      </c>
      <c r="H404">
        <v>298</v>
      </c>
      <c r="I404">
        <v>150</v>
      </c>
      <c r="J404">
        <v>150</v>
      </c>
      <c r="K404">
        <v>5</v>
      </c>
      <c r="L404">
        <v>1</v>
      </c>
      <c r="M404">
        <v>3</v>
      </c>
      <c r="N404">
        <v>59</v>
      </c>
      <c r="O404">
        <v>0</v>
      </c>
      <c r="P404">
        <v>81</v>
      </c>
      <c r="Q404">
        <v>1</v>
      </c>
      <c r="R404">
        <f t="shared" si="55"/>
        <v>0.54</v>
      </c>
      <c r="S404">
        <f t="shared" si="56"/>
        <v>3.3333333333333333E-2</v>
      </c>
      <c r="T404">
        <f t="shared" si="57"/>
        <v>0.39333333333333331</v>
      </c>
      <c r="U404">
        <f t="shared" si="58"/>
        <v>0.02</v>
      </c>
      <c r="V404">
        <f t="shared" si="59"/>
        <v>0</v>
      </c>
      <c r="W404">
        <f t="shared" si="60"/>
        <v>6.6666666666666671E-3</v>
      </c>
      <c r="X404">
        <f t="shared" si="61"/>
        <v>6.6666666666666671E-3</v>
      </c>
      <c r="Y404">
        <f t="shared" si="62"/>
        <v>0.54</v>
      </c>
    </row>
    <row r="405" spans="1:25" x14ac:dyDescent="0.3">
      <c r="A405" t="e">
        <f>VLOOKUP(B405,'VTD Check'!A:D,4,FALSE)</f>
        <v>#N/A</v>
      </c>
      <c r="B405" t="s">
        <v>416</v>
      </c>
      <c r="C405">
        <v>32</v>
      </c>
      <c r="D405" t="str">
        <f t="shared" si="54"/>
        <v/>
      </c>
      <c r="R405" t="str">
        <f t="shared" si="55"/>
        <v/>
      </c>
      <c r="S405" t="str">
        <f t="shared" si="56"/>
        <v/>
      </c>
      <c r="T405" t="str">
        <f t="shared" si="57"/>
        <v/>
      </c>
      <c r="U405" t="str">
        <f t="shared" si="58"/>
        <v/>
      </c>
      <c r="V405" t="str">
        <f t="shared" si="59"/>
        <v/>
      </c>
      <c r="W405" t="str">
        <f t="shared" si="60"/>
        <v/>
      </c>
      <c r="X405" t="str">
        <f t="shared" si="61"/>
        <v/>
      </c>
      <c r="Y405" t="str">
        <f t="shared" si="62"/>
        <v/>
      </c>
    </row>
    <row r="406" spans="1:25" x14ac:dyDescent="0.3">
      <c r="A406" t="e">
        <f>VLOOKUP(B406,'VTD Check'!A:D,4,FALSE)</f>
        <v>#N/A</v>
      </c>
      <c r="B406" t="s">
        <v>417</v>
      </c>
      <c r="C406">
        <v>32</v>
      </c>
      <c r="D406" t="str">
        <f t="shared" si="54"/>
        <v/>
      </c>
      <c r="R406" t="str">
        <f t="shared" si="55"/>
        <v/>
      </c>
      <c r="S406" t="str">
        <f t="shared" si="56"/>
        <v/>
      </c>
      <c r="T406" t="str">
        <f t="shared" si="57"/>
        <v/>
      </c>
      <c r="U406" t="str">
        <f t="shared" si="58"/>
        <v/>
      </c>
      <c r="V406" t="str">
        <f t="shared" si="59"/>
        <v/>
      </c>
      <c r="W406" t="str">
        <f t="shared" si="60"/>
        <v/>
      </c>
      <c r="X406" t="str">
        <f t="shared" si="61"/>
        <v/>
      </c>
      <c r="Y406" t="str">
        <f t="shared" si="62"/>
        <v/>
      </c>
    </row>
    <row r="407" spans="1:25" x14ac:dyDescent="0.3">
      <c r="A407" t="str">
        <f>VLOOKUP(B407,'VTD Check'!A:D,4,FALSE)</f>
        <v>33-700</v>
      </c>
      <c r="B407" t="s">
        <v>96</v>
      </c>
      <c r="C407">
        <v>33</v>
      </c>
      <c r="D407" t="str">
        <f t="shared" si="54"/>
        <v>ED</v>
      </c>
      <c r="E407">
        <v>2798</v>
      </c>
      <c r="F407">
        <v>1229</v>
      </c>
      <c r="G407" s="1">
        <v>0.43919999999999998</v>
      </c>
      <c r="H407">
        <v>2798</v>
      </c>
      <c r="I407">
        <v>1229</v>
      </c>
      <c r="J407">
        <v>1225</v>
      </c>
      <c r="K407">
        <v>17</v>
      </c>
      <c r="L407">
        <v>1</v>
      </c>
      <c r="M407">
        <v>9</v>
      </c>
      <c r="N407">
        <v>254</v>
      </c>
      <c r="O407">
        <v>12</v>
      </c>
      <c r="P407">
        <v>926</v>
      </c>
      <c r="Q407">
        <v>6</v>
      </c>
      <c r="R407">
        <f t="shared" si="55"/>
        <v>0.75591836734693874</v>
      </c>
      <c r="S407">
        <f t="shared" si="56"/>
        <v>1.3877551020408163E-2</v>
      </c>
      <c r="T407">
        <f t="shared" si="57"/>
        <v>0.20734693877551019</v>
      </c>
      <c r="U407">
        <f t="shared" si="58"/>
        <v>7.3469387755102037E-3</v>
      </c>
      <c r="V407">
        <f t="shared" si="59"/>
        <v>9.7959183673469383E-3</v>
      </c>
      <c r="W407">
        <f t="shared" si="60"/>
        <v>8.1632653061224493E-4</v>
      </c>
      <c r="X407">
        <f t="shared" si="61"/>
        <v>4.8979591836734691E-3</v>
      </c>
      <c r="Y407">
        <f t="shared" si="62"/>
        <v>0.75591836734693874</v>
      </c>
    </row>
    <row r="408" spans="1:25" x14ac:dyDescent="0.3">
      <c r="A408" t="str">
        <f>VLOOKUP(B408,'VTD Check'!A:D,4,FALSE)</f>
        <v>33-710</v>
      </c>
      <c r="B408" t="s">
        <v>418</v>
      </c>
      <c r="C408">
        <v>33</v>
      </c>
      <c r="D408" t="str">
        <f t="shared" si="54"/>
        <v>ED</v>
      </c>
      <c r="E408">
        <v>2537</v>
      </c>
      <c r="F408">
        <v>1049</v>
      </c>
      <c r="G408" s="1">
        <v>0.41349999999999998</v>
      </c>
      <c r="H408">
        <v>2537</v>
      </c>
      <c r="I408">
        <v>1049</v>
      </c>
      <c r="J408">
        <v>1040</v>
      </c>
      <c r="K408">
        <v>16</v>
      </c>
      <c r="L408">
        <v>3</v>
      </c>
      <c r="M408">
        <v>14</v>
      </c>
      <c r="N408">
        <v>273</v>
      </c>
      <c r="O408">
        <v>12</v>
      </c>
      <c r="P408">
        <v>718</v>
      </c>
      <c r="Q408">
        <v>4</v>
      </c>
      <c r="R408">
        <f t="shared" si="55"/>
        <v>0.69038461538461537</v>
      </c>
      <c r="S408">
        <f t="shared" si="56"/>
        <v>1.5384615384615385E-2</v>
      </c>
      <c r="T408">
        <f t="shared" si="57"/>
        <v>0.26250000000000001</v>
      </c>
      <c r="U408">
        <f t="shared" si="58"/>
        <v>1.3461538461538462E-2</v>
      </c>
      <c r="V408">
        <f t="shared" si="59"/>
        <v>1.1538461538461539E-2</v>
      </c>
      <c r="W408">
        <f t="shared" si="60"/>
        <v>2.8846153846153848E-3</v>
      </c>
      <c r="X408">
        <f t="shared" si="61"/>
        <v>3.8461538461538464E-3</v>
      </c>
      <c r="Y408">
        <f t="shared" si="62"/>
        <v>0.69038461538461537</v>
      </c>
    </row>
    <row r="409" spans="1:25" x14ac:dyDescent="0.3">
      <c r="A409" t="str">
        <f>VLOOKUP(B409,'VTD Check'!A:D,4,FALSE)</f>
        <v>33-720</v>
      </c>
      <c r="B409" t="s">
        <v>419</v>
      </c>
      <c r="C409">
        <v>33</v>
      </c>
      <c r="D409" t="str">
        <f t="shared" si="54"/>
        <v>ED</v>
      </c>
      <c r="E409">
        <v>1239</v>
      </c>
      <c r="F409">
        <v>567</v>
      </c>
      <c r="G409" s="1">
        <v>0.45760000000000001</v>
      </c>
      <c r="H409">
        <v>1239</v>
      </c>
      <c r="I409">
        <v>567</v>
      </c>
      <c r="J409">
        <v>565</v>
      </c>
      <c r="K409">
        <v>6</v>
      </c>
      <c r="L409">
        <v>3</v>
      </c>
      <c r="M409">
        <v>5</v>
      </c>
      <c r="N409">
        <v>133</v>
      </c>
      <c r="O409">
        <v>7</v>
      </c>
      <c r="P409">
        <v>410</v>
      </c>
      <c r="Q409">
        <v>1</v>
      </c>
      <c r="R409">
        <f t="shared" si="55"/>
        <v>0.72566371681415931</v>
      </c>
      <c r="S409">
        <f t="shared" si="56"/>
        <v>1.0619469026548672E-2</v>
      </c>
      <c r="T409">
        <f t="shared" si="57"/>
        <v>0.23539823008849559</v>
      </c>
      <c r="U409">
        <f t="shared" si="58"/>
        <v>8.8495575221238937E-3</v>
      </c>
      <c r="V409">
        <f t="shared" si="59"/>
        <v>1.2389380530973451E-2</v>
      </c>
      <c r="W409">
        <f t="shared" si="60"/>
        <v>5.3097345132743362E-3</v>
      </c>
      <c r="X409">
        <f t="shared" si="61"/>
        <v>1.7699115044247787E-3</v>
      </c>
      <c r="Y409">
        <f t="shared" si="62"/>
        <v>0.72566371681415931</v>
      </c>
    </row>
    <row r="410" spans="1:25" x14ac:dyDescent="0.3">
      <c r="A410" t="str">
        <f>VLOOKUP(B410,'VTD Check'!A:D,4,FALSE)</f>
        <v>33-730</v>
      </c>
      <c r="B410" t="s">
        <v>420</v>
      </c>
      <c r="C410">
        <v>33</v>
      </c>
      <c r="D410" t="str">
        <f t="shared" si="54"/>
        <v>ED</v>
      </c>
      <c r="E410">
        <v>1202</v>
      </c>
      <c r="F410">
        <v>504</v>
      </c>
      <c r="G410" s="1">
        <v>0.41930000000000001</v>
      </c>
      <c r="H410">
        <v>1202</v>
      </c>
      <c r="I410">
        <v>504</v>
      </c>
      <c r="J410">
        <v>502</v>
      </c>
      <c r="K410">
        <v>5</v>
      </c>
      <c r="L410">
        <v>1</v>
      </c>
      <c r="M410">
        <v>4</v>
      </c>
      <c r="N410">
        <v>132</v>
      </c>
      <c r="O410">
        <v>1</v>
      </c>
      <c r="P410">
        <v>359</v>
      </c>
      <c r="Q410">
        <v>0</v>
      </c>
      <c r="R410">
        <f t="shared" si="55"/>
        <v>0.71513944223107573</v>
      </c>
      <c r="S410">
        <f t="shared" si="56"/>
        <v>9.9601593625498006E-3</v>
      </c>
      <c r="T410">
        <f t="shared" si="57"/>
        <v>0.26294820717131473</v>
      </c>
      <c r="U410">
        <f t="shared" si="58"/>
        <v>7.9681274900398405E-3</v>
      </c>
      <c r="V410">
        <f t="shared" si="59"/>
        <v>1.9920318725099601E-3</v>
      </c>
      <c r="W410">
        <f t="shared" si="60"/>
        <v>1.9920318725099601E-3</v>
      </c>
      <c r="X410">
        <f t="shared" si="61"/>
        <v>0</v>
      </c>
      <c r="Y410">
        <f t="shared" si="62"/>
        <v>0.71513944223107573</v>
      </c>
    </row>
    <row r="411" spans="1:25" x14ac:dyDescent="0.3">
      <c r="A411" t="str">
        <f>VLOOKUP(B411,'VTD Check'!A:D,4,FALSE)</f>
        <v>33-740</v>
      </c>
      <c r="B411" t="s">
        <v>421</v>
      </c>
      <c r="C411">
        <v>33</v>
      </c>
      <c r="D411" t="str">
        <f t="shared" si="54"/>
        <v>ED</v>
      </c>
      <c r="E411">
        <v>1675</v>
      </c>
      <c r="F411">
        <v>814</v>
      </c>
      <c r="G411" s="1">
        <v>0.48599999999999999</v>
      </c>
      <c r="H411">
        <v>1675</v>
      </c>
      <c r="I411">
        <v>814</v>
      </c>
      <c r="J411">
        <v>812</v>
      </c>
      <c r="K411">
        <v>16</v>
      </c>
      <c r="L411">
        <v>1</v>
      </c>
      <c r="M411">
        <v>3</v>
      </c>
      <c r="N411">
        <v>172</v>
      </c>
      <c r="O411">
        <v>7</v>
      </c>
      <c r="P411">
        <v>613</v>
      </c>
      <c r="Q411">
        <v>0</v>
      </c>
      <c r="R411">
        <f t="shared" si="55"/>
        <v>0.75492610837438423</v>
      </c>
      <c r="S411">
        <f t="shared" si="56"/>
        <v>1.9704433497536946E-2</v>
      </c>
      <c r="T411">
        <f t="shared" si="57"/>
        <v>0.21182266009852216</v>
      </c>
      <c r="U411">
        <f t="shared" si="58"/>
        <v>3.6945812807881772E-3</v>
      </c>
      <c r="V411">
        <f t="shared" si="59"/>
        <v>8.6206896551724137E-3</v>
      </c>
      <c r="W411">
        <f t="shared" si="60"/>
        <v>1.2315270935960591E-3</v>
      </c>
      <c r="X411">
        <f t="shared" si="61"/>
        <v>0</v>
      </c>
      <c r="Y411">
        <f t="shared" si="62"/>
        <v>0.75492610837438423</v>
      </c>
    </row>
    <row r="412" spans="1:25" x14ac:dyDescent="0.3">
      <c r="A412" t="str">
        <f>VLOOKUP(B412,'VTD Check'!A:D,4,FALSE)</f>
        <v>33-750</v>
      </c>
      <c r="B412" t="s">
        <v>422</v>
      </c>
      <c r="C412">
        <v>33</v>
      </c>
      <c r="D412" t="str">
        <f t="shared" si="54"/>
        <v>ED</v>
      </c>
      <c r="E412">
        <v>2924</v>
      </c>
      <c r="F412">
        <v>1292</v>
      </c>
      <c r="G412" s="1">
        <v>0.44190000000000002</v>
      </c>
      <c r="H412">
        <v>2924</v>
      </c>
      <c r="I412">
        <v>1292</v>
      </c>
      <c r="J412">
        <v>1288</v>
      </c>
      <c r="K412">
        <v>17</v>
      </c>
      <c r="L412">
        <v>7</v>
      </c>
      <c r="M412">
        <v>10</v>
      </c>
      <c r="N412">
        <v>319</v>
      </c>
      <c r="O412">
        <v>2</v>
      </c>
      <c r="P412">
        <v>932</v>
      </c>
      <c r="Q412">
        <v>1</v>
      </c>
      <c r="R412">
        <f t="shared" si="55"/>
        <v>0.72360248447204967</v>
      </c>
      <c r="S412">
        <f t="shared" si="56"/>
        <v>1.3198757763975156E-2</v>
      </c>
      <c r="T412">
        <f t="shared" si="57"/>
        <v>0.24767080745341616</v>
      </c>
      <c r="U412">
        <f t="shared" si="58"/>
        <v>7.763975155279503E-3</v>
      </c>
      <c r="V412">
        <f t="shared" si="59"/>
        <v>1.5527950310559005E-3</v>
      </c>
      <c r="W412">
        <f t="shared" si="60"/>
        <v>5.434782608695652E-3</v>
      </c>
      <c r="X412">
        <f t="shared" si="61"/>
        <v>7.7639751552795026E-4</v>
      </c>
      <c r="Y412">
        <f t="shared" si="62"/>
        <v>0.72360248447204967</v>
      </c>
    </row>
    <row r="413" spans="1:25" x14ac:dyDescent="0.3">
      <c r="A413" t="e">
        <f>VLOOKUP(B413,'VTD Check'!A:D,4,FALSE)</f>
        <v>#N/A</v>
      </c>
      <c r="B413" t="s">
        <v>423</v>
      </c>
      <c r="C413">
        <v>33</v>
      </c>
      <c r="D413" t="str">
        <f t="shared" si="54"/>
        <v/>
      </c>
      <c r="R413" t="str">
        <f t="shared" si="55"/>
        <v/>
      </c>
      <c r="S413" t="str">
        <f t="shared" si="56"/>
        <v/>
      </c>
      <c r="T413" t="str">
        <f t="shared" si="57"/>
        <v/>
      </c>
      <c r="U413" t="str">
        <f t="shared" si="58"/>
        <v/>
      </c>
      <c r="V413" t="str">
        <f t="shared" si="59"/>
        <v/>
      </c>
      <c r="W413" t="str">
        <f t="shared" si="60"/>
        <v/>
      </c>
      <c r="X413" t="str">
        <f t="shared" si="61"/>
        <v/>
      </c>
      <c r="Y413" t="str">
        <f t="shared" si="62"/>
        <v/>
      </c>
    </row>
    <row r="414" spans="1:25" x14ac:dyDescent="0.3">
      <c r="A414" t="e">
        <f>VLOOKUP(B414,'VTD Check'!A:D,4,FALSE)</f>
        <v>#N/A</v>
      </c>
      <c r="B414" t="s">
        <v>424</v>
      </c>
      <c r="C414">
        <v>33</v>
      </c>
      <c r="D414" t="str">
        <f t="shared" si="54"/>
        <v/>
      </c>
      <c r="R414" t="str">
        <f t="shared" si="55"/>
        <v/>
      </c>
      <c r="S414" t="str">
        <f t="shared" si="56"/>
        <v/>
      </c>
      <c r="T414" t="str">
        <f t="shared" si="57"/>
        <v/>
      </c>
      <c r="U414" t="str">
        <f t="shared" si="58"/>
        <v/>
      </c>
      <c r="V414" t="str">
        <f t="shared" si="59"/>
        <v/>
      </c>
      <c r="W414" t="str">
        <f t="shared" si="60"/>
        <v/>
      </c>
      <c r="X414" t="str">
        <f t="shared" si="61"/>
        <v/>
      </c>
      <c r="Y414" t="str">
        <f t="shared" si="62"/>
        <v/>
      </c>
    </row>
    <row r="415" spans="1:25" x14ac:dyDescent="0.3">
      <c r="A415" t="e">
        <f>VLOOKUP(B415,'VTD Check'!A:D,4,FALSE)</f>
        <v>#N/A</v>
      </c>
      <c r="B415" t="s">
        <v>425</v>
      </c>
      <c r="C415">
        <v>33</v>
      </c>
      <c r="D415" t="str">
        <f t="shared" si="54"/>
        <v/>
      </c>
      <c r="R415" t="str">
        <f t="shared" si="55"/>
        <v/>
      </c>
      <c r="S415" t="str">
        <f t="shared" si="56"/>
        <v/>
      </c>
      <c r="T415" t="str">
        <f t="shared" si="57"/>
        <v/>
      </c>
      <c r="U415" t="str">
        <f t="shared" si="58"/>
        <v/>
      </c>
      <c r="V415" t="str">
        <f t="shared" si="59"/>
        <v/>
      </c>
      <c r="W415" t="str">
        <f t="shared" si="60"/>
        <v/>
      </c>
      <c r="X415" t="str">
        <f t="shared" si="61"/>
        <v/>
      </c>
      <c r="Y415" t="str">
        <f t="shared" si="62"/>
        <v/>
      </c>
    </row>
    <row r="416" spans="1:25" x14ac:dyDescent="0.3">
      <c r="A416" t="e">
        <f>VLOOKUP(B416,'VTD Check'!A:D,4,FALSE)</f>
        <v>#N/A</v>
      </c>
      <c r="B416" t="s">
        <v>426</v>
      </c>
      <c r="C416">
        <v>33</v>
      </c>
      <c r="D416" t="str">
        <f t="shared" si="54"/>
        <v/>
      </c>
      <c r="R416" t="str">
        <f t="shared" si="55"/>
        <v/>
      </c>
      <c r="S416" t="str">
        <f t="shared" si="56"/>
        <v/>
      </c>
      <c r="T416" t="str">
        <f t="shared" si="57"/>
        <v/>
      </c>
      <c r="U416" t="str">
        <f t="shared" si="58"/>
        <v/>
      </c>
      <c r="V416" t="str">
        <f t="shared" si="59"/>
        <v/>
      </c>
      <c r="W416" t="str">
        <f t="shared" si="60"/>
        <v/>
      </c>
      <c r="X416" t="str">
        <f t="shared" si="61"/>
        <v/>
      </c>
      <c r="Y416" t="str">
        <f t="shared" si="62"/>
        <v/>
      </c>
    </row>
    <row r="417" spans="1:25" x14ac:dyDescent="0.3">
      <c r="A417" t="str">
        <f>VLOOKUP(B417,'VTD Check'!A:D,4,FALSE)</f>
        <v>34-810</v>
      </c>
      <c r="B417" t="s">
        <v>427</v>
      </c>
      <c r="C417">
        <v>34</v>
      </c>
      <c r="D417" t="str">
        <f t="shared" si="54"/>
        <v>ED</v>
      </c>
      <c r="E417">
        <v>1400</v>
      </c>
      <c r="F417">
        <v>595</v>
      </c>
      <c r="G417" s="1">
        <v>0.42499999999999999</v>
      </c>
      <c r="H417">
        <v>1400</v>
      </c>
      <c r="I417">
        <v>595</v>
      </c>
      <c r="J417">
        <v>591</v>
      </c>
      <c r="K417">
        <v>18</v>
      </c>
      <c r="L417">
        <v>0</v>
      </c>
      <c r="M417">
        <v>7</v>
      </c>
      <c r="N417">
        <v>109</v>
      </c>
      <c r="O417">
        <v>3</v>
      </c>
      <c r="P417">
        <v>453</v>
      </c>
      <c r="Q417">
        <v>1</v>
      </c>
      <c r="R417">
        <f t="shared" si="55"/>
        <v>0.76649746192893398</v>
      </c>
      <c r="S417">
        <f t="shared" si="56"/>
        <v>3.0456852791878174E-2</v>
      </c>
      <c r="T417">
        <f t="shared" si="57"/>
        <v>0.18443316412859559</v>
      </c>
      <c r="U417">
        <f t="shared" si="58"/>
        <v>1.1844331641285956E-2</v>
      </c>
      <c r="V417">
        <f t="shared" si="59"/>
        <v>5.076142131979695E-3</v>
      </c>
      <c r="W417">
        <f t="shared" si="60"/>
        <v>0</v>
      </c>
      <c r="X417">
        <f t="shared" si="61"/>
        <v>1.6920473773265651E-3</v>
      </c>
      <c r="Y417">
        <f t="shared" si="62"/>
        <v>0.76649746192893398</v>
      </c>
    </row>
    <row r="418" spans="1:25" x14ac:dyDescent="0.3">
      <c r="A418" t="str">
        <f>VLOOKUP(B418,'VTD Check'!A:D,4,FALSE)</f>
        <v>34-820</v>
      </c>
      <c r="B418" t="s">
        <v>428</v>
      </c>
      <c r="C418">
        <v>34</v>
      </c>
      <c r="D418" t="str">
        <f t="shared" si="54"/>
        <v>ED</v>
      </c>
      <c r="E418">
        <v>1574</v>
      </c>
      <c r="F418">
        <v>821</v>
      </c>
      <c r="G418" s="1">
        <v>0.52159999999999995</v>
      </c>
      <c r="H418">
        <v>1574</v>
      </c>
      <c r="I418">
        <v>821</v>
      </c>
      <c r="J418">
        <v>813</v>
      </c>
      <c r="K418">
        <v>22</v>
      </c>
      <c r="L418">
        <v>7</v>
      </c>
      <c r="M418">
        <v>7</v>
      </c>
      <c r="N418">
        <v>249</v>
      </c>
      <c r="O418">
        <v>7</v>
      </c>
      <c r="P418">
        <v>521</v>
      </c>
      <c r="Q418">
        <v>0</v>
      </c>
      <c r="R418">
        <f t="shared" si="55"/>
        <v>0.64083640836408362</v>
      </c>
      <c r="S418">
        <f t="shared" si="56"/>
        <v>2.7060270602706028E-2</v>
      </c>
      <c r="T418">
        <f t="shared" si="57"/>
        <v>0.30627306273062732</v>
      </c>
      <c r="U418">
        <f t="shared" si="58"/>
        <v>8.6100861008610082E-3</v>
      </c>
      <c r="V418">
        <f t="shared" si="59"/>
        <v>8.6100861008610082E-3</v>
      </c>
      <c r="W418">
        <f t="shared" si="60"/>
        <v>8.6100861008610082E-3</v>
      </c>
      <c r="X418">
        <f t="shared" si="61"/>
        <v>0</v>
      </c>
      <c r="Y418">
        <f t="shared" si="62"/>
        <v>0.64083640836408362</v>
      </c>
    </row>
    <row r="419" spans="1:25" x14ac:dyDescent="0.3">
      <c r="A419" t="str">
        <f>VLOOKUP(B419,'VTD Check'!A:D,4,FALSE)</f>
        <v>34-830</v>
      </c>
      <c r="B419" t="s">
        <v>429</v>
      </c>
      <c r="C419">
        <v>34</v>
      </c>
      <c r="D419" t="str">
        <f t="shared" si="54"/>
        <v>ED</v>
      </c>
      <c r="E419">
        <v>1494</v>
      </c>
      <c r="F419">
        <v>663</v>
      </c>
      <c r="G419" s="1">
        <v>0.44379999999999997</v>
      </c>
      <c r="H419">
        <v>1494</v>
      </c>
      <c r="I419">
        <v>663</v>
      </c>
      <c r="J419">
        <v>661</v>
      </c>
      <c r="K419">
        <v>9</v>
      </c>
      <c r="L419">
        <v>0</v>
      </c>
      <c r="M419">
        <v>0</v>
      </c>
      <c r="N419">
        <v>119</v>
      </c>
      <c r="O419">
        <v>5</v>
      </c>
      <c r="P419">
        <v>528</v>
      </c>
      <c r="Q419">
        <v>0</v>
      </c>
      <c r="R419">
        <f t="shared" si="55"/>
        <v>0.79878971255673226</v>
      </c>
      <c r="S419">
        <f t="shared" si="56"/>
        <v>1.3615733736762481E-2</v>
      </c>
      <c r="T419">
        <f t="shared" si="57"/>
        <v>0.1800302571860817</v>
      </c>
      <c r="U419">
        <f t="shared" si="58"/>
        <v>0</v>
      </c>
      <c r="V419">
        <f t="shared" si="59"/>
        <v>7.5642965204236008E-3</v>
      </c>
      <c r="W419">
        <f t="shared" si="60"/>
        <v>0</v>
      </c>
      <c r="X419">
        <f t="shared" si="61"/>
        <v>0</v>
      </c>
      <c r="Y419">
        <f t="shared" si="62"/>
        <v>0.79878971255673226</v>
      </c>
    </row>
    <row r="420" spans="1:25" x14ac:dyDescent="0.3">
      <c r="A420" t="str">
        <f>VLOOKUP(B420,'VTD Check'!A:D,4,FALSE)</f>
        <v>34-840</v>
      </c>
      <c r="B420" t="s">
        <v>430</v>
      </c>
      <c r="C420">
        <v>34</v>
      </c>
      <c r="D420" t="str">
        <f t="shared" si="54"/>
        <v>ED</v>
      </c>
      <c r="E420">
        <v>1648</v>
      </c>
      <c r="F420">
        <v>798</v>
      </c>
      <c r="G420" s="1">
        <v>0.48420000000000002</v>
      </c>
      <c r="H420">
        <v>1648</v>
      </c>
      <c r="I420">
        <v>798</v>
      </c>
      <c r="J420">
        <v>795</v>
      </c>
      <c r="K420">
        <v>15</v>
      </c>
      <c r="L420">
        <v>1</v>
      </c>
      <c r="M420">
        <v>16</v>
      </c>
      <c r="N420">
        <v>157</v>
      </c>
      <c r="O420">
        <v>10</v>
      </c>
      <c r="P420">
        <v>595</v>
      </c>
      <c r="Q420">
        <v>1</v>
      </c>
      <c r="R420">
        <f t="shared" si="55"/>
        <v>0.74842767295597479</v>
      </c>
      <c r="S420">
        <f t="shared" si="56"/>
        <v>1.8867924528301886E-2</v>
      </c>
      <c r="T420">
        <f t="shared" si="57"/>
        <v>0.19748427672955976</v>
      </c>
      <c r="U420">
        <f t="shared" si="58"/>
        <v>2.0125786163522012E-2</v>
      </c>
      <c r="V420">
        <f t="shared" si="59"/>
        <v>1.2578616352201259E-2</v>
      </c>
      <c r="W420">
        <f t="shared" si="60"/>
        <v>1.2578616352201257E-3</v>
      </c>
      <c r="X420">
        <f t="shared" si="61"/>
        <v>1.2578616352201257E-3</v>
      </c>
      <c r="Y420">
        <f t="shared" si="62"/>
        <v>0.74842767295597479</v>
      </c>
    </row>
    <row r="421" spans="1:25" x14ac:dyDescent="0.3">
      <c r="A421" t="str">
        <f>VLOOKUP(B421,'VTD Check'!A:D,4,FALSE)</f>
        <v>34-850</v>
      </c>
      <c r="B421" t="s">
        <v>431</v>
      </c>
      <c r="C421">
        <v>34</v>
      </c>
      <c r="D421" t="str">
        <f t="shared" si="54"/>
        <v>ED</v>
      </c>
      <c r="E421">
        <v>1405</v>
      </c>
      <c r="F421">
        <v>528</v>
      </c>
      <c r="G421" s="1">
        <v>0.37580000000000002</v>
      </c>
      <c r="H421">
        <v>1405</v>
      </c>
      <c r="I421">
        <v>528</v>
      </c>
      <c r="J421">
        <v>526</v>
      </c>
      <c r="K421">
        <v>7</v>
      </c>
      <c r="L421">
        <v>2</v>
      </c>
      <c r="M421">
        <v>5</v>
      </c>
      <c r="N421">
        <v>133</v>
      </c>
      <c r="O421">
        <v>5</v>
      </c>
      <c r="P421">
        <v>373</v>
      </c>
      <c r="Q421">
        <v>1</v>
      </c>
      <c r="R421">
        <f t="shared" si="55"/>
        <v>0.70912547528517111</v>
      </c>
      <c r="S421">
        <f t="shared" si="56"/>
        <v>1.3307984790874524E-2</v>
      </c>
      <c r="T421">
        <f t="shared" si="57"/>
        <v>0.25285171102661597</v>
      </c>
      <c r="U421">
        <f t="shared" si="58"/>
        <v>9.5057034220532317E-3</v>
      </c>
      <c r="V421">
        <f t="shared" si="59"/>
        <v>9.5057034220532317E-3</v>
      </c>
      <c r="W421">
        <f t="shared" si="60"/>
        <v>3.8022813688212928E-3</v>
      </c>
      <c r="X421">
        <f t="shared" si="61"/>
        <v>1.9011406844106464E-3</v>
      </c>
      <c r="Y421">
        <f t="shared" si="62"/>
        <v>0.70912547528517111</v>
      </c>
    </row>
    <row r="422" spans="1:25" x14ac:dyDescent="0.3">
      <c r="A422" t="str">
        <f>VLOOKUP(B422,'VTD Check'!A:D,4,FALSE)</f>
        <v>34-870</v>
      </c>
      <c r="B422" t="s">
        <v>432</v>
      </c>
      <c r="C422">
        <v>34</v>
      </c>
      <c r="D422" t="str">
        <f t="shared" si="54"/>
        <v>ED</v>
      </c>
      <c r="E422">
        <v>1848</v>
      </c>
      <c r="F422">
        <v>888</v>
      </c>
      <c r="G422" s="1">
        <v>0.48049999999999998</v>
      </c>
      <c r="H422">
        <v>1848</v>
      </c>
      <c r="I422">
        <v>888</v>
      </c>
      <c r="J422">
        <v>883</v>
      </c>
      <c r="K422">
        <v>10</v>
      </c>
      <c r="L422">
        <v>2</v>
      </c>
      <c r="M422">
        <v>9</v>
      </c>
      <c r="N422">
        <v>155</v>
      </c>
      <c r="O422">
        <v>5</v>
      </c>
      <c r="P422">
        <v>700</v>
      </c>
      <c r="Q422">
        <v>2</v>
      </c>
      <c r="R422">
        <f t="shared" si="55"/>
        <v>0.79275198187995466</v>
      </c>
      <c r="S422">
        <f t="shared" si="56"/>
        <v>1.1325028312570781E-2</v>
      </c>
      <c r="T422">
        <f t="shared" si="57"/>
        <v>0.17553793884484711</v>
      </c>
      <c r="U422">
        <f t="shared" si="58"/>
        <v>1.0192525481313703E-2</v>
      </c>
      <c r="V422">
        <f t="shared" si="59"/>
        <v>5.6625141562853904E-3</v>
      </c>
      <c r="W422">
        <f t="shared" si="60"/>
        <v>2.2650056625141564E-3</v>
      </c>
      <c r="X422">
        <f t="shared" si="61"/>
        <v>2.2650056625141564E-3</v>
      </c>
      <c r="Y422">
        <f t="shared" si="62"/>
        <v>0.79275198187995466</v>
      </c>
    </row>
    <row r="423" spans="1:25" x14ac:dyDescent="0.3">
      <c r="A423" t="str">
        <f>VLOOKUP(B423,'VTD Check'!A:D,4,FALSE)</f>
        <v>34-880</v>
      </c>
      <c r="B423" t="s">
        <v>433</v>
      </c>
      <c r="C423">
        <v>34</v>
      </c>
      <c r="D423" t="str">
        <f t="shared" si="54"/>
        <v>ED</v>
      </c>
      <c r="E423">
        <v>3100</v>
      </c>
      <c r="F423">
        <v>1416</v>
      </c>
      <c r="G423" s="1">
        <v>0.45679999999999998</v>
      </c>
      <c r="H423">
        <v>3100</v>
      </c>
      <c r="I423">
        <v>1416</v>
      </c>
      <c r="J423">
        <v>1411</v>
      </c>
      <c r="K423">
        <v>15</v>
      </c>
      <c r="L423">
        <v>3</v>
      </c>
      <c r="M423">
        <v>6</v>
      </c>
      <c r="N423">
        <v>242</v>
      </c>
      <c r="O423">
        <v>10</v>
      </c>
      <c r="P423">
        <v>1134</v>
      </c>
      <c r="Q423">
        <v>1</v>
      </c>
      <c r="R423">
        <f t="shared" si="55"/>
        <v>0.80368532955350813</v>
      </c>
      <c r="S423">
        <f t="shared" si="56"/>
        <v>1.0630758327427357E-2</v>
      </c>
      <c r="T423">
        <f t="shared" si="57"/>
        <v>0.17150956768249467</v>
      </c>
      <c r="U423">
        <f t="shared" si="58"/>
        <v>4.2523033309709423E-3</v>
      </c>
      <c r="V423">
        <f t="shared" si="59"/>
        <v>7.0871722182849041E-3</v>
      </c>
      <c r="W423">
        <f t="shared" si="60"/>
        <v>2.1261516654854712E-3</v>
      </c>
      <c r="X423">
        <f t="shared" si="61"/>
        <v>7.0871722182849046E-4</v>
      </c>
      <c r="Y423">
        <f t="shared" si="62"/>
        <v>0.80368532955350813</v>
      </c>
    </row>
    <row r="424" spans="1:25" x14ac:dyDescent="0.3">
      <c r="A424" t="e">
        <f>VLOOKUP(B424,'VTD Check'!A:D,4,FALSE)</f>
        <v>#N/A</v>
      </c>
      <c r="B424" t="s">
        <v>434</v>
      </c>
      <c r="C424">
        <v>34</v>
      </c>
      <c r="D424" t="str">
        <f t="shared" si="54"/>
        <v/>
      </c>
      <c r="R424" t="str">
        <f t="shared" si="55"/>
        <v/>
      </c>
      <c r="S424" t="str">
        <f t="shared" si="56"/>
        <v/>
      </c>
      <c r="T424" t="str">
        <f t="shared" si="57"/>
        <v/>
      </c>
      <c r="U424" t="str">
        <f t="shared" si="58"/>
        <v/>
      </c>
      <c r="V424" t="str">
        <f t="shared" si="59"/>
        <v/>
      </c>
      <c r="W424" t="str">
        <f t="shared" si="60"/>
        <v/>
      </c>
      <c r="X424" t="str">
        <f t="shared" si="61"/>
        <v/>
      </c>
      <c r="Y424" t="str">
        <f t="shared" si="62"/>
        <v/>
      </c>
    </row>
    <row r="425" spans="1:25" x14ac:dyDescent="0.3">
      <c r="A425" t="e">
        <f>VLOOKUP(B425,'VTD Check'!A:D,4,FALSE)</f>
        <v>#N/A</v>
      </c>
      <c r="B425" t="s">
        <v>435</v>
      </c>
      <c r="C425">
        <v>34</v>
      </c>
      <c r="D425" t="str">
        <f t="shared" si="54"/>
        <v/>
      </c>
      <c r="R425" t="str">
        <f t="shared" si="55"/>
        <v/>
      </c>
      <c r="S425" t="str">
        <f t="shared" si="56"/>
        <v/>
      </c>
      <c r="T425" t="str">
        <f t="shared" si="57"/>
        <v/>
      </c>
      <c r="U425" t="str">
        <f t="shared" si="58"/>
        <v/>
      </c>
      <c r="V425" t="str">
        <f t="shared" si="59"/>
        <v/>
      </c>
      <c r="W425" t="str">
        <f t="shared" si="60"/>
        <v/>
      </c>
      <c r="X425" t="str">
        <f t="shared" si="61"/>
        <v/>
      </c>
      <c r="Y425" t="str">
        <f t="shared" si="62"/>
        <v/>
      </c>
    </row>
    <row r="426" spans="1:25" x14ac:dyDescent="0.3">
      <c r="A426" t="e">
        <f>VLOOKUP(B426,'VTD Check'!A:D,4,FALSE)</f>
        <v>#N/A</v>
      </c>
      <c r="B426" t="s">
        <v>436</v>
      </c>
      <c r="C426">
        <v>34</v>
      </c>
      <c r="D426" t="str">
        <f t="shared" si="54"/>
        <v/>
      </c>
      <c r="R426" t="str">
        <f t="shared" si="55"/>
        <v/>
      </c>
      <c r="S426" t="str">
        <f t="shared" si="56"/>
        <v/>
      </c>
      <c r="T426" t="str">
        <f t="shared" si="57"/>
        <v/>
      </c>
      <c r="U426" t="str">
        <f t="shared" si="58"/>
        <v/>
      </c>
      <c r="V426" t="str">
        <f t="shared" si="59"/>
        <v/>
      </c>
      <c r="W426" t="str">
        <f t="shared" si="60"/>
        <v/>
      </c>
      <c r="X426" t="str">
        <f t="shared" si="61"/>
        <v/>
      </c>
      <c r="Y426" t="str">
        <f t="shared" si="62"/>
        <v/>
      </c>
    </row>
    <row r="427" spans="1:25" x14ac:dyDescent="0.3">
      <c r="A427" t="str">
        <f>VLOOKUP(B427,'VTD Check'!A:D,4,FALSE)</f>
        <v>35-010</v>
      </c>
      <c r="B427" t="s">
        <v>437</v>
      </c>
      <c r="C427">
        <v>35</v>
      </c>
      <c r="D427" t="str">
        <f t="shared" si="54"/>
        <v>ED</v>
      </c>
      <c r="E427">
        <v>2118</v>
      </c>
      <c r="F427">
        <v>939</v>
      </c>
      <c r="G427" s="1">
        <v>0.44330000000000003</v>
      </c>
      <c r="H427">
        <v>2118</v>
      </c>
      <c r="I427">
        <v>939</v>
      </c>
      <c r="J427">
        <v>934</v>
      </c>
      <c r="K427">
        <v>26</v>
      </c>
      <c r="L427">
        <v>3</v>
      </c>
      <c r="M427">
        <v>7</v>
      </c>
      <c r="N427">
        <v>422</v>
      </c>
      <c r="O427">
        <v>2</v>
      </c>
      <c r="P427">
        <v>471</v>
      </c>
      <c r="Q427">
        <v>3</v>
      </c>
      <c r="R427">
        <f t="shared" si="55"/>
        <v>0.50428265524625271</v>
      </c>
      <c r="S427">
        <f t="shared" si="56"/>
        <v>2.7837259100642397E-2</v>
      </c>
      <c r="T427">
        <f t="shared" si="57"/>
        <v>0.45182012847965741</v>
      </c>
      <c r="U427">
        <f t="shared" si="58"/>
        <v>7.4946466809421844E-3</v>
      </c>
      <c r="V427">
        <f t="shared" si="59"/>
        <v>2.1413276231263384E-3</v>
      </c>
      <c r="W427">
        <f t="shared" si="60"/>
        <v>3.2119914346895075E-3</v>
      </c>
      <c r="X427">
        <f t="shared" si="61"/>
        <v>3.2119914346895075E-3</v>
      </c>
      <c r="Y427">
        <f t="shared" si="62"/>
        <v>0.50428265524625271</v>
      </c>
    </row>
    <row r="428" spans="1:25" x14ac:dyDescent="0.3">
      <c r="A428" t="str">
        <f>VLOOKUP(B428,'VTD Check'!A:D,4,FALSE)</f>
        <v>35-020</v>
      </c>
      <c r="B428" t="s">
        <v>438</v>
      </c>
      <c r="C428">
        <v>35</v>
      </c>
      <c r="D428" t="str">
        <f t="shared" si="54"/>
        <v>ED</v>
      </c>
      <c r="E428">
        <v>2032</v>
      </c>
      <c r="F428">
        <v>852</v>
      </c>
      <c r="G428" s="1">
        <v>0.41930000000000001</v>
      </c>
      <c r="H428">
        <v>2032</v>
      </c>
      <c r="I428">
        <v>852</v>
      </c>
      <c r="J428">
        <v>849</v>
      </c>
      <c r="K428">
        <v>17</v>
      </c>
      <c r="L428">
        <v>3</v>
      </c>
      <c r="M428">
        <v>8</v>
      </c>
      <c r="N428">
        <v>345</v>
      </c>
      <c r="O428">
        <v>6</v>
      </c>
      <c r="P428">
        <v>465</v>
      </c>
      <c r="Q428">
        <v>5</v>
      </c>
      <c r="R428">
        <f t="shared" si="55"/>
        <v>0.54770318021201414</v>
      </c>
      <c r="S428">
        <f t="shared" si="56"/>
        <v>2.0023557126030624E-2</v>
      </c>
      <c r="T428">
        <f t="shared" si="57"/>
        <v>0.40636042402826855</v>
      </c>
      <c r="U428">
        <f t="shared" si="58"/>
        <v>9.4228504122497048E-3</v>
      </c>
      <c r="V428">
        <f t="shared" si="59"/>
        <v>7.0671378091872791E-3</v>
      </c>
      <c r="W428">
        <f t="shared" si="60"/>
        <v>3.5335689045936395E-3</v>
      </c>
      <c r="X428">
        <f t="shared" si="61"/>
        <v>5.8892815076560662E-3</v>
      </c>
      <c r="Y428">
        <f t="shared" si="62"/>
        <v>0.54770318021201414</v>
      </c>
    </row>
    <row r="429" spans="1:25" x14ac:dyDescent="0.3">
      <c r="A429" t="str">
        <f>VLOOKUP(B429,'VTD Check'!A:D,4,FALSE)</f>
        <v>35-030</v>
      </c>
      <c r="B429" t="s">
        <v>439</v>
      </c>
      <c r="C429">
        <v>35</v>
      </c>
      <c r="D429" t="str">
        <f t="shared" si="54"/>
        <v>ED</v>
      </c>
      <c r="E429">
        <v>1326</v>
      </c>
      <c r="F429">
        <v>661</v>
      </c>
      <c r="G429" s="1">
        <v>0.4985</v>
      </c>
      <c r="H429">
        <v>1326</v>
      </c>
      <c r="I429">
        <v>661</v>
      </c>
      <c r="J429">
        <v>658</v>
      </c>
      <c r="K429">
        <v>15</v>
      </c>
      <c r="L429">
        <v>2</v>
      </c>
      <c r="M429">
        <v>7</v>
      </c>
      <c r="N429">
        <v>157</v>
      </c>
      <c r="O429">
        <v>5</v>
      </c>
      <c r="P429">
        <v>471</v>
      </c>
      <c r="Q429">
        <v>1</v>
      </c>
      <c r="R429">
        <f t="shared" si="55"/>
        <v>0.71580547112462001</v>
      </c>
      <c r="S429">
        <f t="shared" si="56"/>
        <v>2.2796352583586626E-2</v>
      </c>
      <c r="T429">
        <f t="shared" si="57"/>
        <v>0.23860182370820668</v>
      </c>
      <c r="U429">
        <f t="shared" si="58"/>
        <v>1.0638297872340425E-2</v>
      </c>
      <c r="V429">
        <f t="shared" si="59"/>
        <v>7.5987841945288756E-3</v>
      </c>
      <c r="W429">
        <f t="shared" si="60"/>
        <v>3.0395136778115501E-3</v>
      </c>
      <c r="X429">
        <f t="shared" si="61"/>
        <v>1.5197568389057751E-3</v>
      </c>
      <c r="Y429">
        <f t="shared" si="62"/>
        <v>0.71580547112462001</v>
      </c>
    </row>
    <row r="430" spans="1:25" x14ac:dyDescent="0.3">
      <c r="A430" t="str">
        <f>VLOOKUP(B430,'VTD Check'!A:D,4,FALSE)</f>
        <v>35-040</v>
      </c>
      <c r="B430" t="s">
        <v>440</v>
      </c>
      <c r="C430">
        <v>35</v>
      </c>
      <c r="D430" t="str">
        <f t="shared" si="54"/>
        <v>ED</v>
      </c>
      <c r="E430">
        <v>1414</v>
      </c>
      <c r="F430">
        <v>654</v>
      </c>
      <c r="G430" s="1">
        <v>0.46250000000000002</v>
      </c>
      <c r="H430">
        <v>1414</v>
      </c>
      <c r="I430">
        <v>654</v>
      </c>
      <c r="J430">
        <v>648</v>
      </c>
      <c r="K430">
        <v>18</v>
      </c>
      <c r="L430">
        <v>1</v>
      </c>
      <c r="M430">
        <v>5</v>
      </c>
      <c r="N430">
        <v>245</v>
      </c>
      <c r="O430">
        <v>3</v>
      </c>
      <c r="P430">
        <v>375</v>
      </c>
      <c r="Q430">
        <v>1</v>
      </c>
      <c r="R430">
        <f t="shared" si="55"/>
        <v>0.57870370370370372</v>
      </c>
      <c r="S430">
        <f t="shared" si="56"/>
        <v>2.7777777777777776E-2</v>
      </c>
      <c r="T430">
        <f t="shared" si="57"/>
        <v>0.37808641975308643</v>
      </c>
      <c r="U430">
        <f t="shared" si="58"/>
        <v>7.716049382716049E-3</v>
      </c>
      <c r="V430">
        <f t="shared" si="59"/>
        <v>4.6296296296296294E-3</v>
      </c>
      <c r="W430">
        <f t="shared" si="60"/>
        <v>1.5432098765432098E-3</v>
      </c>
      <c r="X430">
        <f t="shared" si="61"/>
        <v>1.5432098765432098E-3</v>
      </c>
      <c r="Y430">
        <f t="shared" si="62"/>
        <v>0.57870370370370372</v>
      </c>
    </row>
    <row r="431" spans="1:25" x14ac:dyDescent="0.3">
      <c r="A431" t="str">
        <f>VLOOKUP(B431,'VTD Check'!A:D,4,FALSE)</f>
        <v>35-050</v>
      </c>
      <c r="B431" t="s">
        <v>441</v>
      </c>
      <c r="C431">
        <v>35</v>
      </c>
      <c r="D431" t="str">
        <f t="shared" si="54"/>
        <v>ED</v>
      </c>
      <c r="E431">
        <v>422</v>
      </c>
      <c r="F431">
        <v>159</v>
      </c>
      <c r="G431" s="1">
        <v>0.37680000000000002</v>
      </c>
      <c r="H431">
        <v>422</v>
      </c>
      <c r="I431">
        <v>159</v>
      </c>
      <c r="J431">
        <v>157</v>
      </c>
      <c r="K431">
        <v>2</v>
      </c>
      <c r="L431">
        <v>1</v>
      </c>
      <c r="M431">
        <v>3</v>
      </c>
      <c r="N431">
        <v>52</v>
      </c>
      <c r="O431">
        <v>1</v>
      </c>
      <c r="P431">
        <v>98</v>
      </c>
      <c r="Q431">
        <v>0</v>
      </c>
      <c r="R431">
        <f t="shared" si="55"/>
        <v>0.62420382165605093</v>
      </c>
      <c r="S431">
        <f t="shared" si="56"/>
        <v>1.2738853503184714E-2</v>
      </c>
      <c r="T431">
        <f t="shared" si="57"/>
        <v>0.33121019108280253</v>
      </c>
      <c r="U431">
        <f t="shared" si="58"/>
        <v>1.9108280254777069E-2</v>
      </c>
      <c r="V431">
        <f t="shared" si="59"/>
        <v>6.369426751592357E-3</v>
      </c>
      <c r="W431">
        <f t="shared" si="60"/>
        <v>6.369426751592357E-3</v>
      </c>
      <c r="X431">
        <f t="shared" si="61"/>
        <v>0</v>
      </c>
      <c r="Y431">
        <f t="shared" si="62"/>
        <v>0.62420382165605093</v>
      </c>
    </row>
    <row r="432" spans="1:25" x14ac:dyDescent="0.3">
      <c r="A432" t="str">
        <f>VLOOKUP(B432,'VTD Check'!A:D,4,FALSE)</f>
        <v>35-060</v>
      </c>
      <c r="B432" t="s">
        <v>442</v>
      </c>
      <c r="C432">
        <v>35</v>
      </c>
      <c r="D432" t="str">
        <f t="shared" si="54"/>
        <v>ED</v>
      </c>
      <c r="E432">
        <v>886</v>
      </c>
      <c r="F432">
        <v>385</v>
      </c>
      <c r="G432" s="1">
        <v>0.4345</v>
      </c>
      <c r="H432">
        <v>886</v>
      </c>
      <c r="I432">
        <v>385</v>
      </c>
      <c r="J432">
        <v>383</v>
      </c>
      <c r="K432">
        <v>8</v>
      </c>
      <c r="L432">
        <v>1</v>
      </c>
      <c r="M432">
        <v>2</v>
      </c>
      <c r="N432">
        <v>217</v>
      </c>
      <c r="O432">
        <v>3</v>
      </c>
      <c r="P432">
        <v>150</v>
      </c>
      <c r="Q432">
        <v>2</v>
      </c>
      <c r="R432">
        <f t="shared" si="55"/>
        <v>0.391644908616188</v>
      </c>
      <c r="S432">
        <f t="shared" si="56"/>
        <v>2.0887728459530026E-2</v>
      </c>
      <c r="T432">
        <f t="shared" si="57"/>
        <v>0.56657963446475201</v>
      </c>
      <c r="U432">
        <f t="shared" si="58"/>
        <v>5.2219321148825066E-3</v>
      </c>
      <c r="V432">
        <f t="shared" si="59"/>
        <v>7.832898172323759E-3</v>
      </c>
      <c r="W432">
        <f t="shared" si="60"/>
        <v>2.6109660574412533E-3</v>
      </c>
      <c r="X432">
        <f t="shared" si="61"/>
        <v>5.2219321148825066E-3</v>
      </c>
      <c r="Y432">
        <f t="shared" si="62"/>
        <v>2.5665796344647518</v>
      </c>
    </row>
    <row r="433" spans="1:25" x14ac:dyDescent="0.3">
      <c r="A433" t="str">
        <f>VLOOKUP(B433,'VTD Check'!A:D,4,FALSE)</f>
        <v>35-070</v>
      </c>
      <c r="B433" t="s">
        <v>443</v>
      </c>
      <c r="C433">
        <v>35</v>
      </c>
      <c r="D433" t="str">
        <f t="shared" si="54"/>
        <v>ED</v>
      </c>
      <c r="E433">
        <v>803</v>
      </c>
      <c r="F433">
        <v>220</v>
      </c>
      <c r="G433" s="1">
        <v>0.27400000000000002</v>
      </c>
      <c r="H433">
        <v>803</v>
      </c>
      <c r="I433">
        <v>220</v>
      </c>
      <c r="J433">
        <v>216</v>
      </c>
      <c r="K433">
        <v>5</v>
      </c>
      <c r="L433">
        <v>3</v>
      </c>
      <c r="M433">
        <v>1</v>
      </c>
      <c r="N433">
        <v>88</v>
      </c>
      <c r="O433">
        <v>2</v>
      </c>
      <c r="P433">
        <v>116</v>
      </c>
      <c r="Q433">
        <v>1</v>
      </c>
      <c r="R433">
        <f t="shared" si="55"/>
        <v>0.53703703703703709</v>
      </c>
      <c r="S433">
        <f t="shared" si="56"/>
        <v>2.3148148148148147E-2</v>
      </c>
      <c r="T433">
        <f t="shared" si="57"/>
        <v>0.40740740740740738</v>
      </c>
      <c r="U433">
        <f t="shared" si="58"/>
        <v>4.6296296296296294E-3</v>
      </c>
      <c r="V433">
        <f t="shared" si="59"/>
        <v>9.2592592592592587E-3</v>
      </c>
      <c r="W433">
        <f t="shared" si="60"/>
        <v>1.3888888888888888E-2</v>
      </c>
      <c r="X433">
        <f t="shared" si="61"/>
        <v>4.6296296296296294E-3</v>
      </c>
      <c r="Y433">
        <f t="shared" si="62"/>
        <v>0.53703703703703709</v>
      </c>
    </row>
    <row r="434" spans="1:25" x14ac:dyDescent="0.3">
      <c r="A434" t="str">
        <f>VLOOKUP(B434,'VTD Check'!A:D,4,FALSE)</f>
        <v>35-080</v>
      </c>
      <c r="B434" t="s">
        <v>444</v>
      </c>
      <c r="C434">
        <v>35</v>
      </c>
      <c r="D434" t="str">
        <f t="shared" si="54"/>
        <v>ED</v>
      </c>
      <c r="E434">
        <v>1418</v>
      </c>
      <c r="F434">
        <v>748</v>
      </c>
      <c r="G434" s="1">
        <v>0.52749999999999997</v>
      </c>
      <c r="H434">
        <v>1418</v>
      </c>
      <c r="I434">
        <v>748</v>
      </c>
      <c r="J434">
        <v>743</v>
      </c>
      <c r="K434">
        <v>13</v>
      </c>
      <c r="L434">
        <v>9</v>
      </c>
      <c r="M434">
        <v>0</v>
      </c>
      <c r="N434">
        <v>376</v>
      </c>
      <c r="O434">
        <v>12</v>
      </c>
      <c r="P434">
        <v>331</v>
      </c>
      <c r="Q434">
        <v>2</v>
      </c>
      <c r="R434">
        <f t="shared" si="55"/>
        <v>0.44549125168236875</v>
      </c>
      <c r="S434">
        <f t="shared" si="56"/>
        <v>1.7496635262449527E-2</v>
      </c>
      <c r="T434">
        <f t="shared" si="57"/>
        <v>0.50605652759084796</v>
      </c>
      <c r="U434">
        <f t="shared" si="58"/>
        <v>0</v>
      </c>
      <c r="V434">
        <f t="shared" si="59"/>
        <v>1.6150740242261104E-2</v>
      </c>
      <c r="W434">
        <f t="shared" si="60"/>
        <v>1.2113055181695828E-2</v>
      </c>
      <c r="X434">
        <f t="shared" si="61"/>
        <v>2.6917900403768506E-3</v>
      </c>
      <c r="Y434">
        <f t="shared" si="62"/>
        <v>2.506056527590848</v>
      </c>
    </row>
    <row r="435" spans="1:25" x14ac:dyDescent="0.3">
      <c r="A435" t="str">
        <f>VLOOKUP(B435,'VTD Check'!A:D,4,FALSE)</f>
        <v>35-090</v>
      </c>
      <c r="B435" t="s">
        <v>445</v>
      </c>
      <c r="C435">
        <v>35</v>
      </c>
      <c r="D435" t="str">
        <f t="shared" si="54"/>
        <v>ED</v>
      </c>
      <c r="E435">
        <v>352</v>
      </c>
      <c r="F435">
        <v>170</v>
      </c>
      <c r="G435" s="1">
        <v>0.48299999999999998</v>
      </c>
      <c r="H435">
        <v>352</v>
      </c>
      <c r="I435">
        <v>170</v>
      </c>
      <c r="J435">
        <v>169</v>
      </c>
      <c r="K435">
        <v>3</v>
      </c>
      <c r="L435">
        <v>2</v>
      </c>
      <c r="M435">
        <v>3</v>
      </c>
      <c r="N435">
        <v>59</v>
      </c>
      <c r="O435">
        <v>2</v>
      </c>
      <c r="P435">
        <v>100</v>
      </c>
      <c r="Q435">
        <v>0</v>
      </c>
      <c r="R435">
        <f t="shared" si="55"/>
        <v>0.59171597633136097</v>
      </c>
      <c r="S435">
        <f t="shared" si="56"/>
        <v>1.7751479289940829E-2</v>
      </c>
      <c r="T435">
        <f t="shared" si="57"/>
        <v>0.34911242603550297</v>
      </c>
      <c r="U435">
        <f t="shared" si="58"/>
        <v>1.7751479289940829E-2</v>
      </c>
      <c r="V435">
        <f t="shared" si="59"/>
        <v>1.1834319526627219E-2</v>
      </c>
      <c r="W435">
        <f t="shared" si="60"/>
        <v>1.1834319526627219E-2</v>
      </c>
      <c r="X435">
        <f t="shared" si="61"/>
        <v>0</v>
      </c>
      <c r="Y435">
        <f t="shared" si="62"/>
        <v>0.59171597633136097</v>
      </c>
    </row>
    <row r="436" spans="1:25" x14ac:dyDescent="0.3">
      <c r="A436" t="str">
        <f>VLOOKUP(B436,'VTD Check'!A:D,4,FALSE)</f>
        <v>35-095</v>
      </c>
      <c r="B436" t="s">
        <v>446</v>
      </c>
      <c r="C436">
        <v>35</v>
      </c>
      <c r="D436" t="str">
        <f t="shared" si="54"/>
        <v>ED</v>
      </c>
      <c r="E436">
        <v>377</v>
      </c>
      <c r="F436">
        <v>182</v>
      </c>
      <c r="G436" s="1">
        <v>0.48280000000000001</v>
      </c>
      <c r="H436">
        <v>377</v>
      </c>
      <c r="I436">
        <v>182</v>
      </c>
      <c r="J436">
        <v>180</v>
      </c>
      <c r="K436">
        <v>6</v>
      </c>
      <c r="L436">
        <v>0</v>
      </c>
      <c r="M436">
        <v>2</v>
      </c>
      <c r="N436">
        <v>80</v>
      </c>
      <c r="O436">
        <v>2</v>
      </c>
      <c r="P436">
        <v>90</v>
      </c>
      <c r="Q436">
        <v>0</v>
      </c>
      <c r="R436">
        <f t="shared" si="55"/>
        <v>0.5</v>
      </c>
      <c r="S436">
        <f t="shared" si="56"/>
        <v>3.3333333333333333E-2</v>
      </c>
      <c r="T436">
        <f t="shared" si="57"/>
        <v>0.44444444444444442</v>
      </c>
      <c r="U436">
        <f t="shared" si="58"/>
        <v>1.1111111111111112E-2</v>
      </c>
      <c r="V436">
        <f t="shared" si="59"/>
        <v>1.1111111111111112E-2</v>
      </c>
      <c r="W436">
        <f t="shared" si="60"/>
        <v>0</v>
      </c>
      <c r="X436">
        <f t="shared" si="61"/>
        <v>0</v>
      </c>
      <c r="Y436">
        <f t="shared" si="62"/>
        <v>0.5</v>
      </c>
    </row>
    <row r="437" spans="1:25" x14ac:dyDescent="0.3">
      <c r="A437" t="str">
        <f>VLOOKUP(B437,'VTD Check'!A:D,4,FALSE)</f>
        <v>35-098</v>
      </c>
      <c r="B437" t="s">
        <v>447</v>
      </c>
      <c r="C437">
        <v>35</v>
      </c>
      <c r="D437" t="str">
        <f t="shared" si="54"/>
        <v>ED</v>
      </c>
      <c r="E437">
        <v>1869</v>
      </c>
      <c r="F437">
        <v>798</v>
      </c>
      <c r="G437" s="1">
        <v>0.42699999999999999</v>
      </c>
      <c r="H437">
        <v>1869</v>
      </c>
      <c r="I437">
        <v>798</v>
      </c>
      <c r="J437">
        <v>797</v>
      </c>
      <c r="K437">
        <v>18</v>
      </c>
      <c r="L437">
        <v>5</v>
      </c>
      <c r="M437">
        <v>15</v>
      </c>
      <c r="N437">
        <v>332</v>
      </c>
      <c r="O437">
        <v>4</v>
      </c>
      <c r="P437">
        <v>419</v>
      </c>
      <c r="Q437">
        <v>4</v>
      </c>
      <c r="R437">
        <f t="shared" si="55"/>
        <v>0.52572145545796733</v>
      </c>
      <c r="S437">
        <f t="shared" si="56"/>
        <v>2.258469259723965E-2</v>
      </c>
      <c r="T437">
        <f t="shared" si="57"/>
        <v>0.41656210790464243</v>
      </c>
      <c r="U437">
        <f t="shared" si="58"/>
        <v>1.8820577164366373E-2</v>
      </c>
      <c r="V437">
        <f t="shared" si="59"/>
        <v>5.018820577164366E-3</v>
      </c>
      <c r="W437">
        <f t="shared" si="60"/>
        <v>6.2735257214554582E-3</v>
      </c>
      <c r="X437">
        <f t="shared" si="61"/>
        <v>5.018820577164366E-3</v>
      </c>
      <c r="Y437">
        <f t="shared" si="62"/>
        <v>0.52572145545796733</v>
      </c>
    </row>
    <row r="438" spans="1:25" x14ac:dyDescent="0.3">
      <c r="A438" t="e">
        <f>VLOOKUP(B438,'VTD Check'!A:D,4,FALSE)</f>
        <v>#N/A</v>
      </c>
      <c r="B438" t="s">
        <v>448</v>
      </c>
      <c r="C438">
        <v>35</v>
      </c>
      <c r="D438" t="str">
        <f t="shared" si="54"/>
        <v/>
      </c>
      <c r="R438" t="str">
        <f t="shared" si="55"/>
        <v/>
      </c>
      <c r="S438" t="str">
        <f t="shared" si="56"/>
        <v/>
      </c>
      <c r="T438" t="str">
        <f t="shared" si="57"/>
        <v/>
      </c>
      <c r="U438" t="str">
        <f t="shared" si="58"/>
        <v/>
      </c>
      <c r="V438" t="str">
        <f t="shared" si="59"/>
        <v/>
      </c>
      <c r="W438" t="str">
        <f t="shared" si="60"/>
        <v/>
      </c>
      <c r="X438" t="str">
        <f t="shared" si="61"/>
        <v/>
      </c>
      <c r="Y438" t="str">
        <f t="shared" si="62"/>
        <v/>
      </c>
    </row>
    <row r="439" spans="1:25" x14ac:dyDescent="0.3">
      <c r="A439" t="e">
        <f>VLOOKUP(B439,'VTD Check'!A:D,4,FALSE)</f>
        <v>#N/A</v>
      </c>
      <c r="B439" t="s">
        <v>449</v>
      </c>
      <c r="C439">
        <v>35</v>
      </c>
      <c r="D439" t="str">
        <f t="shared" si="54"/>
        <v/>
      </c>
      <c r="R439" t="str">
        <f t="shared" si="55"/>
        <v/>
      </c>
      <c r="S439" t="str">
        <f t="shared" si="56"/>
        <v/>
      </c>
      <c r="T439" t="str">
        <f t="shared" si="57"/>
        <v/>
      </c>
      <c r="U439" t="str">
        <f t="shared" si="58"/>
        <v/>
      </c>
      <c r="V439" t="str">
        <f t="shared" si="59"/>
        <v/>
      </c>
      <c r="W439" t="str">
        <f t="shared" si="60"/>
        <v/>
      </c>
      <c r="X439" t="str">
        <f t="shared" si="61"/>
        <v/>
      </c>
      <c r="Y439" t="str">
        <f t="shared" si="62"/>
        <v/>
      </c>
    </row>
    <row r="440" spans="1:25" x14ac:dyDescent="0.3">
      <c r="A440" t="e">
        <f>VLOOKUP(B440,'VTD Check'!A:D,4,FALSE)</f>
        <v>#N/A</v>
      </c>
      <c r="B440" t="s">
        <v>450</v>
      </c>
      <c r="C440">
        <v>35</v>
      </c>
      <c r="D440" t="str">
        <f t="shared" si="54"/>
        <v/>
      </c>
      <c r="R440" t="str">
        <f t="shared" si="55"/>
        <v/>
      </c>
      <c r="S440" t="str">
        <f t="shared" si="56"/>
        <v/>
      </c>
      <c r="T440" t="str">
        <f t="shared" si="57"/>
        <v/>
      </c>
      <c r="U440" t="str">
        <f t="shared" si="58"/>
        <v/>
      </c>
      <c r="V440" t="str">
        <f t="shared" si="59"/>
        <v/>
      </c>
      <c r="W440" t="str">
        <f t="shared" si="60"/>
        <v/>
      </c>
      <c r="X440" t="str">
        <f t="shared" si="61"/>
        <v/>
      </c>
      <c r="Y440" t="str">
        <f t="shared" si="62"/>
        <v/>
      </c>
    </row>
    <row r="441" spans="1:25" x14ac:dyDescent="0.3">
      <c r="A441" t="e">
        <f>VLOOKUP(B441,'VTD Check'!A:D,4,FALSE)</f>
        <v>#N/A</v>
      </c>
      <c r="B441" t="s">
        <v>451</v>
      </c>
      <c r="C441">
        <v>35</v>
      </c>
      <c r="D441" t="str">
        <f t="shared" si="54"/>
        <v/>
      </c>
      <c r="R441" t="str">
        <f t="shared" si="55"/>
        <v/>
      </c>
      <c r="S441" t="str">
        <f t="shared" si="56"/>
        <v/>
      </c>
      <c r="T441" t="str">
        <f t="shared" si="57"/>
        <v/>
      </c>
      <c r="U441" t="str">
        <f t="shared" si="58"/>
        <v/>
      </c>
      <c r="V441" t="str">
        <f t="shared" si="59"/>
        <v/>
      </c>
      <c r="W441" t="str">
        <f t="shared" si="60"/>
        <v/>
      </c>
      <c r="X441" t="str">
        <f t="shared" si="61"/>
        <v/>
      </c>
      <c r="Y441" t="str">
        <f t="shared" si="62"/>
        <v/>
      </c>
    </row>
    <row r="442" spans="1:25" x14ac:dyDescent="0.3">
      <c r="A442" t="str">
        <f>VLOOKUP(B442,'VTD Check'!A:D,4,FALSE)</f>
        <v>36-605</v>
      </c>
      <c r="B442" t="s">
        <v>452</v>
      </c>
      <c r="C442">
        <v>36</v>
      </c>
      <c r="D442" t="str">
        <f t="shared" si="54"/>
        <v>ED</v>
      </c>
      <c r="E442">
        <v>128</v>
      </c>
      <c r="F442">
        <v>60</v>
      </c>
      <c r="G442" s="1">
        <v>0.46879999999999999</v>
      </c>
      <c r="H442">
        <v>128</v>
      </c>
      <c r="I442">
        <v>60</v>
      </c>
      <c r="J442">
        <v>60</v>
      </c>
      <c r="K442">
        <v>4</v>
      </c>
      <c r="L442">
        <v>0</v>
      </c>
      <c r="M442">
        <v>2</v>
      </c>
      <c r="N442">
        <v>13</v>
      </c>
      <c r="O442">
        <v>1</v>
      </c>
      <c r="P442">
        <v>40</v>
      </c>
      <c r="Q442">
        <v>0</v>
      </c>
      <c r="R442">
        <f t="shared" si="55"/>
        <v>0.66666666666666663</v>
      </c>
      <c r="S442">
        <f t="shared" si="56"/>
        <v>6.6666666666666666E-2</v>
      </c>
      <c r="T442">
        <f t="shared" si="57"/>
        <v>0.21666666666666667</v>
      </c>
      <c r="U442">
        <f t="shared" si="58"/>
        <v>3.3333333333333333E-2</v>
      </c>
      <c r="V442">
        <f t="shared" si="59"/>
        <v>1.6666666666666666E-2</v>
      </c>
      <c r="W442">
        <f t="shared" si="60"/>
        <v>0</v>
      </c>
      <c r="X442">
        <f t="shared" si="61"/>
        <v>0</v>
      </c>
      <c r="Y442">
        <f t="shared" si="62"/>
        <v>0.66666666666666663</v>
      </c>
    </row>
    <row r="443" spans="1:25" x14ac:dyDescent="0.3">
      <c r="A443" t="str">
        <f>VLOOKUP(B443,'VTD Check'!A:D,4,FALSE)</f>
        <v>36-608</v>
      </c>
      <c r="B443" t="s">
        <v>453</v>
      </c>
      <c r="C443">
        <v>36</v>
      </c>
      <c r="D443" t="str">
        <f t="shared" si="54"/>
        <v>ED</v>
      </c>
      <c r="E443">
        <v>2122</v>
      </c>
      <c r="F443">
        <v>679</v>
      </c>
      <c r="G443" s="1">
        <v>0.32</v>
      </c>
      <c r="H443">
        <v>2122</v>
      </c>
      <c r="I443">
        <v>679</v>
      </c>
      <c r="J443">
        <v>673</v>
      </c>
      <c r="K443">
        <v>6</v>
      </c>
      <c r="L443">
        <v>2</v>
      </c>
      <c r="M443">
        <v>3</v>
      </c>
      <c r="N443">
        <v>188</v>
      </c>
      <c r="O443">
        <v>2</v>
      </c>
      <c r="P443">
        <v>472</v>
      </c>
      <c r="Q443">
        <v>0</v>
      </c>
      <c r="R443">
        <f t="shared" si="55"/>
        <v>0.70133729569093606</v>
      </c>
      <c r="S443">
        <f t="shared" si="56"/>
        <v>8.9153046062407128E-3</v>
      </c>
      <c r="T443">
        <f t="shared" si="57"/>
        <v>0.27934621099554235</v>
      </c>
      <c r="U443">
        <f t="shared" si="58"/>
        <v>4.4576523031203564E-3</v>
      </c>
      <c r="V443">
        <f t="shared" si="59"/>
        <v>2.9717682020802376E-3</v>
      </c>
      <c r="W443">
        <f t="shared" si="60"/>
        <v>2.9717682020802376E-3</v>
      </c>
      <c r="X443">
        <f t="shared" si="61"/>
        <v>0</v>
      </c>
      <c r="Y443">
        <f t="shared" si="62"/>
        <v>0.70133729569093606</v>
      </c>
    </row>
    <row r="444" spans="1:25" x14ac:dyDescent="0.3">
      <c r="A444" t="str">
        <f>VLOOKUP(B444,'VTD Check'!A:D,4,FALSE)</f>
        <v>36-615</v>
      </c>
      <c r="B444" t="s">
        <v>454</v>
      </c>
      <c r="C444">
        <v>36</v>
      </c>
      <c r="D444" t="str">
        <f t="shared" si="54"/>
        <v>ED</v>
      </c>
      <c r="E444">
        <v>220</v>
      </c>
      <c r="F444">
        <v>37</v>
      </c>
      <c r="G444" s="1">
        <v>0.16819999999999999</v>
      </c>
      <c r="H444">
        <v>220</v>
      </c>
      <c r="I444">
        <v>37</v>
      </c>
      <c r="J444">
        <v>36</v>
      </c>
      <c r="K444">
        <v>0</v>
      </c>
      <c r="L444">
        <v>0</v>
      </c>
      <c r="M444">
        <v>1</v>
      </c>
      <c r="N444">
        <v>8</v>
      </c>
      <c r="O444">
        <v>0</v>
      </c>
      <c r="P444">
        <v>27</v>
      </c>
      <c r="Q444">
        <v>0</v>
      </c>
      <c r="R444">
        <f t="shared" si="55"/>
        <v>0.75</v>
      </c>
      <c r="S444">
        <f t="shared" si="56"/>
        <v>0</v>
      </c>
      <c r="T444">
        <f t="shared" si="57"/>
        <v>0.22222222222222221</v>
      </c>
      <c r="U444">
        <f t="shared" si="58"/>
        <v>2.7777777777777776E-2</v>
      </c>
      <c r="V444">
        <f t="shared" si="59"/>
        <v>0</v>
      </c>
      <c r="W444">
        <f t="shared" si="60"/>
        <v>0</v>
      </c>
      <c r="X444">
        <f t="shared" si="61"/>
        <v>0</v>
      </c>
      <c r="Y444">
        <f t="shared" si="62"/>
        <v>0.75</v>
      </c>
    </row>
    <row r="445" spans="1:25" x14ac:dyDescent="0.3">
      <c r="A445" t="str">
        <f>VLOOKUP(B445,'VTD Check'!A:D,4,FALSE)</f>
        <v>36-618</v>
      </c>
      <c r="B445" t="s">
        <v>455</v>
      </c>
      <c r="C445">
        <v>36</v>
      </c>
      <c r="D445" t="str">
        <f t="shared" si="54"/>
        <v>ED</v>
      </c>
      <c r="E445">
        <v>2063</v>
      </c>
      <c r="F445">
        <v>901</v>
      </c>
      <c r="G445" s="1">
        <v>0.43669999999999998</v>
      </c>
      <c r="H445">
        <v>2063</v>
      </c>
      <c r="I445">
        <v>901</v>
      </c>
      <c r="J445">
        <v>893</v>
      </c>
      <c r="K445">
        <v>19</v>
      </c>
      <c r="L445">
        <v>6</v>
      </c>
      <c r="M445">
        <v>10</v>
      </c>
      <c r="N445">
        <v>289</v>
      </c>
      <c r="O445">
        <v>5</v>
      </c>
      <c r="P445">
        <v>562</v>
      </c>
      <c r="Q445">
        <v>2</v>
      </c>
      <c r="R445">
        <f t="shared" si="55"/>
        <v>0.62933930571108621</v>
      </c>
      <c r="S445">
        <f t="shared" si="56"/>
        <v>2.1276595744680851E-2</v>
      </c>
      <c r="T445">
        <f t="shared" si="57"/>
        <v>0.32362821948488241</v>
      </c>
      <c r="U445">
        <f t="shared" si="58"/>
        <v>1.1198208286674132E-2</v>
      </c>
      <c r="V445">
        <f t="shared" si="59"/>
        <v>5.5991041433370659E-3</v>
      </c>
      <c r="W445">
        <f t="shared" si="60"/>
        <v>6.7189249720044789E-3</v>
      </c>
      <c r="X445">
        <f t="shared" si="61"/>
        <v>2.2396416573348264E-3</v>
      </c>
      <c r="Y445">
        <f t="shared" si="62"/>
        <v>0.62933930571108621</v>
      </c>
    </row>
    <row r="446" spans="1:25" x14ac:dyDescent="0.3">
      <c r="A446" t="str">
        <f>VLOOKUP(B446,'VTD Check'!A:D,4,FALSE)</f>
        <v>36-620</v>
      </c>
      <c r="B446" t="s">
        <v>456</v>
      </c>
      <c r="C446">
        <v>36</v>
      </c>
      <c r="D446" t="str">
        <f t="shared" si="54"/>
        <v>ED</v>
      </c>
      <c r="E446">
        <v>1848</v>
      </c>
      <c r="F446">
        <v>849</v>
      </c>
      <c r="G446" s="1">
        <v>0.45939999999999998</v>
      </c>
      <c r="H446">
        <v>1848</v>
      </c>
      <c r="I446">
        <v>849</v>
      </c>
      <c r="J446">
        <v>843</v>
      </c>
      <c r="K446">
        <v>11</v>
      </c>
      <c r="L446">
        <v>2</v>
      </c>
      <c r="M446">
        <v>1</v>
      </c>
      <c r="N446">
        <v>280</v>
      </c>
      <c r="O446">
        <v>6</v>
      </c>
      <c r="P446">
        <v>543</v>
      </c>
      <c r="Q446">
        <v>0</v>
      </c>
      <c r="R446">
        <f t="shared" si="55"/>
        <v>0.64412811387900359</v>
      </c>
      <c r="S446">
        <f t="shared" si="56"/>
        <v>1.3048635824436536E-2</v>
      </c>
      <c r="T446">
        <f t="shared" si="57"/>
        <v>0.33214709371293</v>
      </c>
      <c r="U446">
        <f t="shared" si="58"/>
        <v>1.1862396204033216E-3</v>
      </c>
      <c r="V446">
        <f t="shared" si="59"/>
        <v>7.1174377224199285E-3</v>
      </c>
      <c r="W446">
        <f t="shared" si="60"/>
        <v>2.3724792408066431E-3</v>
      </c>
      <c r="X446">
        <f t="shared" si="61"/>
        <v>0</v>
      </c>
      <c r="Y446">
        <f t="shared" si="62"/>
        <v>0.64412811387900359</v>
      </c>
    </row>
    <row r="447" spans="1:25" x14ac:dyDescent="0.3">
      <c r="A447" t="str">
        <f>VLOOKUP(B447,'VTD Check'!A:D,4,FALSE)</f>
        <v>36-622</v>
      </c>
      <c r="B447" t="s">
        <v>457</v>
      </c>
      <c r="C447">
        <v>36</v>
      </c>
      <c r="D447" t="str">
        <f t="shared" si="54"/>
        <v>ED</v>
      </c>
      <c r="E447">
        <v>2737</v>
      </c>
      <c r="F447">
        <v>1489</v>
      </c>
      <c r="G447" s="1">
        <v>0.54400000000000004</v>
      </c>
      <c r="H447">
        <v>2737</v>
      </c>
      <c r="I447">
        <v>1489</v>
      </c>
      <c r="J447">
        <v>1479</v>
      </c>
      <c r="K447">
        <v>33</v>
      </c>
      <c r="L447">
        <v>5</v>
      </c>
      <c r="M447">
        <v>19</v>
      </c>
      <c r="N447">
        <v>490</v>
      </c>
      <c r="O447">
        <v>6</v>
      </c>
      <c r="P447">
        <v>919</v>
      </c>
      <c r="Q447">
        <v>7</v>
      </c>
      <c r="R447">
        <f t="shared" si="55"/>
        <v>0.62136578769438811</v>
      </c>
      <c r="S447">
        <f t="shared" si="56"/>
        <v>2.231237322515213E-2</v>
      </c>
      <c r="T447">
        <f t="shared" si="57"/>
        <v>0.33130493576741044</v>
      </c>
      <c r="U447">
        <f t="shared" si="58"/>
        <v>1.2846517917511832E-2</v>
      </c>
      <c r="V447">
        <f t="shared" si="59"/>
        <v>4.0567951318458417E-3</v>
      </c>
      <c r="W447">
        <f t="shared" si="60"/>
        <v>3.3806626098715348E-3</v>
      </c>
      <c r="X447">
        <f t="shared" si="61"/>
        <v>4.7329276538201487E-3</v>
      </c>
      <c r="Y447">
        <f t="shared" si="62"/>
        <v>0.62136578769438811</v>
      </c>
    </row>
    <row r="448" spans="1:25" x14ac:dyDescent="0.3">
      <c r="A448" t="str">
        <f>VLOOKUP(B448,'VTD Check'!A:D,4,FALSE)</f>
        <v>36-625</v>
      </c>
      <c r="B448" t="s">
        <v>458</v>
      </c>
      <c r="C448">
        <v>36</v>
      </c>
      <c r="D448" t="str">
        <f t="shared" si="54"/>
        <v>ED</v>
      </c>
      <c r="E448">
        <v>152</v>
      </c>
      <c r="F448">
        <v>65</v>
      </c>
      <c r="G448" s="1">
        <v>0.42759999999999998</v>
      </c>
      <c r="H448">
        <v>152</v>
      </c>
      <c r="I448">
        <v>65</v>
      </c>
      <c r="J448">
        <v>64</v>
      </c>
      <c r="K448">
        <v>2</v>
      </c>
      <c r="L448">
        <v>0</v>
      </c>
      <c r="M448">
        <v>1</v>
      </c>
      <c r="N448">
        <v>16</v>
      </c>
      <c r="O448">
        <v>0</v>
      </c>
      <c r="P448">
        <v>45</v>
      </c>
      <c r="Q448">
        <v>0</v>
      </c>
      <c r="R448">
        <f t="shared" si="55"/>
        <v>0.703125</v>
      </c>
      <c r="S448">
        <f t="shared" si="56"/>
        <v>3.125E-2</v>
      </c>
      <c r="T448">
        <f t="shared" si="57"/>
        <v>0.25</v>
      </c>
      <c r="U448">
        <f t="shared" si="58"/>
        <v>1.5625E-2</v>
      </c>
      <c r="V448">
        <f t="shared" si="59"/>
        <v>0</v>
      </c>
      <c r="W448">
        <f t="shared" si="60"/>
        <v>0</v>
      </c>
      <c r="X448">
        <f t="shared" si="61"/>
        <v>0</v>
      </c>
      <c r="Y448">
        <f t="shared" si="62"/>
        <v>0.703125</v>
      </c>
    </row>
    <row r="449" spans="1:25" x14ac:dyDescent="0.3">
      <c r="A449" t="str">
        <f>VLOOKUP(B449,'VTD Check'!A:D,4,FALSE)</f>
        <v>36-635</v>
      </c>
      <c r="B449" t="s">
        <v>459</v>
      </c>
      <c r="C449">
        <v>36</v>
      </c>
      <c r="D449" t="str">
        <f t="shared" si="54"/>
        <v>ED</v>
      </c>
      <c r="E449">
        <v>144</v>
      </c>
      <c r="F449">
        <v>69</v>
      </c>
      <c r="G449" s="1">
        <v>0.47920000000000001</v>
      </c>
      <c r="H449">
        <v>144</v>
      </c>
      <c r="I449">
        <v>69</v>
      </c>
      <c r="J449">
        <v>67</v>
      </c>
      <c r="K449">
        <v>0</v>
      </c>
      <c r="L449">
        <v>0</v>
      </c>
      <c r="M449">
        <v>0</v>
      </c>
      <c r="N449">
        <v>41</v>
      </c>
      <c r="O449">
        <v>0</v>
      </c>
      <c r="P449">
        <v>26</v>
      </c>
      <c r="Q449">
        <v>0</v>
      </c>
      <c r="R449">
        <f t="shared" si="55"/>
        <v>0.38805970149253732</v>
      </c>
      <c r="S449">
        <f t="shared" si="56"/>
        <v>0</v>
      </c>
      <c r="T449">
        <f t="shared" si="57"/>
        <v>0.61194029850746268</v>
      </c>
      <c r="U449">
        <f t="shared" si="58"/>
        <v>0</v>
      </c>
      <c r="V449">
        <f t="shared" si="59"/>
        <v>0</v>
      </c>
      <c r="W449">
        <f t="shared" si="60"/>
        <v>0</v>
      </c>
      <c r="X449">
        <f t="shared" si="61"/>
        <v>0</v>
      </c>
      <c r="Y449">
        <f t="shared" si="62"/>
        <v>2.6119402985074629</v>
      </c>
    </row>
    <row r="450" spans="1:25" x14ac:dyDescent="0.3">
      <c r="A450" t="str">
        <f>VLOOKUP(B450,'VTD Check'!A:D,4,FALSE)</f>
        <v>36-645</v>
      </c>
      <c r="B450" t="s">
        <v>460</v>
      </c>
      <c r="C450">
        <v>36</v>
      </c>
      <c r="D450" t="str">
        <f t="shared" si="54"/>
        <v>ED</v>
      </c>
      <c r="E450">
        <v>260</v>
      </c>
      <c r="F450">
        <v>89</v>
      </c>
      <c r="G450" s="1">
        <v>0.34229999999999999</v>
      </c>
      <c r="H450">
        <v>260</v>
      </c>
      <c r="I450">
        <v>89</v>
      </c>
      <c r="J450">
        <v>87</v>
      </c>
      <c r="K450">
        <v>0</v>
      </c>
      <c r="L450">
        <v>0</v>
      </c>
      <c r="M450">
        <v>0</v>
      </c>
      <c r="N450">
        <v>25</v>
      </c>
      <c r="O450">
        <v>0</v>
      </c>
      <c r="P450">
        <v>62</v>
      </c>
      <c r="Q450">
        <v>0</v>
      </c>
      <c r="R450">
        <f t="shared" si="55"/>
        <v>0.71264367816091956</v>
      </c>
      <c r="S450">
        <f t="shared" si="56"/>
        <v>0</v>
      </c>
      <c r="T450">
        <f t="shared" si="57"/>
        <v>0.28735632183908044</v>
      </c>
      <c r="U450">
        <f t="shared" si="58"/>
        <v>0</v>
      </c>
      <c r="V450">
        <f t="shared" si="59"/>
        <v>0</v>
      </c>
      <c r="W450">
        <f t="shared" si="60"/>
        <v>0</v>
      </c>
      <c r="X450">
        <f t="shared" si="61"/>
        <v>0</v>
      </c>
      <c r="Y450">
        <f t="shared" si="62"/>
        <v>0.71264367816091956</v>
      </c>
    </row>
    <row r="451" spans="1:25" x14ac:dyDescent="0.3">
      <c r="A451" t="str">
        <f>VLOOKUP(B451,'VTD Check'!A:D,4,FALSE)</f>
        <v>36-655</v>
      </c>
      <c r="B451" t="s">
        <v>461</v>
      </c>
      <c r="C451">
        <v>36</v>
      </c>
      <c r="D451" t="str">
        <f t="shared" ref="D451:D514" si="63">IF(ISTEXT(A451),"ED","")</f>
        <v>ED</v>
      </c>
      <c r="E451">
        <v>196</v>
      </c>
      <c r="F451">
        <v>91</v>
      </c>
      <c r="G451" s="1">
        <v>0.46429999999999999</v>
      </c>
      <c r="H451">
        <v>196</v>
      </c>
      <c r="I451">
        <v>91</v>
      </c>
      <c r="J451">
        <v>90</v>
      </c>
      <c r="K451">
        <v>1</v>
      </c>
      <c r="L451">
        <v>1</v>
      </c>
      <c r="M451">
        <v>4</v>
      </c>
      <c r="N451">
        <v>34</v>
      </c>
      <c r="O451">
        <v>1</v>
      </c>
      <c r="P451">
        <v>49</v>
      </c>
      <c r="Q451">
        <v>0</v>
      </c>
      <c r="R451">
        <f t="shared" ref="R451:R514" si="64">IF(I451=0,"",P451/J451)</f>
        <v>0.5444444444444444</v>
      </c>
      <c r="S451">
        <f t="shared" ref="S451:S514" si="65">IF(I451=0,"",K451/J451)</f>
        <v>1.1111111111111112E-2</v>
      </c>
      <c r="T451">
        <f t="shared" ref="T451:T514" si="66">IF(J451=0,"",N451/J451)</f>
        <v>0.37777777777777777</v>
      </c>
      <c r="U451">
        <f t="shared" ref="U451:U514" si="67">IF(J451=0,"",M451/J451)</f>
        <v>4.4444444444444446E-2</v>
      </c>
      <c r="V451">
        <f t="shared" ref="V451:V514" si="68">IF(J451=0,"",O451/J451)</f>
        <v>1.1111111111111112E-2</v>
      </c>
      <c r="W451">
        <f t="shared" ref="W451:W514" si="69">IF(J451=0,"",L451/J451)</f>
        <v>1.1111111111111112E-2</v>
      </c>
      <c r="X451">
        <f t="shared" ref="X451:X514" si="70">IF(J451=0,"",Q451/J451)</f>
        <v>0</v>
      </c>
      <c r="Y451">
        <f t="shared" ref="Y451:Y514" si="71">IF(R451="","",IF(J451=0,10,IF(MAX(R451:X451)=LARGE(R451:X451,2),9,IF(R451=MAX(R451:X451),R451,IF(S451=MAX(R451:X451),S451+1,IF(T451=MAX(R451:X451),T451+2,IF(U451=MAX(R451:X451),U451+3,IF(V451=MAX(R451:X451),V451+4,IF(W451=MAX(R451:X451),W451+5,-1)))))))))</f>
        <v>0.5444444444444444</v>
      </c>
    </row>
    <row r="452" spans="1:25" x14ac:dyDescent="0.3">
      <c r="A452" t="str">
        <f>VLOOKUP(B452,'VTD Check'!A:D,4,FALSE)</f>
        <v>36-665</v>
      </c>
      <c r="B452" t="s">
        <v>462</v>
      </c>
      <c r="C452">
        <v>36</v>
      </c>
      <c r="D452" t="str">
        <f t="shared" si="63"/>
        <v>ED</v>
      </c>
      <c r="E452">
        <v>134</v>
      </c>
      <c r="F452">
        <v>68</v>
      </c>
      <c r="G452" s="1">
        <v>0.50749999999999995</v>
      </c>
      <c r="H452">
        <v>134</v>
      </c>
      <c r="I452">
        <v>68</v>
      </c>
      <c r="J452">
        <v>67</v>
      </c>
      <c r="K452">
        <v>0</v>
      </c>
      <c r="L452">
        <v>0</v>
      </c>
      <c r="M452">
        <v>2</v>
      </c>
      <c r="N452">
        <v>16</v>
      </c>
      <c r="O452">
        <v>0</v>
      </c>
      <c r="P452">
        <v>49</v>
      </c>
      <c r="Q452">
        <v>0</v>
      </c>
      <c r="R452">
        <f t="shared" si="64"/>
        <v>0.73134328358208955</v>
      </c>
      <c r="S452">
        <f t="shared" si="65"/>
        <v>0</v>
      </c>
      <c r="T452">
        <f t="shared" si="66"/>
        <v>0.23880597014925373</v>
      </c>
      <c r="U452">
        <f t="shared" si="67"/>
        <v>2.9850746268656716E-2</v>
      </c>
      <c r="V452">
        <f t="shared" si="68"/>
        <v>0</v>
      </c>
      <c r="W452">
        <f t="shared" si="69"/>
        <v>0</v>
      </c>
      <c r="X452">
        <f t="shared" si="70"/>
        <v>0</v>
      </c>
      <c r="Y452">
        <f t="shared" si="71"/>
        <v>0.73134328358208955</v>
      </c>
    </row>
    <row r="453" spans="1:25" x14ac:dyDescent="0.3">
      <c r="A453" t="str">
        <f>VLOOKUP(B453,'VTD Check'!A:D,4,FALSE)</f>
        <v>36-676</v>
      </c>
      <c r="B453" t="s">
        <v>463</v>
      </c>
      <c r="C453">
        <v>36</v>
      </c>
      <c r="D453" t="str">
        <f t="shared" si="63"/>
        <v>ED</v>
      </c>
      <c r="E453">
        <v>50</v>
      </c>
      <c r="F453">
        <v>18</v>
      </c>
      <c r="G453" s="1">
        <v>0.36</v>
      </c>
      <c r="H453">
        <v>50</v>
      </c>
      <c r="I453">
        <v>18</v>
      </c>
      <c r="J453">
        <v>18</v>
      </c>
      <c r="K453">
        <v>0</v>
      </c>
      <c r="L453">
        <v>0</v>
      </c>
      <c r="M453">
        <v>0</v>
      </c>
      <c r="N453">
        <v>10</v>
      </c>
      <c r="O453">
        <v>0</v>
      </c>
      <c r="P453">
        <v>8</v>
      </c>
      <c r="Q453">
        <v>0</v>
      </c>
      <c r="R453">
        <f t="shared" si="64"/>
        <v>0.44444444444444442</v>
      </c>
      <c r="S453">
        <f t="shared" si="65"/>
        <v>0</v>
      </c>
      <c r="T453">
        <f t="shared" si="66"/>
        <v>0.55555555555555558</v>
      </c>
      <c r="U453">
        <f t="shared" si="67"/>
        <v>0</v>
      </c>
      <c r="V453">
        <f t="shared" si="68"/>
        <v>0</v>
      </c>
      <c r="W453">
        <f t="shared" si="69"/>
        <v>0</v>
      </c>
      <c r="X453">
        <f t="shared" si="70"/>
        <v>0</v>
      </c>
      <c r="Y453">
        <f t="shared" si="71"/>
        <v>2.5555555555555554</v>
      </c>
    </row>
    <row r="454" spans="1:25" x14ac:dyDescent="0.3">
      <c r="A454" t="str">
        <f>VLOOKUP(B454,'VTD Check'!A:D,4,FALSE)</f>
        <v>36-685</v>
      </c>
      <c r="B454" t="s">
        <v>464</v>
      </c>
      <c r="C454">
        <v>36</v>
      </c>
      <c r="D454" t="str">
        <f t="shared" si="63"/>
        <v>ED</v>
      </c>
      <c r="E454">
        <v>248</v>
      </c>
      <c r="F454">
        <v>65</v>
      </c>
      <c r="G454" s="1">
        <v>0.2621</v>
      </c>
      <c r="H454">
        <v>248</v>
      </c>
      <c r="I454">
        <v>65</v>
      </c>
      <c r="J454">
        <v>61</v>
      </c>
      <c r="K454">
        <v>1</v>
      </c>
      <c r="L454">
        <v>0</v>
      </c>
      <c r="M454">
        <v>0</v>
      </c>
      <c r="N454">
        <v>36</v>
      </c>
      <c r="O454">
        <v>0</v>
      </c>
      <c r="P454">
        <v>24</v>
      </c>
      <c r="Q454">
        <v>0</v>
      </c>
      <c r="R454">
        <f t="shared" si="64"/>
        <v>0.39344262295081966</v>
      </c>
      <c r="S454">
        <f t="shared" si="65"/>
        <v>1.6393442622950821E-2</v>
      </c>
      <c r="T454">
        <f t="shared" si="66"/>
        <v>0.5901639344262295</v>
      </c>
      <c r="U454">
        <f t="shared" si="67"/>
        <v>0</v>
      </c>
      <c r="V454">
        <f t="shared" si="68"/>
        <v>0</v>
      </c>
      <c r="W454">
        <f t="shared" si="69"/>
        <v>0</v>
      </c>
      <c r="X454">
        <f t="shared" si="70"/>
        <v>0</v>
      </c>
      <c r="Y454">
        <f t="shared" si="71"/>
        <v>2.5901639344262293</v>
      </c>
    </row>
    <row r="455" spans="1:25" x14ac:dyDescent="0.3">
      <c r="A455" t="str">
        <f>VLOOKUP(B455,'VTD Check'!A:D,4,FALSE)</f>
        <v>36-696</v>
      </c>
      <c r="B455" t="s">
        <v>465</v>
      </c>
      <c r="C455">
        <v>36</v>
      </c>
      <c r="D455" t="str">
        <f t="shared" si="63"/>
        <v>ED</v>
      </c>
      <c r="E455">
        <v>58</v>
      </c>
      <c r="F455">
        <v>22</v>
      </c>
      <c r="G455" s="1">
        <v>0.37930000000000003</v>
      </c>
      <c r="H455">
        <v>58</v>
      </c>
      <c r="I455">
        <v>22</v>
      </c>
      <c r="J455">
        <v>22</v>
      </c>
      <c r="K455">
        <v>0</v>
      </c>
      <c r="L455">
        <v>0</v>
      </c>
      <c r="M455">
        <v>0</v>
      </c>
      <c r="N455">
        <v>6</v>
      </c>
      <c r="O455">
        <v>2</v>
      </c>
      <c r="P455">
        <v>14</v>
      </c>
      <c r="Q455">
        <v>0</v>
      </c>
      <c r="R455">
        <f t="shared" si="64"/>
        <v>0.63636363636363635</v>
      </c>
      <c r="S455">
        <f t="shared" si="65"/>
        <v>0</v>
      </c>
      <c r="T455">
        <f t="shared" si="66"/>
        <v>0.27272727272727271</v>
      </c>
      <c r="U455">
        <f t="shared" si="67"/>
        <v>0</v>
      </c>
      <c r="V455">
        <f t="shared" si="68"/>
        <v>9.0909090909090912E-2</v>
      </c>
      <c r="W455">
        <f t="shared" si="69"/>
        <v>0</v>
      </c>
      <c r="X455">
        <f t="shared" si="70"/>
        <v>0</v>
      </c>
      <c r="Y455">
        <f t="shared" si="71"/>
        <v>0.63636363636363635</v>
      </c>
    </row>
    <row r="456" spans="1:25" x14ac:dyDescent="0.3">
      <c r="A456" t="e">
        <f>VLOOKUP(B456,'VTD Check'!A:D,4,FALSE)</f>
        <v>#N/A</v>
      </c>
      <c r="B456" t="s">
        <v>466</v>
      </c>
      <c r="C456">
        <v>36</v>
      </c>
      <c r="D456" t="str">
        <f t="shared" si="63"/>
        <v/>
      </c>
      <c r="R456" t="str">
        <f t="shared" si="64"/>
        <v/>
      </c>
      <c r="S456" t="str">
        <f t="shared" si="65"/>
        <v/>
      </c>
      <c r="T456" t="str">
        <f t="shared" si="66"/>
        <v/>
      </c>
      <c r="U456" t="str">
        <f t="shared" si="67"/>
        <v/>
      </c>
      <c r="V456" t="str">
        <f t="shared" si="68"/>
        <v/>
      </c>
      <c r="W456" t="str">
        <f t="shared" si="69"/>
        <v/>
      </c>
      <c r="X456" t="str">
        <f t="shared" si="70"/>
        <v/>
      </c>
      <c r="Y456" t="str">
        <f t="shared" si="71"/>
        <v/>
      </c>
    </row>
    <row r="457" spans="1:25" x14ac:dyDescent="0.3">
      <c r="A457" t="e">
        <f>VLOOKUP(B457,'VTD Check'!A:D,4,FALSE)</f>
        <v>#N/A</v>
      </c>
      <c r="B457" t="s">
        <v>467</v>
      </c>
      <c r="C457">
        <v>36</v>
      </c>
      <c r="D457" t="str">
        <f t="shared" si="63"/>
        <v/>
      </c>
      <c r="R457" t="str">
        <f t="shared" si="64"/>
        <v/>
      </c>
      <c r="S457" t="str">
        <f t="shared" si="65"/>
        <v/>
      </c>
      <c r="T457" t="str">
        <f t="shared" si="66"/>
        <v/>
      </c>
      <c r="U457" t="str">
        <f t="shared" si="67"/>
        <v/>
      </c>
      <c r="V457" t="str">
        <f t="shared" si="68"/>
        <v/>
      </c>
      <c r="W457" t="str">
        <f t="shared" si="69"/>
        <v/>
      </c>
      <c r="X457" t="str">
        <f t="shared" si="70"/>
        <v/>
      </c>
      <c r="Y457" t="str">
        <f t="shared" si="71"/>
        <v/>
      </c>
    </row>
    <row r="458" spans="1:25" x14ac:dyDescent="0.3">
      <c r="A458" t="str">
        <f>VLOOKUP(B458,'VTD Check'!A:D,4,FALSE)</f>
        <v>37-700</v>
      </c>
      <c r="B458" t="s">
        <v>468</v>
      </c>
      <c r="C458">
        <v>37</v>
      </c>
      <c r="D458" t="str">
        <f t="shared" si="63"/>
        <v>ED</v>
      </c>
      <c r="E458">
        <v>175</v>
      </c>
      <c r="F458">
        <v>59</v>
      </c>
      <c r="G458" s="1">
        <v>0.33710000000000001</v>
      </c>
      <c r="H458">
        <v>175</v>
      </c>
      <c r="I458">
        <v>59</v>
      </c>
      <c r="J458">
        <v>59</v>
      </c>
      <c r="K458">
        <v>1</v>
      </c>
      <c r="L458">
        <v>1</v>
      </c>
      <c r="M458">
        <v>1</v>
      </c>
      <c r="N458">
        <v>24</v>
      </c>
      <c r="O458">
        <v>0</v>
      </c>
      <c r="P458">
        <v>32</v>
      </c>
      <c r="Q458">
        <v>0</v>
      </c>
      <c r="R458">
        <f t="shared" si="64"/>
        <v>0.5423728813559322</v>
      </c>
      <c r="S458">
        <f t="shared" si="65"/>
        <v>1.6949152542372881E-2</v>
      </c>
      <c r="T458">
        <f t="shared" si="66"/>
        <v>0.40677966101694918</v>
      </c>
      <c r="U458">
        <f t="shared" si="67"/>
        <v>1.6949152542372881E-2</v>
      </c>
      <c r="V458">
        <f t="shared" si="68"/>
        <v>0</v>
      </c>
      <c r="W458">
        <f t="shared" si="69"/>
        <v>1.6949152542372881E-2</v>
      </c>
      <c r="X458">
        <f t="shared" si="70"/>
        <v>0</v>
      </c>
      <c r="Y458">
        <f t="shared" si="71"/>
        <v>0.5423728813559322</v>
      </c>
    </row>
    <row r="459" spans="1:25" x14ac:dyDescent="0.3">
      <c r="A459" t="str">
        <f>VLOOKUP(B459,'VTD Check'!A:D,4,FALSE)</f>
        <v>37-702</v>
      </c>
      <c r="B459" t="s">
        <v>469</v>
      </c>
      <c r="C459">
        <v>37</v>
      </c>
      <c r="D459" t="str">
        <f t="shared" si="63"/>
        <v>ED</v>
      </c>
      <c r="E459">
        <v>135</v>
      </c>
      <c r="F459">
        <v>49</v>
      </c>
      <c r="G459" s="1">
        <v>0.36299999999999999</v>
      </c>
      <c r="H459">
        <v>135</v>
      </c>
      <c r="I459">
        <v>49</v>
      </c>
      <c r="J459">
        <v>48</v>
      </c>
      <c r="K459">
        <v>0</v>
      </c>
      <c r="L459">
        <v>0</v>
      </c>
      <c r="M459">
        <v>0</v>
      </c>
      <c r="N459">
        <v>17</v>
      </c>
      <c r="O459">
        <v>1</v>
      </c>
      <c r="P459">
        <v>30</v>
      </c>
      <c r="Q459">
        <v>0</v>
      </c>
      <c r="R459">
        <f t="shared" si="64"/>
        <v>0.625</v>
      </c>
      <c r="S459">
        <f t="shared" si="65"/>
        <v>0</v>
      </c>
      <c r="T459">
        <f t="shared" si="66"/>
        <v>0.35416666666666669</v>
      </c>
      <c r="U459">
        <f t="shared" si="67"/>
        <v>0</v>
      </c>
      <c r="V459">
        <f t="shared" si="68"/>
        <v>2.0833333333333332E-2</v>
      </c>
      <c r="W459">
        <f t="shared" si="69"/>
        <v>0</v>
      </c>
      <c r="X459">
        <f t="shared" si="70"/>
        <v>0</v>
      </c>
      <c r="Y459">
        <f t="shared" si="71"/>
        <v>0.625</v>
      </c>
    </row>
    <row r="460" spans="1:25" x14ac:dyDescent="0.3">
      <c r="A460" t="str">
        <f>VLOOKUP(B460,'VTD Check'!A:D,4,FALSE)</f>
        <v>37-704</v>
      </c>
      <c r="B460" t="s">
        <v>470</v>
      </c>
      <c r="C460">
        <v>37</v>
      </c>
      <c r="D460" t="str">
        <f t="shared" si="63"/>
        <v>ED</v>
      </c>
      <c r="E460">
        <v>354</v>
      </c>
      <c r="F460">
        <v>32</v>
      </c>
      <c r="G460" s="1">
        <v>9.0399999999999994E-2</v>
      </c>
      <c r="H460">
        <v>354</v>
      </c>
      <c r="I460">
        <v>32</v>
      </c>
      <c r="J460">
        <v>32</v>
      </c>
      <c r="K460">
        <v>0</v>
      </c>
      <c r="L460">
        <v>0</v>
      </c>
      <c r="M460">
        <v>1</v>
      </c>
      <c r="N460">
        <v>14</v>
      </c>
      <c r="O460">
        <v>1</v>
      </c>
      <c r="P460">
        <v>16</v>
      </c>
      <c r="Q460">
        <v>0</v>
      </c>
      <c r="R460">
        <f t="shared" si="64"/>
        <v>0.5</v>
      </c>
      <c r="S460">
        <f t="shared" si="65"/>
        <v>0</v>
      </c>
      <c r="T460">
        <f t="shared" si="66"/>
        <v>0.4375</v>
      </c>
      <c r="U460">
        <f t="shared" si="67"/>
        <v>3.125E-2</v>
      </c>
      <c r="V460">
        <f t="shared" si="68"/>
        <v>3.125E-2</v>
      </c>
      <c r="W460">
        <f t="shared" si="69"/>
        <v>0</v>
      </c>
      <c r="X460">
        <f t="shared" si="70"/>
        <v>0</v>
      </c>
      <c r="Y460">
        <f t="shared" si="71"/>
        <v>0.5</v>
      </c>
    </row>
    <row r="461" spans="1:25" x14ac:dyDescent="0.3">
      <c r="A461" t="str">
        <f>VLOOKUP(B461,'VTD Check'!A:D,4,FALSE)</f>
        <v>37-706</v>
      </c>
      <c r="B461" t="s">
        <v>471</v>
      </c>
      <c r="C461">
        <v>37</v>
      </c>
      <c r="D461" t="str">
        <f t="shared" si="63"/>
        <v>ED</v>
      </c>
      <c r="E461">
        <v>1649</v>
      </c>
      <c r="F461">
        <v>783</v>
      </c>
      <c r="G461" s="1">
        <v>0.4748</v>
      </c>
      <c r="H461">
        <v>1649</v>
      </c>
      <c r="I461">
        <v>783</v>
      </c>
      <c r="J461">
        <v>783</v>
      </c>
      <c r="K461">
        <v>19</v>
      </c>
      <c r="L461">
        <v>4</v>
      </c>
      <c r="M461">
        <v>5</v>
      </c>
      <c r="N461">
        <v>378</v>
      </c>
      <c r="O461">
        <v>2</v>
      </c>
      <c r="P461">
        <v>375</v>
      </c>
      <c r="Q461">
        <v>0</v>
      </c>
      <c r="R461">
        <f t="shared" si="64"/>
        <v>0.47892720306513409</v>
      </c>
      <c r="S461">
        <f t="shared" si="65"/>
        <v>2.4265644955300127E-2</v>
      </c>
      <c r="T461">
        <f t="shared" si="66"/>
        <v>0.48275862068965519</v>
      </c>
      <c r="U461">
        <f t="shared" si="67"/>
        <v>6.3856960408684551E-3</v>
      </c>
      <c r="V461">
        <f t="shared" si="68"/>
        <v>2.554278416347382E-3</v>
      </c>
      <c r="W461">
        <f t="shared" si="69"/>
        <v>5.108556832694764E-3</v>
      </c>
      <c r="X461">
        <f t="shared" si="70"/>
        <v>0</v>
      </c>
      <c r="Y461">
        <f t="shared" si="71"/>
        <v>2.4827586206896552</v>
      </c>
    </row>
    <row r="462" spans="1:25" x14ac:dyDescent="0.3">
      <c r="A462" t="str">
        <f>VLOOKUP(B462,'VTD Check'!A:D,4,FALSE)</f>
        <v>37-708</v>
      </c>
      <c r="B462" t="s">
        <v>472</v>
      </c>
      <c r="C462">
        <v>37</v>
      </c>
      <c r="D462" t="str">
        <f t="shared" si="63"/>
        <v>ED</v>
      </c>
      <c r="E462">
        <v>261</v>
      </c>
      <c r="F462">
        <v>33</v>
      </c>
      <c r="G462" s="1">
        <v>0.12640000000000001</v>
      </c>
      <c r="H462">
        <v>261</v>
      </c>
      <c r="I462">
        <v>33</v>
      </c>
      <c r="J462">
        <v>32</v>
      </c>
      <c r="K462">
        <v>0</v>
      </c>
      <c r="L462">
        <v>0</v>
      </c>
      <c r="M462">
        <v>1</v>
      </c>
      <c r="N462">
        <v>3</v>
      </c>
      <c r="O462">
        <v>1</v>
      </c>
      <c r="P462">
        <v>27</v>
      </c>
      <c r="Q462">
        <v>0</v>
      </c>
      <c r="R462">
        <f t="shared" si="64"/>
        <v>0.84375</v>
      </c>
      <c r="S462">
        <f t="shared" si="65"/>
        <v>0</v>
      </c>
      <c r="T462">
        <f t="shared" si="66"/>
        <v>9.375E-2</v>
      </c>
      <c r="U462">
        <f t="shared" si="67"/>
        <v>3.125E-2</v>
      </c>
      <c r="V462">
        <f t="shared" si="68"/>
        <v>3.125E-2</v>
      </c>
      <c r="W462">
        <f t="shared" si="69"/>
        <v>0</v>
      </c>
      <c r="X462">
        <f t="shared" si="70"/>
        <v>0</v>
      </c>
      <c r="Y462">
        <f t="shared" si="71"/>
        <v>0.84375</v>
      </c>
    </row>
    <row r="463" spans="1:25" x14ac:dyDescent="0.3">
      <c r="A463" t="str">
        <f>VLOOKUP(B463,'VTD Check'!A:D,4,FALSE)</f>
        <v>37-710</v>
      </c>
      <c r="B463" t="s">
        <v>473</v>
      </c>
      <c r="C463">
        <v>37</v>
      </c>
      <c r="D463" t="str">
        <f t="shared" si="63"/>
        <v>ED</v>
      </c>
      <c r="E463">
        <v>56</v>
      </c>
      <c r="F463">
        <v>22</v>
      </c>
      <c r="G463" s="1">
        <v>0.39290000000000003</v>
      </c>
      <c r="H463">
        <v>56</v>
      </c>
      <c r="I463">
        <v>22</v>
      </c>
      <c r="J463">
        <v>22</v>
      </c>
      <c r="K463">
        <v>0</v>
      </c>
      <c r="L463">
        <v>0</v>
      </c>
      <c r="M463">
        <v>0</v>
      </c>
      <c r="N463">
        <v>4</v>
      </c>
      <c r="O463">
        <v>0</v>
      </c>
      <c r="P463">
        <v>18</v>
      </c>
      <c r="Q463">
        <v>0</v>
      </c>
      <c r="R463">
        <f t="shared" si="64"/>
        <v>0.81818181818181823</v>
      </c>
      <c r="S463">
        <f t="shared" si="65"/>
        <v>0</v>
      </c>
      <c r="T463">
        <f t="shared" si="66"/>
        <v>0.18181818181818182</v>
      </c>
      <c r="U463">
        <f t="shared" si="67"/>
        <v>0</v>
      </c>
      <c r="V463">
        <f t="shared" si="68"/>
        <v>0</v>
      </c>
      <c r="W463">
        <f t="shared" si="69"/>
        <v>0</v>
      </c>
      <c r="X463">
        <f t="shared" si="70"/>
        <v>0</v>
      </c>
      <c r="Y463">
        <f t="shared" si="71"/>
        <v>0.81818181818181823</v>
      </c>
    </row>
    <row r="464" spans="1:25" x14ac:dyDescent="0.3">
      <c r="A464" t="str">
        <f>VLOOKUP(B464,'VTD Check'!A:D,4,FALSE)</f>
        <v>37-712</v>
      </c>
      <c r="B464" t="s">
        <v>474</v>
      </c>
      <c r="C464">
        <v>37</v>
      </c>
      <c r="D464" t="str">
        <f t="shared" si="63"/>
        <v>ED</v>
      </c>
      <c r="E464">
        <v>143</v>
      </c>
      <c r="F464">
        <v>38</v>
      </c>
      <c r="G464" s="1">
        <v>0.26569999999999999</v>
      </c>
      <c r="H464">
        <v>143</v>
      </c>
      <c r="I464">
        <v>38</v>
      </c>
      <c r="J464">
        <v>38</v>
      </c>
      <c r="K464">
        <v>0</v>
      </c>
      <c r="L464">
        <v>0</v>
      </c>
      <c r="M464">
        <v>0</v>
      </c>
      <c r="N464">
        <v>6</v>
      </c>
      <c r="O464">
        <v>0</v>
      </c>
      <c r="P464">
        <v>32</v>
      </c>
      <c r="Q464">
        <v>0</v>
      </c>
      <c r="R464">
        <f t="shared" si="64"/>
        <v>0.84210526315789469</v>
      </c>
      <c r="S464">
        <f t="shared" si="65"/>
        <v>0</v>
      </c>
      <c r="T464">
        <f t="shared" si="66"/>
        <v>0.15789473684210525</v>
      </c>
      <c r="U464">
        <f t="shared" si="67"/>
        <v>0</v>
      </c>
      <c r="V464">
        <f t="shared" si="68"/>
        <v>0</v>
      </c>
      <c r="W464">
        <f t="shared" si="69"/>
        <v>0</v>
      </c>
      <c r="X464">
        <f t="shared" si="70"/>
        <v>0</v>
      </c>
      <c r="Y464">
        <f t="shared" si="71"/>
        <v>0.84210526315789469</v>
      </c>
    </row>
    <row r="465" spans="1:25" x14ac:dyDescent="0.3">
      <c r="A465" t="str">
        <f>VLOOKUP(B465,'VTD Check'!A:D,4,FALSE)</f>
        <v>37-714</v>
      </c>
      <c r="B465" t="s">
        <v>475</v>
      </c>
      <c r="C465">
        <v>37</v>
      </c>
      <c r="D465" t="str">
        <f t="shared" si="63"/>
        <v>ED</v>
      </c>
      <c r="E465">
        <v>1498</v>
      </c>
      <c r="F465">
        <v>740</v>
      </c>
      <c r="G465" s="1">
        <v>0.49399999999999999</v>
      </c>
      <c r="H465">
        <v>1498</v>
      </c>
      <c r="I465">
        <v>740</v>
      </c>
      <c r="J465">
        <v>737</v>
      </c>
      <c r="K465">
        <v>11</v>
      </c>
      <c r="L465">
        <v>2</v>
      </c>
      <c r="M465">
        <v>6</v>
      </c>
      <c r="N465">
        <v>333</v>
      </c>
      <c r="O465">
        <v>1</v>
      </c>
      <c r="P465">
        <v>382</v>
      </c>
      <c r="Q465">
        <v>2</v>
      </c>
      <c r="R465">
        <f t="shared" si="64"/>
        <v>0.51831750339213023</v>
      </c>
      <c r="S465">
        <f t="shared" si="65"/>
        <v>1.4925373134328358E-2</v>
      </c>
      <c r="T465">
        <f t="shared" si="66"/>
        <v>0.45183175033921302</v>
      </c>
      <c r="U465">
        <f t="shared" si="67"/>
        <v>8.1411126187245584E-3</v>
      </c>
      <c r="V465">
        <f t="shared" si="68"/>
        <v>1.3568521031207597E-3</v>
      </c>
      <c r="W465">
        <f t="shared" si="69"/>
        <v>2.7137042062415195E-3</v>
      </c>
      <c r="X465">
        <f t="shared" si="70"/>
        <v>2.7137042062415195E-3</v>
      </c>
      <c r="Y465">
        <f t="shared" si="71"/>
        <v>0.51831750339213023</v>
      </c>
    </row>
    <row r="466" spans="1:25" x14ac:dyDescent="0.3">
      <c r="A466" t="str">
        <f>VLOOKUP(B466,'VTD Check'!A:D,4,FALSE)</f>
        <v>37-716</v>
      </c>
      <c r="B466" t="s">
        <v>476</v>
      </c>
      <c r="C466">
        <v>37</v>
      </c>
      <c r="D466" t="str">
        <f t="shared" si="63"/>
        <v>ED</v>
      </c>
      <c r="E466">
        <v>147</v>
      </c>
      <c r="F466">
        <v>25</v>
      </c>
      <c r="G466" s="1">
        <v>0.1701</v>
      </c>
      <c r="H466">
        <v>147</v>
      </c>
      <c r="I466">
        <v>25</v>
      </c>
      <c r="J466">
        <v>25</v>
      </c>
      <c r="K466">
        <v>0</v>
      </c>
      <c r="L466">
        <v>1</v>
      </c>
      <c r="M466">
        <v>2</v>
      </c>
      <c r="N466">
        <v>4</v>
      </c>
      <c r="O466">
        <v>0</v>
      </c>
      <c r="P466">
        <v>18</v>
      </c>
      <c r="Q466">
        <v>0</v>
      </c>
      <c r="R466">
        <f t="shared" si="64"/>
        <v>0.72</v>
      </c>
      <c r="S466">
        <f t="shared" si="65"/>
        <v>0</v>
      </c>
      <c r="T466">
        <f t="shared" si="66"/>
        <v>0.16</v>
      </c>
      <c r="U466">
        <f t="shared" si="67"/>
        <v>0.08</v>
      </c>
      <c r="V466">
        <f t="shared" si="68"/>
        <v>0</v>
      </c>
      <c r="W466">
        <f t="shared" si="69"/>
        <v>0.04</v>
      </c>
      <c r="X466">
        <f t="shared" si="70"/>
        <v>0</v>
      </c>
      <c r="Y466">
        <f t="shared" si="71"/>
        <v>0.72</v>
      </c>
    </row>
    <row r="467" spans="1:25" x14ac:dyDescent="0.3">
      <c r="A467" t="str">
        <f>VLOOKUP(B467,'VTD Check'!A:D,4,FALSE)</f>
        <v>37-718</v>
      </c>
      <c r="B467" t="s">
        <v>477</v>
      </c>
      <c r="C467">
        <v>37</v>
      </c>
      <c r="D467" t="str">
        <f t="shared" si="63"/>
        <v>ED</v>
      </c>
      <c r="E467">
        <v>78</v>
      </c>
      <c r="F467">
        <v>41</v>
      </c>
      <c r="G467" s="1">
        <v>0.52559999999999996</v>
      </c>
      <c r="H467">
        <v>78</v>
      </c>
      <c r="I467">
        <v>41</v>
      </c>
      <c r="J467">
        <v>40</v>
      </c>
      <c r="K467">
        <v>0</v>
      </c>
      <c r="L467">
        <v>0</v>
      </c>
      <c r="M467">
        <v>0</v>
      </c>
      <c r="N467">
        <v>5</v>
      </c>
      <c r="O467">
        <v>0</v>
      </c>
      <c r="P467">
        <v>35</v>
      </c>
      <c r="Q467">
        <v>0</v>
      </c>
      <c r="R467">
        <f t="shared" si="64"/>
        <v>0.875</v>
      </c>
      <c r="S467">
        <f t="shared" si="65"/>
        <v>0</v>
      </c>
      <c r="T467">
        <f t="shared" si="66"/>
        <v>0.125</v>
      </c>
      <c r="U467">
        <f t="shared" si="67"/>
        <v>0</v>
      </c>
      <c r="V467">
        <f t="shared" si="68"/>
        <v>0</v>
      </c>
      <c r="W467">
        <f t="shared" si="69"/>
        <v>0</v>
      </c>
      <c r="X467">
        <f t="shared" si="70"/>
        <v>0</v>
      </c>
      <c r="Y467">
        <f t="shared" si="71"/>
        <v>0.875</v>
      </c>
    </row>
    <row r="468" spans="1:25" x14ac:dyDescent="0.3">
      <c r="A468" t="str">
        <f>VLOOKUP(B468,'VTD Check'!A:D,4,FALSE)</f>
        <v>37-720</v>
      </c>
      <c r="B468" t="s">
        <v>478</v>
      </c>
      <c r="C468">
        <v>37</v>
      </c>
      <c r="D468" t="str">
        <f t="shared" si="63"/>
        <v>ED</v>
      </c>
      <c r="E468">
        <v>336</v>
      </c>
      <c r="F468">
        <v>146</v>
      </c>
      <c r="G468" s="1">
        <v>0.4345</v>
      </c>
      <c r="H468">
        <v>336</v>
      </c>
      <c r="I468">
        <v>146</v>
      </c>
      <c r="J468">
        <v>144</v>
      </c>
      <c r="K468">
        <v>2</v>
      </c>
      <c r="L468">
        <v>0</v>
      </c>
      <c r="M468">
        <v>1</v>
      </c>
      <c r="N468">
        <v>29</v>
      </c>
      <c r="O468">
        <v>1</v>
      </c>
      <c r="P468">
        <v>111</v>
      </c>
      <c r="Q468">
        <v>0</v>
      </c>
      <c r="R468">
        <f t="shared" si="64"/>
        <v>0.77083333333333337</v>
      </c>
      <c r="S468">
        <f t="shared" si="65"/>
        <v>1.3888888888888888E-2</v>
      </c>
      <c r="T468">
        <f t="shared" si="66"/>
        <v>0.2013888888888889</v>
      </c>
      <c r="U468">
        <f t="shared" si="67"/>
        <v>6.9444444444444441E-3</v>
      </c>
      <c r="V468">
        <f t="shared" si="68"/>
        <v>6.9444444444444441E-3</v>
      </c>
      <c r="W468">
        <f t="shared" si="69"/>
        <v>0</v>
      </c>
      <c r="X468">
        <f t="shared" si="70"/>
        <v>0</v>
      </c>
      <c r="Y468">
        <f t="shared" si="71"/>
        <v>0.77083333333333337</v>
      </c>
    </row>
    <row r="469" spans="1:25" x14ac:dyDescent="0.3">
      <c r="A469" t="str">
        <f>VLOOKUP(B469,'VTD Check'!A:D,4,FALSE)</f>
        <v>37-722</v>
      </c>
      <c r="B469" t="s">
        <v>479</v>
      </c>
      <c r="C469">
        <v>37</v>
      </c>
      <c r="D469" t="str">
        <f t="shared" si="63"/>
        <v>ED</v>
      </c>
      <c r="E469">
        <v>378</v>
      </c>
      <c r="F469">
        <v>188</v>
      </c>
      <c r="G469" s="1">
        <v>0.49740000000000001</v>
      </c>
      <c r="H469">
        <v>378</v>
      </c>
      <c r="I469">
        <v>188</v>
      </c>
      <c r="J469">
        <v>187</v>
      </c>
      <c r="K469">
        <v>1</v>
      </c>
      <c r="L469">
        <v>0</v>
      </c>
      <c r="M469">
        <v>1</v>
      </c>
      <c r="N469">
        <v>48</v>
      </c>
      <c r="O469">
        <v>1</v>
      </c>
      <c r="P469">
        <v>135</v>
      </c>
      <c r="Q469">
        <v>1</v>
      </c>
      <c r="R469">
        <f t="shared" si="64"/>
        <v>0.72192513368983957</v>
      </c>
      <c r="S469">
        <f t="shared" si="65"/>
        <v>5.3475935828877002E-3</v>
      </c>
      <c r="T469">
        <f t="shared" si="66"/>
        <v>0.25668449197860965</v>
      </c>
      <c r="U469">
        <f t="shared" si="67"/>
        <v>5.3475935828877002E-3</v>
      </c>
      <c r="V469">
        <f t="shared" si="68"/>
        <v>5.3475935828877002E-3</v>
      </c>
      <c r="W469">
        <f t="shared" si="69"/>
        <v>0</v>
      </c>
      <c r="X469">
        <f t="shared" si="70"/>
        <v>5.3475935828877002E-3</v>
      </c>
      <c r="Y469">
        <f t="shared" si="71"/>
        <v>0.72192513368983957</v>
      </c>
    </row>
    <row r="470" spans="1:25" x14ac:dyDescent="0.3">
      <c r="A470" t="str">
        <f>VLOOKUP(B470,'VTD Check'!A:D,4,FALSE)</f>
        <v>37-724</v>
      </c>
      <c r="B470" t="s">
        <v>480</v>
      </c>
      <c r="C470">
        <v>37</v>
      </c>
      <c r="D470" t="str">
        <f t="shared" si="63"/>
        <v>ED</v>
      </c>
      <c r="E470">
        <v>100</v>
      </c>
      <c r="F470">
        <v>56</v>
      </c>
      <c r="G470" s="1">
        <v>0.56000000000000005</v>
      </c>
      <c r="H470">
        <v>100</v>
      </c>
      <c r="I470">
        <v>56</v>
      </c>
      <c r="J470">
        <v>52</v>
      </c>
      <c r="K470">
        <v>0</v>
      </c>
      <c r="L470">
        <v>1</v>
      </c>
      <c r="M470">
        <v>0</v>
      </c>
      <c r="N470">
        <v>11</v>
      </c>
      <c r="O470">
        <v>0</v>
      </c>
      <c r="P470">
        <v>40</v>
      </c>
      <c r="Q470">
        <v>0</v>
      </c>
      <c r="R470">
        <f t="shared" si="64"/>
        <v>0.76923076923076927</v>
      </c>
      <c r="S470">
        <f t="shared" si="65"/>
        <v>0</v>
      </c>
      <c r="T470">
        <f t="shared" si="66"/>
        <v>0.21153846153846154</v>
      </c>
      <c r="U470">
        <f t="shared" si="67"/>
        <v>0</v>
      </c>
      <c r="V470">
        <f t="shared" si="68"/>
        <v>0</v>
      </c>
      <c r="W470">
        <f t="shared" si="69"/>
        <v>1.9230769230769232E-2</v>
      </c>
      <c r="X470">
        <f t="shared" si="70"/>
        <v>0</v>
      </c>
      <c r="Y470">
        <f t="shared" si="71"/>
        <v>0.76923076923076927</v>
      </c>
    </row>
    <row r="471" spans="1:25" x14ac:dyDescent="0.3">
      <c r="A471" t="str">
        <f>VLOOKUP(B471,'VTD Check'!A:D,4,FALSE)</f>
        <v>37-726</v>
      </c>
      <c r="B471" t="s">
        <v>481</v>
      </c>
      <c r="C471">
        <v>37</v>
      </c>
      <c r="D471" t="str">
        <f t="shared" si="63"/>
        <v>ED</v>
      </c>
      <c r="E471">
        <v>213</v>
      </c>
      <c r="F471">
        <v>123</v>
      </c>
      <c r="G471" s="1">
        <v>0.57750000000000001</v>
      </c>
      <c r="H471">
        <v>213</v>
      </c>
      <c r="I471">
        <v>123</v>
      </c>
      <c r="J471">
        <v>123</v>
      </c>
      <c r="K471">
        <v>1</v>
      </c>
      <c r="L471">
        <v>0</v>
      </c>
      <c r="M471">
        <v>3</v>
      </c>
      <c r="N471">
        <v>48</v>
      </c>
      <c r="O471">
        <v>0</v>
      </c>
      <c r="P471">
        <v>71</v>
      </c>
      <c r="Q471">
        <v>0</v>
      </c>
      <c r="R471">
        <f t="shared" si="64"/>
        <v>0.57723577235772361</v>
      </c>
      <c r="S471">
        <f t="shared" si="65"/>
        <v>8.130081300813009E-3</v>
      </c>
      <c r="T471">
        <f t="shared" si="66"/>
        <v>0.3902439024390244</v>
      </c>
      <c r="U471">
        <f t="shared" si="67"/>
        <v>2.4390243902439025E-2</v>
      </c>
      <c r="V471">
        <f t="shared" si="68"/>
        <v>0</v>
      </c>
      <c r="W471">
        <f t="shared" si="69"/>
        <v>0</v>
      </c>
      <c r="X471">
        <f t="shared" si="70"/>
        <v>0</v>
      </c>
      <c r="Y471">
        <f t="shared" si="71"/>
        <v>0.57723577235772361</v>
      </c>
    </row>
    <row r="472" spans="1:25" x14ac:dyDescent="0.3">
      <c r="A472" t="str">
        <f>VLOOKUP(B472,'VTD Check'!A:D,4,FALSE)</f>
        <v>37-728</v>
      </c>
      <c r="B472" t="s">
        <v>482</v>
      </c>
      <c r="C472">
        <v>37</v>
      </c>
      <c r="D472" t="str">
        <f t="shared" si="63"/>
        <v>ED</v>
      </c>
      <c r="E472">
        <v>449</v>
      </c>
      <c r="F472">
        <v>203</v>
      </c>
      <c r="G472" s="1">
        <v>0.4521</v>
      </c>
      <c r="H472">
        <v>449</v>
      </c>
      <c r="I472">
        <v>203</v>
      </c>
      <c r="J472">
        <v>202</v>
      </c>
      <c r="K472">
        <v>4</v>
      </c>
      <c r="L472">
        <v>0</v>
      </c>
      <c r="M472">
        <v>2</v>
      </c>
      <c r="N472">
        <v>63</v>
      </c>
      <c r="O472">
        <v>0</v>
      </c>
      <c r="P472">
        <v>133</v>
      </c>
      <c r="Q472">
        <v>0</v>
      </c>
      <c r="R472">
        <f t="shared" si="64"/>
        <v>0.65841584158415845</v>
      </c>
      <c r="S472">
        <f t="shared" si="65"/>
        <v>1.9801980198019802E-2</v>
      </c>
      <c r="T472">
        <f t="shared" si="66"/>
        <v>0.31188118811881188</v>
      </c>
      <c r="U472">
        <f t="shared" si="67"/>
        <v>9.9009900990099011E-3</v>
      </c>
      <c r="V472">
        <f t="shared" si="68"/>
        <v>0</v>
      </c>
      <c r="W472">
        <f t="shared" si="69"/>
        <v>0</v>
      </c>
      <c r="X472">
        <f t="shared" si="70"/>
        <v>0</v>
      </c>
      <c r="Y472">
        <f t="shared" si="71"/>
        <v>0.65841584158415845</v>
      </c>
    </row>
    <row r="473" spans="1:25" x14ac:dyDescent="0.3">
      <c r="A473" t="str">
        <f>VLOOKUP(B473,'VTD Check'!A:D,4,FALSE)</f>
        <v>37-730</v>
      </c>
      <c r="B473" t="s">
        <v>483</v>
      </c>
      <c r="C473">
        <v>37</v>
      </c>
      <c r="D473" t="str">
        <f t="shared" si="63"/>
        <v>ED</v>
      </c>
      <c r="E473">
        <v>249</v>
      </c>
      <c r="F473">
        <v>155</v>
      </c>
      <c r="G473" s="1">
        <v>0.62250000000000005</v>
      </c>
      <c r="H473">
        <v>249</v>
      </c>
      <c r="I473">
        <v>155</v>
      </c>
      <c r="J473">
        <v>153</v>
      </c>
      <c r="K473">
        <v>3</v>
      </c>
      <c r="L473">
        <v>0</v>
      </c>
      <c r="M473">
        <v>4</v>
      </c>
      <c r="N473">
        <v>62</v>
      </c>
      <c r="O473">
        <v>0</v>
      </c>
      <c r="P473">
        <v>84</v>
      </c>
      <c r="Q473">
        <v>0</v>
      </c>
      <c r="R473">
        <f t="shared" si="64"/>
        <v>0.5490196078431373</v>
      </c>
      <c r="S473">
        <f t="shared" si="65"/>
        <v>1.9607843137254902E-2</v>
      </c>
      <c r="T473">
        <f t="shared" si="66"/>
        <v>0.40522875816993464</v>
      </c>
      <c r="U473">
        <f t="shared" si="67"/>
        <v>2.6143790849673203E-2</v>
      </c>
      <c r="V473">
        <f t="shared" si="68"/>
        <v>0</v>
      </c>
      <c r="W473">
        <f t="shared" si="69"/>
        <v>0</v>
      </c>
      <c r="X473">
        <f t="shared" si="70"/>
        <v>0</v>
      </c>
      <c r="Y473">
        <f t="shared" si="71"/>
        <v>0.5490196078431373</v>
      </c>
    </row>
    <row r="474" spans="1:25" x14ac:dyDescent="0.3">
      <c r="A474" t="str">
        <f>VLOOKUP(B474,'VTD Check'!A:D,4,FALSE)</f>
        <v>37-732</v>
      </c>
      <c r="B474" t="s">
        <v>484</v>
      </c>
      <c r="C474">
        <v>37</v>
      </c>
      <c r="D474" t="str">
        <f t="shared" si="63"/>
        <v>ED</v>
      </c>
      <c r="E474">
        <v>86</v>
      </c>
      <c r="F474">
        <v>41</v>
      </c>
      <c r="G474" s="1">
        <v>0.47670000000000001</v>
      </c>
      <c r="H474">
        <v>86</v>
      </c>
      <c r="I474">
        <v>41</v>
      </c>
      <c r="J474">
        <v>40</v>
      </c>
      <c r="K474">
        <v>0</v>
      </c>
      <c r="L474">
        <v>0</v>
      </c>
      <c r="M474">
        <v>0</v>
      </c>
      <c r="N474">
        <v>5</v>
      </c>
      <c r="O474">
        <v>0</v>
      </c>
      <c r="P474">
        <v>35</v>
      </c>
      <c r="Q474">
        <v>0</v>
      </c>
      <c r="R474">
        <f t="shared" si="64"/>
        <v>0.875</v>
      </c>
      <c r="S474">
        <f t="shared" si="65"/>
        <v>0</v>
      </c>
      <c r="T474">
        <f t="shared" si="66"/>
        <v>0.125</v>
      </c>
      <c r="U474">
        <f t="shared" si="67"/>
        <v>0</v>
      </c>
      <c r="V474">
        <f t="shared" si="68"/>
        <v>0</v>
      </c>
      <c r="W474">
        <f t="shared" si="69"/>
        <v>0</v>
      </c>
      <c r="X474">
        <f t="shared" si="70"/>
        <v>0</v>
      </c>
      <c r="Y474">
        <f t="shared" si="71"/>
        <v>0.875</v>
      </c>
    </row>
    <row r="475" spans="1:25" x14ac:dyDescent="0.3">
      <c r="A475" t="str">
        <f>VLOOKUP(B475,'VTD Check'!A:D,4,FALSE)</f>
        <v>37-734</v>
      </c>
      <c r="B475" t="s">
        <v>485</v>
      </c>
      <c r="C475">
        <v>37</v>
      </c>
      <c r="D475" t="str">
        <f t="shared" si="63"/>
        <v>ED</v>
      </c>
      <c r="E475">
        <v>483</v>
      </c>
      <c r="F475">
        <v>182</v>
      </c>
      <c r="G475" s="1">
        <v>0.37680000000000002</v>
      </c>
      <c r="H475">
        <v>483</v>
      </c>
      <c r="I475">
        <v>182</v>
      </c>
      <c r="J475">
        <v>181</v>
      </c>
      <c r="K475">
        <v>1</v>
      </c>
      <c r="L475">
        <v>0</v>
      </c>
      <c r="M475">
        <v>1</v>
      </c>
      <c r="N475">
        <v>39</v>
      </c>
      <c r="O475">
        <v>0</v>
      </c>
      <c r="P475">
        <v>140</v>
      </c>
      <c r="Q475">
        <v>0</v>
      </c>
      <c r="R475">
        <f t="shared" si="64"/>
        <v>0.77348066298342544</v>
      </c>
      <c r="S475">
        <f t="shared" si="65"/>
        <v>5.5248618784530384E-3</v>
      </c>
      <c r="T475">
        <f t="shared" si="66"/>
        <v>0.21546961325966851</v>
      </c>
      <c r="U475">
        <f t="shared" si="67"/>
        <v>5.5248618784530384E-3</v>
      </c>
      <c r="V475">
        <f t="shared" si="68"/>
        <v>0</v>
      </c>
      <c r="W475">
        <f t="shared" si="69"/>
        <v>0</v>
      </c>
      <c r="X475">
        <f t="shared" si="70"/>
        <v>0</v>
      </c>
      <c r="Y475">
        <f t="shared" si="71"/>
        <v>0.77348066298342544</v>
      </c>
    </row>
    <row r="476" spans="1:25" x14ac:dyDescent="0.3">
      <c r="A476" t="str">
        <f>VLOOKUP(B476,'VTD Check'!A:D,4,FALSE)</f>
        <v>37-736</v>
      </c>
      <c r="B476" t="s">
        <v>486</v>
      </c>
      <c r="C476">
        <v>37</v>
      </c>
      <c r="D476" t="str">
        <f t="shared" si="63"/>
        <v>ED</v>
      </c>
      <c r="E476">
        <v>83</v>
      </c>
      <c r="F476">
        <v>29</v>
      </c>
      <c r="G476" s="1">
        <v>0.34939999999999999</v>
      </c>
      <c r="H476">
        <v>83</v>
      </c>
      <c r="I476">
        <v>29</v>
      </c>
      <c r="J476">
        <v>29</v>
      </c>
      <c r="K476">
        <v>0</v>
      </c>
      <c r="L476">
        <v>0</v>
      </c>
      <c r="M476">
        <v>1</v>
      </c>
      <c r="N476">
        <v>11</v>
      </c>
      <c r="O476">
        <v>0</v>
      </c>
      <c r="P476">
        <v>17</v>
      </c>
      <c r="Q476">
        <v>0</v>
      </c>
      <c r="R476">
        <f t="shared" si="64"/>
        <v>0.58620689655172409</v>
      </c>
      <c r="S476">
        <f t="shared" si="65"/>
        <v>0</v>
      </c>
      <c r="T476">
        <f t="shared" si="66"/>
        <v>0.37931034482758619</v>
      </c>
      <c r="U476">
        <f t="shared" si="67"/>
        <v>3.4482758620689655E-2</v>
      </c>
      <c r="V476">
        <f t="shared" si="68"/>
        <v>0</v>
      </c>
      <c r="W476">
        <f t="shared" si="69"/>
        <v>0</v>
      </c>
      <c r="X476">
        <f t="shared" si="70"/>
        <v>0</v>
      </c>
      <c r="Y476">
        <f t="shared" si="71"/>
        <v>0.58620689655172409</v>
      </c>
    </row>
    <row r="477" spans="1:25" x14ac:dyDescent="0.3">
      <c r="A477" t="str">
        <f>VLOOKUP(B477,'VTD Check'!A:D,4,FALSE)</f>
        <v>37-738</v>
      </c>
      <c r="B477" t="s">
        <v>487</v>
      </c>
      <c r="C477">
        <v>37</v>
      </c>
      <c r="D477" t="str">
        <f t="shared" si="63"/>
        <v>ED</v>
      </c>
      <c r="E477">
        <v>91</v>
      </c>
      <c r="F477">
        <v>36</v>
      </c>
      <c r="G477" s="1">
        <v>0.39560000000000001</v>
      </c>
      <c r="H477">
        <v>91</v>
      </c>
      <c r="I477">
        <v>36</v>
      </c>
      <c r="J477">
        <v>36</v>
      </c>
      <c r="K477">
        <v>0</v>
      </c>
      <c r="L477">
        <v>0</v>
      </c>
      <c r="M477">
        <v>0</v>
      </c>
      <c r="N477">
        <v>15</v>
      </c>
      <c r="O477">
        <v>0</v>
      </c>
      <c r="P477">
        <v>21</v>
      </c>
      <c r="Q477">
        <v>0</v>
      </c>
      <c r="R477">
        <f t="shared" si="64"/>
        <v>0.58333333333333337</v>
      </c>
      <c r="S477">
        <f t="shared" si="65"/>
        <v>0</v>
      </c>
      <c r="T477">
        <f t="shared" si="66"/>
        <v>0.41666666666666669</v>
      </c>
      <c r="U477">
        <f t="shared" si="67"/>
        <v>0</v>
      </c>
      <c r="V477">
        <f t="shared" si="68"/>
        <v>0</v>
      </c>
      <c r="W477">
        <f t="shared" si="69"/>
        <v>0</v>
      </c>
      <c r="X477">
        <f t="shared" si="70"/>
        <v>0</v>
      </c>
      <c r="Y477">
        <f t="shared" si="71"/>
        <v>0.58333333333333337</v>
      </c>
    </row>
    <row r="478" spans="1:25" x14ac:dyDescent="0.3">
      <c r="A478" t="str">
        <f>VLOOKUP(B478,'VTD Check'!A:D,4,FALSE)</f>
        <v>37-740</v>
      </c>
      <c r="B478" t="s">
        <v>488</v>
      </c>
      <c r="C478">
        <v>37</v>
      </c>
      <c r="D478" t="str">
        <f t="shared" si="63"/>
        <v>ED</v>
      </c>
      <c r="E478">
        <v>333</v>
      </c>
      <c r="F478">
        <v>146</v>
      </c>
      <c r="G478" s="1">
        <v>0.43840000000000001</v>
      </c>
      <c r="H478">
        <v>333</v>
      </c>
      <c r="I478">
        <v>146</v>
      </c>
      <c r="J478">
        <v>145</v>
      </c>
      <c r="K478">
        <v>1</v>
      </c>
      <c r="L478">
        <v>0</v>
      </c>
      <c r="M478">
        <v>0</v>
      </c>
      <c r="N478">
        <v>48</v>
      </c>
      <c r="O478">
        <v>0</v>
      </c>
      <c r="P478">
        <v>96</v>
      </c>
      <c r="Q478">
        <v>0</v>
      </c>
      <c r="R478">
        <f t="shared" si="64"/>
        <v>0.66206896551724137</v>
      </c>
      <c r="S478">
        <f t="shared" si="65"/>
        <v>6.8965517241379309E-3</v>
      </c>
      <c r="T478">
        <f t="shared" si="66"/>
        <v>0.33103448275862069</v>
      </c>
      <c r="U478">
        <f t="shared" si="67"/>
        <v>0</v>
      </c>
      <c r="V478">
        <f t="shared" si="68"/>
        <v>0</v>
      </c>
      <c r="W478">
        <f t="shared" si="69"/>
        <v>0</v>
      </c>
      <c r="X478">
        <f t="shared" si="70"/>
        <v>0</v>
      </c>
      <c r="Y478">
        <f t="shared" si="71"/>
        <v>0.66206896551724137</v>
      </c>
    </row>
    <row r="479" spans="1:25" x14ac:dyDescent="0.3">
      <c r="A479" t="str">
        <f>VLOOKUP(B479,'VTD Check'!A:D,4,FALSE)</f>
        <v>37-742</v>
      </c>
      <c r="B479" t="s">
        <v>489</v>
      </c>
      <c r="C479">
        <v>37</v>
      </c>
      <c r="D479" t="str">
        <f t="shared" si="63"/>
        <v>ED</v>
      </c>
      <c r="E479">
        <v>446</v>
      </c>
      <c r="F479">
        <v>188</v>
      </c>
      <c r="G479" s="1">
        <v>0.42149999999999999</v>
      </c>
      <c r="H479">
        <v>446</v>
      </c>
      <c r="I479">
        <v>188</v>
      </c>
      <c r="J479">
        <v>188</v>
      </c>
      <c r="K479">
        <v>2</v>
      </c>
      <c r="L479">
        <v>1</v>
      </c>
      <c r="M479">
        <v>5</v>
      </c>
      <c r="N479">
        <v>41</v>
      </c>
      <c r="O479">
        <v>1</v>
      </c>
      <c r="P479">
        <v>138</v>
      </c>
      <c r="Q479">
        <v>0</v>
      </c>
      <c r="R479">
        <f t="shared" si="64"/>
        <v>0.73404255319148937</v>
      </c>
      <c r="S479">
        <f t="shared" si="65"/>
        <v>1.0638297872340425E-2</v>
      </c>
      <c r="T479">
        <f t="shared" si="66"/>
        <v>0.21808510638297873</v>
      </c>
      <c r="U479">
        <f t="shared" si="67"/>
        <v>2.6595744680851064E-2</v>
      </c>
      <c r="V479">
        <f t="shared" si="68"/>
        <v>5.3191489361702126E-3</v>
      </c>
      <c r="W479">
        <f t="shared" si="69"/>
        <v>5.3191489361702126E-3</v>
      </c>
      <c r="X479">
        <f t="shared" si="70"/>
        <v>0</v>
      </c>
      <c r="Y479">
        <f t="shared" si="71"/>
        <v>0.73404255319148937</v>
      </c>
    </row>
    <row r="480" spans="1:25" x14ac:dyDescent="0.3">
      <c r="A480" t="e">
        <f>VLOOKUP(B480,'VTD Check'!A:D,4,FALSE)</f>
        <v>#N/A</v>
      </c>
      <c r="B480" t="s">
        <v>490</v>
      </c>
      <c r="C480">
        <v>37</v>
      </c>
      <c r="D480" t="str">
        <f t="shared" si="63"/>
        <v/>
      </c>
      <c r="R480" t="str">
        <f t="shared" si="64"/>
        <v/>
      </c>
      <c r="S480" t="str">
        <f t="shared" si="65"/>
        <v/>
      </c>
      <c r="T480" t="str">
        <f t="shared" si="66"/>
        <v/>
      </c>
      <c r="U480" t="str">
        <f t="shared" si="67"/>
        <v/>
      </c>
      <c r="V480" t="str">
        <f t="shared" si="68"/>
        <v/>
      </c>
      <c r="W480" t="str">
        <f t="shared" si="69"/>
        <v/>
      </c>
      <c r="X480" t="str">
        <f t="shared" si="70"/>
        <v/>
      </c>
      <c r="Y480" t="str">
        <f t="shared" si="71"/>
        <v/>
      </c>
    </row>
    <row r="481" spans="1:25" x14ac:dyDescent="0.3">
      <c r="A481" t="e">
        <f>VLOOKUP(B481,'VTD Check'!A:D,4,FALSE)</f>
        <v>#N/A</v>
      </c>
      <c r="B481" t="s">
        <v>491</v>
      </c>
      <c r="C481">
        <v>37</v>
      </c>
      <c r="D481" t="str">
        <f t="shared" si="63"/>
        <v/>
      </c>
      <c r="R481" t="str">
        <f t="shared" si="64"/>
        <v/>
      </c>
      <c r="S481" t="str">
        <f t="shared" si="65"/>
        <v/>
      </c>
      <c r="T481" t="str">
        <f t="shared" si="66"/>
        <v/>
      </c>
      <c r="U481" t="str">
        <f t="shared" si="67"/>
        <v/>
      </c>
      <c r="V481" t="str">
        <f t="shared" si="68"/>
        <v/>
      </c>
      <c r="W481" t="str">
        <f t="shared" si="69"/>
        <v/>
      </c>
      <c r="X481" t="str">
        <f t="shared" si="70"/>
        <v/>
      </c>
      <c r="Y481" t="str">
        <f t="shared" si="71"/>
        <v/>
      </c>
    </row>
    <row r="482" spans="1:25" x14ac:dyDescent="0.3">
      <c r="A482" t="e">
        <f>VLOOKUP(B482,'VTD Check'!A:D,4,FALSE)</f>
        <v>#N/A</v>
      </c>
      <c r="B482" t="s">
        <v>492</v>
      </c>
      <c r="C482">
        <v>37</v>
      </c>
      <c r="D482" t="str">
        <f t="shared" si="63"/>
        <v/>
      </c>
      <c r="R482" t="str">
        <f t="shared" si="64"/>
        <v/>
      </c>
      <c r="S482" t="str">
        <f t="shared" si="65"/>
        <v/>
      </c>
      <c r="T482" t="str">
        <f t="shared" si="66"/>
        <v/>
      </c>
      <c r="U482" t="str">
        <f t="shared" si="67"/>
        <v/>
      </c>
      <c r="V482" t="str">
        <f t="shared" si="68"/>
        <v/>
      </c>
      <c r="W482" t="str">
        <f t="shared" si="69"/>
        <v/>
      </c>
      <c r="X482" t="str">
        <f t="shared" si="70"/>
        <v/>
      </c>
      <c r="Y482" t="str">
        <f t="shared" si="71"/>
        <v/>
      </c>
    </row>
    <row r="483" spans="1:25" x14ac:dyDescent="0.3">
      <c r="A483" t="e">
        <f>VLOOKUP(B483,'VTD Check'!A:D,4,FALSE)</f>
        <v>#N/A</v>
      </c>
      <c r="B483" t="s">
        <v>493</v>
      </c>
      <c r="C483">
        <v>37</v>
      </c>
      <c r="D483" t="str">
        <f t="shared" si="63"/>
        <v/>
      </c>
      <c r="R483" t="str">
        <f t="shared" si="64"/>
        <v/>
      </c>
      <c r="S483" t="str">
        <f t="shared" si="65"/>
        <v/>
      </c>
      <c r="T483" t="str">
        <f t="shared" si="66"/>
        <v/>
      </c>
      <c r="U483" t="str">
        <f t="shared" si="67"/>
        <v/>
      </c>
      <c r="V483" t="str">
        <f t="shared" si="68"/>
        <v/>
      </c>
      <c r="W483" t="str">
        <f t="shared" si="69"/>
        <v/>
      </c>
      <c r="X483" t="str">
        <f t="shared" si="70"/>
        <v/>
      </c>
      <c r="Y483" t="str">
        <f t="shared" si="71"/>
        <v/>
      </c>
    </row>
    <row r="484" spans="1:25" x14ac:dyDescent="0.3">
      <c r="A484" t="str">
        <f>VLOOKUP(B484,'VTD Check'!A:D,4,FALSE)</f>
        <v>38-800</v>
      </c>
      <c r="B484" t="s">
        <v>494</v>
      </c>
      <c r="C484">
        <v>38</v>
      </c>
      <c r="D484" t="str">
        <f t="shared" si="63"/>
        <v>ED</v>
      </c>
      <c r="E484">
        <v>273</v>
      </c>
      <c r="F484">
        <v>191</v>
      </c>
      <c r="G484" s="1">
        <v>0.6996</v>
      </c>
      <c r="H484">
        <v>273</v>
      </c>
      <c r="I484">
        <v>191</v>
      </c>
      <c r="J484">
        <v>190</v>
      </c>
      <c r="K484">
        <v>0</v>
      </c>
      <c r="L484">
        <v>1</v>
      </c>
      <c r="M484">
        <v>5</v>
      </c>
      <c r="N484">
        <v>82</v>
      </c>
      <c r="O484">
        <v>0</v>
      </c>
      <c r="P484">
        <v>102</v>
      </c>
      <c r="Q484">
        <v>0</v>
      </c>
      <c r="R484">
        <f t="shared" si="64"/>
        <v>0.5368421052631579</v>
      </c>
      <c r="S484">
        <f t="shared" si="65"/>
        <v>0</v>
      </c>
      <c r="T484">
        <f t="shared" si="66"/>
        <v>0.43157894736842106</v>
      </c>
      <c r="U484">
        <f t="shared" si="67"/>
        <v>2.6315789473684209E-2</v>
      </c>
      <c r="V484">
        <f t="shared" si="68"/>
        <v>0</v>
      </c>
      <c r="W484">
        <f t="shared" si="69"/>
        <v>5.263157894736842E-3</v>
      </c>
      <c r="X484">
        <f t="shared" si="70"/>
        <v>0</v>
      </c>
      <c r="Y484">
        <f t="shared" si="71"/>
        <v>0.5368421052631579</v>
      </c>
    </row>
    <row r="485" spans="1:25" x14ac:dyDescent="0.3">
      <c r="A485" t="str">
        <f>VLOOKUP(B485,'VTD Check'!A:D,4,FALSE)</f>
        <v>38-802</v>
      </c>
      <c r="B485" t="s">
        <v>495</v>
      </c>
      <c r="C485">
        <v>38</v>
      </c>
      <c r="D485" t="str">
        <f t="shared" si="63"/>
        <v>ED</v>
      </c>
      <c r="E485">
        <v>148</v>
      </c>
      <c r="F485">
        <v>109</v>
      </c>
      <c r="G485" s="1">
        <v>0.73650000000000004</v>
      </c>
      <c r="H485">
        <v>148</v>
      </c>
      <c r="I485">
        <v>109</v>
      </c>
      <c r="J485">
        <v>104</v>
      </c>
      <c r="K485">
        <v>0</v>
      </c>
      <c r="L485">
        <v>0</v>
      </c>
      <c r="M485">
        <v>2</v>
      </c>
      <c r="N485">
        <v>61</v>
      </c>
      <c r="O485">
        <v>1</v>
      </c>
      <c r="P485">
        <v>40</v>
      </c>
      <c r="Q485">
        <v>0</v>
      </c>
      <c r="R485">
        <f t="shared" si="64"/>
        <v>0.38461538461538464</v>
      </c>
      <c r="S485">
        <f t="shared" si="65"/>
        <v>0</v>
      </c>
      <c r="T485">
        <f t="shared" si="66"/>
        <v>0.58653846153846156</v>
      </c>
      <c r="U485">
        <f t="shared" si="67"/>
        <v>1.9230769230769232E-2</v>
      </c>
      <c r="V485">
        <f t="shared" si="68"/>
        <v>9.6153846153846159E-3</v>
      </c>
      <c r="W485">
        <f t="shared" si="69"/>
        <v>0</v>
      </c>
      <c r="X485">
        <f t="shared" si="70"/>
        <v>0</v>
      </c>
      <c r="Y485">
        <f t="shared" si="71"/>
        <v>2.5865384615384617</v>
      </c>
    </row>
    <row r="486" spans="1:25" x14ac:dyDescent="0.3">
      <c r="A486" t="str">
        <f>VLOOKUP(B486,'VTD Check'!A:D,4,FALSE)</f>
        <v>38-804</v>
      </c>
      <c r="B486" t="s">
        <v>496</v>
      </c>
      <c r="C486">
        <v>38</v>
      </c>
      <c r="D486" t="str">
        <f t="shared" si="63"/>
        <v>ED</v>
      </c>
      <c r="E486">
        <v>150</v>
      </c>
      <c r="F486">
        <v>68</v>
      </c>
      <c r="G486" s="1">
        <v>0.45329999999999998</v>
      </c>
      <c r="H486">
        <v>150</v>
      </c>
      <c r="I486">
        <v>68</v>
      </c>
      <c r="J486">
        <v>67</v>
      </c>
      <c r="K486">
        <v>0</v>
      </c>
      <c r="L486">
        <v>1</v>
      </c>
      <c r="M486">
        <v>1</v>
      </c>
      <c r="N486">
        <v>32</v>
      </c>
      <c r="O486">
        <v>1</v>
      </c>
      <c r="P486">
        <v>32</v>
      </c>
      <c r="Q486">
        <v>0</v>
      </c>
      <c r="R486">
        <f t="shared" si="64"/>
        <v>0.47761194029850745</v>
      </c>
      <c r="S486">
        <f t="shared" si="65"/>
        <v>0</v>
      </c>
      <c r="T486">
        <f t="shared" si="66"/>
        <v>0.47761194029850745</v>
      </c>
      <c r="U486">
        <f t="shared" si="67"/>
        <v>1.4925373134328358E-2</v>
      </c>
      <c r="V486">
        <f t="shared" si="68"/>
        <v>1.4925373134328358E-2</v>
      </c>
      <c r="W486">
        <f t="shared" si="69"/>
        <v>1.4925373134328358E-2</v>
      </c>
      <c r="X486">
        <f t="shared" si="70"/>
        <v>0</v>
      </c>
      <c r="Y486">
        <f t="shared" si="71"/>
        <v>9</v>
      </c>
    </row>
    <row r="487" spans="1:25" x14ac:dyDescent="0.3">
      <c r="A487" t="str">
        <f>VLOOKUP(B487,'VTD Check'!A:D,4,FALSE)</f>
        <v>38-806</v>
      </c>
      <c r="B487" t="s">
        <v>497</v>
      </c>
      <c r="C487">
        <v>38</v>
      </c>
      <c r="D487" t="str">
        <f t="shared" si="63"/>
        <v>ED</v>
      </c>
      <c r="E487">
        <v>576</v>
      </c>
      <c r="F487">
        <v>237</v>
      </c>
      <c r="G487" s="1">
        <v>0.41149999999999998</v>
      </c>
      <c r="H487">
        <v>576</v>
      </c>
      <c r="I487">
        <v>237</v>
      </c>
      <c r="J487">
        <v>232</v>
      </c>
      <c r="K487">
        <v>5</v>
      </c>
      <c r="L487">
        <v>0</v>
      </c>
      <c r="M487">
        <v>2</v>
      </c>
      <c r="N487">
        <v>124</v>
      </c>
      <c r="O487">
        <v>1</v>
      </c>
      <c r="P487">
        <v>100</v>
      </c>
      <c r="Q487">
        <v>0</v>
      </c>
      <c r="R487">
        <f t="shared" si="64"/>
        <v>0.43103448275862066</v>
      </c>
      <c r="S487">
        <f t="shared" si="65"/>
        <v>2.1551724137931036E-2</v>
      </c>
      <c r="T487">
        <f t="shared" si="66"/>
        <v>0.53448275862068961</v>
      </c>
      <c r="U487">
        <f t="shared" si="67"/>
        <v>8.6206896551724137E-3</v>
      </c>
      <c r="V487">
        <f t="shared" si="68"/>
        <v>4.3103448275862068E-3</v>
      </c>
      <c r="W487">
        <f t="shared" si="69"/>
        <v>0</v>
      </c>
      <c r="X487">
        <f t="shared" si="70"/>
        <v>0</v>
      </c>
      <c r="Y487">
        <f t="shared" si="71"/>
        <v>2.5344827586206895</v>
      </c>
    </row>
    <row r="488" spans="1:25" x14ac:dyDescent="0.3">
      <c r="A488" t="str">
        <f>VLOOKUP(B488,'VTD Check'!A:D,4,FALSE)</f>
        <v>38-808</v>
      </c>
      <c r="B488" t="s">
        <v>498</v>
      </c>
      <c r="C488">
        <v>38</v>
      </c>
      <c r="D488" t="str">
        <f t="shared" si="63"/>
        <v>ED</v>
      </c>
      <c r="E488">
        <v>1594</v>
      </c>
      <c r="F488">
        <v>694</v>
      </c>
      <c r="G488" s="1">
        <v>0.43540000000000001</v>
      </c>
      <c r="H488">
        <v>1594</v>
      </c>
      <c r="I488">
        <v>694</v>
      </c>
      <c r="J488">
        <v>693</v>
      </c>
      <c r="K488">
        <v>10</v>
      </c>
      <c r="L488">
        <v>2</v>
      </c>
      <c r="M488">
        <v>2</v>
      </c>
      <c r="N488">
        <v>366</v>
      </c>
      <c r="O488">
        <v>7</v>
      </c>
      <c r="P488">
        <v>303</v>
      </c>
      <c r="Q488">
        <v>3</v>
      </c>
      <c r="R488">
        <f t="shared" si="64"/>
        <v>0.43722943722943725</v>
      </c>
      <c r="S488">
        <f t="shared" si="65"/>
        <v>1.443001443001443E-2</v>
      </c>
      <c r="T488">
        <f t="shared" si="66"/>
        <v>0.52813852813852813</v>
      </c>
      <c r="U488">
        <f t="shared" si="67"/>
        <v>2.886002886002886E-3</v>
      </c>
      <c r="V488">
        <f t="shared" si="68"/>
        <v>1.0101010101010102E-2</v>
      </c>
      <c r="W488">
        <f t="shared" si="69"/>
        <v>2.886002886002886E-3</v>
      </c>
      <c r="X488">
        <f t="shared" si="70"/>
        <v>4.329004329004329E-3</v>
      </c>
      <c r="Y488">
        <f t="shared" si="71"/>
        <v>2.5281385281385282</v>
      </c>
    </row>
    <row r="489" spans="1:25" x14ac:dyDescent="0.3">
      <c r="A489" t="str">
        <f>VLOOKUP(B489,'VTD Check'!A:D,4,FALSE)</f>
        <v>38-810</v>
      </c>
      <c r="B489" t="s">
        <v>499</v>
      </c>
      <c r="C489">
        <v>38</v>
      </c>
      <c r="D489" t="str">
        <f t="shared" si="63"/>
        <v>ED</v>
      </c>
      <c r="E489">
        <v>969</v>
      </c>
      <c r="F489">
        <v>401</v>
      </c>
      <c r="G489" s="1">
        <v>0.4138</v>
      </c>
      <c r="H489">
        <v>969</v>
      </c>
      <c r="I489">
        <v>401</v>
      </c>
      <c r="J489">
        <v>397</v>
      </c>
      <c r="K489">
        <v>8</v>
      </c>
      <c r="L489">
        <v>1</v>
      </c>
      <c r="M489">
        <v>3</v>
      </c>
      <c r="N489">
        <v>176</v>
      </c>
      <c r="O489">
        <v>2</v>
      </c>
      <c r="P489">
        <v>204</v>
      </c>
      <c r="Q489">
        <v>3</v>
      </c>
      <c r="R489">
        <f t="shared" si="64"/>
        <v>0.51385390428211586</v>
      </c>
      <c r="S489">
        <f t="shared" si="65"/>
        <v>2.0151133501259445E-2</v>
      </c>
      <c r="T489">
        <f t="shared" si="66"/>
        <v>0.44332493702770781</v>
      </c>
      <c r="U489">
        <f t="shared" si="67"/>
        <v>7.556675062972292E-3</v>
      </c>
      <c r="V489">
        <f t="shared" si="68"/>
        <v>5.0377833753148613E-3</v>
      </c>
      <c r="W489">
        <f t="shared" si="69"/>
        <v>2.5188916876574307E-3</v>
      </c>
      <c r="X489">
        <f t="shared" si="70"/>
        <v>7.556675062972292E-3</v>
      </c>
      <c r="Y489">
        <f t="shared" si="71"/>
        <v>0.51385390428211586</v>
      </c>
    </row>
    <row r="490" spans="1:25" x14ac:dyDescent="0.3">
      <c r="A490" t="str">
        <f>VLOOKUP(B490,'VTD Check'!A:D,4,FALSE)</f>
        <v>38-812</v>
      </c>
      <c r="B490" t="s">
        <v>500</v>
      </c>
      <c r="C490">
        <v>38</v>
      </c>
      <c r="D490" t="str">
        <f t="shared" si="63"/>
        <v>ED</v>
      </c>
      <c r="E490">
        <v>214</v>
      </c>
      <c r="F490">
        <v>105</v>
      </c>
      <c r="G490" s="1">
        <v>0.49070000000000003</v>
      </c>
      <c r="H490">
        <v>214</v>
      </c>
      <c r="I490">
        <v>105</v>
      </c>
      <c r="J490">
        <v>85</v>
      </c>
      <c r="K490">
        <v>0</v>
      </c>
      <c r="L490">
        <v>2</v>
      </c>
      <c r="M490">
        <v>8</v>
      </c>
      <c r="N490">
        <v>27</v>
      </c>
      <c r="O490">
        <v>1</v>
      </c>
      <c r="P490">
        <v>46</v>
      </c>
      <c r="Q490">
        <v>1</v>
      </c>
      <c r="R490">
        <f t="shared" si="64"/>
        <v>0.54117647058823526</v>
      </c>
      <c r="S490">
        <f t="shared" si="65"/>
        <v>0</v>
      </c>
      <c r="T490">
        <f t="shared" si="66"/>
        <v>0.31764705882352939</v>
      </c>
      <c r="U490">
        <f t="shared" si="67"/>
        <v>9.4117647058823528E-2</v>
      </c>
      <c r="V490">
        <f t="shared" si="68"/>
        <v>1.1764705882352941E-2</v>
      </c>
      <c r="W490">
        <f t="shared" si="69"/>
        <v>2.3529411764705882E-2</v>
      </c>
      <c r="X490">
        <f t="shared" si="70"/>
        <v>1.1764705882352941E-2</v>
      </c>
      <c r="Y490">
        <f t="shared" si="71"/>
        <v>0.54117647058823526</v>
      </c>
    </row>
    <row r="491" spans="1:25" x14ac:dyDescent="0.3">
      <c r="A491" t="str">
        <f>VLOOKUP(B491,'VTD Check'!A:D,4,FALSE)</f>
        <v>38-814</v>
      </c>
      <c r="B491" t="s">
        <v>501</v>
      </c>
      <c r="C491">
        <v>38</v>
      </c>
      <c r="D491" t="str">
        <f t="shared" si="63"/>
        <v>ED</v>
      </c>
      <c r="E491">
        <v>164</v>
      </c>
      <c r="F491">
        <v>100</v>
      </c>
      <c r="G491" s="1">
        <v>0.60980000000000001</v>
      </c>
      <c r="H491">
        <v>164</v>
      </c>
      <c r="I491">
        <v>100</v>
      </c>
      <c r="J491">
        <v>100</v>
      </c>
      <c r="K491">
        <v>1</v>
      </c>
      <c r="L491">
        <v>0</v>
      </c>
      <c r="M491">
        <v>0</v>
      </c>
      <c r="N491">
        <v>37</v>
      </c>
      <c r="O491">
        <v>0</v>
      </c>
      <c r="P491">
        <v>62</v>
      </c>
      <c r="Q491">
        <v>0</v>
      </c>
      <c r="R491">
        <f t="shared" si="64"/>
        <v>0.62</v>
      </c>
      <c r="S491">
        <f t="shared" si="65"/>
        <v>0.01</v>
      </c>
      <c r="T491">
        <f t="shared" si="66"/>
        <v>0.37</v>
      </c>
      <c r="U491">
        <f t="shared" si="67"/>
        <v>0</v>
      </c>
      <c r="V491">
        <f t="shared" si="68"/>
        <v>0</v>
      </c>
      <c r="W491">
        <f t="shared" si="69"/>
        <v>0</v>
      </c>
      <c r="X491">
        <f t="shared" si="70"/>
        <v>0</v>
      </c>
      <c r="Y491">
        <f t="shared" si="71"/>
        <v>0.62</v>
      </c>
    </row>
    <row r="492" spans="1:25" x14ac:dyDescent="0.3">
      <c r="A492" t="str">
        <f>VLOOKUP(B492,'VTD Check'!A:D,4,FALSE)</f>
        <v>38-816</v>
      </c>
      <c r="B492" t="s">
        <v>502</v>
      </c>
      <c r="C492">
        <v>38</v>
      </c>
      <c r="D492" t="str">
        <f t="shared" si="63"/>
        <v>ED</v>
      </c>
      <c r="E492">
        <v>167</v>
      </c>
      <c r="F492">
        <v>78</v>
      </c>
      <c r="G492" s="1">
        <v>0.46710000000000002</v>
      </c>
      <c r="H492">
        <v>167</v>
      </c>
      <c r="I492">
        <v>78</v>
      </c>
      <c r="J492">
        <v>78</v>
      </c>
      <c r="K492">
        <v>0</v>
      </c>
      <c r="L492">
        <v>0</v>
      </c>
      <c r="M492">
        <v>3</v>
      </c>
      <c r="N492">
        <v>19</v>
      </c>
      <c r="O492">
        <v>0</v>
      </c>
      <c r="P492">
        <v>55</v>
      </c>
      <c r="Q492">
        <v>1</v>
      </c>
      <c r="R492">
        <f t="shared" si="64"/>
        <v>0.70512820512820518</v>
      </c>
      <c r="S492">
        <f t="shared" si="65"/>
        <v>0</v>
      </c>
      <c r="T492">
        <f t="shared" si="66"/>
        <v>0.24358974358974358</v>
      </c>
      <c r="U492">
        <f t="shared" si="67"/>
        <v>3.8461538461538464E-2</v>
      </c>
      <c r="V492">
        <f t="shared" si="68"/>
        <v>0</v>
      </c>
      <c r="W492">
        <f t="shared" si="69"/>
        <v>0</v>
      </c>
      <c r="X492">
        <f t="shared" si="70"/>
        <v>1.282051282051282E-2</v>
      </c>
      <c r="Y492">
        <f t="shared" si="71"/>
        <v>0.70512820512820518</v>
      </c>
    </row>
    <row r="493" spans="1:25" x14ac:dyDescent="0.3">
      <c r="A493" t="str">
        <f>VLOOKUP(B493,'VTD Check'!A:D,4,FALSE)</f>
        <v>38-818</v>
      </c>
      <c r="B493" t="s">
        <v>503</v>
      </c>
      <c r="C493">
        <v>38</v>
      </c>
      <c r="D493" t="str">
        <f t="shared" si="63"/>
        <v>ED</v>
      </c>
      <c r="E493">
        <v>114</v>
      </c>
      <c r="F493">
        <v>71</v>
      </c>
      <c r="G493" s="1">
        <v>0.62280000000000002</v>
      </c>
      <c r="H493">
        <v>114</v>
      </c>
      <c r="I493">
        <v>71</v>
      </c>
      <c r="J493">
        <v>67</v>
      </c>
      <c r="K493">
        <v>2</v>
      </c>
      <c r="L493">
        <v>1</v>
      </c>
      <c r="M493">
        <v>2</v>
      </c>
      <c r="N493">
        <v>24</v>
      </c>
      <c r="O493">
        <v>0</v>
      </c>
      <c r="P493">
        <v>37</v>
      </c>
      <c r="Q493">
        <v>1</v>
      </c>
      <c r="R493">
        <f t="shared" si="64"/>
        <v>0.55223880597014929</v>
      </c>
      <c r="S493">
        <f t="shared" si="65"/>
        <v>2.9850746268656716E-2</v>
      </c>
      <c r="T493">
        <f t="shared" si="66"/>
        <v>0.35820895522388058</v>
      </c>
      <c r="U493">
        <f t="shared" si="67"/>
        <v>2.9850746268656716E-2</v>
      </c>
      <c r="V493">
        <f t="shared" si="68"/>
        <v>0</v>
      </c>
      <c r="W493">
        <f t="shared" si="69"/>
        <v>1.4925373134328358E-2</v>
      </c>
      <c r="X493">
        <f t="shared" si="70"/>
        <v>1.4925373134328358E-2</v>
      </c>
      <c r="Y493">
        <f t="shared" si="71"/>
        <v>0.55223880597014929</v>
      </c>
    </row>
    <row r="494" spans="1:25" x14ac:dyDescent="0.3">
      <c r="A494" t="str">
        <f>VLOOKUP(B494,'VTD Check'!A:D,4,FALSE)</f>
        <v>38-820</v>
      </c>
      <c r="B494" t="s">
        <v>504</v>
      </c>
      <c r="C494">
        <v>38</v>
      </c>
      <c r="D494" t="str">
        <f t="shared" si="63"/>
        <v>ED</v>
      </c>
      <c r="E494">
        <v>252</v>
      </c>
      <c r="F494">
        <v>60</v>
      </c>
      <c r="G494" s="1">
        <v>0.23810000000000001</v>
      </c>
      <c r="H494">
        <v>252</v>
      </c>
      <c r="I494">
        <v>60</v>
      </c>
      <c r="J494">
        <v>60</v>
      </c>
      <c r="K494">
        <v>2</v>
      </c>
      <c r="L494">
        <v>0</v>
      </c>
      <c r="M494">
        <v>4</v>
      </c>
      <c r="N494">
        <v>38</v>
      </c>
      <c r="O494">
        <v>0</v>
      </c>
      <c r="P494">
        <v>16</v>
      </c>
      <c r="Q494">
        <v>0</v>
      </c>
      <c r="R494">
        <f t="shared" si="64"/>
        <v>0.26666666666666666</v>
      </c>
      <c r="S494">
        <f t="shared" si="65"/>
        <v>3.3333333333333333E-2</v>
      </c>
      <c r="T494">
        <f t="shared" si="66"/>
        <v>0.6333333333333333</v>
      </c>
      <c r="U494">
        <f t="shared" si="67"/>
        <v>6.6666666666666666E-2</v>
      </c>
      <c r="V494">
        <f t="shared" si="68"/>
        <v>0</v>
      </c>
      <c r="W494">
        <f t="shared" si="69"/>
        <v>0</v>
      </c>
      <c r="X494">
        <f t="shared" si="70"/>
        <v>0</v>
      </c>
      <c r="Y494">
        <f t="shared" si="71"/>
        <v>2.6333333333333333</v>
      </c>
    </row>
    <row r="495" spans="1:25" x14ac:dyDescent="0.3">
      <c r="A495" t="str">
        <f>VLOOKUP(B495,'VTD Check'!A:D,4,FALSE)</f>
        <v>38-822</v>
      </c>
      <c r="B495" t="s">
        <v>505</v>
      </c>
      <c r="C495">
        <v>38</v>
      </c>
      <c r="D495" t="str">
        <f t="shared" si="63"/>
        <v>ED</v>
      </c>
      <c r="E495">
        <v>332</v>
      </c>
      <c r="F495">
        <v>143</v>
      </c>
      <c r="G495" s="1">
        <v>0.43070000000000003</v>
      </c>
      <c r="H495">
        <v>332</v>
      </c>
      <c r="I495">
        <v>143</v>
      </c>
      <c r="J495">
        <v>143</v>
      </c>
      <c r="K495">
        <v>4</v>
      </c>
      <c r="L495">
        <v>1</v>
      </c>
      <c r="M495">
        <v>2</v>
      </c>
      <c r="N495">
        <v>74</v>
      </c>
      <c r="O495">
        <v>0</v>
      </c>
      <c r="P495">
        <v>62</v>
      </c>
      <c r="Q495">
        <v>0</v>
      </c>
      <c r="R495">
        <f t="shared" si="64"/>
        <v>0.43356643356643354</v>
      </c>
      <c r="S495">
        <f t="shared" si="65"/>
        <v>2.7972027972027972E-2</v>
      </c>
      <c r="T495">
        <f t="shared" si="66"/>
        <v>0.5174825174825175</v>
      </c>
      <c r="U495">
        <f t="shared" si="67"/>
        <v>1.3986013986013986E-2</v>
      </c>
      <c r="V495">
        <f t="shared" si="68"/>
        <v>0</v>
      </c>
      <c r="W495">
        <f t="shared" si="69"/>
        <v>6.993006993006993E-3</v>
      </c>
      <c r="X495">
        <f t="shared" si="70"/>
        <v>0</v>
      </c>
      <c r="Y495">
        <f t="shared" si="71"/>
        <v>2.5174825174825175</v>
      </c>
    </row>
    <row r="496" spans="1:25" x14ac:dyDescent="0.3">
      <c r="A496" t="str">
        <f>VLOOKUP(B496,'VTD Check'!A:D,4,FALSE)</f>
        <v>38-824</v>
      </c>
      <c r="B496" t="s">
        <v>506</v>
      </c>
      <c r="C496">
        <v>38</v>
      </c>
      <c r="D496" t="str">
        <f t="shared" si="63"/>
        <v>ED</v>
      </c>
      <c r="E496">
        <v>193</v>
      </c>
      <c r="F496">
        <v>92</v>
      </c>
      <c r="G496" s="1">
        <v>0.47670000000000001</v>
      </c>
      <c r="H496">
        <v>193</v>
      </c>
      <c r="I496">
        <v>92</v>
      </c>
      <c r="J496">
        <v>92</v>
      </c>
      <c r="K496">
        <v>4</v>
      </c>
      <c r="L496">
        <v>0</v>
      </c>
      <c r="M496">
        <v>4</v>
      </c>
      <c r="N496">
        <v>35</v>
      </c>
      <c r="O496">
        <v>0</v>
      </c>
      <c r="P496">
        <v>49</v>
      </c>
      <c r="Q496">
        <v>0</v>
      </c>
      <c r="R496">
        <f t="shared" si="64"/>
        <v>0.53260869565217395</v>
      </c>
      <c r="S496">
        <f t="shared" si="65"/>
        <v>4.3478260869565216E-2</v>
      </c>
      <c r="T496">
        <f t="shared" si="66"/>
        <v>0.38043478260869568</v>
      </c>
      <c r="U496">
        <f t="shared" si="67"/>
        <v>4.3478260869565216E-2</v>
      </c>
      <c r="V496">
        <f t="shared" si="68"/>
        <v>0</v>
      </c>
      <c r="W496">
        <f t="shared" si="69"/>
        <v>0</v>
      </c>
      <c r="X496">
        <f t="shared" si="70"/>
        <v>0</v>
      </c>
      <c r="Y496">
        <f t="shared" si="71"/>
        <v>0.53260869565217395</v>
      </c>
    </row>
    <row r="497" spans="1:25" x14ac:dyDescent="0.3">
      <c r="A497" t="str">
        <f>VLOOKUP(B497,'VTD Check'!A:D,4,FALSE)</f>
        <v>38-826</v>
      </c>
      <c r="B497" t="s">
        <v>507</v>
      </c>
      <c r="C497">
        <v>38</v>
      </c>
      <c r="D497" t="str">
        <f t="shared" si="63"/>
        <v>ED</v>
      </c>
      <c r="E497">
        <v>308</v>
      </c>
      <c r="F497">
        <v>145</v>
      </c>
      <c r="G497" s="1">
        <v>0.4708</v>
      </c>
      <c r="H497">
        <v>308</v>
      </c>
      <c r="I497">
        <v>145</v>
      </c>
      <c r="J497">
        <v>145</v>
      </c>
      <c r="K497">
        <v>0</v>
      </c>
      <c r="L497">
        <v>1</v>
      </c>
      <c r="M497">
        <v>7</v>
      </c>
      <c r="N497">
        <v>91</v>
      </c>
      <c r="O497">
        <v>1</v>
      </c>
      <c r="P497">
        <v>45</v>
      </c>
      <c r="Q497">
        <v>0</v>
      </c>
      <c r="R497">
        <f t="shared" si="64"/>
        <v>0.31034482758620691</v>
      </c>
      <c r="S497">
        <f t="shared" si="65"/>
        <v>0</v>
      </c>
      <c r="T497">
        <f t="shared" si="66"/>
        <v>0.62758620689655176</v>
      </c>
      <c r="U497">
        <f t="shared" si="67"/>
        <v>4.8275862068965517E-2</v>
      </c>
      <c r="V497">
        <f t="shared" si="68"/>
        <v>6.8965517241379309E-3</v>
      </c>
      <c r="W497">
        <f t="shared" si="69"/>
        <v>6.8965517241379309E-3</v>
      </c>
      <c r="X497">
        <f t="shared" si="70"/>
        <v>0</v>
      </c>
      <c r="Y497">
        <f t="shared" si="71"/>
        <v>2.6275862068965519</v>
      </c>
    </row>
    <row r="498" spans="1:25" x14ac:dyDescent="0.3">
      <c r="A498" t="str">
        <f>VLOOKUP(B498,'VTD Check'!A:D,4,FALSE)</f>
        <v>38-828</v>
      </c>
      <c r="B498" t="s">
        <v>508</v>
      </c>
      <c r="C498">
        <v>38</v>
      </c>
      <c r="D498" t="str">
        <f t="shared" si="63"/>
        <v>ED</v>
      </c>
      <c r="E498">
        <v>187</v>
      </c>
      <c r="F498">
        <v>74</v>
      </c>
      <c r="G498" s="1">
        <v>0.3957</v>
      </c>
      <c r="H498">
        <v>187</v>
      </c>
      <c r="I498">
        <v>74</v>
      </c>
      <c r="J498">
        <v>72</v>
      </c>
      <c r="K498">
        <v>0</v>
      </c>
      <c r="L498">
        <v>0</v>
      </c>
      <c r="M498">
        <v>1</v>
      </c>
      <c r="N498">
        <v>33</v>
      </c>
      <c r="O498">
        <v>0</v>
      </c>
      <c r="P498">
        <v>38</v>
      </c>
      <c r="Q498">
        <v>0</v>
      </c>
      <c r="R498">
        <f t="shared" si="64"/>
        <v>0.52777777777777779</v>
      </c>
      <c r="S498">
        <f t="shared" si="65"/>
        <v>0</v>
      </c>
      <c r="T498">
        <f t="shared" si="66"/>
        <v>0.45833333333333331</v>
      </c>
      <c r="U498">
        <f t="shared" si="67"/>
        <v>1.3888888888888888E-2</v>
      </c>
      <c r="V498">
        <f t="shared" si="68"/>
        <v>0</v>
      </c>
      <c r="W498">
        <f t="shared" si="69"/>
        <v>0</v>
      </c>
      <c r="X498">
        <f t="shared" si="70"/>
        <v>0</v>
      </c>
      <c r="Y498">
        <f t="shared" si="71"/>
        <v>0.52777777777777779</v>
      </c>
    </row>
    <row r="499" spans="1:25" x14ac:dyDescent="0.3">
      <c r="A499" t="str">
        <f>VLOOKUP(B499,'VTD Check'!A:D,4,FALSE)</f>
        <v>38-830</v>
      </c>
      <c r="B499" t="s">
        <v>509</v>
      </c>
      <c r="C499">
        <v>38</v>
      </c>
      <c r="D499" t="str">
        <f t="shared" si="63"/>
        <v>ED</v>
      </c>
      <c r="E499">
        <v>145</v>
      </c>
      <c r="F499">
        <v>82</v>
      </c>
      <c r="G499" s="1">
        <v>0.5655</v>
      </c>
      <c r="H499">
        <v>145</v>
      </c>
      <c r="I499">
        <v>82</v>
      </c>
      <c r="J499">
        <v>82</v>
      </c>
      <c r="K499">
        <v>1</v>
      </c>
      <c r="L499">
        <v>0</v>
      </c>
      <c r="M499">
        <v>4</v>
      </c>
      <c r="N499">
        <v>41</v>
      </c>
      <c r="O499">
        <v>0</v>
      </c>
      <c r="P499">
        <v>36</v>
      </c>
      <c r="Q499">
        <v>0</v>
      </c>
      <c r="R499">
        <f t="shared" si="64"/>
        <v>0.43902439024390244</v>
      </c>
      <c r="S499">
        <f t="shared" si="65"/>
        <v>1.2195121951219513E-2</v>
      </c>
      <c r="T499">
        <f t="shared" si="66"/>
        <v>0.5</v>
      </c>
      <c r="U499">
        <f t="shared" si="67"/>
        <v>4.878048780487805E-2</v>
      </c>
      <c r="V499">
        <f t="shared" si="68"/>
        <v>0</v>
      </c>
      <c r="W499">
        <f t="shared" si="69"/>
        <v>0</v>
      </c>
      <c r="X499">
        <f t="shared" si="70"/>
        <v>0</v>
      </c>
      <c r="Y499">
        <f t="shared" si="71"/>
        <v>2.5</v>
      </c>
    </row>
    <row r="500" spans="1:25" x14ac:dyDescent="0.3">
      <c r="A500" t="str">
        <f>VLOOKUP(B500,'VTD Check'!A:D,4,FALSE)</f>
        <v>38-832</v>
      </c>
      <c r="B500" t="s">
        <v>510</v>
      </c>
      <c r="C500">
        <v>38</v>
      </c>
      <c r="D500" t="str">
        <f t="shared" si="63"/>
        <v>ED</v>
      </c>
      <c r="E500">
        <v>147</v>
      </c>
      <c r="F500">
        <v>62</v>
      </c>
      <c r="G500" s="1">
        <v>0.42180000000000001</v>
      </c>
      <c r="H500">
        <v>147</v>
      </c>
      <c r="I500">
        <v>62</v>
      </c>
      <c r="J500">
        <v>62</v>
      </c>
      <c r="K500">
        <v>1</v>
      </c>
      <c r="L500">
        <v>1</v>
      </c>
      <c r="M500">
        <v>1</v>
      </c>
      <c r="N500">
        <v>10</v>
      </c>
      <c r="O500">
        <v>1</v>
      </c>
      <c r="P500">
        <v>48</v>
      </c>
      <c r="Q500">
        <v>0</v>
      </c>
      <c r="R500">
        <f t="shared" si="64"/>
        <v>0.77419354838709675</v>
      </c>
      <c r="S500">
        <f t="shared" si="65"/>
        <v>1.6129032258064516E-2</v>
      </c>
      <c r="T500">
        <f t="shared" si="66"/>
        <v>0.16129032258064516</v>
      </c>
      <c r="U500">
        <f t="shared" si="67"/>
        <v>1.6129032258064516E-2</v>
      </c>
      <c r="V500">
        <f t="shared" si="68"/>
        <v>1.6129032258064516E-2</v>
      </c>
      <c r="W500">
        <f t="shared" si="69"/>
        <v>1.6129032258064516E-2</v>
      </c>
      <c r="X500">
        <f t="shared" si="70"/>
        <v>0</v>
      </c>
      <c r="Y500">
        <f t="shared" si="71"/>
        <v>0.77419354838709675</v>
      </c>
    </row>
    <row r="501" spans="1:25" x14ac:dyDescent="0.3">
      <c r="A501" t="str">
        <f>VLOOKUP(B501,'VTD Check'!A:D,4,FALSE)</f>
        <v>38-834</v>
      </c>
      <c r="B501" t="s">
        <v>511</v>
      </c>
      <c r="C501">
        <v>38</v>
      </c>
      <c r="D501" t="str">
        <f t="shared" si="63"/>
        <v>ED</v>
      </c>
      <c r="E501">
        <v>167</v>
      </c>
      <c r="F501">
        <v>79</v>
      </c>
      <c r="G501" s="1">
        <v>0.47310000000000002</v>
      </c>
      <c r="H501">
        <v>167</v>
      </c>
      <c r="I501">
        <v>79</v>
      </c>
      <c r="J501">
        <v>79</v>
      </c>
      <c r="K501">
        <v>0</v>
      </c>
      <c r="L501">
        <v>0</v>
      </c>
      <c r="M501">
        <v>1</v>
      </c>
      <c r="N501">
        <v>44</v>
      </c>
      <c r="O501">
        <v>1</v>
      </c>
      <c r="P501">
        <v>33</v>
      </c>
      <c r="Q501">
        <v>0</v>
      </c>
      <c r="R501">
        <f t="shared" si="64"/>
        <v>0.41772151898734178</v>
      </c>
      <c r="S501">
        <f t="shared" si="65"/>
        <v>0</v>
      </c>
      <c r="T501">
        <f t="shared" si="66"/>
        <v>0.55696202531645567</v>
      </c>
      <c r="U501">
        <f t="shared" si="67"/>
        <v>1.2658227848101266E-2</v>
      </c>
      <c r="V501">
        <f t="shared" si="68"/>
        <v>1.2658227848101266E-2</v>
      </c>
      <c r="W501">
        <f t="shared" si="69"/>
        <v>0</v>
      </c>
      <c r="X501">
        <f t="shared" si="70"/>
        <v>0</v>
      </c>
      <c r="Y501">
        <f t="shared" si="71"/>
        <v>2.5569620253164556</v>
      </c>
    </row>
    <row r="502" spans="1:25" x14ac:dyDescent="0.3">
      <c r="A502" t="str">
        <f>VLOOKUP(B502,'VTD Check'!A:D,4,FALSE)</f>
        <v>38-836</v>
      </c>
      <c r="B502" t="s">
        <v>512</v>
      </c>
      <c r="C502">
        <v>38</v>
      </c>
      <c r="D502" t="str">
        <f t="shared" si="63"/>
        <v>ED</v>
      </c>
      <c r="E502">
        <v>190</v>
      </c>
      <c r="F502">
        <v>71</v>
      </c>
      <c r="G502" s="1">
        <v>0.37369999999999998</v>
      </c>
      <c r="H502">
        <v>190</v>
      </c>
      <c r="I502">
        <v>71</v>
      </c>
      <c r="J502">
        <v>71</v>
      </c>
      <c r="K502">
        <v>0</v>
      </c>
      <c r="L502">
        <v>0</v>
      </c>
      <c r="M502">
        <v>2</v>
      </c>
      <c r="N502">
        <v>34</v>
      </c>
      <c r="O502">
        <v>0</v>
      </c>
      <c r="P502">
        <v>35</v>
      </c>
      <c r="Q502">
        <v>0</v>
      </c>
      <c r="R502">
        <f t="shared" si="64"/>
        <v>0.49295774647887325</v>
      </c>
      <c r="S502">
        <f t="shared" si="65"/>
        <v>0</v>
      </c>
      <c r="T502">
        <f t="shared" si="66"/>
        <v>0.47887323943661969</v>
      </c>
      <c r="U502">
        <f t="shared" si="67"/>
        <v>2.8169014084507043E-2</v>
      </c>
      <c r="V502">
        <f t="shared" si="68"/>
        <v>0</v>
      </c>
      <c r="W502">
        <f t="shared" si="69"/>
        <v>0</v>
      </c>
      <c r="X502">
        <f t="shared" si="70"/>
        <v>0</v>
      </c>
      <c r="Y502">
        <f t="shared" si="71"/>
        <v>0.49295774647887325</v>
      </c>
    </row>
    <row r="503" spans="1:25" x14ac:dyDescent="0.3">
      <c r="A503" t="str">
        <f>VLOOKUP(B503,'VTD Check'!A:D,4,FALSE)</f>
        <v>38-838</v>
      </c>
      <c r="B503" t="s">
        <v>513</v>
      </c>
      <c r="C503">
        <v>38</v>
      </c>
      <c r="D503" t="str">
        <f t="shared" si="63"/>
        <v>ED</v>
      </c>
      <c r="E503">
        <v>151</v>
      </c>
      <c r="F503">
        <v>110</v>
      </c>
      <c r="G503" s="1">
        <v>0.72850000000000004</v>
      </c>
      <c r="H503">
        <v>151</v>
      </c>
      <c r="I503">
        <v>110</v>
      </c>
      <c r="J503">
        <v>107</v>
      </c>
      <c r="K503">
        <v>0</v>
      </c>
      <c r="L503">
        <v>1</v>
      </c>
      <c r="M503">
        <v>6</v>
      </c>
      <c r="N503">
        <v>41</v>
      </c>
      <c r="O503">
        <v>1</v>
      </c>
      <c r="P503">
        <v>58</v>
      </c>
      <c r="Q503">
        <v>0</v>
      </c>
      <c r="R503">
        <f t="shared" si="64"/>
        <v>0.54205607476635509</v>
      </c>
      <c r="S503">
        <f t="shared" si="65"/>
        <v>0</v>
      </c>
      <c r="T503">
        <f t="shared" si="66"/>
        <v>0.38317757009345793</v>
      </c>
      <c r="U503">
        <f t="shared" si="67"/>
        <v>5.6074766355140186E-2</v>
      </c>
      <c r="V503">
        <f t="shared" si="68"/>
        <v>9.3457943925233638E-3</v>
      </c>
      <c r="W503">
        <f t="shared" si="69"/>
        <v>9.3457943925233638E-3</v>
      </c>
      <c r="X503">
        <f t="shared" si="70"/>
        <v>0</v>
      </c>
      <c r="Y503">
        <f t="shared" si="71"/>
        <v>0.54205607476635509</v>
      </c>
    </row>
    <row r="504" spans="1:25" x14ac:dyDescent="0.3">
      <c r="A504" t="str">
        <f>VLOOKUP(B504,'VTD Check'!A:D,4,FALSE)</f>
        <v>38-840</v>
      </c>
      <c r="B504" t="s">
        <v>514</v>
      </c>
      <c r="C504">
        <v>38</v>
      </c>
      <c r="D504" t="str">
        <f t="shared" si="63"/>
        <v>ED</v>
      </c>
      <c r="E504">
        <v>122</v>
      </c>
      <c r="F504">
        <v>85</v>
      </c>
      <c r="G504" s="1">
        <v>0.69669999999999999</v>
      </c>
      <c r="H504">
        <v>122</v>
      </c>
      <c r="I504">
        <v>85</v>
      </c>
      <c r="J504">
        <v>85</v>
      </c>
      <c r="K504">
        <v>2</v>
      </c>
      <c r="L504">
        <v>0</v>
      </c>
      <c r="M504">
        <v>2</v>
      </c>
      <c r="N504">
        <v>33</v>
      </c>
      <c r="O504">
        <v>0</v>
      </c>
      <c r="P504">
        <v>48</v>
      </c>
      <c r="Q504">
        <v>0</v>
      </c>
      <c r="R504">
        <f t="shared" si="64"/>
        <v>0.56470588235294117</v>
      </c>
      <c r="S504">
        <f t="shared" si="65"/>
        <v>2.3529411764705882E-2</v>
      </c>
      <c r="T504">
        <f t="shared" si="66"/>
        <v>0.38823529411764707</v>
      </c>
      <c r="U504">
        <f t="shared" si="67"/>
        <v>2.3529411764705882E-2</v>
      </c>
      <c r="V504">
        <f t="shared" si="68"/>
        <v>0</v>
      </c>
      <c r="W504">
        <f t="shared" si="69"/>
        <v>0</v>
      </c>
      <c r="X504">
        <f t="shared" si="70"/>
        <v>0</v>
      </c>
      <c r="Y504">
        <f t="shared" si="71"/>
        <v>0.56470588235294117</v>
      </c>
    </row>
    <row r="505" spans="1:25" x14ac:dyDescent="0.3">
      <c r="A505" t="str">
        <f>VLOOKUP(B505,'VTD Check'!A:D,4,FALSE)</f>
        <v>38-842</v>
      </c>
      <c r="B505" t="s">
        <v>515</v>
      </c>
      <c r="C505">
        <v>38</v>
      </c>
      <c r="D505" t="str">
        <f t="shared" si="63"/>
        <v>ED</v>
      </c>
      <c r="E505">
        <v>229</v>
      </c>
      <c r="F505">
        <v>96</v>
      </c>
      <c r="G505" s="1">
        <v>0.41920000000000002</v>
      </c>
      <c r="H505">
        <v>229</v>
      </c>
      <c r="I505">
        <v>96</v>
      </c>
      <c r="J505">
        <v>96</v>
      </c>
      <c r="K505">
        <v>1</v>
      </c>
      <c r="L505">
        <v>0</v>
      </c>
      <c r="M505">
        <v>1</v>
      </c>
      <c r="N505">
        <v>38</v>
      </c>
      <c r="O505">
        <v>0</v>
      </c>
      <c r="P505">
        <v>56</v>
      </c>
      <c r="Q505">
        <v>0</v>
      </c>
      <c r="R505">
        <f t="shared" si="64"/>
        <v>0.58333333333333337</v>
      </c>
      <c r="S505">
        <f t="shared" si="65"/>
        <v>1.0416666666666666E-2</v>
      </c>
      <c r="T505">
        <f t="shared" si="66"/>
        <v>0.39583333333333331</v>
      </c>
      <c r="U505">
        <f t="shared" si="67"/>
        <v>1.0416666666666666E-2</v>
      </c>
      <c r="V505">
        <f t="shared" si="68"/>
        <v>0</v>
      </c>
      <c r="W505">
        <f t="shared" si="69"/>
        <v>0</v>
      </c>
      <c r="X505">
        <f t="shared" si="70"/>
        <v>0</v>
      </c>
      <c r="Y505">
        <f t="shared" si="71"/>
        <v>0.58333333333333337</v>
      </c>
    </row>
    <row r="506" spans="1:25" x14ac:dyDescent="0.3">
      <c r="A506" t="str">
        <f>VLOOKUP(B506,'VTD Check'!A:D,4,FALSE)</f>
        <v>38-844</v>
      </c>
      <c r="B506" t="s">
        <v>516</v>
      </c>
      <c r="C506">
        <v>38</v>
      </c>
      <c r="D506" t="str">
        <f t="shared" si="63"/>
        <v>ED</v>
      </c>
      <c r="E506">
        <v>270</v>
      </c>
      <c r="F506">
        <v>151</v>
      </c>
      <c r="G506" s="1">
        <v>0.55930000000000002</v>
      </c>
      <c r="H506">
        <v>270</v>
      </c>
      <c r="I506">
        <v>151</v>
      </c>
      <c r="J506">
        <v>149</v>
      </c>
      <c r="K506">
        <v>1</v>
      </c>
      <c r="L506">
        <v>2</v>
      </c>
      <c r="M506">
        <v>2</v>
      </c>
      <c r="N506">
        <v>50</v>
      </c>
      <c r="O506">
        <v>0</v>
      </c>
      <c r="P506">
        <v>94</v>
      </c>
      <c r="Q506">
        <v>0</v>
      </c>
      <c r="R506">
        <f t="shared" si="64"/>
        <v>0.63087248322147649</v>
      </c>
      <c r="S506">
        <f t="shared" si="65"/>
        <v>6.7114093959731542E-3</v>
      </c>
      <c r="T506">
        <f t="shared" si="66"/>
        <v>0.33557046979865773</v>
      </c>
      <c r="U506">
        <f t="shared" si="67"/>
        <v>1.3422818791946308E-2</v>
      </c>
      <c r="V506">
        <f t="shared" si="68"/>
        <v>0</v>
      </c>
      <c r="W506">
        <f t="shared" si="69"/>
        <v>1.3422818791946308E-2</v>
      </c>
      <c r="X506">
        <f t="shared" si="70"/>
        <v>0</v>
      </c>
      <c r="Y506">
        <f t="shared" si="71"/>
        <v>0.63087248322147649</v>
      </c>
    </row>
    <row r="507" spans="1:25" x14ac:dyDescent="0.3">
      <c r="A507" t="str">
        <f>VLOOKUP(B507,'VTD Check'!A:D,4,FALSE)</f>
        <v>38-846</v>
      </c>
      <c r="B507" t="s">
        <v>517</v>
      </c>
      <c r="C507">
        <v>38</v>
      </c>
      <c r="D507" t="str">
        <f t="shared" si="63"/>
        <v>ED</v>
      </c>
      <c r="E507">
        <v>284</v>
      </c>
      <c r="F507">
        <v>152</v>
      </c>
      <c r="G507" s="1">
        <v>0.53520000000000001</v>
      </c>
      <c r="H507">
        <v>284</v>
      </c>
      <c r="I507">
        <v>152</v>
      </c>
      <c r="J507">
        <v>151</v>
      </c>
      <c r="K507">
        <v>2</v>
      </c>
      <c r="L507">
        <v>0</v>
      </c>
      <c r="M507">
        <v>3</v>
      </c>
      <c r="N507">
        <v>89</v>
      </c>
      <c r="O507">
        <v>2</v>
      </c>
      <c r="P507">
        <v>55</v>
      </c>
      <c r="Q507">
        <v>0</v>
      </c>
      <c r="R507">
        <f t="shared" si="64"/>
        <v>0.36423841059602646</v>
      </c>
      <c r="S507">
        <f t="shared" si="65"/>
        <v>1.3245033112582781E-2</v>
      </c>
      <c r="T507">
        <f t="shared" si="66"/>
        <v>0.58940397350993379</v>
      </c>
      <c r="U507">
        <f t="shared" si="67"/>
        <v>1.9867549668874173E-2</v>
      </c>
      <c r="V507">
        <f t="shared" si="68"/>
        <v>1.3245033112582781E-2</v>
      </c>
      <c r="W507">
        <f t="shared" si="69"/>
        <v>0</v>
      </c>
      <c r="X507">
        <f t="shared" si="70"/>
        <v>0</v>
      </c>
      <c r="Y507">
        <f t="shared" si="71"/>
        <v>2.5894039735099339</v>
      </c>
    </row>
    <row r="508" spans="1:25" x14ac:dyDescent="0.3">
      <c r="A508" t="str">
        <f>VLOOKUP(B508,'VTD Check'!A:D,4,FALSE)</f>
        <v>38-848</v>
      </c>
      <c r="B508" t="s">
        <v>518</v>
      </c>
      <c r="C508">
        <v>38</v>
      </c>
      <c r="D508" t="str">
        <f t="shared" si="63"/>
        <v>ED</v>
      </c>
      <c r="E508">
        <v>194</v>
      </c>
      <c r="F508">
        <v>87</v>
      </c>
      <c r="G508" s="1">
        <v>0.44850000000000001</v>
      </c>
      <c r="H508">
        <v>194</v>
      </c>
      <c r="I508">
        <v>87</v>
      </c>
      <c r="J508">
        <v>87</v>
      </c>
      <c r="K508">
        <v>2</v>
      </c>
      <c r="L508">
        <v>0</v>
      </c>
      <c r="M508">
        <v>9</v>
      </c>
      <c r="N508">
        <v>28</v>
      </c>
      <c r="O508">
        <v>0</v>
      </c>
      <c r="P508">
        <v>48</v>
      </c>
      <c r="Q508">
        <v>0</v>
      </c>
      <c r="R508">
        <f t="shared" si="64"/>
        <v>0.55172413793103448</v>
      </c>
      <c r="S508">
        <f t="shared" si="65"/>
        <v>2.2988505747126436E-2</v>
      </c>
      <c r="T508">
        <f t="shared" si="66"/>
        <v>0.32183908045977011</v>
      </c>
      <c r="U508">
        <f t="shared" si="67"/>
        <v>0.10344827586206896</v>
      </c>
      <c r="V508">
        <f t="shared" si="68"/>
        <v>0</v>
      </c>
      <c r="W508">
        <f t="shared" si="69"/>
        <v>0</v>
      </c>
      <c r="X508">
        <f t="shared" si="70"/>
        <v>0</v>
      </c>
      <c r="Y508">
        <f t="shared" si="71"/>
        <v>0.55172413793103448</v>
      </c>
    </row>
    <row r="509" spans="1:25" x14ac:dyDescent="0.3">
      <c r="A509" t="str">
        <f>VLOOKUP(B509,'VTD Check'!A:D,4,FALSE)</f>
        <v>38-850</v>
      </c>
      <c r="B509" t="s">
        <v>519</v>
      </c>
      <c r="C509">
        <v>38</v>
      </c>
      <c r="D509" t="str">
        <f t="shared" si="63"/>
        <v>ED</v>
      </c>
      <c r="E509">
        <v>192</v>
      </c>
      <c r="F509">
        <v>95</v>
      </c>
      <c r="G509" s="1">
        <v>0.49480000000000002</v>
      </c>
      <c r="H509">
        <v>192</v>
      </c>
      <c r="I509">
        <v>95</v>
      </c>
      <c r="J509">
        <v>95</v>
      </c>
      <c r="K509">
        <v>0</v>
      </c>
      <c r="L509">
        <v>0</v>
      </c>
      <c r="M509">
        <v>3</v>
      </c>
      <c r="N509">
        <v>34</v>
      </c>
      <c r="O509">
        <v>1</v>
      </c>
      <c r="P509">
        <v>57</v>
      </c>
      <c r="Q509">
        <v>0</v>
      </c>
      <c r="R509">
        <f t="shared" si="64"/>
        <v>0.6</v>
      </c>
      <c r="S509">
        <f t="shared" si="65"/>
        <v>0</v>
      </c>
      <c r="T509">
        <f t="shared" si="66"/>
        <v>0.35789473684210527</v>
      </c>
      <c r="U509">
        <f t="shared" si="67"/>
        <v>3.1578947368421054E-2</v>
      </c>
      <c r="V509">
        <f t="shared" si="68"/>
        <v>1.0526315789473684E-2</v>
      </c>
      <c r="W509">
        <f t="shared" si="69"/>
        <v>0</v>
      </c>
      <c r="X509">
        <f t="shared" si="70"/>
        <v>0</v>
      </c>
      <c r="Y509">
        <f t="shared" si="71"/>
        <v>0.6</v>
      </c>
    </row>
    <row r="510" spans="1:25" x14ac:dyDescent="0.3">
      <c r="A510" t="str">
        <f>VLOOKUP(B510,'VTD Check'!A:D,4,FALSE)</f>
        <v>38-852</v>
      </c>
      <c r="B510" t="s">
        <v>520</v>
      </c>
      <c r="C510">
        <v>38</v>
      </c>
      <c r="D510" t="str">
        <f t="shared" si="63"/>
        <v>ED</v>
      </c>
      <c r="E510">
        <v>166</v>
      </c>
      <c r="F510">
        <v>99</v>
      </c>
      <c r="G510" s="1">
        <v>0.59640000000000004</v>
      </c>
      <c r="H510">
        <v>166</v>
      </c>
      <c r="I510">
        <v>99</v>
      </c>
      <c r="J510">
        <v>99</v>
      </c>
      <c r="K510">
        <v>0</v>
      </c>
      <c r="L510">
        <v>0</v>
      </c>
      <c r="M510">
        <v>3</v>
      </c>
      <c r="N510">
        <v>62</v>
      </c>
      <c r="O510">
        <v>0</v>
      </c>
      <c r="P510">
        <v>33</v>
      </c>
      <c r="Q510">
        <v>1</v>
      </c>
      <c r="R510">
        <f t="shared" si="64"/>
        <v>0.33333333333333331</v>
      </c>
      <c r="S510">
        <f t="shared" si="65"/>
        <v>0</v>
      </c>
      <c r="T510">
        <f t="shared" si="66"/>
        <v>0.6262626262626263</v>
      </c>
      <c r="U510">
        <f t="shared" si="67"/>
        <v>3.0303030303030304E-2</v>
      </c>
      <c r="V510">
        <f t="shared" si="68"/>
        <v>0</v>
      </c>
      <c r="W510">
        <f t="shared" si="69"/>
        <v>0</v>
      </c>
      <c r="X510">
        <f t="shared" si="70"/>
        <v>1.0101010101010102E-2</v>
      </c>
      <c r="Y510">
        <f t="shared" si="71"/>
        <v>2.6262626262626263</v>
      </c>
    </row>
    <row r="511" spans="1:25" x14ac:dyDescent="0.3">
      <c r="A511" t="e">
        <f>VLOOKUP(B511,'VTD Check'!A:D,4,FALSE)</f>
        <v>#N/A</v>
      </c>
      <c r="B511" t="s">
        <v>521</v>
      </c>
      <c r="C511">
        <v>38</v>
      </c>
      <c r="D511" t="str">
        <f t="shared" si="63"/>
        <v/>
      </c>
      <c r="R511" t="str">
        <f t="shared" si="64"/>
        <v/>
      </c>
      <c r="S511" t="str">
        <f t="shared" si="65"/>
        <v/>
      </c>
      <c r="T511" t="str">
        <f t="shared" si="66"/>
        <v/>
      </c>
      <c r="U511" t="str">
        <f t="shared" si="67"/>
        <v/>
      </c>
      <c r="V511" t="str">
        <f t="shared" si="68"/>
        <v/>
      </c>
      <c r="W511" t="str">
        <f t="shared" si="69"/>
        <v/>
      </c>
      <c r="X511" t="str">
        <f t="shared" si="70"/>
        <v/>
      </c>
      <c r="Y511" t="str">
        <f t="shared" si="71"/>
        <v/>
      </c>
    </row>
    <row r="512" spans="1:25" x14ac:dyDescent="0.3">
      <c r="A512" t="e">
        <f>VLOOKUP(B512,'VTD Check'!A:D,4,FALSE)</f>
        <v>#N/A</v>
      </c>
      <c r="B512" t="s">
        <v>522</v>
      </c>
      <c r="C512">
        <v>38</v>
      </c>
      <c r="D512" t="str">
        <f t="shared" si="63"/>
        <v/>
      </c>
      <c r="R512" t="str">
        <f t="shared" si="64"/>
        <v/>
      </c>
      <c r="S512" t="str">
        <f t="shared" si="65"/>
        <v/>
      </c>
      <c r="T512" t="str">
        <f t="shared" si="66"/>
        <v/>
      </c>
      <c r="U512" t="str">
        <f t="shared" si="67"/>
        <v/>
      </c>
      <c r="V512" t="str">
        <f t="shared" si="68"/>
        <v/>
      </c>
      <c r="W512" t="str">
        <f t="shared" si="69"/>
        <v/>
      </c>
      <c r="X512" t="str">
        <f t="shared" si="70"/>
        <v/>
      </c>
      <c r="Y512" t="str">
        <f t="shared" si="71"/>
        <v/>
      </c>
    </row>
    <row r="513" spans="1:25" x14ac:dyDescent="0.3">
      <c r="A513" t="str">
        <f>VLOOKUP(B513,'VTD Check'!A:D,4,FALSE)</f>
        <v>39-900</v>
      </c>
      <c r="B513" t="s">
        <v>523</v>
      </c>
      <c r="C513">
        <v>39</v>
      </c>
      <c r="D513" t="str">
        <f t="shared" si="63"/>
        <v>ED</v>
      </c>
      <c r="E513">
        <v>295</v>
      </c>
      <c r="F513">
        <v>162</v>
      </c>
      <c r="G513" s="1">
        <v>0.54920000000000002</v>
      </c>
      <c r="H513">
        <v>295</v>
      </c>
      <c r="I513">
        <v>162</v>
      </c>
      <c r="J513">
        <v>157</v>
      </c>
      <c r="K513">
        <v>0</v>
      </c>
      <c r="L513">
        <v>0</v>
      </c>
      <c r="M513">
        <v>4</v>
      </c>
      <c r="N513">
        <v>69</v>
      </c>
      <c r="O513">
        <v>3</v>
      </c>
      <c r="P513">
        <v>81</v>
      </c>
      <c r="Q513">
        <v>0</v>
      </c>
      <c r="R513">
        <f t="shared" si="64"/>
        <v>0.51592356687898089</v>
      </c>
      <c r="S513">
        <f t="shared" si="65"/>
        <v>0</v>
      </c>
      <c r="T513">
        <f t="shared" si="66"/>
        <v>0.43949044585987262</v>
      </c>
      <c r="U513">
        <f t="shared" si="67"/>
        <v>2.5477707006369428E-2</v>
      </c>
      <c r="V513">
        <f t="shared" si="68"/>
        <v>1.9108280254777069E-2</v>
      </c>
      <c r="W513">
        <f t="shared" si="69"/>
        <v>0</v>
      </c>
      <c r="X513">
        <f t="shared" si="70"/>
        <v>0</v>
      </c>
      <c r="Y513">
        <f t="shared" si="71"/>
        <v>0.51592356687898089</v>
      </c>
    </row>
    <row r="514" spans="1:25" x14ac:dyDescent="0.3">
      <c r="A514" t="str">
        <f>VLOOKUP(B514,'VTD Check'!A:D,4,FALSE)</f>
        <v>39-902</v>
      </c>
      <c r="B514" t="s">
        <v>524</v>
      </c>
      <c r="C514">
        <v>39</v>
      </c>
      <c r="D514" t="str">
        <f t="shared" si="63"/>
        <v>ED</v>
      </c>
      <c r="E514">
        <v>152</v>
      </c>
      <c r="F514">
        <v>108</v>
      </c>
      <c r="G514" s="1">
        <v>0.71050000000000002</v>
      </c>
      <c r="H514">
        <v>152</v>
      </c>
      <c r="I514">
        <v>108</v>
      </c>
      <c r="J514">
        <v>108</v>
      </c>
      <c r="K514">
        <v>0</v>
      </c>
      <c r="L514">
        <v>1</v>
      </c>
      <c r="M514">
        <v>2</v>
      </c>
      <c r="N514">
        <v>37</v>
      </c>
      <c r="O514">
        <v>2</v>
      </c>
      <c r="P514">
        <v>66</v>
      </c>
      <c r="Q514">
        <v>0</v>
      </c>
      <c r="R514">
        <f t="shared" si="64"/>
        <v>0.61111111111111116</v>
      </c>
      <c r="S514">
        <f t="shared" si="65"/>
        <v>0</v>
      </c>
      <c r="T514">
        <f t="shared" si="66"/>
        <v>0.34259259259259262</v>
      </c>
      <c r="U514">
        <f t="shared" si="67"/>
        <v>1.8518518518518517E-2</v>
      </c>
      <c r="V514">
        <f t="shared" si="68"/>
        <v>1.8518518518518517E-2</v>
      </c>
      <c r="W514">
        <f t="shared" si="69"/>
        <v>9.2592592592592587E-3</v>
      </c>
      <c r="X514">
        <f t="shared" si="70"/>
        <v>0</v>
      </c>
      <c r="Y514">
        <f t="shared" si="71"/>
        <v>0.61111111111111116</v>
      </c>
    </row>
    <row r="515" spans="1:25" x14ac:dyDescent="0.3">
      <c r="A515" t="str">
        <f>VLOOKUP(B515,'VTD Check'!A:D,4,FALSE)</f>
        <v>39-904</v>
      </c>
      <c r="B515" t="s">
        <v>525</v>
      </c>
      <c r="C515">
        <v>39</v>
      </c>
      <c r="D515" t="str">
        <f t="shared" ref="D515:D567" si="72">IF(ISTEXT(A515),"ED","")</f>
        <v>ED</v>
      </c>
      <c r="E515">
        <v>351</v>
      </c>
      <c r="F515">
        <v>175</v>
      </c>
      <c r="G515" s="1">
        <v>0.49859999999999999</v>
      </c>
      <c r="H515">
        <v>351</v>
      </c>
      <c r="I515">
        <v>175</v>
      </c>
      <c r="J515">
        <v>175</v>
      </c>
      <c r="K515">
        <v>1</v>
      </c>
      <c r="L515">
        <v>1</v>
      </c>
      <c r="M515">
        <v>3</v>
      </c>
      <c r="N515">
        <v>92</v>
      </c>
      <c r="O515">
        <v>0</v>
      </c>
      <c r="P515">
        <v>78</v>
      </c>
      <c r="Q515">
        <v>0</v>
      </c>
      <c r="R515">
        <f t="shared" ref="R515:R567" si="73">IF(I515=0,"",P515/J515)</f>
        <v>0.44571428571428573</v>
      </c>
      <c r="S515">
        <f t="shared" ref="S515:S567" si="74">IF(I515=0,"",K515/J515)</f>
        <v>5.7142857142857143E-3</v>
      </c>
      <c r="T515">
        <f t="shared" ref="T515:T567" si="75">IF(J515=0,"",N515/J515)</f>
        <v>0.52571428571428569</v>
      </c>
      <c r="U515">
        <f t="shared" ref="U515:U567" si="76">IF(J515=0,"",M515/J515)</f>
        <v>1.7142857142857144E-2</v>
      </c>
      <c r="V515">
        <f t="shared" ref="V515:V567" si="77">IF(J515=0,"",O515/J515)</f>
        <v>0</v>
      </c>
      <c r="W515">
        <f t="shared" ref="W515:W567" si="78">IF(J515=0,"",L515/J515)</f>
        <v>5.7142857142857143E-3</v>
      </c>
      <c r="X515">
        <f t="shared" ref="X515:X567" si="79">IF(J515=0,"",Q515/J515)</f>
        <v>0</v>
      </c>
      <c r="Y515">
        <f t="shared" ref="Y515:Y564" si="80">IF(R515="","",IF(J515=0,10,IF(MAX(R515:X515)=LARGE(R515:X515,2),9,IF(R515=MAX(R515:X515),R515,IF(S515=MAX(R515:X515),S515+1,IF(T515=MAX(R515:X515),T515+2,IF(U515=MAX(R515:X515),U515+3,IF(V515=MAX(R515:X515),V515+4,IF(W515=MAX(R515:X515),W515+5,-1)))))))))</f>
        <v>2.5257142857142858</v>
      </c>
    </row>
    <row r="516" spans="1:25" x14ac:dyDescent="0.3">
      <c r="A516" t="str">
        <f>VLOOKUP(B516,'VTD Check'!A:D,4,FALSE)</f>
        <v>39-906</v>
      </c>
      <c r="B516" t="s">
        <v>526</v>
      </c>
      <c r="C516">
        <v>39</v>
      </c>
      <c r="D516" t="str">
        <f t="shared" si="72"/>
        <v>ED</v>
      </c>
      <c r="E516">
        <v>81</v>
      </c>
      <c r="F516">
        <v>43</v>
      </c>
      <c r="G516" s="1">
        <v>0.53090000000000004</v>
      </c>
      <c r="H516">
        <v>81</v>
      </c>
      <c r="I516">
        <v>43</v>
      </c>
      <c r="J516">
        <v>43</v>
      </c>
      <c r="K516">
        <v>0</v>
      </c>
      <c r="L516">
        <v>2</v>
      </c>
      <c r="M516">
        <v>5</v>
      </c>
      <c r="N516">
        <v>25</v>
      </c>
      <c r="O516">
        <v>0</v>
      </c>
      <c r="P516">
        <v>11</v>
      </c>
      <c r="Q516">
        <v>0</v>
      </c>
      <c r="R516">
        <f t="shared" si="73"/>
        <v>0.2558139534883721</v>
      </c>
      <c r="S516">
        <f t="shared" si="74"/>
        <v>0</v>
      </c>
      <c r="T516">
        <f t="shared" si="75"/>
        <v>0.58139534883720934</v>
      </c>
      <c r="U516">
        <f t="shared" si="76"/>
        <v>0.11627906976744186</v>
      </c>
      <c r="V516">
        <f t="shared" si="77"/>
        <v>0</v>
      </c>
      <c r="W516">
        <f t="shared" si="78"/>
        <v>4.6511627906976744E-2</v>
      </c>
      <c r="X516">
        <f t="shared" si="79"/>
        <v>0</v>
      </c>
      <c r="Y516">
        <f t="shared" si="80"/>
        <v>2.5813953488372094</v>
      </c>
    </row>
    <row r="517" spans="1:25" x14ac:dyDescent="0.3">
      <c r="A517" t="str">
        <f>VLOOKUP(B517,'VTD Check'!A:D,4,FALSE)</f>
        <v>39-908</v>
      </c>
      <c r="B517" t="s">
        <v>527</v>
      </c>
      <c r="C517">
        <v>39</v>
      </c>
      <c r="D517" t="str">
        <f t="shared" si="72"/>
        <v>ED</v>
      </c>
      <c r="E517">
        <v>164</v>
      </c>
      <c r="F517">
        <v>101</v>
      </c>
      <c r="G517" s="1">
        <v>0.6159</v>
      </c>
      <c r="H517">
        <v>164</v>
      </c>
      <c r="I517">
        <v>101</v>
      </c>
      <c r="J517">
        <v>101</v>
      </c>
      <c r="K517">
        <v>4</v>
      </c>
      <c r="L517">
        <v>1</v>
      </c>
      <c r="M517">
        <v>5</v>
      </c>
      <c r="N517">
        <v>43</v>
      </c>
      <c r="O517">
        <v>0</v>
      </c>
      <c r="P517">
        <v>48</v>
      </c>
      <c r="Q517">
        <v>0</v>
      </c>
      <c r="R517">
        <f t="shared" si="73"/>
        <v>0.47524752475247523</v>
      </c>
      <c r="S517">
        <f t="shared" si="74"/>
        <v>3.9603960396039604E-2</v>
      </c>
      <c r="T517">
        <f t="shared" si="75"/>
        <v>0.42574257425742573</v>
      </c>
      <c r="U517">
        <f t="shared" si="76"/>
        <v>4.9504950495049507E-2</v>
      </c>
      <c r="V517">
        <f t="shared" si="77"/>
        <v>0</v>
      </c>
      <c r="W517">
        <f t="shared" si="78"/>
        <v>9.9009900990099011E-3</v>
      </c>
      <c r="X517">
        <f t="shared" si="79"/>
        <v>0</v>
      </c>
      <c r="Y517">
        <f t="shared" si="80"/>
        <v>0.47524752475247523</v>
      </c>
    </row>
    <row r="518" spans="1:25" x14ac:dyDescent="0.3">
      <c r="A518" t="str">
        <f>VLOOKUP(B518,'VTD Check'!A:D,4,FALSE)</f>
        <v>39-910</v>
      </c>
      <c r="B518" t="s">
        <v>528</v>
      </c>
      <c r="C518">
        <v>39</v>
      </c>
      <c r="D518" t="str">
        <f t="shared" si="72"/>
        <v>ED</v>
      </c>
      <c r="E518">
        <v>378</v>
      </c>
      <c r="F518">
        <v>216</v>
      </c>
      <c r="G518" s="1">
        <v>0.57140000000000002</v>
      </c>
      <c r="H518">
        <v>378</v>
      </c>
      <c r="I518">
        <v>216</v>
      </c>
      <c r="J518">
        <v>213</v>
      </c>
      <c r="K518">
        <v>1</v>
      </c>
      <c r="L518">
        <v>0</v>
      </c>
      <c r="M518">
        <v>8</v>
      </c>
      <c r="N518">
        <v>104</v>
      </c>
      <c r="O518">
        <v>2</v>
      </c>
      <c r="P518">
        <v>98</v>
      </c>
      <c r="Q518">
        <v>0</v>
      </c>
      <c r="R518">
        <f t="shared" si="73"/>
        <v>0.460093896713615</v>
      </c>
      <c r="S518">
        <f t="shared" si="74"/>
        <v>4.6948356807511738E-3</v>
      </c>
      <c r="T518">
        <f t="shared" si="75"/>
        <v>0.48826291079812206</v>
      </c>
      <c r="U518">
        <f t="shared" si="76"/>
        <v>3.7558685446009391E-2</v>
      </c>
      <c r="V518">
        <f t="shared" si="77"/>
        <v>9.3896713615023476E-3</v>
      </c>
      <c r="W518">
        <f t="shared" si="78"/>
        <v>0</v>
      </c>
      <c r="X518">
        <f t="shared" si="79"/>
        <v>0</v>
      </c>
      <c r="Y518">
        <f t="shared" si="80"/>
        <v>2.488262910798122</v>
      </c>
    </row>
    <row r="519" spans="1:25" x14ac:dyDescent="0.3">
      <c r="A519" t="str">
        <f>VLOOKUP(B519,'VTD Check'!A:D,4,FALSE)</f>
        <v>39-912</v>
      </c>
      <c r="B519" t="s">
        <v>529</v>
      </c>
      <c r="C519">
        <v>39</v>
      </c>
      <c r="D519" t="str">
        <f t="shared" si="72"/>
        <v>ED</v>
      </c>
      <c r="E519">
        <v>266</v>
      </c>
      <c r="F519">
        <v>157</v>
      </c>
      <c r="G519" s="1">
        <v>0.59019999999999995</v>
      </c>
      <c r="H519">
        <v>266</v>
      </c>
      <c r="I519">
        <v>157</v>
      </c>
      <c r="J519">
        <v>155</v>
      </c>
      <c r="K519">
        <v>1</v>
      </c>
      <c r="L519">
        <v>0</v>
      </c>
      <c r="M519">
        <v>9</v>
      </c>
      <c r="N519">
        <v>46</v>
      </c>
      <c r="O519">
        <v>0</v>
      </c>
      <c r="P519">
        <v>98</v>
      </c>
      <c r="Q519">
        <v>1</v>
      </c>
      <c r="R519">
        <f t="shared" si="73"/>
        <v>0.63225806451612898</v>
      </c>
      <c r="S519">
        <f t="shared" si="74"/>
        <v>6.4516129032258064E-3</v>
      </c>
      <c r="T519">
        <f t="shared" si="75"/>
        <v>0.29677419354838708</v>
      </c>
      <c r="U519">
        <f t="shared" si="76"/>
        <v>5.8064516129032261E-2</v>
      </c>
      <c r="V519">
        <f t="shared" si="77"/>
        <v>0</v>
      </c>
      <c r="W519">
        <f t="shared" si="78"/>
        <v>0</v>
      </c>
      <c r="X519">
        <f t="shared" si="79"/>
        <v>6.4516129032258064E-3</v>
      </c>
      <c r="Y519">
        <f t="shared" si="80"/>
        <v>0.63225806451612898</v>
      </c>
    </row>
    <row r="520" spans="1:25" x14ac:dyDescent="0.3">
      <c r="A520" t="str">
        <f>VLOOKUP(B520,'VTD Check'!A:D,4,FALSE)</f>
        <v>39-914</v>
      </c>
      <c r="B520" t="s">
        <v>530</v>
      </c>
      <c r="C520">
        <v>39</v>
      </c>
      <c r="D520" t="str">
        <f t="shared" si="72"/>
        <v>ED</v>
      </c>
      <c r="E520">
        <v>95</v>
      </c>
      <c r="F520">
        <v>62</v>
      </c>
      <c r="G520" s="1">
        <v>0.65259999999999996</v>
      </c>
      <c r="H520">
        <v>95</v>
      </c>
      <c r="I520">
        <v>62</v>
      </c>
      <c r="J520">
        <v>60</v>
      </c>
      <c r="K520">
        <v>0</v>
      </c>
      <c r="L520">
        <v>0</v>
      </c>
      <c r="M520">
        <v>1</v>
      </c>
      <c r="N520">
        <v>20</v>
      </c>
      <c r="O520">
        <v>0</v>
      </c>
      <c r="P520">
        <v>39</v>
      </c>
      <c r="Q520">
        <v>0</v>
      </c>
      <c r="R520">
        <f t="shared" si="73"/>
        <v>0.65</v>
      </c>
      <c r="S520">
        <f t="shared" si="74"/>
        <v>0</v>
      </c>
      <c r="T520">
        <f t="shared" si="75"/>
        <v>0.33333333333333331</v>
      </c>
      <c r="U520">
        <f t="shared" si="76"/>
        <v>1.6666666666666666E-2</v>
      </c>
      <c r="V520">
        <f t="shared" si="77"/>
        <v>0</v>
      </c>
      <c r="W520">
        <f t="shared" si="78"/>
        <v>0</v>
      </c>
      <c r="X520">
        <f t="shared" si="79"/>
        <v>0</v>
      </c>
      <c r="Y520">
        <f t="shared" si="80"/>
        <v>0.65</v>
      </c>
    </row>
    <row r="521" spans="1:25" x14ac:dyDescent="0.3">
      <c r="A521" t="str">
        <f>VLOOKUP(B521,'VTD Check'!A:D,4,FALSE)</f>
        <v>39-916</v>
      </c>
      <c r="B521" t="s">
        <v>531</v>
      </c>
      <c r="C521">
        <v>39</v>
      </c>
      <c r="D521" t="str">
        <f t="shared" si="72"/>
        <v>ED</v>
      </c>
      <c r="E521">
        <v>442</v>
      </c>
      <c r="F521">
        <v>215</v>
      </c>
      <c r="G521" s="1">
        <v>0.4864</v>
      </c>
      <c r="H521">
        <v>442</v>
      </c>
      <c r="I521">
        <v>215</v>
      </c>
      <c r="J521">
        <v>209</v>
      </c>
      <c r="K521">
        <v>1</v>
      </c>
      <c r="L521">
        <v>0</v>
      </c>
      <c r="M521">
        <v>9</v>
      </c>
      <c r="N521">
        <v>96</v>
      </c>
      <c r="O521">
        <v>2</v>
      </c>
      <c r="P521">
        <v>101</v>
      </c>
      <c r="Q521">
        <v>0</v>
      </c>
      <c r="R521">
        <f t="shared" si="73"/>
        <v>0.48325358851674644</v>
      </c>
      <c r="S521">
        <f t="shared" si="74"/>
        <v>4.7846889952153108E-3</v>
      </c>
      <c r="T521">
        <f t="shared" si="75"/>
        <v>0.45933014354066987</v>
      </c>
      <c r="U521">
        <f t="shared" si="76"/>
        <v>4.3062200956937802E-2</v>
      </c>
      <c r="V521">
        <f t="shared" si="77"/>
        <v>9.5693779904306216E-3</v>
      </c>
      <c r="W521">
        <f t="shared" si="78"/>
        <v>0</v>
      </c>
      <c r="X521">
        <f t="shared" si="79"/>
        <v>0</v>
      </c>
      <c r="Y521">
        <f t="shared" si="80"/>
        <v>0.48325358851674644</v>
      </c>
    </row>
    <row r="522" spans="1:25" x14ac:dyDescent="0.3">
      <c r="A522" t="str">
        <f>VLOOKUP(B522,'VTD Check'!A:D,4,FALSE)</f>
        <v>39-918</v>
      </c>
      <c r="B522" t="s">
        <v>532</v>
      </c>
      <c r="C522">
        <v>39</v>
      </c>
      <c r="D522" t="str">
        <f t="shared" si="72"/>
        <v>ED</v>
      </c>
      <c r="E522">
        <v>225</v>
      </c>
      <c r="F522">
        <v>115</v>
      </c>
      <c r="G522" s="1">
        <v>0.5111</v>
      </c>
      <c r="H522">
        <v>225</v>
      </c>
      <c r="I522">
        <v>115</v>
      </c>
      <c r="J522">
        <v>115</v>
      </c>
      <c r="K522">
        <v>2</v>
      </c>
      <c r="L522">
        <v>1</v>
      </c>
      <c r="M522">
        <v>4</v>
      </c>
      <c r="N522">
        <v>64</v>
      </c>
      <c r="O522">
        <v>3</v>
      </c>
      <c r="P522">
        <v>41</v>
      </c>
      <c r="Q522">
        <v>0</v>
      </c>
      <c r="R522">
        <f t="shared" si="73"/>
        <v>0.35652173913043478</v>
      </c>
      <c r="S522">
        <f t="shared" si="74"/>
        <v>1.7391304347826087E-2</v>
      </c>
      <c r="T522">
        <f t="shared" si="75"/>
        <v>0.55652173913043479</v>
      </c>
      <c r="U522">
        <f t="shared" si="76"/>
        <v>3.4782608695652174E-2</v>
      </c>
      <c r="V522">
        <f t="shared" si="77"/>
        <v>2.6086956521739129E-2</v>
      </c>
      <c r="W522">
        <f t="shared" si="78"/>
        <v>8.6956521739130436E-3</v>
      </c>
      <c r="X522">
        <f t="shared" si="79"/>
        <v>0</v>
      </c>
      <c r="Y522">
        <f t="shared" si="80"/>
        <v>2.5565217391304347</v>
      </c>
    </row>
    <row r="523" spans="1:25" x14ac:dyDescent="0.3">
      <c r="A523" t="str">
        <f>VLOOKUP(B523,'VTD Check'!A:D,4,FALSE)</f>
        <v>39-920</v>
      </c>
      <c r="B523" t="s">
        <v>533</v>
      </c>
      <c r="C523">
        <v>39</v>
      </c>
      <c r="D523" t="str">
        <f t="shared" si="72"/>
        <v>ED</v>
      </c>
      <c r="E523">
        <v>159</v>
      </c>
      <c r="F523">
        <v>115</v>
      </c>
      <c r="G523" s="1">
        <v>0.72330000000000005</v>
      </c>
      <c r="H523">
        <v>159</v>
      </c>
      <c r="I523">
        <v>115</v>
      </c>
      <c r="J523">
        <v>110</v>
      </c>
      <c r="K523">
        <v>2</v>
      </c>
      <c r="L523">
        <v>0</v>
      </c>
      <c r="M523">
        <v>1</v>
      </c>
      <c r="N523">
        <v>43</v>
      </c>
      <c r="O523">
        <v>0</v>
      </c>
      <c r="P523">
        <v>64</v>
      </c>
      <c r="Q523">
        <v>0</v>
      </c>
      <c r="R523">
        <f t="shared" si="73"/>
        <v>0.58181818181818179</v>
      </c>
      <c r="S523">
        <f t="shared" si="74"/>
        <v>1.8181818181818181E-2</v>
      </c>
      <c r="T523">
        <f t="shared" si="75"/>
        <v>0.39090909090909093</v>
      </c>
      <c r="U523">
        <f t="shared" si="76"/>
        <v>9.0909090909090905E-3</v>
      </c>
      <c r="V523">
        <f t="shared" si="77"/>
        <v>0</v>
      </c>
      <c r="W523">
        <f t="shared" si="78"/>
        <v>0</v>
      </c>
      <c r="X523">
        <f t="shared" si="79"/>
        <v>0</v>
      </c>
      <c r="Y523">
        <f t="shared" si="80"/>
        <v>0.58181818181818179</v>
      </c>
    </row>
    <row r="524" spans="1:25" x14ac:dyDescent="0.3">
      <c r="A524" t="str">
        <f>VLOOKUP(B524,'VTD Check'!A:D,4,FALSE)</f>
        <v>39-922</v>
      </c>
      <c r="B524" t="s">
        <v>534</v>
      </c>
      <c r="C524">
        <v>39</v>
      </c>
      <c r="D524" t="str">
        <f t="shared" si="72"/>
        <v>ED</v>
      </c>
      <c r="E524">
        <v>392</v>
      </c>
      <c r="F524">
        <v>204</v>
      </c>
      <c r="G524" s="1">
        <v>0.52039999999999997</v>
      </c>
      <c r="H524">
        <v>392</v>
      </c>
      <c r="I524">
        <v>204</v>
      </c>
      <c r="J524">
        <v>203</v>
      </c>
      <c r="K524">
        <v>1</v>
      </c>
      <c r="L524">
        <v>3</v>
      </c>
      <c r="M524">
        <v>7</v>
      </c>
      <c r="N524">
        <v>80</v>
      </c>
      <c r="O524">
        <v>1</v>
      </c>
      <c r="P524">
        <v>111</v>
      </c>
      <c r="Q524">
        <v>0</v>
      </c>
      <c r="R524">
        <f t="shared" si="73"/>
        <v>0.54679802955665024</v>
      </c>
      <c r="S524">
        <f t="shared" si="74"/>
        <v>4.9261083743842365E-3</v>
      </c>
      <c r="T524">
        <f t="shared" si="75"/>
        <v>0.39408866995073893</v>
      </c>
      <c r="U524">
        <f t="shared" si="76"/>
        <v>3.4482758620689655E-2</v>
      </c>
      <c r="V524">
        <f t="shared" si="77"/>
        <v>4.9261083743842365E-3</v>
      </c>
      <c r="W524">
        <f t="shared" si="78"/>
        <v>1.4778325123152709E-2</v>
      </c>
      <c r="X524">
        <f t="shared" si="79"/>
        <v>0</v>
      </c>
      <c r="Y524">
        <f t="shared" si="80"/>
        <v>0.54679802955665024</v>
      </c>
    </row>
    <row r="525" spans="1:25" x14ac:dyDescent="0.3">
      <c r="A525" t="str">
        <f>VLOOKUP(B525,'VTD Check'!A:D,4,FALSE)</f>
        <v>39-924</v>
      </c>
      <c r="B525" t="s">
        <v>535</v>
      </c>
      <c r="C525">
        <v>39</v>
      </c>
      <c r="D525" t="str">
        <f t="shared" si="72"/>
        <v>ED</v>
      </c>
      <c r="E525">
        <v>1049</v>
      </c>
      <c r="F525">
        <v>498</v>
      </c>
      <c r="G525" s="1">
        <v>0.47470000000000001</v>
      </c>
      <c r="H525">
        <v>1049</v>
      </c>
      <c r="I525">
        <v>498</v>
      </c>
      <c r="J525">
        <v>495</v>
      </c>
      <c r="K525">
        <v>9</v>
      </c>
      <c r="L525">
        <v>1</v>
      </c>
      <c r="M525">
        <v>4</v>
      </c>
      <c r="N525">
        <v>211</v>
      </c>
      <c r="O525">
        <v>1</v>
      </c>
      <c r="P525">
        <v>268</v>
      </c>
      <c r="Q525">
        <v>1</v>
      </c>
      <c r="R525">
        <f t="shared" si="73"/>
        <v>0.54141414141414146</v>
      </c>
      <c r="S525">
        <f t="shared" si="74"/>
        <v>1.8181818181818181E-2</v>
      </c>
      <c r="T525">
        <f t="shared" si="75"/>
        <v>0.42626262626262629</v>
      </c>
      <c r="U525">
        <f t="shared" si="76"/>
        <v>8.0808080808080808E-3</v>
      </c>
      <c r="V525">
        <f t="shared" si="77"/>
        <v>2.0202020202020202E-3</v>
      </c>
      <c r="W525">
        <f t="shared" si="78"/>
        <v>2.0202020202020202E-3</v>
      </c>
      <c r="X525">
        <f t="shared" si="79"/>
        <v>2.0202020202020202E-3</v>
      </c>
      <c r="Y525">
        <f t="shared" si="80"/>
        <v>0.54141414141414146</v>
      </c>
    </row>
    <row r="526" spans="1:25" x14ac:dyDescent="0.3">
      <c r="A526" t="str">
        <f>VLOOKUP(B526,'VTD Check'!A:D,4,FALSE)</f>
        <v>39-926</v>
      </c>
      <c r="B526" t="s">
        <v>536</v>
      </c>
      <c r="C526">
        <v>39</v>
      </c>
      <c r="D526" t="str">
        <f t="shared" si="72"/>
        <v>ED</v>
      </c>
      <c r="E526">
        <v>1184</v>
      </c>
      <c r="F526">
        <v>638</v>
      </c>
      <c r="G526" s="1">
        <v>0.53890000000000005</v>
      </c>
      <c r="H526">
        <v>1184</v>
      </c>
      <c r="I526">
        <v>638</v>
      </c>
      <c r="J526">
        <v>631</v>
      </c>
      <c r="K526">
        <v>14</v>
      </c>
      <c r="L526">
        <v>2</v>
      </c>
      <c r="M526">
        <v>6</v>
      </c>
      <c r="N526">
        <v>271</v>
      </c>
      <c r="O526">
        <v>3</v>
      </c>
      <c r="P526">
        <v>333</v>
      </c>
      <c r="Q526">
        <v>2</v>
      </c>
      <c r="R526">
        <f t="shared" si="73"/>
        <v>0.52773375594294769</v>
      </c>
      <c r="S526">
        <f t="shared" si="74"/>
        <v>2.2187004754358162E-2</v>
      </c>
      <c r="T526">
        <f t="shared" si="75"/>
        <v>0.42947702060221871</v>
      </c>
      <c r="U526">
        <f t="shared" si="76"/>
        <v>9.5087163232963554E-3</v>
      </c>
      <c r="V526">
        <f t="shared" si="77"/>
        <v>4.7543581616481777E-3</v>
      </c>
      <c r="W526">
        <f t="shared" si="78"/>
        <v>3.1695721077654518E-3</v>
      </c>
      <c r="X526">
        <f t="shared" si="79"/>
        <v>3.1695721077654518E-3</v>
      </c>
      <c r="Y526">
        <f t="shared" si="80"/>
        <v>0.52773375594294769</v>
      </c>
    </row>
    <row r="527" spans="1:25" x14ac:dyDescent="0.3">
      <c r="A527" t="str">
        <f>VLOOKUP(B527,'VTD Check'!A:D,4,FALSE)</f>
        <v>39-928</v>
      </c>
      <c r="B527" t="s">
        <v>537</v>
      </c>
      <c r="C527">
        <v>39</v>
      </c>
      <c r="D527" t="str">
        <f t="shared" si="72"/>
        <v>ED</v>
      </c>
      <c r="E527">
        <v>77</v>
      </c>
      <c r="F527">
        <v>38</v>
      </c>
      <c r="G527" s="1">
        <v>0.49349999999999999</v>
      </c>
      <c r="H527">
        <v>77</v>
      </c>
      <c r="I527">
        <v>38</v>
      </c>
      <c r="J527">
        <v>37</v>
      </c>
      <c r="K527">
        <v>2</v>
      </c>
      <c r="L527">
        <v>1</v>
      </c>
      <c r="M527">
        <v>9</v>
      </c>
      <c r="N527">
        <v>14</v>
      </c>
      <c r="O527">
        <v>1</v>
      </c>
      <c r="P527">
        <v>10</v>
      </c>
      <c r="Q527">
        <v>0</v>
      </c>
      <c r="R527">
        <f t="shared" si="73"/>
        <v>0.27027027027027029</v>
      </c>
      <c r="S527">
        <f t="shared" si="74"/>
        <v>5.4054054054054057E-2</v>
      </c>
      <c r="T527">
        <f t="shared" si="75"/>
        <v>0.3783783783783784</v>
      </c>
      <c r="U527">
        <f t="shared" si="76"/>
        <v>0.24324324324324326</v>
      </c>
      <c r="V527">
        <f t="shared" si="77"/>
        <v>2.7027027027027029E-2</v>
      </c>
      <c r="W527">
        <f t="shared" si="78"/>
        <v>2.7027027027027029E-2</v>
      </c>
      <c r="X527">
        <f t="shared" si="79"/>
        <v>0</v>
      </c>
      <c r="Y527">
        <f t="shared" si="80"/>
        <v>2.3783783783783785</v>
      </c>
    </row>
    <row r="528" spans="1:25" x14ac:dyDescent="0.3">
      <c r="A528" t="str">
        <f>VLOOKUP(B528,'VTD Check'!A:D,4,FALSE)</f>
        <v>39-930</v>
      </c>
      <c r="B528" t="s">
        <v>538</v>
      </c>
      <c r="C528">
        <v>39</v>
      </c>
      <c r="D528" t="str">
        <f t="shared" si="72"/>
        <v>ED</v>
      </c>
      <c r="E528">
        <v>283</v>
      </c>
      <c r="F528">
        <v>150</v>
      </c>
      <c r="G528" s="1">
        <v>0.53</v>
      </c>
      <c r="H528">
        <v>283</v>
      </c>
      <c r="I528">
        <v>150</v>
      </c>
      <c r="J528">
        <v>148</v>
      </c>
      <c r="K528">
        <v>4</v>
      </c>
      <c r="L528">
        <v>1</v>
      </c>
      <c r="M528">
        <v>1</v>
      </c>
      <c r="N528">
        <v>42</v>
      </c>
      <c r="O528">
        <v>1</v>
      </c>
      <c r="P528">
        <v>99</v>
      </c>
      <c r="Q528">
        <v>0</v>
      </c>
      <c r="R528">
        <f t="shared" si="73"/>
        <v>0.66891891891891897</v>
      </c>
      <c r="S528">
        <f t="shared" si="74"/>
        <v>2.7027027027027029E-2</v>
      </c>
      <c r="T528">
        <f t="shared" si="75"/>
        <v>0.28378378378378377</v>
      </c>
      <c r="U528">
        <f t="shared" si="76"/>
        <v>6.7567567567567571E-3</v>
      </c>
      <c r="V528">
        <f t="shared" si="77"/>
        <v>6.7567567567567571E-3</v>
      </c>
      <c r="W528">
        <f t="shared" si="78"/>
        <v>6.7567567567567571E-3</v>
      </c>
      <c r="X528">
        <f t="shared" si="79"/>
        <v>0</v>
      </c>
      <c r="Y528">
        <f t="shared" si="80"/>
        <v>0.66891891891891897</v>
      </c>
    </row>
    <row r="529" spans="1:25" x14ac:dyDescent="0.3">
      <c r="A529" t="str">
        <f>VLOOKUP(B529,'VTD Check'!A:D,4,FALSE)</f>
        <v>39-932</v>
      </c>
      <c r="B529" t="s">
        <v>539</v>
      </c>
      <c r="C529">
        <v>39</v>
      </c>
      <c r="D529" t="str">
        <f t="shared" si="72"/>
        <v>ED</v>
      </c>
      <c r="E529">
        <v>61</v>
      </c>
      <c r="F529">
        <v>33</v>
      </c>
      <c r="G529" s="1">
        <v>0.54100000000000004</v>
      </c>
      <c r="H529">
        <v>61</v>
      </c>
      <c r="I529">
        <v>33</v>
      </c>
      <c r="J529">
        <v>33</v>
      </c>
      <c r="K529">
        <v>1</v>
      </c>
      <c r="L529">
        <v>0</v>
      </c>
      <c r="M529">
        <v>3</v>
      </c>
      <c r="N529">
        <v>10</v>
      </c>
      <c r="O529">
        <v>1</v>
      </c>
      <c r="P529">
        <v>18</v>
      </c>
      <c r="Q529">
        <v>0</v>
      </c>
      <c r="R529">
        <f t="shared" si="73"/>
        <v>0.54545454545454541</v>
      </c>
      <c r="S529">
        <f t="shared" si="74"/>
        <v>3.0303030303030304E-2</v>
      </c>
      <c r="T529">
        <f t="shared" si="75"/>
        <v>0.30303030303030304</v>
      </c>
      <c r="U529">
        <f t="shared" si="76"/>
        <v>9.0909090909090912E-2</v>
      </c>
      <c r="V529">
        <f t="shared" si="77"/>
        <v>3.0303030303030304E-2</v>
      </c>
      <c r="W529">
        <f t="shared" si="78"/>
        <v>0</v>
      </c>
      <c r="X529">
        <f t="shared" si="79"/>
        <v>0</v>
      </c>
      <c r="Y529">
        <f t="shared" si="80"/>
        <v>0.54545454545454541</v>
      </c>
    </row>
    <row r="530" spans="1:25" x14ac:dyDescent="0.3">
      <c r="A530" t="str">
        <f>VLOOKUP(B530,'VTD Check'!A:D,4,FALSE)</f>
        <v>39-934</v>
      </c>
      <c r="B530" t="s">
        <v>540</v>
      </c>
      <c r="C530">
        <v>39</v>
      </c>
      <c r="D530" t="str">
        <f t="shared" si="72"/>
        <v>ED</v>
      </c>
      <c r="E530">
        <v>344</v>
      </c>
      <c r="F530">
        <v>212</v>
      </c>
      <c r="G530" s="1">
        <v>0.61629999999999996</v>
      </c>
      <c r="H530">
        <v>344</v>
      </c>
      <c r="I530">
        <v>212</v>
      </c>
      <c r="J530">
        <v>209</v>
      </c>
      <c r="K530">
        <v>5</v>
      </c>
      <c r="L530">
        <v>1</v>
      </c>
      <c r="M530">
        <v>25</v>
      </c>
      <c r="N530">
        <v>92</v>
      </c>
      <c r="O530">
        <v>3</v>
      </c>
      <c r="P530">
        <v>83</v>
      </c>
      <c r="Q530">
        <v>0</v>
      </c>
      <c r="R530">
        <f t="shared" si="73"/>
        <v>0.39712918660287083</v>
      </c>
      <c r="S530">
        <f t="shared" si="74"/>
        <v>2.3923444976076555E-2</v>
      </c>
      <c r="T530">
        <f t="shared" si="75"/>
        <v>0.44019138755980863</v>
      </c>
      <c r="U530">
        <f t="shared" si="76"/>
        <v>0.11961722488038277</v>
      </c>
      <c r="V530">
        <f t="shared" si="77"/>
        <v>1.4354066985645933E-2</v>
      </c>
      <c r="W530">
        <f t="shared" si="78"/>
        <v>4.7846889952153108E-3</v>
      </c>
      <c r="X530">
        <f t="shared" si="79"/>
        <v>0</v>
      </c>
      <c r="Y530">
        <f t="shared" si="80"/>
        <v>2.4401913875598087</v>
      </c>
    </row>
    <row r="531" spans="1:25" x14ac:dyDescent="0.3">
      <c r="A531" t="str">
        <f>VLOOKUP(B531,'VTD Check'!A:D,4,FALSE)</f>
        <v>39-936</v>
      </c>
      <c r="B531" t="s">
        <v>541</v>
      </c>
      <c r="C531">
        <v>39</v>
      </c>
      <c r="D531" t="str">
        <f t="shared" si="72"/>
        <v>ED</v>
      </c>
      <c r="E531">
        <v>202</v>
      </c>
      <c r="F531">
        <v>95</v>
      </c>
      <c r="G531" s="1">
        <v>0.4703</v>
      </c>
      <c r="H531">
        <v>202</v>
      </c>
      <c r="I531">
        <v>95</v>
      </c>
      <c r="J531">
        <v>94</v>
      </c>
      <c r="K531">
        <v>0</v>
      </c>
      <c r="L531">
        <v>1</v>
      </c>
      <c r="M531">
        <v>3</v>
      </c>
      <c r="N531">
        <v>25</v>
      </c>
      <c r="O531">
        <v>0</v>
      </c>
      <c r="P531">
        <v>64</v>
      </c>
      <c r="Q531">
        <v>1</v>
      </c>
      <c r="R531">
        <f t="shared" si="73"/>
        <v>0.68085106382978722</v>
      </c>
      <c r="S531">
        <f t="shared" si="74"/>
        <v>0</v>
      </c>
      <c r="T531">
        <f t="shared" si="75"/>
        <v>0.26595744680851063</v>
      </c>
      <c r="U531">
        <f t="shared" si="76"/>
        <v>3.1914893617021274E-2</v>
      </c>
      <c r="V531">
        <f t="shared" si="77"/>
        <v>0</v>
      </c>
      <c r="W531">
        <f t="shared" si="78"/>
        <v>1.0638297872340425E-2</v>
      </c>
      <c r="X531">
        <f t="shared" si="79"/>
        <v>1.0638297872340425E-2</v>
      </c>
      <c r="Y531">
        <f t="shared" si="80"/>
        <v>0.68085106382978722</v>
      </c>
    </row>
    <row r="532" spans="1:25" x14ac:dyDescent="0.3">
      <c r="A532" t="str">
        <f>VLOOKUP(B532,'VTD Check'!A:D,4,FALSE)</f>
        <v>39-938</v>
      </c>
      <c r="B532" t="s">
        <v>542</v>
      </c>
      <c r="C532">
        <v>39</v>
      </c>
      <c r="D532" t="str">
        <f t="shared" si="72"/>
        <v>ED</v>
      </c>
      <c r="E532">
        <v>122</v>
      </c>
      <c r="F532">
        <v>73</v>
      </c>
      <c r="G532" s="1">
        <v>0.59840000000000004</v>
      </c>
      <c r="H532">
        <v>122</v>
      </c>
      <c r="I532">
        <v>73</v>
      </c>
      <c r="J532">
        <v>69</v>
      </c>
      <c r="K532">
        <v>1</v>
      </c>
      <c r="L532">
        <v>0</v>
      </c>
      <c r="M532">
        <v>3</v>
      </c>
      <c r="N532">
        <v>15</v>
      </c>
      <c r="O532">
        <v>0</v>
      </c>
      <c r="P532">
        <v>50</v>
      </c>
      <c r="Q532">
        <v>0</v>
      </c>
      <c r="R532">
        <f t="shared" si="73"/>
        <v>0.72463768115942029</v>
      </c>
      <c r="S532">
        <f t="shared" si="74"/>
        <v>1.4492753623188406E-2</v>
      </c>
      <c r="T532">
        <f t="shared" si="75"/>
        <v>0.21739130434782608</v>
      </c>
      <c r="U532">
        <f t="shared" si="76"/>
        <v>4.3478260869565216E-2</v>
      </c>
      <c r="V532">
        <f t="shared" si="77"/>
        <v>0</v>
      </c>
      <c r="W532">
        <f t="shared" si="78"/>
        <v>0</v>
      </c>
      <c r="X532">
        <f t="shared" si="79"/>
        <v>0</v>
      </c>
      <c r="Y532">
        <f t="shared" si="80"/>
        <v>0.72463768115942029</v>
      </c>
    </row>
    <row r="533" spans="1:25" x14ac:dyDescent="0.3">
      <c r="A533" t="str">
        <f>VLOOKUP(B533,'VTD Check'!A:D,4,FALSE)</f>
        <v>39-940</v>
      </c>
      <c r="B533" t="s">
        <v>543</v>
      </c>
      <c r="C533">
        <v>39</v>
      </c>
      <c r="D533" t="str">
        <f t="shared" si="72"/>
        <v>ED</v>
      </c>
      <c r="E533">
        <v>281</v>
      </c>
      <c r="F533">
        <v>151</v>
      </c>
      <c r="G533" s="1">
        <v>0.53739999999999999</v>
      </c>
      <c r="H533">
        <v>281</v>
      </c>
      <c r="I533">
        <v>151</v>
      </c>
      <c r="J533">
        <v>149</v>
      </c>
      <c r="K533">
        <v>1</v>
      </c>
      <c r="L533">
        <v>1</v>
      </c>
      <c r="M533">
        <v>4</v>
      </c>
      <c r="N533">
        <v>88</v>
      </c>
      <c r="O533">
        <v>1</v>
      </c>
      <c r="P533">
        <v>54</v>
      </c>
      <c r="Q533">
        <v>0</v>
      </c>
      <c r="R533">
        <f t="shared" si="73"/>
        <v>0.36241610738255031</v>
      </c>
      <c r="S533">
        <f t="shared" si="74"/>
        <v>6.7114093959731542E-3</v>
      </c>
      <c r="T533">
        <f t="shared" si="75"/>
        <v>0.59060402684563762</v>
      </c>
      <c r="U533">
        <f t="shared" si="76"/>
        <v>2.6845637583892617E-2</v>
      </c>
      <c r="V533">
        <f t="shared" si="77"/>
        <v>6.7114093959731542E-3</v>
      </c>
      <c r="W533">
        <f t="shared" si="78"/>
        <v>6.7114093959731542E-3</v>
      </c>
      <c r="X533">
        <f t="shared" si="79"/>
        <v>0</v>
      </c>
      <c r="Y533">
        <f t="shared" si="80"/>
        <v>2.5906040268456376</v>
      </c>
    </row>
    <row r="534" spans="1:25" x14ac:dyDescent="0.3">
      <c r="A534" t="str">
        <f>VLOOKUP(B534,'VTD Check'!A:D,4,FALSE)</f>
        <v>39-942</v>
      </c>
      <c r="B534" t="s">
        <v>544</v>
      </c>
      <c r="C534">
        <v>39</v>
      </c>
      <c r="D534" t="str">
        <f t="shared" si="72"/>
        <v>ED</v>
      </c>
      <c r="E534">
        <v>184</v>
      </c>
      <c r="F534">
        <v>104</v>
      </c>
      <c r="G534" s="1">
        <v>0.56520000000000004</v>
      </c>
      <c r="H534">
        <v>184</v>
      </c>
      <c r="I534">
        <v>104</v>
      </c>
      <c r="J534">
        <v>99</v>
      </c>
      <c r="K534">
        <v>0</v>
      </c>
      <c r="L534">
        <v>1</v>
      </c>
      <c r="M534">
        <v>5</v>
      </c>
      <c r="N534">
        <v>35</v>
      </c>
      <c r="O534">
        <v>0</v>
      </c>
      <c r="P534">
        <v>58</v>
      </c>
      <c r="Q534">
        <v>0</v>
      </c>
      <c r="R534">
        <f t="shared" si="73"/>
        <v>0.58585858585858586</v>
      </c>
      <c r="S534">
        <f t="shared" si="74"/>
        <v>0</v>
      </c>
      <c r="T534">
        <f t="shared" si="75"/>
        <v>0.35353535353535354</v>
      </c>
      <c r="U534">
        <f t="shared" si="76"/>
        <v>5.0505050505050504E-2</v>
      </c>
      <c r="V534">
        <f t="shared" si="77"/>
        <v>0</v>
      </c>
      <c r="W534">
        <f t="shared" si="78"/>
        <v>1.0101010101010102E-2</v>
      </c>
      <c r="X534">
        <f t="shared" si="79"/>
        <v>0</v>
      </c>
      <c r="Y534">
        <f t="shared" si="80"/>
        <v>0.58585858585858586</v>
      </c>
    </row>
    <row r="535" spans="1:25" x14ac:dyDescent="0.3">
      <c r="A535" t="str">
        <f>VLOOKUP(B535,'VTD Check'!A:D,4,FALSE)</f>
        <v>39-944</v>
      </c>
      <c r="B535" t="s">
        <v>545</v>
      </c>
      <c r="C535">
        <v>39</v>
      </c>
      <c r="D535" t="str">
        <f t="shared" si="72"/>
        <v>ED</v>
      </c>
      <c r="E535">
        <v>241</v>
      </c>
      <c r="F535">
        <v>129</v>
      </c>
      <c r="G535" s="1">
        <v>0.5353</v>
      </c>
      <c r="H535">
        <v>241</v>
      </c>
      <c r="I535">
        <v>129</v>
      </c>
      <c r="J535">
        <v>128</v>
      </c>
      <c r="K535">
        <v>2</v>
      </c>
      <c r="L535">
        <v>1</v>
      </c>
      <c r="M535">
        <v>3</v>
      </c>
      <c r="N535">
        <v>57</v>
      </c>
      <c r="O535">
        <v>1</v>
      </c>
      <c r="P535">
        <v>64</v>
      </c>
      <c r="Q535">
        <v>0</v>
      </c>
      <c r="R535">
        <f t="shared" si="73"/>
        <v>0.5</v>
      </c>
      <c r="S535">
        <f t="shared" si="74"/>
        <v>1.5625E-2</v>
      </c>
      <c r="T535">
        <f t="shared" si="75"/>
        <v>0.4453125</v>
      </c>
      <c r="U535">
        <f t="shared" si="76"/>
        <v>2.34375E-2</v>
      </c>
      <c r="V535">
        <f t="shared" si="77"/>
        <v>7.8125E-3</v>
      </c>
      <c r="W535">
        <f t="shared" si="78"/>
        <v>7.8125E-3</v>
      </c>
      <c r="X535">
        <f t="shared" si="79"/>
        <v>0</v>
      </c>
      <c r="Y535">
        <f t="shared" si="80"/>
        <v>0.5</v>
      </c>
    </row>
    <row r="536" spans="1:25" x14ac:dyDescent="0.3">
      <c r="A536" t="str">
        <f>VLOOKUP(B536,'VTD Check'!A:D,4,FALSE)</f>
        <v>39-946</v>
      </c>
      <c r="B536" t="s">
        <v>546</v>
      </c>
      <c r="C536">
        <v>39</v>
      </c>
      <c r="D536" t="str">
        <f t="shared" si="72"/>
        <v>ED</v>
      </c>
      <c r="E536">
        <v>144</v>
      </c>
      <c r="F536">
        <v>76</v>
      </c>
      <c r="G536" s="1">
        <v>0.52780000000000005</v>
      </c>
      <c r="H536">
        <v>144</v>
      </c>
      <c r="I536">
        <v>76</v>
      </c>
      <c r="J536">
        <v>76</v>
      </c>
      <c r="K536">
        <v>1</v>
      </c>
      <c r="L536">
        <v>0</v>
      </c>
      <c r="M536">
        <v>2</v>
      </c>
      <c r="N536">
        <v>24</v>
      </c>
      <c r="O536">
        <v>1</v>
      </c>
      <c r="P536">
        <v>48</v>
      </c>
      <c r="Q536">
        <v>0</v>
      </c>
      <c r="R536">
        <f t="shared" si="73"/>
        <v>0.63157894736842102</v>
      </c>
      <c r="S536">
        <f t="shared" si="74"/>
        <v>1.3157894736842105E-2</v>
      </c>
      <c r="T536">
        <f t="shared" si="75"/>
        <v>0.31578947368421051</v>
      </c>
      <c r="U536">
        <f t="shared" si="76"/>
        <v>2.6315789473684209E-2</v>
      </c>
      <c r="V536">
        <f t="shared" si="77"/>
        <v>1.3157894736842105E-2</v>
      </c>
      <c r="W536">
        <f t="shared" si="78"/>
        <v>0</v>
      </c>
      <c r="X536">
        <f t="shared" si="79"/>
        <v>0</v>
      </c>
      <c r="Y536">
        <f t="shared" si="80"/>
        <v>0.63157894736842102</v>
      </c>
    </row>
    <row r="537" spans="1:25" x14ac:dyDescent="0.3">
      <c r="A537" t="str">
        <f>VLOOKUP(B537,'VTD Check'!A:D,4,FALSE)</f>
        <v>39-948</v>
      </c>
      <c r="B537" t="s">
        <v>547</v>
      </c>
      <c r="C537">
        <v>39</v>
      </c>
      <c r="D537" t="str">
        <f t="shared" si="72"/>
        <v>ED</v>
      </c>
      <c r="E537">
        <v>450</v>
      </c>
      <c r="F537">
        <v>222</v>
      </c>
      <c r="G537" s="1">
        <v>0.49330000000000002</v>
      </c>
      <c r="H537">
        <v>450</v>
      </c>
      <c r="I537">
        <v>222</v>
      </c>
      <c r="J537">
        <v>219</v>
      </c>
      <c r="K537">
        <v>0</v>
      </c>
      <c r="L537">
        <v>0</v>
      </c>
      <c r="M537">
        <v>3</v>
      </c>
      <c r="N537">
        <v>92</v>
      </c>
      <c r="O537">
        <v>0</v>
      </c>
      <c r="P537">
        <v>123</v>
      </c>
      <c r="Q537">
        <v>1</v>
      </c>
      <c r="R537">
        <f t="shared" si="73"/>
        <v>0.56164383561643838</v>
      </c>
      <c r="S537">
        <f t="shared" si="74"/>
        <v>0</v>
      </c>
      <c r="T537">
        <f t="shared" si="75"/>
        <v>0.42009132420091322</v>
      </c>
      <c r="U537">
        <f t="shared" si="76"/>
        <v>1.3698630136986301E-2</v>
      </c>
      <c r="V537">
        <f t="shared" si="77"/>
        <v>0</v>
      </c>
      <c r="W537">
        <f t="shared" si="78"/>
        <v>0</v>
      </c>
      <c r="X537">
        <f t="shared" si="79"/>
        <v>4.5662100456621002E-3</v>
      </c>
      <c r="Y537">
        <f t="shared" si="80"/>
        <v>0.56164383561643838</v>
      </c>
    </row>
    <row r="538" spans="1:25" x14ac:dyDescent="0.3">
      <c r="A538" t="str">
        <f>VLOOKUP(B538,'VTD Check'!A:D,4,FALSE)</f>
        <v>39-950</v>
      </c>
      <c r="B538" t="s">
        <v>548</v>
      </c>
      <c r="C538">
        <v>39</v>
      </c>
      <c r="D538" t="str">
        <f t="shared" si="72"/>
        <v>ED</v>
      </c>
      <c r="E538">
        <v>94</v>
      </c>
      <c r="F538">
        <v>54</v>
      </c>
      <c r="G538" s="1">
        <v>0.57450000000000001</v>
      </c>
      <c r="H538">
        <v>94</v>
      </c>
      <c r="I538">
        <v>54</v>
      </c>
      <c r="J538">
        <v>44</v>
      </c>
      <c r="K538">
        <v>0</v>
      </c>
      <c r="L538">
        <v>2</v>
      </c>
      <c r="M538">
        <v>3</v>
      </c>
      <c r="N538">
        <v>21</v>
      </c>
      <c r="O538">
        <v>0</v>
      </c>
      <c r="P538">
        <v>18</v>
      </c>
      <c r="Q538">
        <v>0</v>
      </c>
      <c r="R538">
        <f t="shared" si="73"/>
        <v>0.40909090909090912</v>
      </c>
      <c r="S538">
        <f t="shared" si="74"/>
        <v>0</v>
      </c>
      <c r="T538">
        <f t="shared" si="75"/>
        <v>0.47727272727272729</v>
      </c>
      <c r="U538">
        <f t="shared" si="76"/>
        <v>6.8181818181818177E-2</v>
      </c>
      <c r="V538">
        <f t="shared" si="77"/>
        <v>0</v>
      </c>
      <c r="W538">
        <f t="shared" si="78"/>
        <v>4.5454545454545456E-2</v>
      </c>
      <c r="X538">
        <f t="shared" si="79"/>
        <v>0</v>
      </c>
      <c r="Y538">
        <f t="shared" si="80"/>
        <v>2.4772727272727275</v>
      </c>
    </row>
    <row r="539" spans="1:25" x14ac:dyDescent="0.3">
      <c r="A539" t="str">
        <f>VLOOKUP(B539,'VTD Check'!A:D,4,FALSE)</f>
        <v>39-952</v>
      </c>
      <c r="B539" t="s">
        <v>549</v>
      </c>
      <c r="C539">
        <v>39</v>
      </c>
      <c r="D539" t="str">
        <f t="shared" si="72"/>
        <v>ED</v>
      </c>
      <c r="E539">
        <v>132</v>
      </c>
      <c r="F539">
        <v>71</v>
      </c>
      <c r="G539" s="1">
        <v>0.53790000000000004</v>
      </c>
      <c r="H539">
        <v>132</v>
      </c>
      <c r="I539">
        <v>71</v>
      </c>
      <c r="J539">
        <v>70</v>
      </c>
      <c r="K539">
        <v>2</v>
      </c>
      <c r="L539">
        <v>0</v>
      </c>
      <c r="M539">
        <v>2</v>
      </c>
      <c r="N539">
        <v>30</v>
      </c>
      <c r="O539">
        <v>1</v>
      </c>
      <c r="P539">
        <v>34</v>
      </c>
      <c r="Q539">
        <v>1</v>
      </c>
      <c r="R539">
        <f t="shared" si="73"/>
        <v>0.48571428571428571</v>
      </c>
      <c r="S539">
        <f t="shared" si="74"/>
        <v>2.8571428571428571E-2</v>
      </c>
      <c r="T539">
        <f t="shared" si="75"/>
        <v>0.42857142857142855</v>
      </c>
      <c r="U539">
        <f t="shared" si="76"/>
        <v>2.8571428571428571E-2</v>
      </c>
      <c r="V539">
        <f t="shared" si="77"/>
        <v>1.4285714285714285E-2</v>
      </c>
      <c r="W539">
        <f t="shared" si="78"/>
        <v>0</v>
      </c>
      <c r="X539">
        <f t="shared" si="79"/>
        <v>1.4285714285714285E-2</v>
      </c>
      <c r="Y539">
        <f t="shared" si="80"/>
        <v>0.48571428571428571</v>
      </c>
    </row>
    <row r="540" spans="1:25" x14ac:dyDescent="0.3">
      <c r="A540" t="e">
        <f>VLOOKUP(B540,'VTD Check'!A:D,4,FALSE)</f>
        <v>#N/A</v>
      </c>
      <c r="B540" t="s">
        <v>550</v>
      </c>
      <c r="C540">
        <v>39</v>
      </c>
      <c r="D540" t="str">
        <f t="shared" si="72"/>
        <v/>
      </c>
      <c r="R540" t="str">
        <f t="shared" si="73"/>
        <v/>
      </c>
      <c r="S540" t="str">
        <f t="shared" si="74"/>
        <v/>
      </c>
      <c r="T540" t="str">
        <f t="shared" si="75"/>
        <v/>
      </c>
      <c r="U540" t="str">
        <f t="shared" si="76"/>
        <v/>
      </c>
      <c r="V540" t="str">
        <f t="shared" si="77"/>
        <v/>
      </c>
      <c r="W540" t="str">
        <f t="shared" si="78"/>
        <v/>
      </c>
      <c r="X540" t="str">
        <f t="shared" si="79"/>
        <v/>
      </c>
      <c r="Y540" t="str">
        <f t="shared" si="80"/>
        <v/>
      </c>
    </row>
    <row r="541" spans="1:25" x14ac:dyDescent="0.3">
      <c r="A541" t="e">
        <f>VLOOKUP(B541,'VTD Check'!A:D,4,FALSE)</f>
        <v>#N/A</v>
      </c>
      <c r="B541" t="s">
        <v>551</v>
      </c>
      <c r="C541">
        <v>39</v>
      </c>
      <c r="D541" t="str">
        <f t="shared" si="72"/>
        <v/>
      </c>
      <c r="R541" t="str">
        <f t="shared" si="73"/>
        <v/>
      </c>
      <c r="S541" t="str">
        <f t="shared" si="74"/>
        <v/>
      </c>
      <c r="T541" t="str">
        <f t="shared" si="75"/>
        <v/>
      </c>
      <c r="U541" t="str">
        <f t="shared" si="76"/>
        <v/>
      </c>
      <c r="V541" t="str">
        <f t="shared" si="77"/>
        <v/>
      </c>
      <c r="W541" t="str">
        <f t="shared" si="78"/>
        <v/>
      </c>
      <c r="X541" t="str">
        <f t="shared" si="79"/>
        <v/>
      </c>
      <c r="Y541" t="str">
        <f t="shared" si="80"/>
        <v/>
      </c>
    </row>
    <row r="542" spans="1:25" x14ac:dyDescent="0.3">
      <c r="A542" t="e">
        <f>VLOOKUP(B542,'VTD Check'!A:D,4,FALSE)</f>
        <v>#N/A</v>
      </c>
      <c r="B542" t="s">
        <v>552</v>
      </c>
      <c r="C542">
        <v>39</v>
      </c>
      <c r="D542" t="str">
        <f t="shared" si="72"/>
        <v/>
      </c>
      <c r="R542" t="str">
        <f t="shared" si="73"/>
        <v/>
      </c>
      <c r="S542" t="str">
        <f t="shared" si="74"/>
        <v/>
      </c>
      <c r="T542" t="str">
        <f t="shared" si="75"/>
        <v/>
      </c>
      <c r="U542" t="str">
        <f t="shared" si="76"/>
        <v/>
      </c>
      <c r="V542" t="str">
        <f t="shared" si="77"/>
        <v/>
      </c>
      <c r="W542" t="str">
        <f t="shared" si="78"/>
        <v/>
      </c>
      <c r="X542" t="str">
        <f t="shared" si="79"/>
        <v/>
      </c>
      <c r="Y542" t="str">
        <f t="shared" si="80"/>
        <v/>
      </c>
    </row>
    <row r="543" spans="1:25" x14ac:dyDescent="0.3">
      <c r="A543" t="str">
        <f>VLOOKUP(B543,'VTD Check'!A:D,4,FALSE)</f>
        <v>40-002</v>
      </c>
      <c r="B543" t="s">
        <v>553</v>
      </c>
      <c r="C543">
        <v>40</v>
      </c>
      <c r="D543" t="str">
        <f t="shared" si="72"/>
        <v>ED</v>
      </c>
      <c r="E543">
        <v>163</v>
      </c>
      <c r="F543">
        <v>81</v>
      </c>
      <c r="G543" s="1">
        <v>0.49690000000000001</v>
      </c>
      <c r="H543">
        <v>163</v>
      </c>
      <c r="I543">
        <v>81</v>
      </c>
      <c r="J543">
        <v>81</v>
      </c>
      <c r="K543">
        <v>1</v>
      </c>
      <c r="L543">
        <v>0</v>
      </c>
      <c r="M543">
        <v>2</v>
      </c>
      <c r="N543">
        <v>33</v>
      </c>
      <c r="O543">
        <v>0</v>
      </c>
      <c r="P543">
        <v>45</v>
      </c>
      <c r="Q543">
        <v>0</v>
      </c>
      <c r="R543">
        <f t="shared" si="73"/>
        <v>0.55555555555555558</v>
      </c>
      <c r="S543">
        <f t="shared" si="74"/>
        <v>1.2345679012345678E-2</v>
      </c>
      <c r="T543">
        <f t="shared" si="75"/>
        <v>0.40740740740740738</v>
      </c>
      <c r="U543">
        <f t="shared" si="76"/>
        <v>2.4691358024691357E-2</v>
      </c>
      <c r="V543">
        <f t="shared" si="77"/>
        <v>0</v>
      </c>
      <c r="W543">
        <f t="shared" si="78"/>
        <v>0</v>
      </c>
      <c r="X543">
        <f t="shared" si="79"/>
        <v>0</v>
      </c>
      <c r="Y543">
        <f t="shared" si="80"/>
        <v>0.55555555555555558</v>
      </c>
    </row>
    <row r="544" spans="1:25" x14ac:dyDescent="0.3">
      <c r="A544" t="str">
        <f>VLOOKUP(B544,'VTD Check'!A:D,4,FALSE)</f>
        <v>40-004</v>
      </c>
      <c r="B544" t="s">
        <v>554</v>
      </c>
      <c r="C544">
        <v>40</v>
      </c>
      <c r="D544" t="str">
        <f t="shared" si="72"/>
        <v>ED</v>
      </c>
      <c r="E544">
        <v>188</v>
      </c>
      <c r="F544">
        <v>96</v>
      </c>
      <c r="G544" s="1">
        <v>0.51060000000000005</v>
      </c>
      <c r="H544">
        <v>188</v>
      </c>
      <c r="I544">
        <v>96</v>
      </c>
      <c r="J544">
        <v>96</v>
      </c>
      <c r="K544">
        <v>1</v>
      </c>
      <c r="L544">
        <v>2</v>
      </c>
      <c r="M544">
        <v>4</v>
      </c>
      <c r="N544">
        <v>47</v>
      </c>
      <c r="O544">
        <v>0</v>
      </c>
      <c r="P544">
        <v>42</v>
      </c>
      <c r="Q544">
        <v>0</v>
      </c>
      <c r="R544">
        <f t="shared" si="73"/>
        <v>0.4375</v>
      </c>
      <c r="S544">
        <f t="shared" si="74"/>
        <v>1.0416666666666666E-2</v>
      </c>
      <c r="T544">
        <f t="shared" si="75"/>
        <v>0.48958333333333331</v>
      </c>
      <c r="U544">
        <f t="shared" si="76"/>
        <v>4.1666666666666664E-2</v>
      </c>
      <c r="V544">
        <f t="shared" si="77"/>
        <v>0</v>
      </c>
      <c r="W544">
        <f t="shared" si="78"/>
        <v>2.0833333333333332E-2</v>
      </c>
      <c r="X544">
        <f t="shared" si="79"/>
        <v>0</v>
      </c>
      <c r="Y544">
        <f t="shared" si="80"/>
        <v>2.4895833333333335</v>
      </c>
    </row>
    <row r="545" spans="1:25" x14ac:dyDescent="0.3">
      <c r="A545" t="str">
        <f>VLOOKUP(B545,'VTD Check'!A:D,4,FALSE)</f>
        <v>40-007</v>
      </c>
      <c r="B545" t="s">
        <v>555</v>
      </c>
      <c r="C545">
        <v>40</v>
      </c>
      <c r="D545" t="str">
        <f t="shared" si="72"/>
        <v>ED</v>
      </c>
      <c r="E545">
        <v>157</v>
      </c>
      <c r="F545">
        <v>84</v>
      </c>
      <c r="G545" s="1">
        <v>0.53500000000000003</v>
      </c>
      <c r="H545">
        <v>157</v>
      </c>
      <c r="I545">
        <v>84</v>
      </c>
      <c r="J545">
        <v>84</v>
      </c>
      <c r="K545">
        <v>0</v>
      </c>
      <c r="L545">
        <v>1</v>
      </c>
      <c r="M545">
        <v>3</v>
      </c>
      <c r="N545">
        <v>32</v>
      </c>
      <c r="O545">
        <v>0</v>
      </c>
      <c r="P545">
        <v>48</v>
      </c>
      <c r="Q545">
        <v>0</v>
      </c>
      <c r="R545">
        <f t="shared" si="73"/>
        <v>0.5714285714285714</v>
      </c>
      <c r="S545">
        <f t="shared" si="74"/>
        <v>0</v>
      </c>
      <c r="T545">
        <f t="shared" si="75"/>
        <v>0.38095238095238093</v>
      </c>
      <c r="U545">
        <f t="shared" si="76"/>
        <v>3.5714285714285712E-2</v>
      </c>
      <c r="V545">
        <f t="shared" si="77"/>
        <v>0</v>
      </c>
      <c r="W545">
        <f t="shared" si="78"/>
        <v>1.1904761904761904E-2</v>
      </c>
      <c r="X545">
        <f t="shared" si="79"/>
        <v>0</v>
      </c>
      <c r="Y545">
        <f t="shared" si="80"/>
        <v>0.5714285714285714</v>
      </c>
    </row>
    <row r="546" spans="1:25" x14ac:dyDescent="0.3">
      <c r="A546" t="str">
        <f>VLOOKUP(B546,'VTD Check'!A:D,4,FALSE)</f>
        <v>40-008</v>
      </c>
      <c r="B546" t="s">
        <v>556</v>
      </c>
      <c r="C546">
        <v>40</v>
      </c>
      <c r="D546" t="str">
        <f t="shared" si="72"/>
        <v>ED</v>
      </c>
      <c r="E546">
        <v>2089</v>
      </c>
      <c r="F546">
        <v>930</v>
      </c>
      <c r="G546" s="1">
        <v>0.44519999999999998</v>
      </c>
      <c r="H546">
        <v>2089</v>
      </c>
      <c r="I546">
        <v>930</v>
      </c>
      <c r="J546">
        <v>924</v>
      </c>
      <c r="K546">
        <v>12</v>
      </c>
      <c r="L546">
        <v>1</v>
      </c>
      <c r="M546">
        <v>16</v>
      </c>
      <c r="N546">
        <v>355</v>
      </c>
      <c r="O546">
        <v>2</v>
      </c>
      <c r="P546">
        <v>535</v>
      </c>
      <c r="Q546">
        <v>3</v>
      </c>
      <c r="R546">
        <f t="shared" si="73"/>
        <v>0.57900432900432897</v>
      </c>
      <c r="S546">
        <f t="shared" si="74"/>
        <v>1.2987012987012988E-2</v>
      </c>
      <c r="T546">
        <f t="shared" si="75"/>
        <v>0.38419913419913421</v>
      </c>
      <c r="U546">
        <f t="shared" si="76"/>
        <v>1.7316017316017316E-2</v>
      </c>
      <c r="V546">
        <f t="shared" si="77"/>
        <v>2.1645021645021645E-3</v>
      </c>
      <c r="W546">
        <f t="shared" si="78"/>
        <v>1.0822510822510823E-3</v>
      </c>
      <c r="X546">
        <f t="shared" si="79"/>
        <v>3.246753246753247E-3</v>
      </c>
      <c r="Y546">
        <f t="shared" si="80"/>
        <v>0.57900432900432897</v>
      </c>
    </row>
    <row r="547" spans="1:25" x14ac:dyDescent="0.3">
      <c r="A547" t="str">
        <f>VLOOKUP(B547,'VTD Check'!A:D,4,FALSE)</f>
        <v>40-010</v>
      </c>
      <c r="B547" t="s">
        <v>557</v>
      </c>
      <c r="C547">
        <v>40</v>
      </c>
      <c r="D547" t="str">
        <f t="shared" si="72"/>
        <v>ED</v>
      </c>
      <c r="E547">
        <v>586</v>
      </c>
      <c r="F547">
        <v>316</v>
      </c>
      <c r="G547" s="1">
        <v>0.53920000000000001</v>
      </c>
      <c r="H547">
        <v>586</v>
      </c>
      <c r="I547">
        <v>316</v>
      </c>
      <c r="J547">
        <v>311</v>
      </c>
      <c r="K547">
        <v>3</v>
      </c>
      <c r="L547">
        <v>0</v>
      </c>
      <c r="M547">
        <v>5</v>
      </c>
      <c r="N547">
        <v>132</v>
      </c>
      <c r="O547">
        <v>1</v>
      </c>
      <c r="P547">
        <v>170</v>
      </c>
      <c r="Q547">
        <v>0</v>
      </c>
      <c r="R547">
        <f t="shared" si="73"/>
        <v>0.54662379421221863</v>
      </c>
      <c r="S547">
        <f t="shared" si="74"/>
        <v>9.6463022508038593E-3</v>
      </c>
      <c r="T547">
        <f t="shared" si="75"/>
        <v>0.42443729903536975</v>
      </c>
      <c r="U547">
        <f t="shared" si="76"/>
        <v>1.607717041800643E-2</v>
      </c>
      <c r="V547">
        <f t="shared" si="77"/>
        <v>3.2154340836012861E-3</v>
      </c>
      <c r="W547">
        <f t="shared" si="78"/>
        <v>0</v>
      </c>
      <c r="X547">
        <f t="shared" si="79"/>
        <v>0</v>
      </c>
      <c r="Y547">
        <f t="shared" si="80"/>
        <v>0.54662379421221863</v>
      </c>
    </row>
    <row r="548" spans="1:25" x14ac:dyDescent="0.3">
      <c r="A548" t="str">
        <f>VLOOKUP(B548,'VTD Check'!A:D,4,FALSE)</f>
        <v>40-012</v>
      </c>
      <c r="B548" t="s">
        <v>558</v>
      </c>
      <c r="C548">
        <v>40</v>
      </c>
      <c r="D548" t="str">
        <f t="shared" si="72"/>
        <v>ED</v>
      </c>
      <c r="E548">
        <v>182</v>
      </c>
      <c r="F548">
        <v>114</v>
      </c>
      <c r="G548" s="1">
        <v>0.62639999999999996</v>
      </c>
      <c r="H548">
        <v>182</v>
      </c>
      <c r="I548">
        <v>114</v>
      </c>
      <c r="J548">
        <v>112</v>
      </c>
      <c r="K548">
        <v>0</v>
      </c>
      <c r="L548">
        <v>0</v>
      </c>
      <c r="M548">
        <v>1</v>
      </c>
      <c r="N548">
        <v>38</v>
      </c>
      <c r="O548">
        <v>0</v>
      </c>
      <c r="P548">
        <v>73</v>
      </c>
      <c r="Q548">
        <v>0</v>
      </c>
      <c r="R548">
        <f t="shared" si="73"/>
        <v>0.6517857142857143</v>
      </c>
      <c r="S548">
        <f t="shared" si="74"/>
        <v>0</v>
      </c>
      <c r="T548">
        <f t="shared" si="75"/>
        <v>0.3392857142857143</v>
      </c>
      <c r="U548">
        <f t="shared" si="76"/>
        <v>8.9285714285714281E-3</v>
      </c>
      <c r="V548">
        <f t="shared" si="77"/>
        <v>0</v>
      </c>
      <c r="W548">
        <f t="shared" si="78"/>
        <v>0</v>
      </c>
      <c r="X548">
        <f t="shared" si="79"/>
        <v>0</v>
      </c>
      <c r="Y548">
        <f t="shared" si="80"/>
        <v>0.6517857142857143</v>
      </c>
    </row>
    <row r="549" spans="1:25" x14ac:dyDescent="0.3">
      <c r="A549" t="str">
        <f>VLOOKUP(B549,'VTD Check'!A:D,4,FALSE)</f>
        <v>40-014</v>
      </c>
      <c r="B549" t="s">
        <v>559</v>
      </c>
      <c r="C549">
        <v>40</v>
      </c>
      <c r="D549" t="str">
        <f t="shared" si="72"/>
        <v>ED</v>
      </c>
      <c r="E549">
        <v>87</v>
      </c>
      <c r="F549">
        <v>49</v>
      </c>
      <c r="G549" s="1">
        <v>0.56320000000000003</v>
      </c>
      <c r="H549">
        <v>87</v>
      </c>
      <c r="I549">
        <v>49</v>
      </c>
      <c r="J549">
        <v>48</v>
      </c>
      <c r="K549">
        <v>3</v>
      </c>
      <c r="L549">
        <v>0</v>
      </c>
      <c r="M549">
        <v>1</v>
      </c>
      <c r="N549">
        <v>27</v>
      </c>
      <c r="O549">
        <v>0</v>
      </c>
      <c r="P549">
        <v>17</v>
      </c>
      <c r="Q549">
        <v>0</v>
      </c>
      <c r="R549">
        <f t="shared" si="73"/>
        <v>0.35416666666666669</v>
      </c>
      <c r="S549">
        <f t="shared" si="74"/>
        <v>6.25E-2</v>
      </c>
      <c r="T549">
        <f t="shared" si="75"/>
        <v>0.5625</v>
      </c>
      <c r="U549">
        <f t="shared" si="76"/>
        <v>2.0833333333333332E-2</v>
      </c>
      <c r="V549">
        <f t="shared" si="77"/>
        <v>0</v>
      </c>
      <c r="W549">
        <f t="shared" si="78"/>
        <v>0</v>
      </c>
      <c r="X549">
        <f t="shared" si="79"/>
        <v>0</v>
      </c>
      <c r="Y549">
        <f t="shared" si="80"/>
        <v>2.5625</v>
      </c>
    </row>
    <row r="550" spans="1:25" x14ac:dyDescent="0.3">
      <c r="A550" t="str">
        <f>VLOOKUP(B550,'VTD Check'!A:D,4,FALSE)</f>
        <v>40-016</v>
      </c>
      <c r="B550" t="s">
        <v>560</v>
      </c>
      <c r="C550">
        <v>40</v>
      </c>
      <c r="D550" t="str">
        <f t="shared" si="72"/>
        <v>ED</v>
      </c>
      <c r="E550">
        <v>187</v>
      </c>
      <c r="F550">
        <v>98</v>
      </c>
      <c r="G550" s="1">
        <v>0.52410000000000001</v>
      </c>
      <c r="H550">
        <v>187</v>
      </c>
      <c r="I550">
        <v>98</v>
      </c>
      <c r="J550">
        <v>97</v>
      </c>
      <c r="K550">
        <v>3</v>
      </c>
      <c r="L550">
        <v>2</v>
      </c>
      <c r="M550">
        <v>1</v>
      </c>
      <c r="N550">
        <v>15</v>
      </c>
      <c r="O550">
        <v>0</v>
      </c>
      <c r="P550">
        <v>76</v>
      </c>
      <c r="Q550">
        <v>0</v>
      </c>
      <c r="R550">
        <f t="shared" si="73"/>
        <v>0.78350515463917525</v>
      </c>
      <c r="S550">
        <f t="shared" si="74"/>
        <v>3.0927835051546393E-2</v>
      </c>
      <c r="T550">
        <f t="shared" si="75"/>
        <v>0.15463917525773196</v>
      </c>
      <c r="U550">
        <f t="shared" si="76"/>
        <v>1.0309278350515464E-2</v>
      </c>
      <c r="V550">
        <f t="shared" si="77"/>
        <v>0</v>
      </c>
      <c r="W550">
        <f t="shared" si="78"/>
        <v>2.0618556701030927E-2</v>
      </c>
      <c r="X550">
        <f t="shared" si="79"/>
        <v>0</v>
      </c>
      <c r="Y550">
        <f t="shared" si="80"/>
        <v>0.78350515463917525</v>
      </c>
    </row>
    <row r="551" spans="1:25" x14ac:dyDescent="0.3">
      <c r="A551" t="str">
        <f>VLOOKUP(B551,'VTD Check'!A:D,4,FALSE)</f>
        <v>40-018</v>
      </c>
      <c r="B551" t="s">
        <v>561</v>
      </c>
      <c r="C551">
        <v>40</v>
      </c>
      <c r="D551" t="str">
        <f t="shared" si="72"/>
        <v>ED</v>
      </c>
      <c r="E551">
        <v>223</v>
      </c>
      <c r="F551">
        <v>120</v>
      </c>
      <c r="G551" s="1">
        <v>0.53810000000000002</v>
      </c>
      <c r="H551">
        <v>223</v>
      </c>
      <c r="I551">
        <v>120</v>
      </c>
      <c r="J551">
        <v>120</v>
      </c>
      <c r="K551">
        <v>0</v>
      </c>
      <c r="L551">
        <v>0</v>
      </c>
      <c r="M551">
        <v>2</v>
      </c>
      <c r="N551">
        <v>44</v>
      </c>
      <c r="O551">
        <v>1</v>
      </c>
      <c r="P551">
        <v>73</v>
      </c>
      <c r="Q551">
        <v>0</v>
      </c>
      <c r="R551">
        <f t="shared" si="73"/>
        <v>0.60833333333333328</v>
      </c>
      <c r="S551">
        <f t="shared" si="74"/>
        <v>0</v>
      </c>
      <c r="T551">
        <f t="shared" si="75"/>
        <v>0.36666666666666664</v>
      </c>
      <c r="U551">
        <f t="shared" si="76"/>
        <v>1.6666666666666666E-2</v>
      </c>
      <c r="V551">
        <f t="shared" si="77"/>
        <v>8.3333333333333332E-3</v>
      </c>
      <c r="W551">
        <f t="shared" si="78"/>
        <v>0</v>
      </c>
      <c r="X551">
        <f t="shared" si="79"/>
        <v>0</v>
      </c>
      <c r="Y551">
        <f t="shared" si="80"/>
        <v>0.60833333333333328</v>
      </c>
    </row>
    <row r="552" spans="1:25" x14ac:dyDescent="0.3">
      <c r="A552" t="str">
        <f>VLOOKUP(B552,'VTD Check'!A:D,4,FALSE)</f>
        <v>40-020</v>
      </c>
      <c r="B552" t="s">
        <v>562</v>
      </c>
      <c r="C552">
        <v>40</v>
      </c>
      <c r="D552" t="str">
        <f t="shared" si="72"/>
        <v>ED</v>
      </c>
      <c r="E552">
        <v>186</v>
      </c>
      <c r="F552">
        <v>94</v>
      </c>
      <c r="G552" s="1">
        <v>0.50539999999999996</v>
      </c>
      <c r="H552">
        <v>186</v>
      </c>
      <c r="I552">
        <v>94</v>
      </c>
      <c r="J552">
        <v>94</v>
      </c>
      <c r="K552">
        <v>2</v>
      </c>
      <c r="L552">
        <v>0</v>
      </c>
      <c r="M552">
        <v>9</v>
      </c>
      <c r="N552">
        <v>26</v>
      </c>
      <c r="O552">
        <v>1</v>
      </c>
      <c r="P552">
        <v>56</v>
      </c>
      <c r="Q552">
        <v>0</v>
      </c>
      <c r="R552">
        <f t="shared" si="73"/>
        <v>0.5957446808510638</v>
      </c>
      <c r="S552">
        <f t="shared" si="74"/>
        <v>2.1276595744680851E-2</v>
      </c>
      <c r="T552">
        <f t="shared" si="75"/>
        <v>0.27659574468085107</v>
      </c>
      <c r="U552">
        <f t="shared" si="76"/>
        <v>9.5744680851063829E-2</v>
      </c>
      <c r="V552">
        <f t="shared" si="77"/>
        <v>1.0638297872340425E-2</v>
      </c>
      <c r="W552">
        <f t="shared" si="78"/>
        <v>0</v>
      </c>
      <c r="X552">
        <f t="shared" si="79"/>
        <v>0</v>
      </c>
      <c r="Y552">
        <f t="shared" si="80"/>
        <v>0.5957446808510638</v>
      </c>
    </row>
    <row r="553" spans="1:25" x14ac:dyDescent="0.3">
      <c r="A553" t="str">
        <f>VLOOKUP(B553,'VTD Check'!A:D,4,FALSE)</f>
        <v>40-022</v>
      </c>
      <c r="B553" t="s">
        <v>563</v>
      </c>
      <c r="C553">
        <v>40</v>
      </c>
      <c r="D553" t="str">
        <f t="shared" si="72"/>
        <v>ED</v>
      </c>
      <c r="E553">
        <v>68</v>
      </c>
      <c r="F553">
        <v>45</v>
      </c>
      <c r="G553" s="1">
        <v>0.66180000000000005</v>
      </c>
      <c r="H553">
        <v>68</v>
      </c>
      <c r="I553">
        <v>45</v>
      </c>
      <c r="J553">
        <v>44</v>
      </c>
      <c r="K553">
        <v>0</v>
      </c>
      <c r="L553">
        <v>0</v>
      </c>
      <c r="M553">
        <v>1</v>
      </c>
      <c r="N553">
        <v>11</v>
      </c>
      <c r="O553">
        <v>0</v>
      </c>
      <c r="P553">
        <v>32</v>
      </c>
      <c r="Q553">
        <v>0</v>
      </c>
      <c r="R553">
        <f t="shared" si="73"/>
        <v>0.72727272727272729</v>
      </c>
      <c r="S553">
        <f t="shared" si="74"/>
        <v>0</v>
      </c>
      <c r="T553">
        <f t="shared" si="75"/>
        <v>0.25</v>
      </c>
      <c r="U553">
        <f t="shared" si="76"/>
        <v>2.2727272727272728E-2</v>
      </c>
      <c r="V553">
        <f t="shared" si="77"/>
        <v>0</v>
      </c>
      <c r="W553">
        <f t="shared" si="78"/>
        <v>0</v>
      </c>
      <c r="X553">
        <f t="shared" si="79"/>
        <v>0</v>
      </c>
      <c r="Y553">
        <f t="shared" si="80"/>
        <v>0.72727272727272729</v>
      </c>
    </row>
    <row r="554" spans="1:25" x14ac:dyDescent="0.3">
      <c r="A554" t="str">
        <f>VLOOKUP(B554,'VTD Check'!A:D,4,FALSE)</f>
        <v>40-024</v>
      </c>
      <c r="B554" t="s">
        <v>564</v>
      </c>
      <c r="C554">
        <v>40</v>
      </c>
      <c r="D554" t="str">
        <f t="shared" si="72"/>
        <v>ED</v>
      </c>
      <c r="E554">
        <v>1788</v>
      </c>
      <c r="F554">
        <v>867</v>
      </c>
      <c r="G554" s="1">
        <v>0.4849</v>
      </c>
      <c r="H554">
        <v>1788</v>
      </c>
      <c r="I554">
        <v>867</v>
      </c>
      <c r="J554">
        <v>858</v>
      </c>
      <c r="K554">
        <v>13</v>
      </c>
      <c r="L554">
        <v>4</v>
      </c>
      <c r="M554">
        <v>11</v>
      </c>
      <c r="N554">
        <v>400</v>
      </c>
      <c r="O554">
        <v>1</v>
      </c>
      <c r="P554">
        <v>429</v>
      </c>
      <c r="Q554">
        <v>0</v>
      </c>
      <c r="R554">
        <f t="shared" si="73"/>
        <v>0.5</v>
      </c>
      <c r="S554">
        <f t="shared" si="74"/>
        <v>1.5151515151515152E-2</v>
      </c>
      <c r="T554">
        <f t="shared" si="75"/>
        <v>0.46620046620046618</v>
      </c>
      <c r="U554">
        <f t="shared" si="76"/>
        <v>1.282051282051282E-2</v>
      </c>
      <c r="V554">
        <f t="shared" si="77"/>
        <v>1.1655011655011655E-3</v>
      </c>
      <c r="W554">
        <f t="shared" si="78"/>
        <v>4.662004662004662E-3</v>
      </c>
      <c r="X554">
        <f t="shared" si="79"/>
        <v>0</v>
      </c>
      <c r="Y554">
        <f t="shared" si="80"/>
        <v>0.5</v>
      </c>
    </row>
    <row r="555" spans="1:25" x14ac:dyDescent="0.3">
      <c r="A555" t="str">
        <f>VLOOKUP(B555,'VTD Check'!A:D,4,FALSE)</f>
        <v>40-026</v>
      </c>
      <c r="B555" t="s">
        <v>565</v>
      </c>
      <c r="C555">
        <v>40</v>
      </c>
      <c r="D555" t="str">
        <f t="shared" si="72"/>
        <v>ED</v>
      </c>
      <c r="E555">
        <v>238</v>
      </c>
      <c r="F555">
        <v>161</v>
      </c>
      <c r="G555" s="1">
        <v>0.67649999999999999</v>
      </c>
      <c r="H555">
        <v>238</v>
      </c>
      <c r="I555">
        <v>161</v>
      </c>
      <c r="J555">
        <v>158</v>
      </c>
      <c r="K555">
        <v>2</v>
      </c>
      <c r="L555">
        <v>0</v>
      </c>
      <c r="M555">
        <v>4</v>
      </c>
      <c r="N555">
        <v>52</v>
      </c>
      <c r="O555">
        <v>2</v>
      </c>
      <c r="P555">
        <v>98</v>
      </c>
      <c r="Q555">
        <v>0</v>
      </c>
      <c r="R555">
        <f t="shared" si="73"/>
        <v>0.620253164556962</v>
      </c>
      <c r="S555">
        <f t="shared" si="74"/>
        <v>1.2658227848101266E-2</v>
      </c>
      <c r="T555">
        <f t="shared" si="75"/>
        <v>0.32911392405063289</v>
      </c>
      <c r="U555">
        <f t="shared" si="76"/>
        <v>2.5316455696202531E-2</v>
      </c>
      <c r="V555">
        <f t="shared" si="77"/>
        <v>1.2658227848101266E-2</v>
      </c>
      <c r="W555">
        <f t="shared" si="78"/>
        <v>0</v>
      </c>
      <c r="X555">
        <f t="shared" si="79"/>
        <v>0</v>
      </c>
      <c r="Y555">
        <f t="shared" si="80"/>
        <v>0.620253164556962</v>
      </c>
    </row>
    <row r="556" spans="1:25" x14ac:dyDescent="0.3">
      <c r="A556" t="str">
        <f>VLOOKUP(B556,'VTD Check'!A:D,4,FALSE)</f>
        <v>40-028</v>
      </c>
      <c r="B556" t="s">
        <v>566</v>
      </c>
      <c r="C556">
        <v>40</v>
      </c>
      <c r="D556" t="str">
        <f t="shared" si="72"/>
        <v>ED</v>
      </c>
      <c r="E556">
        <v>337</v>
      </c>
      <c r="F556">
        <v>193</v>
      </c>
      <c r="G556" s="1">
        <v>0.57269999999999999</v>
      </c>
      <c r="H556">
        <v>337</v>
      </c>
      <c r="I556">
        <v>193</v>
      </c>
      <c r="J556">
        <v>191</v>
      </c>
      <c r="K556">
        <v>0</v>
      </c>
      <c r="L556">
        <v>2</v>
      </c>
      <c r="M556">
        <v>6</v>
      </c>
      <c r="N556">
        <v>60</v>
      </c>
      <c r="O556">
        <v>0</v>
      </c>
      <c r="P556">
        <v>123</v>
      </c>
      <c r="Q556">
        <v>0</v>
      </c>
      <c r="R556">
        <f t="shared" si="73"/>
        <v>0.64397905759162299</v>
      </c>
      <c r="S556">
        <f t="shared" si="74"/>
        <v>0</v>
      </c>
      <c r="T556">
        <f t="shared" si="75"/>
        <v>0.31413612565445026</v>
      </c>
      <c r="U556">
        <f t="shared" si="76"/>
        <v>3.1413612565445025E-2</v>
      </c>
      <c r="V556">
        <f t="shared" si="77"/>
        <v>0</v>
      </c>
      <c r="W556">
        <f t="shared" si="78"/>
        <v>1.0471204188481676E-2</v>
      </c>
      <c r="X556">
        <f t="shared" si="79"/>
        <v>0</v>
      </c>
      <c r="Y556">
        <f t="shared" si="80"/>
        <v>0.64397905759162299</v>
      </c>
    </row>
    <row r="557" spans="1:25" x14ac:dyDescent="0.3">
      <c r="A557" t="str">
        <f>VLOOKUP(B557,'VTD Check'!A:D,4,FALSE)</f>
        <v>40-030</v>
      </c>
      <c r="B557" t="s">
        <v>567</v>
      </c>
      <c r="C557">
        <v>40</v>
      </c>
      <c r="D557" t="str">
        <f t="shared" si="72"/>
        <v>ED</v>
      </c>
      <c r="E557">
        <v>250</v>
      </c>
      <c r="F557">
        <v>119</v>
      </c>
      <c r="G557" s="1">
        <v>0.47599999999999998</v>
      </c>
      <c r="H557">
        <v>250</v>
      </c>
      <c r="I557">
        <v>119</v>
      </c>
      <c r="J557">
        <v>118</v>
      </c>
      <c r="K557">
        <v>2</v>
      </c>
      <c r="L557">
        <v>2</v>
      </c>
      <c r="M557">
        <v>2</v>
      </c>
      <c r="N557">
        <v>54</v>
      </c>
      <c r="O557">
        <v>0</v>
      </c>
      <c r="P557">
        <v>58</v>
      </c>
      <c r="Q557">
        <v>0</v>
      </c>
      <c r="R557">
        <f t="shared" si="73"/>
        <v>0.49152542372881358</v>
      </c>
      <c r="S557">
        <f t="shared" si="74"/>
        <v>1.6949152542372881E-2</v>
      </c>
      <c r="T557">
        <f t="shared" si="75"/>
        <v>0.4576271186440678</v>
      </c>
      <c r="U557">
        <f t="shared" si="76"/>
        <v>1.6949152542372881E-2</v>
      </c>
      <c r="V557">
        <f t="shared" si="77"/>
        <v>0</v>
      </c>
      <c r="W557">
        <f t="shared" si="78"/>
        <v>1.6949152542372881E-2</v>
      </c>
      <c r="X557">
        <f t="shared" si="79"/>
        <v>0</v>
      </c>
      <c r="Y557">
        <f t="shared" si="80"/>
        <v>0.49152542372881358</v>
      </c>
    </row>
    <row r="558" spans="1:25" x14ac:dyDescent="0.3">
      <c r="A558" t="str">
        <f>VLOOKUP(B558,'VTD Check'!A:D,4,FALSE)</f>
        <v>40-032</v>
      </c>
      <c r="B558" t="s">
        <v>568</v>
      </c>
      <c r="C558">
        <v>40</v>
      </c>
      <c r="D558" t="str">
        <f t="shared" si="72"/>
        <v>ED</v>
      </c>
      <c r="E558">
        <v>398</v>
      </c>
      <c r="F558">
        <v>180</v>
      </c>
      <c r="G558" s="1">
        <v>0.45229999999999998</v>
      </c>
      <c r="H558">
        <v>398</v>
      </c>
      <c r="I558">
        <v>180</v>
      </c>
      <c r="J558">
        <v>178</v>
      </c>
      <c r="K558">
        <v>4</v>
      </c>
      <c r="L558">
        <v>0</v>
      </c>
      <c r="M558">
        <v>12</v>
      </c>
      <c r="N558">
        <v>81</v>
      </c>
      <c r="O558">
        <v>0</v>
      </c>
      <c r="P558">
        <v>80</v>
      </c>
      <c r="Q558">
        <v>1</v>
      </c>
      <c r="R558">
        <f t="shared" si="73"/>
        <v>0.449438202247191</v>
      </c>
      <c r="S558">
        <f t="shared" si="74"/>
        <v>2.247191011235955E-2</v>
      </c>
      <c r="T558">
        <f t="shared" si="75"/>
        <v>0.4550561797752809</v>
      </c>
      <c r="U558">
        <f t="shared" si="76"/>
        <v>6.741573033707865E-2</v>
      </c>
      <c r="V558">
        <f t="shared" si="77"/>
        <v>0</v>
      </c>
      <c r="W558">
        <f t="shared" si="78"/>
        <v>0</v>
      </c>
      <c r="X558">
        <f t="shared" si="79"/>
        <v>5.6179775280898875E-3</v>
      </c>
      <c r="Y558">
        <f t="shared" si="80"/>
        <v>2.4550561797752808</v>
      </c>
    </row>
    <row r="559" spans="1:25" x14ac:dyDescent="0.3">
      <c r="A559" t="str">
        <f>VLOOKUP(B559,'VTD Check'!A:D,4,FALSE)</f>
        <v>40-034</v>
      </c>
      <c r="B559" t="s">
        <v>569</v>
      </c>
      <c r="C559">
        <v>40</v>
      </c>
      <c r="D559" t="str">
        <f t="shared" si="72"/>
        <v>ED</v>
      </c>
      <c r="E559">
        <v>119</v>
      </c>
      <c r="F559">
        <v>52</v>
      </c>
      <c r="G559" s="1">
        <v>0.437</v>
      </c>
      <c r="H559">
        <v>119</v>
      </c>
      <c r="I559">
        <v>52</v>
      </c>
      <c r="J559">
        <v>51</v>
      </c>
      <c r="K559">
        <v>0</v>
      </c>
      <c r="L559">
        <v>0</v>
      </c>
      <c r="M559">
        <v>2</v>
      </c>
      <c r="N559">
        <v>14</v>
      </c>
      <c r="O559">
        <v>0</v>
      </c>
      <c r="P559">
        <v>35</v>
      </c>
      <c r="Q559">
        <v>0</v>
      </c>
      <c r="R559">
        <f t="shared" si="73"/>
        <v>0.68627450980392157</v>
      </c>
      <c r="S559">
        <f t="shared" si="74"/>
        <v>0</v>
      </c>
      <c r="T559">
        <f t="shared" si="75"/>
        <v>0.27450980392156865</v>
      </c>
      <c r="U559">
        <f t="shared" si="76"/>
        <v>3.9215686274509803E-2</v>
      </c>
      <c r="V559">
        <f t="shared" si="77"/>
        <v>0</v>
      </c>
      <c r="W559">
        <f t="shared" si="78"/>
        <v>0</v>
      </c>
      <c r="X559">
        <f t="shared" si="79"/>
        <v>0</v>
      </c>
      <c r="Y559">
        <f t="shared" si="80"/>
        <v>0.68627450980392157</v>
      </c>
    </row>
    <row r="560" spans="1:25" x14ac:dyDescent="0.3">
      <c r="A560" t="s">
        <v>2969</v>
      </c>
      <c r="B560" t="s">
        <v>570</v>
      </c>
      <c r="C560">
        <v>40</v>
      </c>
      <c r="D560" t="str">
        <f t="shared" si="72"/>
        <v>ED</v>
      </c>
      <c r="E560">
        <v>111</v>
      </c>
      <c r="F560">
        <v>18</v>
      </c>
      <c r="G560" s="1">
        <v>0.16220000000000001</v>
      </c>
      <c r="H560">
        <v>111</v>
      </c>
      <c r="I560">
        <v>18</v>
      </c>
      <c r="J560">
        <v>18</v>
      </c>
      <c r="K560">
        <v>0</v>
      </c>
      <c r="L560">
        <v>0</v>
      </c>
      <c r="M560">
        <v>0</v>
      </c>
      <c r="N560">
        <v>4</v>
      </c>
      <c r="O560">
        <v>0</v>
      </c>
      <c r="P560">
        <v>14</v>
      </c>
      <c r="Q560">
        <v>0</v>
      </c>
      <c r="R560">
        <f t="shared" si="73"/>
        <v>0.77777777777777779</v>
      </c>
      <c r="S560">
        <f t="shared" si="74"/>
        <v>0</v>
      </c>
      <c r="T560">
        <f t="shared" si="75"/>
        <v>0.22222222222222221</v>
      </c>
      <c r="U560">
        <f t="shared" si="76"/>
        <v>0</v>
      </c>
      <c r="V560">
        <f t="shared" si="77"/>
        <v>0</v>
      </c>
      <c r="W560">
        <f t="shared" si="78"/>
        <v>0</v>
      </c>
      <c r="X560">
        <f t="shared" si="79"/>
        <v>0</v>
      </c>
      <c r="Y560">
        <f t="shared" si="80"/>
        <v>0.77777777777777779</v>
      </c>
    </row>
    <row r="561" spans="1:25" x14ac:dyDescent="0.3">
      <c r="A561" t="str">
        <f>VLOOKUP(B561,'VTD Check'!A:D,4,FALSE)</f>
        <v>40-038</v>
      </c>
      <c r="B561" t="s">
        <v>571</v>
      </c>
      <c r="C561">
        <v>40</v>
      </c>
      <c r="D561" t="str">
        <f t="shared" si="72"/>
        <v>ED</v>
      </c>
      <c r="E561">
        <v>368</v>
      </c>
      <c r="F561">
        <v>204</v>
      </c>
      <c r="G561" s="1">
        <v>0.55430000000000001</v>
      </c>
      <c r="H561">
        <v>368</v>
      </c>
      <c r="I561">
        <v>204</v>
      </c>
      <c r="J561">
        <v>202</v>
      </c>
      <c r="K561">
        <v>0</v>
      </c>
      <c r="L561">
        <v>1</v>
      </c>
      <c r="M561">
        <v>4</v>
      </c>
      <c r="N561">
        <v>78</v>
      </c>
      <c r="O561">
        <v>0</v>
      </c>
      <c r="P561">
        <v>119</v>
      </c>
      <c r="Q561">
        <v>0</v>
      </c>
      <c r="R561">
        <f t="shared" si="73"/>
        <v>0.58910891089108908</v>
      </c>
      <c r="S561">
        <f t="shared" si="74"/>
        <v>0</v>
      </c>
      <c r="T561">
        <f t="shared" si="75"/>
        <v>0.38613861386138615</v>
      </c>
      <c r="U561">
        <f t="shared" si="76"/>
        <v>1.9801980198019802E-2</v>
      </c>
      <c r="V561">
        <f t="shared" si="77"/>
        <v>0</v>
      </c>
      <c r="W561">
        <f t="shared" si="78"/>
        <v>4.9504950495049506E-3</v>
      </c>
      <c r="X561">
        <f t="shared" si="79"/>
        <v>0</v>
      </c>
      <c r="Y561">
        <f t="shared" si="80"/>
        <v>0.58910891089108908</v>
      </c>
    </row>
    <row r="562" spans="1:25" x14ac:dyDescent="0.3">
      <c r="A562" t="str">
        <f>VLOOKUP(B562,'VTD Check'!A:D,4,FALSE)</f>
        <v>40-040</v>
      </c>
      <c r="B562" t="s">
        <v>572</v>
      </c>
      <c r="C562">
        <v>40</v>
      </c>
      <c r="D562" t="str">
        <f t="shared" si="72"/>
        <v>ED</v>
      </c>
      <c r="E562">
        <v>327</v>
      </c>
      <c r="F562">
        <v>198</v>
      </c>
      <c r="G562" s="1">
        <v>0.60550000000000004</v>
      </c>
      <c r="H562">
        <v>327</v>
      </c>
      <c r="I562">
        <v>198</v>
      </c>
      <c r="J562">
        <v>197</v>
      </c>
      <c r="K562">
        <v>3</v>
      </c>
      <c r="L562">
        <v>0</v>
      </c>
      <c r="M562">
        <v>2</v>
      </c>
      <c r="N562">
        <v>108</v>
      </c>
      <c r="O562">
        <v>1</v>
      </c>
      <c r="P562">
        <v>83</v>
      </c>
      <c r="Q562">
        <v>0</v>
      </c>
      <c r="R562">
        <f t="shared" si="73"/>
        <v>0.42131979695431471</v>
      </c>
      <c r="S562">
        <f t="shared" si="74"/>
        <v>1.5228426395939087E-2</v>
      </c>
      <c r="T562">
        <f t="shared" si="75"/>
        <v>0.54822335025380708</v>
      </c>
      <c r="U562">
        <f t="shared" si="76"/>
        <v>1.015228426395939E-2</v>
      </c>
      <c r="V562">
        <f t="shared" si="77"/>
        <v>5.076142131979695E-3</v>
      </c>
      <c r="W562">
        <f t="shared" si="78"/>
        <v>0</v>
      </c>
      <c r="X562">
        <f t="shared" si="79"/>
        <v>0</v>
      </c>
      <c r="Y562">
        <f t="shared" si="80"/>
        <v>2.548223350253807</v>
      </c>
    </row>
    <row r="563" spans="1:25" x14ac:dyDescent="0.3">
      <c r="A563" t="str">
        <f>VLOOKUP(B563,'VTD Check'!A:D,4,FALSE)</f>
        <v>40-042</v>
      </c>
      <c r="B563" t="s">
        <v>573</v>
      </c>
      <c r="C563">
        <v>40</v>
      </c>
      <c r="D563" t="str">
        <f t="shared" si="72"/>
        <v>ED</v>
      </c>
      <c r="E563">
        <v>136</v>
      </c>
      <c r="F563">
        <v>90</v>
      </c>
      <c r="G563" s="1">
        <v>0.66180000000000005</v>
      </c>
      <c r="H563">
        <v>136</v>
      </c>
      <c r="I563">
        <v>90</v>
      </c>
      <c r="J563">
        <v>90</v>
      </c>
      <c r="K563">
        <v>0</v>
      </c>
      <c r="L563">
        <v>0</v>
      </c>
      <c r="M563">
        <v>0</v>
      </c>
      <c r="N563">
        <v>32</v>
      </c>
      <c r="O563">
        <v>0</v>
      </c>
      <c r="P563">
        <v>58</v>
      </c>
      <c r="Q563">
        <v>0</v>
      </c>
      <c r="R563">
        <f t="shared" si="73"/>
        <v>0.64444444444444449</v>
      </c>
      <c r="S563">
        <f t="shared" si="74"/>
        <v>0</v>
      </c>
      <c r="T563">
        <f t="shared" si="75"/>
        <v>0.35555555555555557</v>
      </c>
      <c r="U563">
        <f t="shared" si="76"/>
        <v>0</v>
      </c>
      <c r="V563">
        <f t="shared" si="77"/>
        <v>0</v>
      </c>
      <c r="W563">
        <f t="shared" si="78"/>
        <v>0</v>
      </c>
      <c r="X563">
        <f t="shared" si="79"/>
        <v>0</v>
      </c>
      <c r="Y563">
        <f t="shared" si="80"/>
        <v>0.64444444444444449</v>
      </c>
    </row>
    <row r="564" spans="1:25" x14ac:dyDescent="0.3">
      <c r="A564" t="str">
        <f>VLOOKUP(B564,'VTD Check'!A:D,4,FALSE)</f>
        <v>40-044</v>
      </c>
      <c r="B564" t="s">
        <v>574</v>
      </c>
      <c r="C564">
        <v>40</v>
      </c>
      <c r="D564" t="str">
        <f t="shared" si="72"/>
        <v>ED</v>
      </c>
      <c r="E564">
        <v>337</v>
      </c>
      <c r="F564">
        <v>172</v>
      </c>
      <c r="G564" s="1">
        <v>0.51039999999999996</v>
      </c>
      <c r="H564">
        <v>337</v>
      </c>
      <c r="I564">
        <v>172</v>
      </c>
      <c r="J564">
        <v>171</v>
      </c>
      <c r="K564">
        <v>0</v>
      </c>
      <c r="L564">
        <v>1</v>
      </c>
      <c r="M564">
        <v>4</v>
      </c>
      <c r="N564">
        <v>37</v>
      </c>
      <c r="O564">
        <v>2</v>
      </c>
      <c r="P564">
        <v>127</v>
      </c>
      <c r="Q564">
        <v>0</v>
      </c>
      <c r="R564">
        <f t="shared" si="73"/>
        <v>0.74269005847953218</v>
      </c>
      <c r="S564">
        <f t="shared" si="74"/>
        <v>0</v>
      </c>
      <c r="T564">
        <f t="shared" si="75"/>
        <v>0.21637426900584794</v>
      </c>
      <c r="U564">
        <f t="shared" si="76"/>
        <v>2.3391812865497075E-2</v>
      </c>
      <c r="V564">
        <f t="shared" si="77"/>
        <v>1.1695906432748537E-2</v>
      </c>
      <c r="W564">
        <f t="shared" si="78"/>
        <v>5.8479532163742687E-3</v>
      </c>
      <c r="X564">
        <f t="shared" si="79"/>
        <v>0</v>
      </c>
      <c r="Y564">
        <f t="shared" si="80"/>
        <v>0.74269005847953218</v>
      </c>
    </row>
    <row r="565" spans="1:25" x14ac:dyDescent="0.3">
      <c r="A565" t="e">
        <f>VLOOKUP(B565,'VTD Check'!A:D,4,FALSE)</f>
        <v>#N/A</v>
      </c>
      <c r="B565" t="s">
        <v>575</v>
      </c>
      <c r="C565">
        <v>40</v>
      </c>
      <c r="D565" t="str">
        <f t="shared" si="72"/>
        <v/>
      </c>
      <c r="R565" t="str">
        <f t="shared" si="73"/>
        <v/>
      </c>
      <c r="S565" t="str">
        <f t="shared" si="74"/>
        <v/>
      </c>
      <c r="T565" t="str">
        <f t="shared" si="75"/>
        <v/>
      </c>
      <c r="U565" t="str">
        <f t="shared" si="76"/>
        <v/>
      </c>
      <c r="V565" t="str">
        <f t="shared" si="77"/>
        <v/>
      </c>
      <c r="W565" t="str">
        <f t="shared" si="78"/>
        <v/>
      </c>
      <c r="X565" t="str">
        <f t="shared" si="79"/>
        <v/>
      </c>
      <c r="Y565" t="str">
        <f t="shared" ref="Y565:Y567" si="81">IF(J565="","",IF(J565=0,10,IF(MAX(R565:X565)=LARGE(R565:X565,2),9,IF(R565=MAX(R565:X565),R565,IF(S565=MAX(R565:X565),S565+1,IF(T565=MAX(R565:X565),T565+2,IF(U565=MAX(R565:X565),U565+3,IF(V565=MAX(R565:X565),V565+4,IF(W565=MAX(R565:X565),W565+5,-1)))))))))</f>
        <v/>
      </c>
    </row>
    <row r="566" spans="1:25" x14ac:dyDescent="0.3">
      <c r="A566" t="e">
        <f>VLOOKUP(B566,'VTD Check'!A:D,4,FALSE)</f>
        <v>#N/A</v>
      </c>
      <c r="B566" t="s">
        <v>576</v>
      </c>
      <c r="C566">
        <v>40</v>
      </c>
      <c r="D566" t="str">
        <f t="shared" si="72"/>
        <v/>
      </c>
      <c r="R566" t="str">
        <f t="shared" si="73"/>
        <v/>
      </c>
      <c r="S566" t="str">
        <f t="shared" si="74"/>
        <v/>
      </c>
      <c r="T566" t="str">
        <f t="shared" si="75"/>
        <v/>
      </c>
      <c r="U566" t="str">
        <f t="shared" si="76"/>
        <v/>
      </c>
      <c r="V566" t="str">
        <f t="shared" si="77"/>
        <v/>
      </c>
      <c r="W566" t="str">
        <f t="shared" si="78"/>
        <v/>
      </c>
      <c r="X566" t="str">
        <f t="shared" si="79"/>
        <v/>
      </c>
      <c r="Y566" t="str">
        <f t="shared" si="81"/>
        <v/>
      </c>
    </row>
    <row r="567" spans="1:25" x14ac:dyDescent="0.3">
      <c r="A567" t="e">
        <f>VLOOKUP(B567,'VTD Check'!A:D,4,FALSE)</f>
        <v>#N/A</v>
      </c>
      <c r="B567" t="s">
        <v>577</v>
      </c>
      <c r="C567">
        <v>40</v>
      </c>
      <c r="D567" t="str">
        <f t="shared" si="72"/>
        <v/>
      </c>
      <c r="R567" t="str">
        <f t="shared" si="73"/>
        <v/>
      </c>
      <c r="S567" t="str">
        <f t="shared" si="74"/>
        <v/>
      </c>
      <c r="T567" t="str">
        <f t="shared" si="75"/>
        <v/>
      </c>
      <c r="U567" t="str">
        <f t="shared" si="76"/>
        <v/>
      </c>
      <c r="V567" t="str">
        <f t="shared" si="77"/>
        <v/>
      </c>
      <c r="W567" t="str">
        <f t="shared" si="78"/>
        <v/>
      </c>
      <c r="X567" t="str">
        <f t="shared" si="79"/>
        <v/>
      </c>
      <c r="Y567" t="str">
        <f t="shared" si="81"/>
        <v/>
      </c>
    </row>
    <row r="568" spans="1:25" x14ac:dyDescent="0.3">
      <c r="A568" t="s">
        <v>2972</v>
      </c>
      <c r="E568">
        <f>SUMIF($D$2:$D$567,"ED",E$2:E$567)</f>
        <v>472160</v>
      </c>
      <c r="F568">
        <f t="shared" ref="F568:Q568" si="82">SUMIF($D$2:$D$567,"ED",F$2:F$567)</f>
        <v>308633</v>
      </c>
      <c r="G568">
        <f>F568/E568</f>
        <v>0.65366189427312771</v>
      </c>
      <c r="H568">
        <f t="shared" si="82"/>
        <v>472160</v>
      </c>
      <c r="I568">
        <f t="shared" si="82"/>
        <v>219128</v>
      </c>
      <c r="J568">
        <f t="shared" si="82"/>
        <v>217921</v>
      </c>
      <c r="K568">
        <f t="shared" si="82"/>
        <v>3501</v>
      </c>
      <c r="L568">
        <f t="shared" si="82"/>
        <v>688</v>
      </c>
      <c r="M568">
        <f t="shared" si="82"/>
        <v>1551</v>
      </c>
      <c r="N568">
        <f t="shared" si="82"/>
        <v>75674</v>
      </c>
      <c r="O568">
        <f t="shared" si="82"/>
        <v>1164</v>
      </c>
      <c r="P568">
        <f t="shared" si="82"/>
        <v>134860</v>
      </c>
      <c r="Q568">
        <f t="shared" si="82"/>
        <v>483</v>
      </c>
      <c r="R568">
        <f t="shared" ref="R568" si="83">IF(I568=0,"",P568/J568)</f>
        <v>0.61884811468376155</v>
      </c>
      <c r="S568">
        <f t="shared" ref="S568" si="84">IF(I568=0,"",K568/J568)</f>
        <v>1.6065454912560055E-2</v>
      </c>
      <c r="T568">
        <f t="shared" ref="T568" si="85">IF(J568=0,"",N568/J568)</f>
        <v>0.34725428022081395</v>
      </c>
      <c r="U568">
        <f t="shared" ref="U568" si="86">IF(J568=0,"",M568/J568)</f>
        <v>7.1172580889404874E-3</v>
      </c>
      <c r="V568">
        <f t="shared" ref="V568" si="87">IF(J568=0,"",O568/J568)</f>
        <v>5.3413851808682966E-3</v>
      </c>
      <c r="W568">
        <f t="shared" ref="W568" si="88">IF(J568=0,"",L568/J568)</f>
        <v>3.1571073921283399E-3</v>
      </c>
      <c r="X568">
        <f t="shared" ref="X568" si="89">IF(J568=0,"",Q568/J568)</f>
        <v>2.2163995209273086E-3</v>
      </c>
      <c r="Y568">
        <f t="shared" ref="Y568" si="90">IF(R568="","",IF(J568=0,10,IF(MAX(R568:X568)=LARGE(R568:X568,2),9,IF(R568=MAX(R568:X568),R568,IF(S568=MAX(R568:X568),S568+1,IF(T568=MAX(R568:X568),T568+2,IF(U568=MAX(R568:X568),U568+3,IF(V568=MAX(R568:X568),V568+4,IF(W568=MAX(R568:X568),W568+5,-1)))))))))</f>
        <v>0.61884811468376155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04 Raw Data</vt:lpstr>
      <vt:lpstr>08 County Sub Allocation</vt:lpstr>
      <vt:lpstr>By HD</vt:lpstr>
      <vt:lpstr>By CE</vt:lpstr>
      <vt:lpstr>EV Allocation</vt:lpstr>
      <vt:lpstr>VTD Check</vt:lpstr>
      <vt:lpstr>VTD Raw Data</vt:lpstr>
      <vt:lpstr>04 Precinct for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2018-02-01T20:35:04Z</dcterms:created>
  <dcterms:modified xsi:type="dcterms:W3CDTF">2018-02-01T20:38:21Z</dcterms:modified>
</cp:coreProperties>
</file>