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Google Drive/Colab Notebooks/imics_lab_repositories/load_data_time_series_dev/HAR/e4_wristband_Nov2019/"/>
    </mc:Choice>
  </mc:AlternateContent>
  <xr:revisionPtr revIDLastSave="0" documentId="13_ncr:1_{BB499276-4557-1E4F-984E-197F670CBCEB}" xr6:coauthVersionLast="47" xr6:coauthVersionMax="47" xr10:uidLastSave="{00000000-0000-0000-0000-000000000000}"/>
  <bookViews>
    <workbookView xWindow="7620" yWindow="3760" windowWidth="24700" windowHeight="15480" activeTab="3" xr2:uid="{9D0B40A4-20F9-4DE3-AE3B-6F1D23222262}"/>
  </bookViews>
  <sheets>
    <sheet name="Upstairs_Downstairs" sheetId="1" r:id="rId1"/>
    <sheet name="Jog_Walk" sheetId="3" r:id="rId2"/>
    <sheet name="Stand_Sit" sheetId="4" r:id="rId3"/>
    <sheet name="OldM-Alkek" sheetId="6" r:id="rId4"/>
    <sheet name="Sanity Chec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2" i="6" l="1"/>
  <c r="B81" i="6"/>
  <c r="F81" i="6"/>
  <c r="G87" i="6"/>
  <c r="E87" i="6"/>
  <c r="D7" i="6"/>
  <c r="B8" i="6"/>
  <c r="K86" i="6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K22" i="3"/>
  <c r="K21" i="3"/>
  <c r="K20" i="3"/>
  <c r="K19" i="3"/>
  <c r="K18" i="3"/>
  <c r="K17" i="3"/>
  <c r="K16" i="3"/>
  <c r="H22" i="3"/>
  <c r="H21" i="3"/>
  <c r="H20" i="3"/>
  <c r="H19" i="3"/>
  <c r="H18" i="3"/>
  <c r="H17" i="3"/>
  <c r="K16" i="4"/>
  <c r="K22" i="4"/>
  <c r="K21" i="4"/>
  <c r="K20" i="4"/>
  <c r="K19" i="4"/>
  <c r="K18" i="4"/>
  <c r="K17" i="4"/>
  <c r="H22" i="4"/>
  <c r="H21" i="4"/>
  <c r="H20" i="4"/>
  <c r="H19" i="4"/>
  <c r="H18" i="4"/>
  <c r="H17" i="4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C89" i="6"/>
  <c r="E89" i="6" s="1"/>
  <c r="B80" i="6"/>
  <c r="B79" i="6"/>
  <c r="B78" i="6"/>
  <c r="B77" i="6"/>
  <c r="B76" i="6"/>
  <c r="B75" i="6"/>
  <c r="D75" i="6" s="1"/>
  <c r="B74" i="6"/>
  <c r="D74" i="6" s="1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D52" i="6" s="1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D37" i="6" s="1"/>
  <c r="B36" i="6"/>
  <c r="B35" i="6"/>
  <c r="B34" i="6"/>
  <c r="B33" i="6"/>
  <c r="B32" i="6"/>
  <c r="B31" i="6"/>
  <c r="B30" i="6"/>
  <c r="B29" i="6"/>
  <c r="D29" i="6" s="1"/>
  <c r="B28" i="6"/>
  <c r="B27" i="6"/>
  <c r="B26" i="6"/>
  <c r="D26" i="6" s="1"/>
  <c r="B25" i="6"/>
  <c r="D25" i="6" s="1"/>
  <c r="B24" i="6"/>
  <c r="D24" i="6" s="1"/>
  <c r="B23" i="6"/>
  <c r="D23" i="6" s="1"/>
  <c r="B22" i="6"/>
  <c r="B5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H89" i="6" s="1"/>
  <c r="G88" i="6"/>
  <c r="H88" i="6" s="1"/>
  <c r="E88" i="6"/>
  <c r="B21" i="6"/>
  <c r="D21" i="6" s="1"/>
  <c r="B20" i="6"/>
  <c r="D20" i="6" s="1"/>
  <c r="B19" i="6"/>
  <c r="D19" i="6" s="1"/>
  <c r="B18" i="6"/>
  <c r="B17" i="6"/>
  <c r="D17" i="6" s="1"/>
  <c r="B16" i="6"/>
  <c r="D16" i="6" s="1"/>
  <c r="B15" i="6"/>
  <c r="D15" i="6" s="1"/>
  <c r="B14" i="6"/>
  <c r="B13" i="6"/>
  <c r="D13" i="6" s="1"/>
  <c r="B12" i="6"/>
  <c r="D12" i="6" s="1"/>
  <c r="B11" i="6"/>
  <c r="D11" i="6" s="1"/>
  <c r="B10" i="6"/>
  <c r="B9" i="6"/>
  <c r="D8" i="6"/>
  <c r="G4" i="6"/>
  <c r="J4" i="6" s="1"/>
  <c r="G3" i="6"/>
  <c r="J3" i="6" s="1"/>
  <c r="F5" i="6" s="1"/>
  <c r="G22" i="6" s="1"/>
  <c r="F102" i="6" s="1"/>
  <c r="F22" i="4"/>
  <c r="F21" i="4"/>
  <c r="F20" i="4"/>
  <c r="F19" i="4"/>
  <c r="F18" i="4"/>
  <c r="G22" i="4"/>
  <c r="G21" i="4"/>
  <c r="G20" i="4"/>
  <c r="G19" i="4"/>
  <c r="G18" i="4"/>
  <c r="G17" i="4"/>
  <c r="F17" i="4"/>
  <c r="D17" i="4"/>
  <c r="E22" i="4"/>
  <c r="E21" i="4"/>
  <c r="E20" i="4"/>
  <c r="E19" i="4"/>
  <c r="E18" i="4"/>
  <c r="E17" i="4"/>
  <c r="F22" i="3"/>
  <c r="F21" i="3"/>
  <c r="F20" i="3"/>
  <c r="F19" i="3"/>
  <c r="F18" i="3"/>
  <c r="G22" i="3"/>
  <c r="G21" i="3"/>
  <c r="G20" i="3"/>
  <c r="G19" i="3"/>
  <c r="G18" i="3"/>
  <c r="G17" i="3"/>
  <c r="F17" i="3"/>
  <c r="D17" i="3"/>
  <c r="E22" i="3"/>
  <c r="E21" i="3"/>
  <c r="E20" i="3"/>
  <c r="E19" i="3"/>
  <c r="E18" i="3"/>
  <c r="E17" i="3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C9" i="5"/>
  <c r="D9" i="5" s="1"/>
  <c r="D10" i="5" s="1"/>
  <c r="D8" i="5"/>
  <c r="D7" i="5"/>
  <c r="D6" i="5"/>
  <c r="D5" i="5"/>
  <c r="D4" i="5"/>
  <c r="D3" i="5"/>
  <c r="D81" i="6" l="1"/>
  <c r="H87" i="6"/>
  <c r="G81" i="6"/>
  <c r="H92" i="6"/>
  <c r="H96" i="6"/>
  <c r="H100" i="6"/>
  <c r="H102" i="6"/>
  <c r="H106" i="6"/>
  <c r="H110" i="6"/>
  <c r="H114" i="6"/>
  <c r="H118" i="6"/>
  <c r="H122" i="6"/>
  <c r="H126" i="6"/>
  <c r="H130" i="6"/>
  <c r="H134" i="6"/>
  <c r="H138" i="6"/>
  <c r="H142" i="6"/>
  <c r="H93" i="6"/>
  <c r="H97" i="6"/>
  <c r="H101" i="6"/>
  <c r="H103" i="6"/>
  <c r="H107" i="6"/>
  <c r="H111" i="6"/>
  <c r="H115" i="6"/>
  <c r="H119" i="6"/>
  <c r="H123" i="6"/>
  <c r="H127" i="6"/>
  <c r="H131" i="6"/>
  <c r="H135" i="6"/>
  <c r="H139" i="6"/>
  <c r="H143" i="6"/>
  <c r="H90" i="6"/>
  <c r="H94" i="6"/>
  <c r="H98" i="6"/>
  <c r="H104" i="6"/>
  <c r="H108" i="6"/>
  <c r="H112" i="6"/>
  <c r="H116" i="6"/>
  <c r="H120" i="6"/>
  <c r="H124" i="6"/>
  <c r="H128" i="6"/>
  <c r="H132" i="6"/>
  <c r="H136" i="6"/>
  <c r="H140" i="6"/>
  <c r="F7" i="6"/>
  <c r="D87" i="6" s="1"/>
  <c r="H91" i="6"/>
  <c r="H95" i="6"/>
  <c r="H99" i="6"/>
  <c r="H105" i="6"/>
  <c r="H109" i="6"/>
  <c r="H113" i="6"/>
  <c r="H117" i="6"/>
  <c r="H121" i="6"/>
  <c r="H125" i="6"/>
  <c r="H129" i="6"/>
  <c r="H133" i="6"/>
  <c r="H137" i="6"/>
  <c r="H141" i="6"/>
  <c r="G7" i="6"/>
  <c r="F87" i="6" s="1"/>
  <c r="H159" i="6"/>
  <c r="H146" i="6"/>
  <c r="H144" i="6"/>
  <c r="H148" i="6"/>
  <c r="H152" i="6"/>
  <c r="H156" i="6"/>
  <c r="H160" i="6"/>
  <c r="H145" i="6"/>
  <c r="H149" i="6"/>
  <c r="H153" i="6"/>
  <c r="H157" i="6"/>
  <c r="H161" i="6"/>
  <c r="H150" i="6"/>
  <c r="H154" i="6"/>
  <c r="H158" i="6"/>
  <c r="H147" i="6"/>
  <c r="H151" i="6"/>
  <c r="H155" i="6"/>
  <c r="C90" i="6"/>
  <c r="F82" i="6"/>
  <c r="D161" i="6" s="1"/>
  <c r="F80" i="6"/>
  <c r="D160" i="6" s="1"/>
  <c r="E90" i="6"/>
  <c r="D80" i="6"/>
  <c r="D82" i="6"/>
  <c r="F78" i="6"/>
  <c r="D158" i="6" s="1"/>
  <c r="F79" i="6"/>
  <c r="D159" i="6" s="1"/>
  <c r="G80" i="6"/>
  <c r="F160" i="6" s="1"/>
  <c r="G82" i="6"/>
  <c r="F161" i="6" s="1"/>
  <c r="D78" i="6"/>
  <c r="D79" i="6"/>
  <c r="F76" i="6"/>
  <c r="D156" i="6" s="1"/>
  <c r="F77" i="6"/>
  <c r="D157" i="6" s="1"/>
  <c r="G78" i="6"/>
  <c r="F158" i="6" s="1"/>
  <c r="G79" i="6"/>
  <c r="F159" i="6" s="1"/>
  <c r="D76" i="6"/>
  <c r="D77" i="6"/>
  <c r="G76" i="6"/>
  <c r="F156" i="6" s="1"/>
  <c r="G77" i="6"/>
  <c r="F157" i="6" s="1"/>
  <c r="F72" i="6"/>
  <c r="D152" i="6" s="1"/>
  <c r="F74" i="6"/>
  <c r="D154" i="6" s="1"/>
  <c r="F75" i="6"/>
  <c r="D155" i="6" s="1"/>
  <c r="F73" i="6"/>
  <c r="D153" i="6" s="1"/>
  <c r="G74" i="6"/>
  <c r="F154" i="6" s="1"/>
  <c r="G75" i="6"/>
  <c r="F155" i="6" s="1"/>
  <c r="D72" i="6"/>
  <c r="D73" i="6"/>
  <c r="F70" i="6"/>
  <c r="D150" i="6" s="1"/>
  <c r="F71" i="6"/>
  <c r="D151" i="6" s="1"/>
  <c r="G72" i="6"/>
  <c r="F152" i="6" s="1"/>
  <c r="G73" i="6"/>
  <c r="F153" i="6" s="1"/>
  <c r="D70" i="6"/>
  <c r="D71" i="6"/>
  <c r="F68" i="6"/>
  <c r="D148" i="6" s="1"/>
  <c r="F69" i="6"/>
  <c r="D149" i="6" s="1"/>
  <c r="G70" i="6"/>
  <c r="F150" i="6" s="1"/>
  <c r="G71" i="6"/>
  <c r="F151" i="6" s="1"/>
  <c r="D68" i="6"/>
  <c r="D69" i="6"/>
  <c r="F66" i="6"/>
  <c r="D146" i="6" s="1"/>
  <c r="F67" i="6"/>
  <c r="D147" i="6" s="1"/>
  <c r="G68" i="6"/>
  <c r="F148" i="6" s="1"/>
  <c r="G69" i="6"/>
  <c r="F149" i="6" s="1"/>
  <c r="D66" i="6"/>
  <c r="D67" i="6"/>
  <c r="F64" i="6"/>
  <c r="D144" i="6" s="1"/>
  <c r="F65" i="6"/>
  <c r="D145" i="6" s="1"/>
  <c r="G66" i="6"/>
  <c r="F146" i="6" s="1"/>
  <c r="G67" i="6"/>
  <c r="F147" i="6" s="1"/>
  <c r="D64" i="6"/>
  <c r="D65" i="6"/>
  <c r="F62" i="6"/>
  <c r="D142" i="6" s="1"/>
  <c r="F63" i="6"/>
  <c r="D143" i="6" s="1"/>
  <c r="G64" i="6"/>
  <c r="F144" i="6" s="1"/>
  <c r="G65" i="6"/>
  <c r="F145" i="6" s="1"/>
  <c r="D62" i="6"/>
  <c r="D63" i="6"/>
  <c r="F60" i="6"/>
  <c r="D140" i="6" s="1"/>
  <c r="F61" i="6"/>
  <c r="D141" i="6" s="1"/>
  <c r="G62" i="6"/>
  <c r="F142" i="6" s="1"/>
  <c r="G63" i="6"/>
  <c r="F143" i="6" s="1"/>
  <c r="D60" i="6"/>
  <c r="D61" i="6"/>
  <c r="F58" i="6"/>
  <c r="D138" i="6" s="1"/>
  <c r="F59" i="6"/>
  <c r="D139" i="6" s="1"/>
  <c r="G60" i="6"/>
  <c r="F140" i="6" s="1"/>
  <c r="G61" i="6"/>
  <c r="F141" i="6" s="1"/>
  <c r="D58" i="6"/>
  <c r="D59" i="6"/>
  <c r="F56" i="6"/>
  <c r="D136" i="6" s="1"/>
  <c r="F57" i="6"/>
  <c r="D137" i="6" s="1"/>
  <c r="G58" i="6"/>
  <c r="F138" i="6" s="1"/>
  <c r="G59" i="6"/>
  <c r="F139" i="6" s="1"/>
  <c r="D56" i="6"/>
  <c r="D57" i="6"/>
  <c r="F54" i="6"/>
  <c r="D134" i="6" s="1"/>
  <c r="F55" i="6"/>
  <c r="D135" i="6" s="1"/>
  <c r="G56" i="6"/>
  <c r="F136" i="6" s="1"/>
  <c r="G57" i="6"/>
  <c r="F137" i="6" s="1"/>
  <c r="D54" i="6"/>
  <c r="D55" i="6"/>
  <c r="F53" i="6"/>
  <c r="D133" i="6" s="1"/>
  <c r="G54" i="6"/>
  <c r="F134" i="6" s="1"/>
  <c r="G55" i="6"/>
  <c r="F135" i="6" s="1"/>
  <c r="D53" i="6"/>
  <c r="F50" i="6"/>
  <c r="D130" i="6" s="1"/>
  <c r="F52" i="6"/>
  <c r="D132" i="6" s="1"/>
  <c r="F51" i="6"/>
  <c r="D131" i="6" s="1"/>
  <c r="G52" i="6"/>
  <c r="F132" i="6" s="1"/>
  <c r="G53" i="6"/>
  <c r="F133" i="6" s="1"/>
  <c r="D50" i="6"/>
  <c r="D51" i="6"/>
  <c r="F48" i="6"/>
  <c r="D128" i="6" s="1"/>
  <c r="F49" i="6"/>
  <c r="D129" i="6" s="1"/>
  <c r="G50" i="6"/>
  <c r="F130" i="6" s="1"/>
  <c r="G51" i="6"/>
  <c r="F131" i="6" s="1"/>
  <c r="D48" i="6"/>
  <c r="D49" i="6"/>
  <c r="F46" i="6"/>
  <c r="D126" i="6" s="1"/>
  <c r="F47" i="6"/>
  <c r="D127" i="6" s="1"/>
  <c r="G48" i="6"/>
  <c r="F128" i="6" s="1"/>
  <c r="G49" i="6"/>
  <c r="F129" i="6" s="1"/>
  <c r="D46" i="6"/>
  <c r="D47" i="6"/>
  <c r="F44" i="6"/>
  <c r="D124" i="6" s="1"/>
  <c r="F45" i="6"/>
  <c r="D125" i="6" s="1"/>
  <c r="G46" i="6"/>
  <c r="F126" i="6" s="1"/>
  <c r="G47" i="6"/>
  <c r="F127" i="6" s="1"/>
  <c r="D44" i="6"/>
  <c r="D45" i="6"/>
  <c r="F42" i="6"/>
  <c r="D122" i="6" s="1"/>
  <c r="F43" i="6"/>
  <c r="D123" i="6" s="1"/>
  <c r="G44" i="6"/>
  <c r="F124" i="6" s="1"/>
  <c r="G45" i="6"/>
  <c r="F125" i="6" s="1"/>
  <c r="D42" i="6"/>
  <c r="D43" i="6"/>
  <c r="F40" i="6"/>
  <c r="D120" i="6" s="1"/>
  <c r="F41" i="6"/>
  <c r="D121" i="6" s="1"/>
  <c r="G42" i="6"/>
  <c r="F122" i="6" s="1"/>
  <c r="G43" i="6"/>
  <c r="F123" i="6" s="1"/>
  <c r="D40" i="6"/>
  <c r="D41" i="6"/>
  <c r="F38" i="6"/>
  <c r="D118" i="6" s="1"/>
  <c r="F39" i="6"/>
  <c r="D119" i="6" s="1"/>
  <c r="G40" i="6"/>
  <c r="F120" i="6" s="1"/>
  <c r="G41" i="6"/>
  <c r="F121" i="6" s="1"/>
  <c r="D38" i="6"/>
  <c r="D39" i="6"/>
  <c r="F36" i="6"/>
  <c r="D116" i="6" s="1"/>
  <c r="G38" i="6"/>
  <c r="F118" i="6" s="1"/>
  <c r="G39" i="6"/>
  <c r="F119" i="6" s="1"/>
  <c r="D36" i="6"/>
  <c r="F34" i="6"/>
  <c r="D114" i="6" s="1"/>
  <c r="F37" i="6"/>
  <c r="D117" i="6" s="1"/>
  <c r="F35" i="6"/>
  <c r="D115" i="6" s="1"/>
  <c r="G36" i="6"/>
  <c r="F116" i="6" s="1"/>
  <c r="G37" i="6"/>
  <c r="F117" i="6" s="1"/>
  <c r="D34" i="6"/>
  <c r="D35" i="6"/>
  <c r="F32" i="6"/>
  <c r="D112" i="6" s="1"/>
  <c r="F33" i="6"/>
  <c r="D113" i="6" s="1"/>
  <c r="G34" i="6"/>
  <c r="F114" i="6" s="1"/>
  <c r="G35" i="6"/>
  <c r="F115" i="6" s="1"/>
  <c r="D32" i="6"/>
  <c r="D33" i="6"/>
  <c r="F31" i="6"/>
  <c r="D111" i="6" s="1"/>
  <c r="G32" i="6"/>
  <c r="F112" i="6" s="1"/>
  <c r="G33" i="6"/>
  <c r="F113" i="6" s="1"/>
  <c r="D31" i="6"/>
  <c r="G31" i="6"/>
  <c r="F111" i="6" s="1"/>
  <c r="F23" i="6"/>
  <c r="D103" i="6" s="1"/>
  <c r="F24" i="6"/>
  <c r="D104" i="6" s="1"/>
  <c r="F25" i="6"/>
  <c r="D105" i="6" s="1"/>
  <c r="F26" i="6"/>
  <c r="D106" i="6" s="1"/>
  <c r="G23" i="6"/>
  <c r="F103" i="6" s="1"/>
  <c r="G24" i="6"/>
  <c r="F104" i="6" s="1"/>
  <c r="G25" i="6"/>
  <c r="F105" i="6" s="1"/>
  <c r="G26" i="6"/>
  <c r="F106" i="6" s="1"/>
  <c r="F27" i="6"/>
  <c r="D107" i="6" s="1"/>
  <c r="F28" i="6"/>
  <c r="D108" i="6" s="1"/>
  <c r="D27" i="6"/>
  <c r="D28" i="6"/>
  <c r="G27" i="6"/>
  <c r="F107" i="6" s="1"/>
  <c r="G28" i="6"/>
  <c r="F108" i="6" s="1"/>
  <c r="F29" i="6"/>
  <c r="D109" i="6" s="1"/>
  <c r="F30" i="6"/>
  <c r="D110" i="6" s="1"/>
  <c r="G29" i="6"/>
  <c r="F109" i="6" s="1"/>
  <c r="D30" i="6"/>
  <c r="G30" i="6"/>
  <c r="F110" i="6" s="1"/>
  <c r="F22" i="6"/>
  <c r="D102" i="6" s="1"/>
  <c r="D22" i="6"/>
  <c r="G21" i="6"/>
  <c r="F101" i="6" s="1"/>
  <c r="G19" i="6"/>
  <c r="F99" i="6" s="1"/>
  <c r="G17" i="6"/>
  <c r="F97" i="6" s="1"/>
  <c r="G15" i="6"/>
  <c r="F95" i="6" s="1"/>
  <c r="G13" i="6"/>
  <c r="F93" i="6" s="1"/>
  <c r="G11" i="6"/>
  <c r="F91" i="6" s="1"/>
  <c r="G9" i="6"/>
  <c r="F89" i="6" s="1"/>
  <c r="F18" i="6"/>
  <c r="F12" i="6"/>
  <c r="D92" i="6" s="1"/>
  <c r="F8" i="6"/>
  <c r="D88" i="6" s="1"/>
  <c r="F21" i="6"/>
  <c r="D101" i="6" s="1"/>
  <c r="F19" i="6"/>
  <c r="D99" i="6" s="1"/>
  <c r="F17" i="6"/>
  <c r="D97" i="6" s="1"/>
  <c r="F15" i="6"/>
  <c r="D95" i="6" s="1"/>
  <c r="F13" i="6"/>
  <c r="D93" i="6" s="1"/>
  <c r="F11" i="6"/>
  <c r="D91" i="6" s="1"/>
  <c r="F9" i="6"/>
  <c r="F20" i="6"/>
  <c r="D100" i="6" s="1"/>
  <c r="F16" i="6"/>
  <c r="D96" i="6" s="1"/>
  <c r="F14" i="6"/>
  <c r="D94" i="6" s="1"/>
  <c r="F10" i="6"/>
  <c r="D90" i="6" s="1"/>
  <c r="G20" i="6"/>
  <c r="F100" i="6" s="1"/>
  <c r="G18" i="6"/>
  <c r="F98" i="6" s="1"/>
  <c r="G16" i="6"/>
  <c r="F96" i="6" s="1"/>
  <c r="G14" i="6"/>
  <c r="F94" i="6" s="1"/>
  <c r="G12" i="6"/>
  <c r="F92" i="6" s="1"/>
  <c r="G10" i="6"/>
  <c r="F90" i="6" s="1"/>
  <c r="G8" i="6"/>
  <c r="F88" i="6" s="1"/>
  <c r="D89" i="6"/>
  <c r="D98" i="6"/>
  <c r="D9" i="6"/>
  <c r="D10" i="6"/>
  <c r="D14" i="6"/>
  <c r="D18" i="6"/>
  <c r="G12" i="4"/>
  <c r="G11" i="4"/>
  <c r="G10" i="4"/>
  <c r="G9" i="4"/>
  <c r="G8" i="4"/>
  <c r="G7" i="4"/>
  <c r="F7" i="4"/>
  <c r="G4" i="4"/>
  <c r="G3" i="4"/>
  <c r="G12" i="3"/>
  <c r="G11" i="3"/>
  <c r="G10" i="3"/>
  <c r="G9" i="3"/>
  <c r="G8" i="3"/>
  <c r="G7" i="3"/>
  <c r="F7" i="3"/>
  <c r="J8" i="3"/>
  <c r="J9" i="3" s="1"/>
  <c r="J10" i="3" s="1"/>
  <c r="J11" i="3" s="1"/>
  <c r="J12" i="3" s="1"/>
  <c r="G4" i="3"/>
  <c r="G3" i="3"/>
  <c r="J8" i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K87" i="6" l="1"/>
  <c r="K89" i="6"/>
  <c r="K88" i="6"/>
  <c r="K90" i="6"/>
  <c r="C91" i="6"/>
  <c r="G20" i="1"/>
  <c r="F38" i="1" s="1"/>
  <c r="G19" i="1"/>
  <c r="F37" i="1" s="1"/>
  <c r="G18" i="1"/>
  <c r="F36" i="1" s="1"/>
  <c r="G17" i="1"/>
  <c r="F35" i="1" s="1"/>
  <c r="G16" i="1"/>
  <c r="F34" i="1" s="1"/>
  <c r="G15" i="1"/>
  <c r="F33" i="1" s="1"/>
  <c r="G14" i="1"/>
  <c r="F32" i="1" s="1"/>
  <c r="G13" i="1"/>
  <c r="F31" i="1" s="1"/>
  <c r="G12" i="1"/>
  <c r="F30" i="1" s="1"/>
  <c r="G11" i="1"/>
  <c r="F29" i="1" s="1"/>
  <c r="G10" i="1"/>
  <c r="F28" i="1" s="1"/>
  <c r="G9" i="1"/>
  <c r="F27" i="1" s="1"/>
  <c r="G8" i="1"/>
  <c r="F26" i="1" s="1"/>
  <c r="G7" i="1"/>
  <c r="F25" i="1" s="1"/>
  <c r="F7" i="1"/>
  <c r="D25" i="1" s="1"/>
  <c r="G4" i="1"/>
  <c r="J4" i="1" s="1"/>
  <c r="G3" i="1"/>
  <c r="J3" i="1" s="1"/>
  <c r="C92" i="6" l="1"/>
  <c r="E91" i="6"/>
  <c r="K91" i="6" s="1"/>
  <c r="B12" i="4"/>
  <c r="D22" i="4" s="1"/>
  <c r="B11" i="4"/>
  <c r="D21" i="4" s="1"/>
  <c r="B10" i="4"/>
  <c r="D20" i="4" s="1"/>
  <c r="B9" i="4"/>
  <c r="D19" i="4" s="1"/>
  <c r="B8" i="4"/>
  <c r="D18" i="4" s="1"/>
  <c r="D7" i="4"/>
  <c r="B12" i="3"/>
  <c r="B11" i="3"/>
  <c r="B10" i="3"/>
  <c r="B9" i="3"/>
  <c r="B8" i="3"/>
  <c r="D7" i="3"/>
  <c r="B20" i="1"/>
  <c r="F20" i="1" s="1"/>
  <c r="D38" i="1" s="1"/>
  <c r="B19" i="1"/>
  <c r="F19" i="1" s="1"/>
  <c r="D37" i="1" s="1"/>
  <c r="B18" i="1"/>
  <c r="F18" i="1" s="1"/>
  <c r="D36" i="1" s="1"/>
  <c r="B17" i="1"/>
  <c r="F17" i="1" s="1"/>
  <c r="D35" i="1" s="1"/>
  <c r="B16" i="1"/>
  <c r="F16" i="1" s="1"/>
  <c r="D34" i="1" s="1"/>
  <c r="B15" i="1"/>
  <c r="F15" i="1" s="1"/>
  <c r="D33" i="1" s="1"/>
  <c r="B14" i="1"/>
  <c r="F14" i="1" s="1"/>
  <c r="D32" i="1" s="1"/>
  <c r="B13" i="1"/>
  <c r="F13" i="1" s="1"/>
  <c r="D31" i="1" s="1"/>
  <c r="B12" i="1"/>
  <c r="F12" i="1" s="1"/>
  <c r="D30" i="1" s="1"/>
  <c r="B11" i="1"/>
  <c r="F11" i="1" s="1"/>
  <c r="D29" i="1" s="1"/>
  <c r="B10" i="1"/>
  <c r="B9" i="1"/>
  <c r="F9" i="1" s="1"/>
  <c r="D27" i="1" s="1"/>
  <c r="D20" i="1"/>
  <c r="D19" i="1"/>
  <c r="D17" i="1"/>
  <c r="D15" i="1"/>
  <c r="D14" i="1"/>
  <c r="D13" i="1"/>
  <c r="D11" i="1"/>
  <c r="D7" i="1"/>
  <c r="B8" i="1"/>
  <c r="C93" i="6" l="1"/>
  <c r="E92" i="6"/>
  <c r="K92" i="6" s="1"/>
  <c r="F9" i="3"/>
  <c r="D19" i="3"/>
  <c r="F10" i="3"/>
  <c r="D20" i="3"/>
  <c r="F11" i="3"/>
  <c r="D21" i="3"/>
  <c r="F8" i="3"/>
  <c r="D18" i="3"/>
  <c r="F12" i="3"/>
  <c r="D22" i="3"/>
  <c r="D16" i="1"/>
  <c r="D12" i="1"/>
  <c r="D18" i="1"/>
  <c r="D9" i="4"/>
  <c r="F9" i="4"/>
  <c r="D9" i="1"/>
  <c r="D10" i="1"/>
  <c r="F10" i="1"/>
  <c r="D28" i="1" s="1"/>
  <c r="D10" i="4"/>
  <c r="F10" i="4"/>
  <c r="D11" i="4"/>
  <c r="F11" i="4"/>
  <c r="D8" i="1"/>
  <c r="F8" i="1"/>
  <c r="D26" i="1" s="1"/>
  <c r="D8" i="4"/>
  <c r="F8" i="4"/>
  <c r="D12" i="4"/>
  <c r="F12" i="4"/>
  <c r="D8" i="3"/>
  <c r="D9" i="3"/>
  <c r="D10" i="3"/>
  <c r="D11" i="3"/>
  <c r="D12" i="3"/>
  <c r="E93" i="6" l="1"/>
  <c r="K93" i="6" s="1"/>
  <c r="C94" i="6"/>
  <c r="E94" i="6" l="1"/>
  <c r="K94" i="6" s="1"/>
  <c r="C95" i="6"/>
  <c r="C96" i="6" l="1"/>
  <c r="E95" i="6"/>
  <c r="K95" i="6" s="1"/>
  <c r="E96" i="6" l="1"/>
  <c r="K96" i="6" s="1"/>
  <c r="C97" i="6"/>
  <c r="C98" i="6" l="1"/>
  <c r="E97" i="6"/>
  <c r="K97" i="6" s="1"/>
  <c r="C99" i="6" l="1"/>
  <c r="E98" i="6"/>
  <c r="K98" i="6" s="1"/>
  <c r="E99" i="6" l="1"/>
  <c r="K99" i="6" s="1"/>
  <c r="C100" i="6"/>
  <c r="E100" i="6" l="1"/>
  <c r="K100" i="6" s="1"/>
  <c r="C101" i="6"/>
  <c r="C102" i="6" l="1"/>
  <c r="E101" i="6"/>
  <c r="K101" i="6" s="1"/>
  <c r="C103" i="6" l="1"/>
  <c r="E102" i="6"/>
  <c r="K102" i="6" s="1"/>
  <c r="E103" i="6" l="1"/>
  <c r="K103" i="6" s="1"/>
  <c r="C104" i="6"/>
  <c r="C105" i="6" l="1"/>
  <c r="E104" i="6"/>
  <c r="K104" i="6" s="1"/>
  <c r="K105" i="6" l="1"/>
  <c r="C106" i="6"/>
  <c r="E105" i="6"/>
  <c r="E106" i="6" l="1"/>
  <c r="K106" i="6" s="1"/>
  <c r="C107" i="6"/>
  <c r="E107" i="6" l="1"/>
  <c r="K107" i="6" s="1"/>
  <c r="C108" i="6"/>
  <c r="C109" i="6" l="1"/>
  <c r="E108" i="6"/>
  <c r="K108" i="6" s="1"/>
  <c r="E109" i="6" l="1"/>
  <c r="K109" i="6" s="1"/>
  <c r="C110" i="6"/>
  <c r="K110" i="6" l="1"/>
  <c r="E110" i="6"/>
  <c r="C111" i="6"/>
  <c r="E111" i="6" l="1"/>
  <c r="K111" i="6" s="1"/>
  <c r="C112" i="6"/>
  <c r="E112" i="6" l="1"/>
  <c r="K112" i="6" s="1"/>
  <c r="C113" i="6"/>
  <c r="E113" i="6" l="1"/>
  <c r="K113" i="6" s="1"/>
  <c r="C114" i="6"/>
  <c r="C115" i="6" l="1"/>
  <c r="E114" i="6"/>
  <c r="K114" i="6" s="1"/>
  <c r="E115" i="6" l="1"/>
  <c r="K115" i="6" s="1"/>
  <c r="C116" i="6"/>
  <c r="E116" i="6" l="1"/>
  <c r="K116" i="6" s="1"/>
  <c r="C117" i="6"/>
  <c r="C118" i="6" l="1"/>
  <c r="E117" i="6"/>
  <c r="K117" i="6" s="1"/>
  <c r="E118" i="6" l="1"/>
  <c r="K118" i="6" s="1"/>
  <c r="C119" i="6"/>
  <c r="E119" i="6" l="1"/>
  <c r="K119" i="6" s="1"/>
  <c r="C120" i="6"/>
  <c r="K120" i="6" l="1"/>
  <c r="E120" i="6"/>
  <c r="C121" i="6"/>
  <c r="C122" i="6" l="1"/>
  <c r="E121" i="6"/>
  <c r="K121" i="6" s="1"/>
  <c r="K122" i="6" l="1"/>
  <c r="E122" i="6"/>
  <c r="C123" i="6"/>
  <c r="C124" i="6" l="1"/>
  <c r="E123" i="6"/>
  <c r="K123" i="6" s="1"/>
  <c r="K124" i="6" l="1"/>
  <c r="C125" i="6"/>
  <c r="E124" i="6"/>
  <c r="C126" i="6" l="1"/>
  <c r="E125" i="6"/>
  <c r="K125" i="6" s="1"/>
  <c r="K126" i="6" l="1"/>
  <c r="E126" i="6"/>
  <c r="C127" i="6"/>
  <c r="C128" i="6" l="1"/>
  <c r="E127" i="6"/>
  <c r="K127" i="6" s="1"/>
  <c r="K128" i="6" l="1"/>
  <c r="C129" i="6"/>
  <c r="E128" i="6"/>
  <c r="E129" i="6" l="1"/>
  <c r="K129" i="6" s="1"/>
  <c r="C130" i="6"/>
  <c r="E130" i="6" l="1"/>
  <c r="K130" i="6" s="1"/>
  <c r="C131" i="6"/>
  <c r="E131" i="6" l="1"/>
  <c r="K131" i="6" s="1"/>
  <c r="C132" i="6"/>
  <c r="K132" i="6" l="1"/>
  <c r="E132" i="6"/>
  <c r="C133" i="6"/>
  <c r="C134" i="6" l="1"/>
  <c r="E133" i="6"/>
  <c r="K133" i="6" s="1"/>
  <c r="E134" i="6" l="1"/>
  <c r="K134" i="6" s="1"/>
  <c r="C135" i="6"/>
  <c r="K135" i="6" l="1"/>
  <c r="E135" i="6"/>
  <c r="C136" i="6"/>
  <c r="E136" i="6" l="1"/>
  <c r="K136" i="6" s="1"/>
  <c r="C137" i="6"/>
  <c r="E137" i="6" l="1"/>
  <c r="K137" i="6" s="1"/>
  <c r="C138" i="6"/>
  <c r="C139" i="6" l="1"/>
  <c r="E138" i="6"/>
  <c r="K138" i="6" s="1"/>
  <c r="K139" i="6" l="1"/>
  <c r="C140" i="6"/>
  <c r="E139" i="6"/>
  <c r="E140" i="6" l="1"/>
  <c r="K140" i="6" s="1"/>
  <c r="C141" i="6"/>
  <c r="C142" i="6" l="1"/>
  <c r="E141" i="6"/>
  <c r="K141" i="6" s="1"/>
  <c r="C143" i="6" l="1"/>
  <c r="E142" i="6"/>
  <c r="K142" i="6" s="1"/>
  <c r="C144" i="6" l="1"/>
  <c r="E143" i="6"/>
  <c r="K143" i="6" s="1"/>
  <c r="K144" i="6" l="1"/>
  <c r="C145" i="6"/>
  <c r="E144" i="6"/>
  <c r="E145" i="6" l="1"/>
  <c r="K145" i="6" s="1"/>
  <c r="C146" i="6"/>
  <c r="C147" i="6" l="1"/>
  <c r="E146" i="6"/>
  <c r="K146" i="6" s="1"/>
  <c r="C148" i="6" l="1"/>
  <c r="E147" i="6"/>
  <c r="K147" i="6" s="1"/>
  <c r="E148" i="6" l="1"/>
  <c r="K148" i="6" s="1"/>
  <c r="C149" i="6"/>
  <c r="C150" i="6" l="1"/>
  <c r="E149" i="6"/>
  <c r="K149" i="6" s="1"/>
  <c r="E150" i="6" l="1"/>
  <c r="K150" i="6" s="1"/>
  <c r="C151" i="6"/>
  <c r="K151" i="6" l="1"/>
  <c r="E151" i="6"/>
  <c r="C152" i="6"/>
  <c r="E152" i="6" l="1"/>
  <c r="K152" i="6" s="1"/>
  <c r="C153" i="6"/>
  <c r="C154" i="6" l="1"/>
  <c r="E153" i="6"/>
  <c r="K153" i="6" s="1"/>
  <c r="E154" i="6" l="1"/>
  <c r="K154" i="6" s="1"/>
  <c r="C155" i="6"/>
  <c r="E155" i="6" l="1"/>
  <c r="K155" i="6" s="1"/>
  <c r="C156" i="6"/>
  <c r="C157" i="6" l="1"/>
  <c r="E156" i="6"/>
  <c r="K156" i="6" s="1"/>
  <c r="E157" i="6" l="1"/>
  <c r="K157" i="6" s="1"/>
  <c r="C158" i="6"/>
  <c r="C159" i="6" l="1"/>
  <c r="E158" i="6"/>
  <c r="K158" i="6" s="1"/>
  <c r="E159" i="6" l="1"/>
  <c r="K159" i="6" s="1"/>
  <c r="C160" i="6"/>
  <c r="E160" i="6" l="1"/>
  <c r="K160" i="6" s="1"/>
  <c r="C161" i="6"/>
  <c r="K161" i="6" l="1"/>
  <c r="E16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tc={E3717984-094F-2B4A-8674-CD0C876A68A8}</author>
    <author>tc={2F59E46A-0A4F-7F41-9A18-407EAF5995D5}</author>
  </authors>
  <commentList>
    <comment ref="C24" authorId="0" shapeId="0" xr:uid="{E3717984-094F-2B4A-8674-CD0C876A68A8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manually typed the date here,  used ‘ at beginning to force text field.</t>
      </text>
    </comment>
    <comment ref="D24" authorId="1" shapeId="0" xr:uid="{2F59E46A-0A4F-7F41-9A18-407EAF5995D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Formulas below convert the date to text so the CONCAT will work.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tc={D87DFD08-D0F0-3B4A-8BE0-BBBDB3B77A2C}</author>
    <author>tc={76305B35-5670-BD4A-92EF-F9E2963B8E63}</author>
  </authors>
  <commentList>
    <comment ref="C86" authorId="0" shapeId="0" xr:uid="{D87DFD08-D0F0-3B4A-8BE0-BBBDB3B77A2C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manually typed the date here,  used ‘ at beginning to force text field.</t>
      </text>
    </comment>
    <comment ref="D86" authorId="1" shapeId="0" xr:uid="{76305B35-5670-BD4A-92EF-F9E2963B8E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Formulas below convert the date to text so the CONCAT will work.
</t>
      </text>
    </comment>
  </commentList>
</comments>
</file>

<file path=xl/sharedStrings.xml><?xml version="1.0" encoding="utf-8"?>
<sst xmlns="http://schemas.openxmlformats.org/spreadsheetml/2006/main" count="240" uniqueCount="53">
  <si>
    <t>e4 data and video reconcile 11/24/2019</t>
  </si>
  <si>
    <t>Video File 2019_1124_124712_002</t>
  </si>
  <si>
    <t>e4 file 1574622389_A01F11_tags</t>
  </si>
  <si>
    <t>Start Sync</t>
  </si>
  <si>
    <t>End Sync (out of frame)</t>
  </si>
  <si>
    <t>= Delta Video to E4 (seconds)</t>
  </si>
  <si>
    <t>Start</t>
  </si>
  <si>
    <t>Stop</t>
  </si>
  <si>
    <t>Duration</t>
  </si>
  <si>
    <t>Jogging</t>
  </si>
  <si>
    <t>Walking</t>
  </si>
  <si>
    <t>Video Continues</t>
  </si>
  <si>
    <t>Video File 2019_1124_124712_001</t>
  </si>
  <si>
    <t>e4 File 1574621345_A01F11</t>
  </si>
  <si>
    <t>End Sync</t>
  </si>
  <si>
    <t>Upstairs</t>
  </si>
  <si>
    <t>Downstairs</t>
  </si>
  <si>
    <t>Video File 2019_1124_124712_003</t>
  </si>
  <si>
    <t>e4 file 1574624998_A01F11_tags.csv</t>
  </si>
  <si>
    <t>Start Sync  (out of frame)</t>
  </si>
  <si>
    <t>Standing</t>
  </si>
  <si>
    <t>Sitting</t>
  </si>
  <si>
    <t>Output Value Counts</t>
  </si>
  <si>
    <t>samples/second</t>
  </si>
  <si>
    <t>upstairs</t>
  </si>
  <si>
    <t>seconds</t>
  </si>
  <si>
    <t>downstairs</t>
  </si>
  <si>
    <t>sitting</t>
  </si>
  <si>
    <t>jogging</t>
  </si>
  <si>
    <t>walking</t>
  </si>
  <si>
    <t>standing</t>
  </si>
  <si>
    <t>total</t>
  </si>
  <si>
    <t>minutes</t>
  </si>
  <si>
    <t>HH:MM:SS</t>
  </si>
  <si>
    <t>Setup text to be able to cut and paste for csv file</t>
  </si>
  <si>
    <t>YYYY:MM:DD</t>
  </si>
  <si>
    <t>2019:11:24</t>
  </si>
  <si>
    <t>label</t>
  </si>
  <si>
    <t>sub</t>
  </si>
  <si>
    <t>hrs offset (UTC/GMT vs central in video)</t>
  </si>
  <si>
    <t>Paste text below into editor and save as &lt;fname&gt;_labels.csv</t>
  </si>
  <si>
    <t>Activity/Time from video</t>
  </si>
  <si>
    <t>e4 data and video reconcile</t>
  </si>
  <si>
    <t>Finish</t>
  </si>
  <si>
    <t>Video File 794457.mp4</t>
  </si>
  <si>
    <t>e4 File 1574625540_A01F11.zip</t>
  </si>
  <si>
    <t>Length of recording</t>
  </si>
  <si>
    <t>This was walking with periodic down steps - too fast to parse</t>
  </si>
  <si>
    <t>e4 data and video reconcile - this segment took 1 hour and 2 minutes for Lee to label</t>
  </si>
  <si>
    <t>instance</t>
  </si>
  <si>
    <t>Delta</t>
  </si>
  <si>
    <t>Need at least one instance of standing to not alter one-hot</t>
  </si>
  <si>
    <t>to have same labels - this is not a correct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</si>
</sst>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h]:mm:ss;@"/>
    <numFmt numFmtId="165" formatCode="0.0"/>
    <numFmt numFmtId="166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1" fontId="0" fillId="0" borderId="0" xfId="0" applyNumberFormat="1"/>
    <xf numFmtId="0" fontId="1" fillId="0" borderId="0" xfId="0" applyFont="1"/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/>
    <xf numFmtId="2" fontId="0" fillId="0" borderId="0" xfId="0" applyNumberFormat="1"/>
    <xf numFmtId="14" fontId="0" fillId="0" borderId="0" xfId="0" applyNumberFormat="1"/>
    <xf numFmtId="166" fontId="0" fillId="0" borderId="0" xfId="0" applyNumberFormat="1"/>
    <xf numFmtId="14" fontId="0" fillId="0" borderId="0" xfId="0" quotePrefix="1" applyNumberFormat="1"/>
    <xf numFmtId="0" fontId="0" fillId="4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24</xdr:row>
      <xdr:rowOff>25400</xdr:rowOff>
    </xdr:from>
    <xdr:to>
      <xdr:col>1</xdr:col>
      <xdr:colOff>393700</xdr:colOff>
      <xdr:row>36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330B6B-EDED-E14D-8A1C-25D651A95F1F}"/>
            </a:ext>
          </a:extLst>
        </xdr:cNvPr>
        <xdr:cNvSpPr txBox="1"/>
      </xdr:nvSpPr>
      <xdr:spPr>
        <a:xfrm>
          <a:off x="203200" y="4597400"/>
          <a:ext cx="2400300" cy="226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 order to give flexibility</a:t>
          </a:r>
          <a:r>
            <a:rPr lang="en-US" sz="1100" baseline="0"/>
            <a:t> in the Python code, each label has a start and finish time.   That way if there are in-between setups they can be skipped over.   In this specific case the activities were transistioned immediately, so in Excel they are just copied.   As is the date - it is included redundantly in the csv to simplify the python processing using datetime.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87</xdr:row>
      <xdr:rowOff>25400</xdr:rowOff>
    </xdr:from>
    <xdr:to>
      <xdr:col>1</xdr:col>
      <xdr:colOff>393700</xdr:colOff>
      <xdr:row>99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0E611D-2E64-D54E-B7E4-7B6A30E9AC6E}"/>
            </a:ext>
          </a:extLst>
        </xdr:cNvPr>
        <xdr:cNvSpPr txBox="1"/>
      </xdr:nvSpPr>
      <xdr:spPr>
        <a:xfrm>
          <a:off x="203200" y="4597400"/>
          <a:ext cx="2400300" cy="226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 order to give flexibility</a:t>
          </a:r>
          <a:r>
            <a:rPr lang="en-US" sz="1100" baseline="0"/>
            <a:t> in the Python code, each label has a start and finish time.   That way if there are in-between setups they can be skipped over.   In this specific case the activities were transistioned immediately, so in Excel they are just copied.   As is the date - it is included redundantly in the csv to simplify the python processing using datetime.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inkle, Lee B" id="{BA9861DC-6A0B-DF4F-96AF-E5A75741999E}" userId="S::lbh31@txstate.edu::5ff7d8c4-c980-48fa-8b55-3dd8a7373de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4" dT="2021-05-25T19:27:45.75" personId="{BA9861DC-6A0B-DF4F-96AF-E5A75741999E}" id="{E3717984-094F-2B4A-8674-CD0C876A68A8}">
    <text>Just manually typed the date here,  used ‘ at beginning to force text field.</text>
  </threadedComment>
  <threadedComment ref="D24" dT="2021-05-25T19:25:20.74" personId="{BA9861DC-6A0B-DF4F-96AF-E5A75741999E}" id="{2F59E46A-0A4F-7F41-9A18-407EAF5995D5}">
    <text xml:space="preserve">Formulas below convert the date to text so the CONCAT will work.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86" dT="2021-05-25T19:27:45.75" personId="{BA9861DC-6A0B-DF4F-96AF-E5A75741999E}" id="{D87DFD08-D0F0-3B4A-8BE0-BBBDB3B77A2C}">
    <text>Just manually typed the date here,  used ‘ at beginning to force text field.</text>
  </threadedComment>
  <threadedComment ref="D86" dT="2021-05-25T19:25:20.74" personId="{BA9861DC-6A0B-DF4F-96AF-E5A75741999E}" id="{76305B35-5670-BD4A-92EF-F9E2963B8E63}">
    <text xml:space="preserve">Formulas below convert the date to text so the CONCAT will work.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AD42-74F4-4750-BA82-E974090F8127}">
  <dimension ref="A1:K55"/>
  <sheetViews>
    <sheetView workbookViewId="0">
      <selection activeCell="I5" sqref="I5"/>
    </sheetView>
  </sheetViews>
  <sheetFormatPr baseColWidth="10" defaultColWidth="8.83203125" defaultRowHeight="15" x14ac:dyDescent="0.2"/>
  <cols>
    <col min="1" max="1" width="29" customWidth="1"/>
    <col min="3" max="3" width="11.1640625" customWidth="1"/>
    <col min="5" max="6" width="10.83203125" customWidth="1"/>
    <col min="7" max="8" width="14.1640625" customWidth="1"/>
    <col min="11" max="11" width="48.83203125" customWidth="1"/>
  </cols>
  <sheetData>
    <row r="1" spans="1:10" x14ac:dyDescent="0.2">
      <c r="A1" t="s">
        <v>42</v>
      </c>
    </row>
    <row r="2" spans="1:10" x14ac:dyDescent="0.2">
      <c r="A2" s="2" t="s">
        <v>12</v>
      </c>
      <c r="F2" s="2" t="s">
        <v>13</v>
      </c>
    </row>
    <row r="3" spans="1:10" x14ac:dyDescent="0.2">
      <c r="A3" t="s">
        <v>3</v>
      </c>
      <c r="B3" s="1">
        <v>0.53449074074074077</v>
      </c>
      <c r="F3">
        <v>1574621375.1700001</v>
      </c>
      <c r="G3" s="5">
        <f>(F3/86400)+DATE(1970,1,1)</f>
        <v>43793.784434837959</v>
      </c>
      <c r="H3" s="5"/>
      <c r="I3" t="s">
        <v>50</v>
      </c>
      <c r="J3" s="1">
        <f>G3-B3</f>
        <v>43793.249944097217</v>
      </c>
    </row>
    <row r="4" spans="1:10" x14ac:dyDescent="0.2">
      <c r="A4" t="s">
        <v>14</v>
      </c>
      <c r="B4" s="1">
        <v>0.53910879629629627</v>
      </c>
      <c r="F4">
        <v>1574621774.22</v>
      </c>
      <c r="G4" s="5">
        <f>(F4/86400)+DATE(1970,1,1)</f>
        <v>43793.789053472225</v>
      </c>
      <c r="H4" s="5"/>
      <c r="I4" t="s">
        <v>50</v>
      </c>
      <c r="J4" s="1">
        <f>G4-B4</f>
        <v>43793.249944675925</v>
      </c>
    </row>
    <row r="5" spans="1:10" x14ac:dyDescent="0.2">
      <c r="B5" s="1"/>
      <c r="F5" s="1">
        <v>5.7870370370370366E-5</v>
      </c>
      <c r="G5" s="6" t="s">
        <v>5</v>
      </c>
      <c r="H5" s="6"/>
    </row>
    <row r="6" spans="1:10" x14ac:dyDescent="0.2">
      <c r="A6" t="s">
        <v>41</v>
      </c>
      <c r="B6" s="1" t="s">
        <v>6</v>
      </c>
      <c r="C6" t="s">
        <v>7</v>
      </c>
      <c r="D6" t="s">
        <v>8</v>
      </c>
      <c r="F6" s="1" t="s">
        <v>6</v>
      </c>
      <c r="G6" t="s">
        <v>7</v>
      </c>
    </row>
    <row r="7" spans="1:10" x14ac:dyDescent="0.2">
      <c r="A7" t="s">
        <v>15</v>
      </c>
      <c r="B7" s="1">
        <v>0.53467592592592594</v>
      </c>
      <c r="C7" s="1">
        <v>0.53498842592592599</v>
      </c>
      <c r="D7" s="1">
        <f>C7-B7</f>
        <v>3.1250000000004885E-4</v>
      </c>
      <c r="F7" s="1">
        <f>B7-$F$5</f>
        <v>0.53461805555555553</v>
      </c>
      <c r="G7" s="1">
        <f>C7-$F$5</f>
        <v>0.53493055555555558</v>
      </c>
      <c r="H7" s="1"/>
      <c r="J7">
        <v>1</v>
      </c>
    </row>
    <row r="8" spans="1:10" x14ac:dyDescent="0.2">
      <c r="A8" t="s">
        <v>16</v>
      </c>
      <c r="B8" s="1">
        <f>C7</f>
        <v>0.53498842592592599</v>
      </c>
      <c r="C8" s="1">
        <v>0.53530092592592593</v>
      </c>
      <c r="D8" s="1">
        <f t="shared" ref="D8:D20" si="0">C8-B8</f>
        <v>3.1249999999993783E-4</v>
      </c>
      <c r="F8" s="1">
        <f t="shared" ref="F8:G20" si="1">B8-$F$5</f>
        <v>0.53493055555555558</v>
      </c>
      <c r="G8" s="1">
        <f t="shared" si="1"/>
        <v>0.53524305555555551</v>
      </c>
      <c r="H8" s="1"/>
      <c r="J8">
        <f>J7+1</f>
        <v>2</v>
      </c>
    </row>
    <row r="9" spans="1:10" x14ac:dyDescent="0.2">
      <c r="A9" t="s">
        <v>15</v>
      </c>
      <c r="B9" s="1">
        <f t="shared" ref="B9:B20" si="2">C8</f>
        <v>0.53530092592592593</v>
      </c>
      <c r="C9" s="1">
        <v>0.53561342592592587</v>
      </c>
      <c r="D9" s="1">
        <f t="shared" si="0"/>
        <v>3.1249999999993783E-4</v>
      </c>
      <c r="F9" s="1">
        <f t="shared" si="1"/>
        <v>0.53524305555555551</v>
      </c>
      <c r="G9" s="1">
        <f t="shared" si="1"/>
        <v>0.53555555555555545</v>
      </c>
      <c r="H9" s="1"/>
      <c r="J9">
        <f t="shared" ref="J9:J20" si="3">J8+1</f>
        <v>3</v>
      </c>
    </row>
    <row r="10" spans="1:10" x14ac:dyDescent="0.2">
      <c r="A10" t="s">
        <v>16</v>
      </c>
      <c r="B10" s="1">
        <f t="shared" si="2"/>
        <v>0.53561342592592587</v>
      </c>
      <c r="C10" s="1">
        <v>0.53592592592592592</v>
      </c>
      <c r="D10" s="1">
        <f t="shared" si="0"/>
        <v>3.1250000000004885E-4</v>
      </c>
      <c r="F10" s="1">
        <f t="shared" si="1"/>
        <v>0.53555555555555545</v>
      </c>
      <c r="G10" s="1">
        <f t="shared" si="1"/>
        <v>0.5358680555555555</v>
      </c>
      <c r="H10" s="1"/>
      <c r="J10">
        <f t="shared" si="3"/>
        <v>4</v>
      </c>
    </row>
    <row r="11" spans="1:10" x14ac:dyDescent="0.2">
      <c r="A11" t="s">
        <v>15</v>
      </c>
      <c r="B11" s="1">
        <f t="shared" si="2"/>
        <v>0.53592592592592592</v>
      </c>
      <c r="C11" s="1">
        <v>0.53625</v>
      </c>
      <c r="D11" s="1">
        <f t="shared" si="0"/>
        <v>3.2407407407408773E-4</v>
      </c>
      <c r="F11" s="1">
        <f t="shared" si="1"/>
        <v>0.5358680555555555</v>
      </c>
      <c r="G11" s="1">
        <f t="shared" si="1"/>
        <v>0.53619212962962959</v>
      </c>
      <c r="H11" s="1"/>
      <c r="J11">
        <f t="shared" si="3"/>
        <v>5</v>
      </c>
    </row>
    <row r="12" spans="1:10" x14ac:dyDescent="0.2">
      <c r="A12" t="s">
        <v>16</v>
      </c>
      <c r="B12" s="1">
        <f t="shared" si="2"/>
        <v>0.53625</v>
      </c>
      <c r="C12" s="1">
        <v>0.53656249999999994</v>
      </c>
      <c r="D12" s="1">
        <f t="shared" si="0"/>
        <v>3.1249999999993783E-4</v>
      </c>
      <c r="F12" s="1">
        <f t="shared" si="1"/>
        <v>0.53619212962962959</v>
      </c>
      <c r="G12" s="1">
        <f t="shared" si="1"/>
        <v>0.53650462962962953</v>
      </c>
      <c r="H12" s="1"/>
      <c r="J12">
        <f t="shared" si="3"/>
        <v>6</v>
      </c>
    </row>
    <row r="13" spans="1:10" x14ac:dyDescent="0.2">
      <c r="A13" t="s">
        <v>15</v>
      </c>
      <c r="B13" s="1">
        <f t="shared" si="2"/>
        <v>0.53656249999999994</v>
      </c>
      <c r="C13" s="1">
        <v>0.53689814814814818</v>
      </c>
      <c r="D13" s="1">
        <f t="shared" si="0"/>
        <v>3.3564814814823762E-4</v>
      </c>
      <c r="F13" s="1">
        <f t="shared" si="1"/>
        <v>0.53650462962962953</v>
      </c>
      <c r="G13" s="1">
        <f t="shared" si="1"/>
        <v>0.53684027777777776</v>
      </c>
      <c r="H13" s="1"/>
      <c r="J13">
        <f t="shared" si="3"/>
        <v>7</v>
      </c>
    </row>
    <row r="14" spans="1:10" x14ac:dyDescent="0.2">
      <c r="A14" t="s">
        <v>16</v>
      </c>
      <c r="B14" s="1">
        <f t="shared" si="2"/>
        <v>0.53689814814814818</v>
      </c>
      <c r="C14" s="1">
        <v>0.53719907407407408</v>
      </c>
      <c r="D14" s="1">
        <f t="shared" si="0"/>
        <v>3.0092592592589895E-4</v>
      </c>
      <c r="F14" s="1">
        <f t="shared" si="1"/>
        <v>0.53684027777777776</v>
      </c>
      <c r="G14" s="1">
        <f t="shared" si="1"/>
        <v>0.53714120370370366</v>
      </c>
      <c r="H14" s="1"/>
      <c r="J14">
        <f t="shared" si="3"/>
        <v>8</v>
      </c>
    </row>
    <row r="15" spans="1:10" x14ac:dyDescent="0.2">
      <c r="A15" t="s">
        <v>15</v>
      </c>
      <c r="B15" s="1">
        <f t="shared" si="2"/>
        <v>0.53719907407407408</v>
      </c>
      <c r="C15" s="1">
        <v>0.53752314814814817</v>
      </c>
      <c r="D15" s="1">
        <f t="shared" si="0"/>
        <v>3.2407407407408773E-4</v>
      </c>
      <c r="F15" s="1">
        <f t="shared" si="1"/>
        <v>0.53714120370370366</v>
      </c>
      <c r="G15" s="1">
        <f t="shared" si="1"/>
        <v>0.53746527777777775</v>
      </c>
      <c r="H15" s="1"/>
      <c r="J15">
        <f t="shared" si="3"/>
        <v>9</v>
      </c>
    </row>
    <row r="16" spans="1:10" x14ac:dyDescent="0.2">
      <c r="A16" t="s">
        <v>16</v>
      </c>
      <c r="B16" s="1">
        <f t="shared" si="2"/>
        <v>0.53752314814814817</v>
      </c>
      <c r="C16" s="1">
        <v>0.53782407407407407</v>
      </c>
      <c r="D16" s="1">
        <f t="shared" si="0"/>
        <v>3.0092592592589895E-4</v>
      </c>
      <c r="F16" s="1">
        <f t="shared" si="1"/>
        <v>0.53746527777777775</v>
      </c>
      <c r="G16" s="1">
        <f t="shared" si="1"/>
        <v>0.53776620370370365</v>
      </c>
      <c r="H16" s="1"/>
      <c r="J16">
        <f t="shared" si="3"/>
        <v>10</v>
      </c>
    </row>
    <row r="17" spans="1:11" x14ac:dyDescent="0.2">
      <c r="A17" t="s">
        <v>15</v>
      </c>
      <c r="B17" s="1">
        <f t="shared" si="2"/>
        <v>0.53782407407407407</v>
      </c>
      <c r="C17" s="1">
        <v>0.53814814814814815</v>
      </c>
      <c r="D17" s="1">
        <f t="shared" si="0"/>
        <v>3.2407407407408773E-4</v>
      </c>
      <c r="F17" s="1">
        <f t="shared" si="1"/>
        <v>0.53776620370370365</v>
      </c>
      <c r="G17" s="1">
        <f t="shared" si="1"/>
        <v>0.53809027777777774</v>
      </c>
      <c r="H17" s="1"/>
      <c r="J17">
        <f t="shared" si="3"/>
        <v>11</v>
      </c>
    </row>
    <row r="18" spans="1:11" x14ac:dyDescent="0.2">
      <c r="A18" t="s">
        <v>16</v>
      </c>
      <c r="B18" s="1">
        <f t="shared" si="2"/>
        <v>0.53814814814814815</v>
      </c>
      <c r="C18" s="1">
        <v>0.53844907407407405</v>
      </c>
      <c r="D18" s="1">
        <f t="shared" si="0"/>
        <v>3.0092592592589895E-4</v>
      </c>
      <c r="F18" s="1">
        <f t="shared" si="1"/>
        <v>0.53809027777777774</v>
      </c>
      <c r="G18" s="1">
        <f t="shared" si="1"/>
        <v>0.53839120370370364</v>
      </c>
      <c r="H18" s="1"/>
      <c r="J18">
        <f t="shared" si="3"/>
        <v>12</v>
      </c>
    </row>
    <row r="19" spans="1:11" x14ac:dyDescent="0.2">
      <c r="A19" t="s">
        <v>15</v>
      </c>
      <c r="B19" s="1">
        <f t="shared" si="2"/>
        <v>0.53844907407407405</v>
      </c>
      <c r="C19" s="1">
        <v>0.5387615740740741</v>
      </c>
      <c r="D19" s="1">
        <f t="shared" si="0"/>
        <v>3.1250000000004885E-4</v>
      </c>
      <c r="F19" s="1">
        <f t="shared" si="1"/>
        <v>0.53839120370370364</v>
      </c>
      <c r="G19" s="1">
        <f t="shared" si="1"/>
        <v>0.53870370370370368</v>
      </c>
      <c r="H19" s="1"/>
      <c r="J19">
        <f t="shared" si="3"/>
        <v>13</v>
      </c>
    </row>
    <row r="20" spans="1:11" x14ac:dyDescent="0.2">
      <c r="A20" t="s">
        <v>16</v>
      </c>
      <c r="B20" s="1">
        <f t="shared" si="2"/>
        <v>0.5387615740740741</v>
      </c>
      <c r="C20" s="1">
        <v>0.53905092592592596</v>
      </c>
      <c r="D20" s="1">
        <f t="shared" si="0"/>
        <v>2.8935185185186008E-4</v>
      </c>
      <c r="F20" s="1">
        <f t="shared" si="1"/>
        <v>0.53870370370370368</v>
      </c>
      <c r="G20" s="1">
        <f t="shared" si="1"/>
        <v>0.53899305555555554</v>
      </c>
      <c r="H20" s="1"/>
      <c r="J20">
        <f t="shared" si="3"/>
        <v>14</v>
      </c>
    </row>
    <row r="22" spans="1:11" x14ac:dyDescent="0.2">
      <c r="A22" t="s">
        <v>34</v>
      </c>
      <c r="F22" s="11">
        <v>6</v>
      </c>
      <c r="G22" t="s">
        <v>39</v>
      </c>
    </row>
    <row r="23" spans="1:11" x14ac:dyDescent="0.2">
      <c r="C23" t="s">
        <v>6</v>
      </c>
      <c r="E23" t="s">
        <v>43</v>
      </c>
      <c r="K23" t="s">
        <v>40</v>
      </c>
    </row>
    <row r="24" spans="1:11" x14ac:dyDescent="0.2">
      <c r="C24" t="s">
        <v>35</v>
      </c>
      <c r="D24" s="11" t="s">
        <v>33</v>
      </c>
      <c r="G24" t="s">
        <v>37</v>
      </c>
      <c r="H24" t="s">
        <v>49</v>
      </c>
      <c r="I24" t="s">
        <v>38</v>
      </c>
      <c r="K24" s="15" t="str">
        <f>_xlfn.CONCAT("start",",","finish",",",G24,",",H24,",",I24)</f>
        <v>start,finish,label,instance,sub</v>
      </c>
    </row>
    <row r="25" spans="1:11" x14ac:dyDescent="0.2">
      <c r="C25" s="14" t="s">
        <v>36</v>
      </c>
      <c r="D25" s="13" t="str">
        <f t="shared" ref="D25:D38" si="4">TEXT(F7+F$22/24,"hh:mm:ss")</f>
        <v>18:49:51</v>
      </c>
      <c r="E25" s="12" t="str">
        <f>C25</f>
        <v>2019:11:24</v>
      </c>
      <c r="F25" s="13" t="str">
        <f>TEXT(G7+F$22/24,"hh:mm:ss")</f>
        <v>18:50:18</v>
      </c>
      <c r="G25" t="str">
        <f>A7</f>
        <v>Upstairs</v>
      </c>
      <c r="H25">
        <f>COUNTIF(G$25:G25,G25)</f>
        <v>1</v>
      </c>
      <c r="I25">
        <v>1</v>
      </c>
      <c r="K25" s="15" t="str">
        <f>_xlfn.CONCAT(C25," ",D25,",",E25," ",F25,",",G25,",",H25,",",I25)</f>
        <v>2019:11:24 18:49:51,2019:11:24 18:50:18,Upstairs,1,1</v>
      </c>
    </row>
    <row r="26" spans="1:11" x14ac:dyDescent="0.2">
      <c r="C26" s="14" t="s">
        <v>36</v>
      </c>
      <c r="D26" s="13" t="str">
        <f t="shared" si="4"/>
        <v>18:50:18</v>
      </c>
      <c r="E26" s="12" t="str">
        <f t="shared" ref="E26:E38" si="5">C26</f>
        <v>2019:11:24</v>
      </c>
      <c r="F26" s="13" t="str">
        <f t="shared" ref="F26:F38" si="6">TEXT(G8+F$22/24,"hh:mm:ss")</f>
        <v>18:50:45</v>
      </c>
      <c r="G26" t="str">
        <f t="shared" ref="G26:G38" si="7">A8</f>
        <v>Downstairs</v>
      </c>
      <c r="H26">
        <f>COUNTIF(G$25:G26,G26)</f>
        <v>1</v>
      </c>
      <c r="I26">
        <v>1</v>
      </c>
      <c r="K26" s="15" t="str">
        <f t="shared" ref="K26:K38" si="8">_xlfn.CONCAT(C26," ",D26,",",E26," ",F26,",",G26,",",H26,",",I26)</f>
        <v>2019:11:24 18:50:18,2019:11:24 18:50:45,Downstairs,1,1</v>
      </c>
    </row>
    <row r="27" spans="1:11" x14ac:dyDescent="0.2">
      <c r="C27" s="14" t="s">
        <v>36</v>
      </c>
      <c r="D27" s="13" t="str">
        <f t="shared" si="4"/>
        <v>18:50:45</v>
      </c>
      <c r="E27" s="12" t="str">
        <f t="shared" si="5"/>
        <v>2019:11:24</v>
      </c>
      <c r="F27" s="13" t="str">
        <f t="shared" si="6"/>
        <v>18:51:12</v>
      </c>
      <c r="G27" t="str">
        <f t="shared" si="7"/>
        <v>Upstairs</v>
      </c>
      <c r="H27">
        <f>COUNTIF(G$25:G27,G27)</f>
        <v>2</v>
      </c>
      <c r="I27">
        <v>1</v>
      </c>
      <c r="K27" s="15" t="str">
        <f t="shared" si="8"/>
        <v>2019:11:24 18:50:45,2019:11:24 18:51:12,Upstairs,2,1</v>
      </c>
    </row>
    <row r="28" spans="1:11" x14ac:dyDescent="0.2">
      <c r="C28" s="14" t="s">
        <v>36</v>
      </c>
      <c r="D28" s="13" t="str">
        <f t="shared" si="4"/>
        <v>18:51:12</v>
      </c>
      <c r="E28" s="12" t="str">
        <f t="shared" si="5"/>
        <v>2019:11:24</v>
      </c>
      <c r="F28" s="13" t="str">
        <f t="shared" si="6"/>
        <v>18:51:39</v>
      </c>
      <c r="G28" t="str">
        <f t="shared" si="7"/>
        <v>Downstairs</v>
      </c>
      <c r="H28">
        <f>COUNTIF(G$25:G28,G28)</f>
        <v>2</v>
      </c>
      <c r="I28">
        <v>1</v>
      </c>
      <c r="K28" s="15" t="str">
        <f t="shared" si="8"/>
        <v>2019:11:24 18:51:12,2019:11:24 18:51:39,Downstairs,2,1</v>
      </c>
    </row>
    <row r="29" spans="1:11" x14ac:dyDescent="0.2">
      <c r="C29" s="14" t="s">
        <v>36</v>
      </c>
      <c r="D29" s="13" t="str">
        <f t="shared" si="4"/>
        <v>18:51:39</v>
      </c>
      <c r="E29" s="12" t="str">
        <f t="shared" si="5"/>
        <v>2019:11:24</v>
      </c>
      <c r="F29" s="13" t="str">
        <f t="shared" si="6"/>
        <v>18:52:07</v>
      </c>
      <c r="G29" t="str">
        <f t="shared" si="7"/>
        <v>Upstairs</v>
      </c>
      <c r="H29">
        <f>COUNTIF(G$25:G29,G29)</f>
        <v>3</v>
      </c>
      <c r="I29">
        <v>1</v>
      </c>
      <c r="K29" s="15" t="str">
        <f t="shared" si="8"/>
        <v>2019:11:24 18:51:39,2019:11:24 18:52:07,Upstairs,3,1</v>
      </c>
    </row>
    <row r="30" spans="1:11" x14ac:dyDescent="0.2">
      <c r="C30" s="14" t="s">
        <v>36</v>
      </c>
      <c r="D30" s="13" t="str">
        <f t="shared" si="4"/>
        <v>18:52:07</v>
      </c>
      <c r="E30" s="12" t="str">
        <f t="shared" si="5"/>
        <v>2019:11:24</v>
      </c>
      <c r="F30" s="13" t="str">
        <f t="shared" si="6"/>
        <v>18:52:34</v>
      </c>
      <c r="G30" t="str">
        <f t="shared" si="7"/>
        <v>Downstairs</v>
      </c>
      <c r="H30">
        <f>COUNTIF(G$25:G30,G30)</f>
        <v>3</v>
      </c>
      <c r="I30">
        <v>1</v>
      </c>
      <c r="K30" s="15" t="str">
        <f t="shared" si="8"/>
        <v>2019:11:24 18:52:07,2019:11:24 18:52:34,Downstairs,3,1</v>
      </c>
    </row>
    <row r="31" spans="1:11" x14ac:dyDescent="0.2">
      <c r="C31" s="14" t="s">
        <v>36</v>
      </c>
      <c r="D31" s="13" t="str">
        <f t="shared" si="4"/>
        <v>18:52:34</v>
      </c>
      <c r="E31" s="12" t="str">
        <f t="shared" si="5"/>
        <v>2019:11:24</v>
      </c>
      <c r="F31" s="13" t="str">
        <f t="shared" si="6"/>
        <v>18:53:03</v>
      </c>
      <c r="G31" t="str">
        <f t="shared" si="7"/>
        <v>Upstairs</v>
      </c>
      <c r="H31">
        <f>COUNTIF(G$25:G31,G31)</f>
        <v>4</v>
      </c>
      <c r="I31">
        <v>1</v>
      </c>
      <c r="K31" s="15" t="str">
        <f t="shared" si="8"/>
        <v>2019:11:24 18:52:34,2019:11:24 18:53:03,Upstairs,4,1</v>
      </c>
    </row>
    <row r="32" spans="1:11" x14ac:dyDescent="0.2">
      <c r="C32" s="14" t="s">
        <v>36</v>
      </c>
      <c r="D32" s="13" t="str">
        <f t="shared" si="4"/>
        <v>18:53:03</v>
      </c>
      <c r="E32" s="12" t="str">
        <f t="shared" si="5"/>
        <v>2019:11:24</v>
      </c>
      <c r="F32" s="13" t="str">
        <f t="shared" si="6"/>
        <v>18:53:29</v>
      </c>
      <c r="G32" t="str">
        <f t="shared" si="7"/>
        <v>Downstairs</v>
      </c>
      <c r="H32">
        <f>COUNTIF(G$25:G32,G32)</f>
        <v>4</v>
      </c>
      <c r="I32">
        <v>1</v>
      </c>
      <c r="K32" s="15" t="str">
        <f t="shared" si="8"/>
        <v>2019:11:24 18:53:03,2019:11:24 18:53:29,Downstairs,4,1</v>
      </c>
    </row>
    <row r="33" spans="3:11" x14ac:dyDescent="0.2">
      <c r="C33" s="14" t="s">
        <v>36</v>
      </c>
      <c r="D33" s="13" t="str">
        <f t="shared" si="4"/>
        <v>18:53:29</v>
      </c>
      <c r="E33" s="12" t="str">
        <f t="shared" si="5"/>
        <v>2019:11:24</v>
      </c>
      <c r="F33" s="13" t="str">
        <f t="shared" si="6"/>
        <v>18:53:57</v>
      </c>
      <c r="G33" t="str">
        <f t="shared" si="7"/>
        <v>Upstairs</v>
      </c>
      <c r="H33">
        <f>COUNTIF(G$25:G33,G33)</f>
        <v>5</v>
      </c>
      <c r="I33">
        <v>1</v>
      </c>
      <c r="K33" s="15" t="str">
        <f t="shared" si="8"/>
        <v>2019:11:24 18:53:29,2019:11:24 18:53:57,Upstairs,5,1</v>
      </c>
    </row>
    <row r="34" spans="3:11" x14ac:dyDescent="0.2">
      <c r="C34" s="14" t="s">
        <v>36</v>
      </c>
      <c r="D34" s="13" t="str">
        <f t="shared" si="4"/>
        <v>18:53:57</v>
      </c>
      <c r="E34" s="12" t="str">
        <f t="shared" si="5"/>
        <v>2019:11:24</v>
      </c>
      <c r="F34" s="13" t="str">
        <f t="shared" si="6"/>
        <v>18:54:23</v>
      </c>
      <c r="G34" t="str">
        <f t="shared" si="7"/>
        <v>Downstairs</v>
      </c>
      <c r="H34">
        <f>COUNTIF(G$25:G34,G34)</f>
        <v>5</v>
      </c>
      <c r="I34">
        <v>1</v>
      </c>
      <c r="K34" s="15" t="str">
        <f t="shared" si="8"/>
        <v>2019:11:24 18:53:57,2019:11:24 18:54:23,Downstairs,5,1</v>
      </c>
    </row>
    <row r="35" spans="3:11" x14ac:dyDescent="0.2">
      <c r="C35" s="14" t="s">
        <v>36</v>
      </c>
      <c r="D35" s="13" t="str">
        <f t="shared" si="4"/>
        <v>18:54:23</v>
      </c>
      <c r="E35" s="12" t="str">
        <f t="shared" si="5"/>
        <v>2019:11:24</v>
      </c>
      <c r="F35" s="13" t="str">
        <f t="shared" si="6"/>
        <v>18:54:51</v>
      </c>
      <c r="G35" t="str">
        <f t="shared" si="7"/>
        <v>Upstairs</v>
      </c>
      <c r="H35">
        <f>COUNTIF(G$25:G35,G35)</f>
        <v>6</v>
      </c>
      <c r="I35">
        <v>1</v>
      </c>
      <c r="K35" s="15" t="str">
        <f t="shared" si="8"/>
        <v>2019:11:24 18:54:23,2019:11:24 18:54:51,Upstairs,6,1</v>
      </c>
    </row>
    <row r="36" spans="3:11" x14ac:dyDescent="0.2">
      <c r="C36" s="14" t="s">
        <v>36</v>
      </c>
      <c r="D36" s="13" t="str">
        <f t="shared" si="4"/>
        <v>18:54:51</v>
      </c>
      <c r="E36" s="12" t="str">
        <f t="shared" si="5"/>
        <v>2019:11:24</v>
      </c>
      <c r="F36" s="13" t="str">
        <f t="shared" si="6"/>
        <v>18:55:17</v>
      </c>
      <c r="G36" t="str">
        <f t="shared" si="7"/>
        <v>Downstairs</v>
      </c>
      <c r="H36">
        <f>COUNTIF(G$25:G36,G36)</f>
        <v>6</v>
      </c>
      <c r="I36">
        <v>1</v>
      </c>
      <c r="K36" s="15" t="str">
        <f t="shared" si="8"/>
        <v>2019:11:24 18:54:51,2019:11:24 18:55:17,Downstairs,6,1</v>
      </c>
    </row>
    <row r="37" spans="3:11" x14ac:dyDescent="0.2">
      <c r="C37" s="14" t="s">
        <v>36</v>
      </c>
      <c r="D37" s="13" t="str">
        <f t="shared" si="4"/>
        <v>18:55:17</v>
      </c>
      <c r="E37" s="12" t="str">
        <f t="shared" si="5"/>
        <v>2019:11:24</v>
      </c>
      <c r="F37" s="13" t="str">
        <f t="shared" si="6"/>
        <v>18:55:44</v>
      </c>
      <c r="G37" t="str">
        <f t="shared" si="7"/>
        <v>Upstairs</v>
      </c>
      <c r="H37">
        <f>COUNTIF(G$25:G37,G37)</f>
        <v>7</v>
      </c>
      <c r="I37">
        <v>1</v>
      </c>
      <c r="K37" s="15" t="str">
        <f t="shared" si="8"/>
        <v>2019:11:24 18:55:17,2019:11:24 18:55:44,Upstairs,7,1</v>
      </c>
    </row>
    <row r="38" spans="3:11" x14ac:dyDescent="0.2">
      <c r="C38" s="14" t="s">
        <v>36</v>
      </c>
      <c r="D38" s="13" t="str">
        <f t="shared" si="4"/>
        <v>18:55:44</v>
      </c>
      <c r="E38" s="12" t="str">
        <f t="shared" si="5"/>
        <v>2019:11:24</v>
      </c>
      <c r="F38" s="13" t="str">
        <f t="shared" si="6"/>
        <v>18:56:09</v>
      </c>
      <c r="G38" t="str">
        <f t="shared" si="7"/>
        <v>Downstairs</v>
      </c>
      <c r="H38">
        <f>COUNTIF(G$25:G38,G38)</f>
        <v>7</v>
      </c>
      <c r="I38">
        <v>1</v>
      </c>
      <c r="K38" s="15" t="str">
        <f t="shared" si="8"/>
        <v>2019:11:24 18:55:44,2019:11:24 18:56:09,Downstairs,7,1</v>
      </c>
    </row>
    <row r="39" spans="3:11" x14ac:dyDescent="0.2">
      <c r="E39" s="14"/>
      <c r="F39" s="13"/>
    </row>
    <row r="40" spans="3:11" x14ac:dyDescent="0.2">
      <c r="E40" s="14"/>
      <c r="F40" s="13"/>
    </row>
    <row r="41" spans="3:11" x14ac:dyDescent="0.2">
      <c r="E41" s="14"/>
      <c r="F41" s="13"/>
    </row>
    <row r="42" spans="3:11" x14ac:dyDescent="0.2">
      <c r="E42" s="14"/>
      <c r="F42" s="13"/>
    </row>
    <row r="43" spans="3:11" x14ac:dyDescent="0.2">
      <c r="E43" s="14"/>
      <c r="F43" s="13"/>
    </row>
    <row r="44" spans="3:11" x14ac:dyDescent="0.2">
      <c r="E44" s="14"/>
      <c r="F44" s="13"/>
    </row>
    <row r="45" spans="3:11" x14ac:dyDescent="0.2">
      <c r="E45" s="14"/>
      <c r="F45" s="13"/>
    </row>
    <row r="46" spans="3:11" x14ac:dyDescent="0.2">
      <c r="E46" s="14"/>
      <c r="F46" s="13"/>
    </row>
    <row r="47" spans="3:11" x14ac:dyDescent="0.2">
      <c r="E47" s="14"/>
      <c r="F47" s="13"/>
    </row>
    <row r="48" spans="3:11" x14ac:dyDescent="0.2">
      <c r="E48" s="14"/>
      <c r="F48" s="13"/>
    </row>
    <row r="49" spans="5:6" x14ac:dyDescent="0.2">
      <c r="E49" s="14"/>
      <c r="F49" s="13"/>
    </row>
    <row r="50" spans="5:6" x14ac:dyDescent="0.2">
      <c r="E50" s="14"/>
      <c r="F50" s="13"/>
    </row>
    <row r="51" spans="5:6" x14ac:dyDescent="0.2">
      <c r="E51" s="14"/>
      <c r="F51" s="13"/>
    </row>
    <row r="52" spans="5:6" x14ac:dyDescent="0.2">
      <c r="E52" s="14"/>
      <c r="F52" s="13"/>
    </row>
    <row r="53" spans="5:6" x14ac:dyDescent="0.2">
      <c r="E53" s="14"/>
      <c r="F53" s="13"/>
    </row>
    <row r="54" spans="5:6" x14ac:dyDescent="0.2">
      <c r="E54" s="14"/>
      <c r="F54" s="13"/>
    </row>
    <row r="55" spans="5:6" x14ac:dyDescent="0.2">
      <c r="E55" s="14"/>
      <c r="F55" s="13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7079-8DC5-4612-8EFB-0FB9F64FAF2D}">
  <dimension ref="A1:K30"/>
  <sheetViews>
    <sheetView topLeftCell="A2" workbookViewId="0">
      <selection activeCell="H22" sqref="H22"/>
    </sheetView>
  </sheetViews>
  <sheetFormatPr baseColWidth="10" defaultColWidth="8.83203125" defaultRowHeight="15" x14ac:dyDescent="0.2"/>
  <cols>
    <col min="1" max="1" width="29" customWidth="1"/>
    <col min="3" max="3" width="13" customWidth="1"/>
    <col min="5" max="5" width="11.6640625" customWidth="1"/>
    <col min="6" max="6" width="13.6640625" bestFit="1" customWidth="1"/>
    <col min="7" max="7" width="18" customWidth="1"/>
    <col min="8" max="8" width="9.1640625" customWidth="1"/>
    <col min="9" max="9" width="4.6640625" customWidth="1"/>
    <col min="11" max="11" width="46.5" customWidth="1"/>
  </cols>
  <sheetData>
    <row r="1" spans="1:11" x14ac:dyDescent="0.2">
      <c r="A1" t="s">
        <v>0</v>
      </c>
    </row>
    <row r="2" spans="1:11" x14ac:dyDescent="0.2">
      <c r="A2" s="2" t="s">
        <v>1</v>
      </c>
      <c r="F2" s="2" t="s">
        <v>2</v>
      </c>
    </row>
    <row r="3" spans="1:11" x14ac:dyDescent="0.2">
      <c r="A3" t="s">
        <v>3</v>
      </c>
      <c r="B3" s="1">
        <v>0.5467129629629629</v>
      </c>
      <c r="F3" s="11">
        <v>1574622432.21</v>
      </c>
      <c r="G3" s="5">
        <f>(F3/86400)+DATE(1970,1,1)</f>
        <v>43793.796669097224</v>
      </c>
      <c r="H3" s="5"/>
    </row>
    <row r="4" spans="1:11" x14ac:dyDescent="0.2">
      <c r="A4" t="s">
        <v>4</v>
      </c>
      <c r="B4" s="1">
        <v>0.55123842592592587</v>
      </c>
      <c r="F4" s="11">
        <v>1574622822.72</v>
      </c>
      <c r="G4" s="5">
        <f>(F4/86400)+DATE(1970,1,1)</f>
        <v>43793.801188888887</v>
      </c>
      <c r="H4" s="5"/>
    </row>
    <row r="5" spans="1:11" x14ac:dyDescent="0.2">
      <c r="B5" s="1"/>
      <c r="F5" s="1">
        <v>4.6296296296296294E-5</v>
      </c>
      <c r="G5" s="6" t="s">
        <v>5</v>
      </c>
      <c r="H5" s="6"/>
    </row>
    <row r="6" spans="1:11" x14ac:dyDescent="0.2">
      <c r="B6" s="3" t="s">
        <v>6</v>
      </c>
      <c r="C6" s="4" t="s">
        <v>7</v>
      </c>
      <c r="D6" s="4" t="s">
        <v>8</v>
      </c>
      <c r="F6" s="1" t="s">
        <v>6</v>
      </c>
      <c r="G6" t="s">
        <v>7</v>
      </c>
    </row>
    <row r="7" spans="1:11" x14ac:dyDescent="0.2">
      <c r="A7" t="s">
        <v>9</v>
      </c>
      <c r="B7" s="1">
        <v>0.54688657407407404</v>
      </c>
      <c r="C7" s="1">
        <v>0.54759259259259252</v>
      </c>
      <c r="D7" s="1">
        <f>C7-B7</f>
        <v>7.0601851851848085E-4</v>
      </c>
      <c r="F7" s="1">
        <f>B7-$F$5</f>
        <v>0.54684027777777777</v>
      </c>
      <c r="G7" s="1">
        <f t="shared" ref="G7:G12" si="0">C7-$F$5</f>
        <v>0.54754629629629625</v>
      </c>
      <c r="H7" s="1"/>
      <c r="J7">
        <v>15</v>
      </c>
    </row>
    <row r="8" spans="1:11" x14ac:dyDescent="0.2">
      <c r="A8" t="s">
        <v>10</v>
      </c>
      <c r="B8" s="1">
        <f>C7</f>
        <v>0.54759259259259252</v>
      </c>
      <c r="C8" s="1">
        <v>0.54827546296296303</v>
      </c>
      <c r="D8" s="1">
        <f t="shared" ref="D8:D12" si="1">C8-B8</f>
        <v>6.8287037037051412E-4</v>
      </c>
      <c r="F8" s="1">
        <f t="shared" ref="F8:F12" si="2">B8-$F$5</f>
        <v>0.54754629629629625</v>
      </c>
      <c r="G8" s="1">
        <f t="shared" si="0"/>
        <v>0.54822916666666677</v>
      </c>
      <c r="H8" s="1"/>
      <c r="J8">
        <f>J7+1</f>
        <v>16</v>
      </c>
    </row>
    <row r="9" spans="1:11" x14ac:dyDescent="0.2">
      <c r="A9" t="s">
        <v>9</v>
      </c>
      <c r="B9" s="1">
        <f t="shared" ref="B9:B12" si="3">C8</f>
        <v>0.54827546296296303</v>
      </c>
      <c r="C9" s="1">
        <v>0.54896990740740736</v>
      </c>
      <c r="D9" s="1">
        <f t="shared" si="1"/>
        <v>6.9444444444433095E-4</v>
      </c>
      <c r="F9" s="1">
        <f t="shared" si="2"/>
        <v>0.54822916666666677</v>
      </c>
      <c r="G9" s="1">
        <f t="shared" si="0"/>
        <v>0.5489236111111111</v>
      </c>
      <c r="H9" s="1"/>
      <c r="J9">
        <f t="shared" ref="J9:J11" si="4">J8+1</f>
        <v>17</v>
      </c>
    </row>
    <row r="10" spans="1:11" x14ac:dyDescent="0.2">
      <c r="A10" t="s">
        <v>10</v>
      </c>
      <c r="B10" s="1">
        <f t="shared" si="3"/>
        <v>0.54896990740740736</v>
      </c>
      <c r="C10" s="1">
        <v>0.54966435185185192</v>
      </c>
      <c r="D10" s="1">
        <f t="shared" si="1"/>
        <v>6.94444444444553E-4</v>
      </c>
      <c r="F10" s="1">
        <f t="shared" si="2"/>
        <v>0.5489236111111111</v>
      </c>
      <c r="G10" s="1">
        <f t="shared" si="0"/>
        <v>0.54961805555555565</v>
      </c>
      <c r="H10" s="1"/>
      <c r="J10">
        <f t="shared" si="4"/>
        <v>18</v>
      </c>
    </row>
    <row r="11" spans="1:11" x14ac:dyDescent="0.2">
      <c r="A11" t="s">
        <v>9</v>
      </c>
      <c r="B11" s="1">
        <f t="shared" si="3"/>
        <v>0.54966435185185192</v>
      </c>
      <c r="C11" s="1">
        <v>0.55035879629629625</v>
      </c>
      <c r="D11" s="1">
        <f t="shared" si="1"/>
        <v>6.9444444444433095E-4</v>
      </c>
      <c r="F11" s="1">
        <f t="shared" si="2"/>
        <v>0.54961805555555565</v>
      </c>
      <c r="G11" s="1">
        <f t="shared" si="0"/>
        <v>0.55031249999999998</v>
      </c>
      <c r="H11" s="1"/>
      <c r="J11">
        <f t="shared" si="4"/>
        <v>19</v>
      </c>
    </row>
    <row r="12" spans="1:11" x14ac:dyDescent="0.2">
      <c r="A12" t="s">
        <v>10</v>
      </c>
      <c r="B12" s="1">
        <f t="shared" si="3"/>
        <v>0.55035879629629625</v>
      </c>
      <c r="C12" s="1">
        <v>0.55107638888888888</v>
      </c>
      <c r="D12" s="1">
        <f t="shared" si="1"/>
        <v>7.1759259259263075E-4</v>
      </c>
      <c r="F12" s="1">
        <f t="shared" si="2"/>
        <v>0.55031249999999998</v>
      </c>
      <c r="G12" s="1">
        <f t="shared" si="0"/>
        <v>0.55103009259259261</v>
      </c>
      <c r="H12" s="1"/>
      <c r="J12">
        <f t="shared" ref="J12" si="5">J11+1</f>
        <v>20</v>
      </c>
    </row>
    <row r="13" spans="1:11" x14ac:dyDescent="0.2">
      <c r="A13" t="s">
        <v>11</v>
      </c>
      <c r="B13" s="1"/>
      <c r="C13" s="1"/>
      <c r="D13" s="1"/>
      <c r="F13" s="1"/>
      <c r="G13" s="1"/>
      <c r="H13" s="1"/>
    </row>
    <row r="14" spans="1:11" x14ac:dyDescent="0.2">
      <c r="A14" t="s">
        <v>34</v>
      </c>
      <c r="F14" s="11">
        <v>6</v>
      </c>
      <c r="G14" t="s">
        <v>39</v>
      </c>
    </row>
    <row r="15" spans="1:11" x14ac:dyDescent="0.2">
      <c r="C15" t="s">
        <v>6</v>
      </c>
      <c r="E15" t="s">
        <v>43</v>
      </c>
      <c r="K15" t="s">
        <v>40</v>
      </c>
    </row>
    <row r="16" spans="1:11" x14ac:dyDescent="0.2">
      <c r="C16" t="s">
        <v>35</v>
      </c>
      <c r="D16" s="11" t="s">
        <v>33</v>
      </c>
      <c r="G16" t="s">
        <v>37</v>
      </c>
      <c r="H16" t="s">
        <v>49</v>
      </c>
      <c r="I16" t="s">
        <v>38</v>
      </c>
      <c r="K16" s="15" t="str">
        <f>_xlfn.CONCAT("start",",","finish",",",G16,",",H16,",",I16)</f>
        <v>start,finish,label,instance,sub</v>
      </c>
    </row>
    <row r="17" spans="3:11" x14ac:dyDescent="0.2">
      <c r="C17" s="12" t="s">
        <v>36</v>
      </c>
      <c r="D17" s="13" t="str">
        <f>TEXT(B7+F$14/24,"hh:mm:ss")</f>
        <v>19:07:31</v>
      </c>
      <c r="E17" s="12" t="str">
        <f>C17</f>
        <v>2019:11:24</v>
      </c>
      <c r="F17" s="13" t="str">
        <f>TEXT(C7+F$14/24,"hh:mm:ss")</f>
        <v>19:08:32</v>
      </c>
      <c r="G17" t="str">
        <f>A7</f>
        <v>Jogging</v>
      </c>
      <c r="H17">
        <f>COUNTIF(G$17:G17,G17)</f>
        <v>1</v>
      </c>
      <c r="I17">
        <v>1</v>
      </c>
      <c r="K17" s="15" t="str">
        <f>_xlfn.CONCAT(C17," ",D17,",",E17," ",F17,",",G17,",",H17,",",I17)</f>
        <v>2019:11:24 19:07:31,2019:11:24 19:08:32,Jogging,1,1</v>
      </c>
    </row>
    <row r="18" spans="3:11" x14ac:dyDescent="0.2">
      <c r="C18" s="12" t="s">
        <v>36</v>
      </c>
      <c r="D18" s="13" t="str">
        <f t="shared" ref="D18:D22" si="6">TEXT(B8+F$14/24,"hh:mm:ss")</f>
        <v>19:08:32</v>
      </c>
      <c r="E18" s="12" t="str">
        <f t="shared" ref="E18:E22" si="7">C18</f>
        <v>2019:11:24</v>
      </c>
      <c r="F18" s="13" t="str">
        <f t="shared" ref="F18:F22" si="8">TEXT(C8+F$14/24,"hh:mm:ss")</f>
        <v>19:09:31</v>
      </c>
      <c r="G18" t="str">
        <f t="shared" ref="G18:G22" si="9">A8</f>
        <v>Walking</v>
      </c>
      <c r="H18">
        <f>COUNTIF(G$17:G18,G18)</f>
        <v>1</v>
      </c>
      <c r="I18">
        <v>1</v>
      </c>
      <c r="K18" s="15" t="str">
        <f t="shared" ref="K18:K22" si="10">_xlfn.CONCAT(C18," ",D18,",",E18," ",F18,",",G18,",",H18,",",I18)</f>
        <v>2019:11:24 19:08:32,2019:11:24 19:09:31,Walking,1,1</v>
      </c>
    </row>
    <row r="19" spans="3:11" x14ac:dyDescent="0.2">
      <c r="C19" s="12" t="s">
        <v>36</v>
      </c>
      <c r="D19" s="13" t="str">
        <f t="shared" si="6"/>
        <v>19:09:31</v>
      </c>
      <c r="E19" s="12" t="str">
        <f t="shared" si="7"/>
        <v>2019:11:24</v>
      </c>
      <c r="F19" s="13" t="str">
        <f t="shared" si="8"/>
        <v>19:10:31</v>
      </c>
      <c r="G19" t="str">
        <f t="shared" si="9"/>
        <v>Jogging</v>
      </c>
      <c r="H19">
        <f>COUNTIF(G$17:G19,G19)</f>
        <v>2</v>
      </c>
      <c r="I19">
        <v>1</v>
      </c>
      <c r="K19" s="15" t="str">
        <f t="shared" si="10"/>
        <v>2019:11:24 19:09:31,2019:11:24 19:10:31,Jogging,2,1</v>
      </c>
    </row>
    <row r="20" spans="3:11" x14ac:dyDescent="0.2">
      <c r="C20" s="12" t="s">
        <v>36</v>
      </c>
      <c r="D20" s="13" t="str">
        <f t="shared" si="6"/>
        <v>19:10:31</v>
      </c>
      <c r="E20" s="12" t="str">
        <f t="shared" si="7"/>
        <v>2019:11:24</v>
      </c>
      <c r="F20" s="13" t="str">
        <f t="shared" si="8"/>
        <v>19:11:31</v>
      </c>
      <c r="G20" t="str">
        <f t="shared" si="9"/>
        <v>Walking</v>
      </c>
      <c r="H20">
        <f>COUNTIF(G$17:G20,G20)</f>
        <v>2</v>
      </c>
      <c r="I20">
        <v>1</v>
      </c>
      <c r="K20" s="15" t="str">
        <f t="shared" si="10"/>
        <v>2019:11:24 19:10:31,2019:11:24 19:11:31,Walking,2,1</v>
      </c>
    </row>
    <row r="21" spans="3:11" x14ac:dyDescent="0.2">
      <c r="C21" s="12" t="s">
        <v>36</v>
      </c>
      <c r="D21" s="13" t="str">
        <f t="shared" si="6"/>
        <v>19:11:31</v>
      </c>
      <c r="E21" s="12" t="str">
        <f t="shared" si="7"/>
        <v>2019:11:24</v>
      </c>
      <c r="F21" s="13" t="str">
        <f t="shared" si="8"/>
        <v>19:12:31</v>
      </c>
      <c r="G21" t="str">
        <f t="shared" si="9"/>
        <v>Jogging</v>
      </c>
      <c r="H21">
        <f>COUNTIF(G$17:G21,G21)</f>
        <v>3</v>
      </c>
      <c r="I21">
        <v>1</v>
      </c>
      <c r="K21" s="15" t="str">
        <f t="shared" si="10"/>
        <v>2019:11:24 19:11:31,2019:11:24 19:12:31,Jogging,3,1</v>
      </c>
    </row>
    <row r="22" spans="3:11" x14ac:dyDescent="0.2">
      <c r="C22" s="12" t="s">
        <v>36</v>
      </c>
      <c r="D22" s="13" t="str">
        <f t="shared" si="6"/>
        <v>19:12:31</v>
      </c>
      <c r="E22" s="12" t="str">
        <f t="shared" si="7"/>
        <v>2019:11:24</v>
      </c>
      <c r="F22" s="13" t="str">
        <f t="shared" si="8"/>
        <v>19:13:33</v>
      </c>
      <c r="G22" t="str">
        <f t="shared" si="9"/>
        <v>Walking</v>
      </c>
      <c r="H22">
        <f>COUNTIF(G$17:G22,G22)</f>
        <v>3</v>
      </c>
      <c r="I22">
        <v>1</v>
      </c>
      <c r="K22" s="15" t="str">
        <f t="shared" si="10"/>
        <v>2019:11:24 19:12:31,2019:11:24 19:13:33,Walking,3,1</v>
      </c>
    </row>
    <row r="23" spans="3:11" x14ac:dyDescent="0.2">
      <c r="C23" s="12"/>
      <c r="D23" s="13"/>
      <c r="E23" s="12"/>
      <c r="F23" s="13"/>
    </row>
    <row r="24" spans="3:11" x14ac:dyDescent="0.2">
      <c r="C24" s="12"/>
      <c r="D24" s="13"/>
      <c r="E24" s="12"/>
      <c r="F24" s="13"/>
    </row>
    <row r="25" spans="3:11" x14ac:dyDescent="0.2">
      <c r="C25" s="12"/>
      <c r="D25" s="13"/>
      <c r="E25" s="12"/>
      <c r="F25" s="13"/>
    </row>
    <row r="26" spans="3:11" x14ac:dyDescent="0.2">
      <c r="C26" s="12"/>
      <c r="D26" s="13"/>
      <c r="E26" s="12"/>
      <c r="F26" s="13"/>
    </row>
    <row r="27" spans="3:11" x14ac:dyDescent="0.2">
      <c r="C27" s="12"/>
      <c r="D27" s="13"/>
      <c r="E27" s="12"/>
      <c r="F27" s="13"/>
    </row>
    <row r="28" spans="3:11" x14ac:dyDescent="0.2">
      <c r="C28" s="12"/>
      <c r="D28" s="13"/>
      <c r="E28" s="12"/>
      <c r="F28" s="13"/>
    </row>
    <row r="29" spans="3:11" x14ac:dyDescent="0.2">
      <c r="C29" s="12"/>
      <c r="D29" s="13"/>
      <c r="E29" s="12"/>
      <c r="F29" s="13"/>
    </row>
    <row r="30" spans="3:11" x14ac:dyDescent="0.2">
      <c r="C30" s="12"/>
      <c r="D30" s="13"/>
      <c r="E30" s="12"/>
      <c r="F30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8364-DEB2-4151-B60F-95EABDECDC4F}">
  <dimension ref="A1:K30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29" customWidth="1"/>
    <col min="5" max="5" width="10.5" customWidth="1"/>
    <col min="7" max="8" width="15.83203125" customWidth="1"/>
    <col min="11" max="11" width="46.33203125" customWidth="1"/>
  </cols>
  <sheetData>
    <row r="1" spans="1:11" x14ac:dyDescent="0.2">
      <c r="A1" t="s">
        <v>0</v>
      </c>
    </row>
    <row r="2" spans="1:11" x14ac:dyDescent="0.2">
      <c r="A2" s="2" t="s">
        <v>17</v>
      </c>
      <c r="F2" s="2" t="s">
        <v>18</v>
      </c>
    </row>
    <row r="3" spans="1:11" x14ac:dyDescent="0.2">
      <c r="A3" t="s">
        <v>19</v>
      </c>
      <c r="B3" s="1">
        <v>0.57694444444444437</v>
      </c>
      <c r="F3">
        <v>1574625042.71</v>
      </c>
      <c r="G3" s="5">
        <f>(F3/86400)+DATE(1970,1,1)</f>
        <v>43793.826883217596</v>
      </c>
      <c r="H3" s="5"/>
    </row>
    <row r="4" spans="1:11" x14ac:dyDescent="0.2">
      <c r="A4" t="s">
        <v>14</v>
      </c>
      <c r="B4" s="1">
        <v>0.58129629629629631</v>
      </c>
      <c r="F4">
        <v>1574625419.4300001</v>
      </c>
      <c r="G4" s="5">
        <f>(F4/86400)+DATE(1970,1,1)</f>
        <v>43793.831243402776</v>
      </c>
      <c r="H4" s="5"/>
    </row>
    <row r="5" spans="1:11" x14ac:dyDescent="0.2">
      <c r="B5" s="1"/>
      <c r="F5" s="1">
        <v>5.7870370370370366E-5</v>
      </c>
      <c r="G5" s="6" t="s">
        <v>5</v>
      </c>
      <c r="H5" s="6"/>
    </row>
    <row r="6" spans="1:11" x14ac:dyDescent="0.2">
      <c r="B6" s="3" t="s">
        <v>6</v>
      </c>
      <c r="C6" s="4" t="s">
        <v>7</v>
      </c>
      <c r="D6" s="4" t="s">
        <v>8</v>
      </c>
      <c r="F6" s="1" t="s">
        <v>6</v>
      </c>
      <c r="G6" t="s">
        <v>7</v>
      </c>
    </row>
    <row r="7" spans="1:11" x14ac:dyDescent="0.2">
      <c r="A7" t="s">
        <v>20</v>
      </c>
      <c r="B7" s="1">
        <v>0.57709490740740743</v>
      </c>
      <c r="C7" s="1">
        <v>0.57775462962962965</v>
      </c>
      <c r="D7" s="1">
        <f>C7-B7</f>
        <v>6.5972222222221433E-4</v>
      </c>
      <c r="F7" s="1">
        <f>B7-$F$5</f>
        <v>0.57703703703703701</v>
      </c>
      <c r="G7" s="1">
        <f t="shared" ref="G7:G12" si="0">C7-$F$5</f>
        <v>0.57769675925925923</v>
      </c>
      <c r="H7" s="1"/>
    </row>
    <row r="8" spans="1:11" x14ac:dyDescent="0.2">
      <c r="A8" t="s">
        <v>21</v>
      </c>
      <c r="B8" s="1">
        <f>C7</f>
        <v>0.57775462962962965</v>
      </c>
      <c r="C8" s="1">
        <v>0.57843750000000005</v>
      </c>
      <c r="D8" s="1">
        <f t="shared" ref="D8:D12" si="1">C8-B8</f>
        <v>6.828703703704031E-4</v>
      </c>
      <c r="F8" s="1">
        <f t="shared" ref="F8:F12" si="2">B8-$F$5</f>
        <v>0.57769675925925923</v>
      </c>
      <c r="G8" s="1">
        <f t="shared" si="0"/>
        <v>0.57837962962962963</v>
      </c>
      <c r="H8" s="1"/>
    </row>
    <row r="9" spans="1:11" x14ac:dyDescent="0.2">
      <c r="A9" t="s">
        <v>20</v>
      </c>
      <c r="B9" s="1">
        <f t="shared" ref="B9:B12" si="3">C8</f>
        <v>0.57843750000000005</v>
      </c>
      <c r="C9" s="1">
        <v>0.57913194444444438</v>
      </c>
      <c r="D9" s="1">
        <f t="shared" si="1"/>
        <v>6.9444444444433095E-4</v>
      </c>
      <c r="F9" s="1">
        <f t="shared" si="2"/>
        <v>0.57837962962962963</v>
      </c>
      <c r="G9" s="1">
        <f t="shared" si="0"/>
        <v>0.57907407407407396</v>
      </c>
      <c r="H9" s="1"/>
    </row>
    <row r="10" spans="1:11" x14ac:dyDescent="0.2">
      <c r="A10" t="s">
        <v>21</v>
      </c>
      <c r="B10" s="1">
        <f t="shared" si="3"/>
        <v>0.57913194444444438</v>
      </c>
      <c r="C10" s="1">
        <v>0.57983796296296297</v>
      </c>
      <c r="D10" s="1">
        <f t="shared" si="1"/>
        <v>7.0601851851859188E-4</v>
      </c>
      <c r="F10" s="1">
        <f t="shared" si="2"/>
        <v>0.57907407407407396</v>
      </c>
      <c r="G10" s="1">
        <f t="shared" si="0"/>
        <v>0.57978009259259256</v>
      </c>
      <c r="H10" s="1"/>
    </row>
    <row r="11" spans="1:11" x14ac:dyDescent="0.2">
      <c r="A11" t="s">
        <v>20</v>
      </c>
      <c r="B11" s="1">
        <f t="shared" si="3"/>
        <v>0.57983796296296297</v>
      </c>
      <c r="C11" s="1">
        <v>0.58052083333333326</v>
      </c>
      <c r="D11" s="1">
        <f t="shared" si="1"/>
        <v>6.8287037037029208E-4</v>
      </c>
      <c r="F11" s="1">
        <f t="shared" si="2"/>
        <v>0.57978009259259256</v>
      </c>
      <c r="G11" s="1">
        <f t="shared" si="0"/>
        <v>0.58046296296296285</v>
      </c>
      <c r="H11" s="1"/>
    </row>
    <row r="12" spans="1:11" x14ac:dyDescent="0.2">
      <c r="A12" t="s">
        <v>21</v>
      </c>
      <c r="B12" s="1">
        <f t="shared" si="3"/>
        <v>0.58052083333333326</v>
      </c>
      <c r="C12" s="1">
        <v>0.58124999999999993</v>
      </c>
      <c r="D12" s="1">
        <f t="shared" si="1"/>
        <v>7.2916666666666963E-4</v>
      </c>
      <c r="F12" s="1">
        <f t="shared" si="2"/>
        <v>0.58046296296296285</v>
      </c>
      <c r="G12" s="1">
        <f t="shared" si="0"/>
        <v>0.58119212962962952</v>
      </c>
      <c r="H12" s="1"/>
    </row>
    <row r="13" spans="1:11" x14ac:dyDescent="0.2">
      <c r="B13" s="1"/>
      <c r="C13" s="1"/>
      <c r="D13" s="1"/>
    </row>
    <row r="14" spans="1:11" x14ac:dyDescent="0.2">
      <c r="A14" t="s">
        <v>34</v>
      </c>
      <c r="F14" s="11">
        <v>6</v>
      </c>
      <c r="G14" t="s">
        <v>39</v>
      </c>
    </row>
    <row r="15" spans="1:11" x14ac:dyDescent="0.2">
      <c r="C15" t="s">
        <v>6</v>
      </c>
      <c r="E15" t="s">
        <v>43</v>
      </c>
      <c r="K15" t="s">
        <v>40</v>
      </c>
    </row>
    <row r="16" spans="1:11" x14ac:dyDescent="0.2">
      <c r="C16" t="s">
        <v>35</v>
      </c>
      <c r="D16" s="11" t="s">
        <v>33</v>
      </c>
      <c r="G16" t="s">
        <v>37</v>
      </c>
      <c r="H16" t="s">
        <v>49</v>
      </c>
      <c r="I16" t="s">
        <v>38</v>
      </c>
      <c r="K16" s="15" t="str">
        <f>_xlfn.CONCAT("start",",","finish",",",G16,",",H16,",",I16)</f>
        <v>start,finish,label,instance,sub</v>
      </c>
    </row>
    <row r="17" spans="3:11" x14ac:dyDescent="0.2">
      <c r="C17" s="12" t="s">
        <v>36</v>
      </c>
      <c r="D17" s="13" t="str">
        <f>TEXT(B7+F$14/24,"hh:mm:ss")</f>
        <v>19:51:01</v>
      </c>
      <c r="E17" s="12" t="str">
        <f>C17</f>
        <v>2019:11:24</v>
      </c>
      <c r="F17" s="13" t="str">
        <f>TEXT(C7+F$14/24,"hh:mm:ss")</f>
        <v>19:51:58</v>
      </c>
      <c r="G17" t="str">
        <f>A7</f>
        <v>Standing</v>
      </c>
      <c r="H17">
        <f>COUNTIF(G$17:G17,G17)</f>
        <v>1</v>
      </c>
      <c r="I17">
        <v>1</v>
      </c>
      <c r="K17" s="15" t="str">
        <f>_xlfn.CONCAT(C17," ",D17,",",E17," ",F17,",",G17,",",H17,",",I17)</f>
        <v>2019:11:24 19:51:01,2019:11:24 19:51:58,Standing,1,1</v>
      </c>
    </row>
    <row r="18" spans="3:11" x14ac:dyDescent="0.2">
      <c r="C18" s="12" t="s">
        <v>36</v>
      </c>
      <c r="D18" s="13" t="str">
        <f t="shared" ref="D18:D22" si="4">TEXT(B8+F$14/24,"hh:mm:ss")</f>
        <v>19:51:58</v>
      </c>
      <c r="E18" s="12" t="str">
        <f t="shared" ref="E18:E22" si="5">C18</f>
        <v>2019:11:24</v>
      </c>
      <c r="F18" s="13" t="str">
        <f t="shared" ref="F18:F22" si="6">TEXT(C8+F$14/24,"hh:mm:ss")</f>
        <v>19:52:57</v>
      </c>
      <c r="G18" t="str">
        <f t="shared" ref="G18:G22" si="7">A8</f>
        <v>Sitting</v>
      </c>
      <c r="H18">
        <f>COUNTIF(G$17:G18,G18)</f>
        <v>1</v>
      </c>
      <c r="I18">
        <v>1</v>
      </c>
      <c r="K18" s="15" t="str">
        <f t="shared" ref="K18:K22" si="8">_xlfn.CONCAT(C18," ",D18,",",E18," ",F18,",",G18,",",H18,",",I18)</f>
        <v>2019:11:24 19:51:58,2019:11:24 19:52:57,Sitting,1,1</v>
      </c>
    </row>
    <row r="19" spans="3:11" x14ac:dyDescent="0.2">
      <c r="C19" s="12" t="s">
        <v>36</v>
      </c>
      <c r="D19" s="13" t="str">
        <f t="shared" si="4"/>
        <v>19:52:57</v>
      </c>
      <c r="E19" s="12" t="str">
        <f t="shared" si="5"/>
        <v>2019:11:24</v>
      </c>
      <c r="F19" s="13" t="str">
        <f t="shared" si="6"/>
        <v>19:53:57</v>
      </c>
      <c r="G19" t="str">
        <f t="shared" si="7"/>
        <v>Standing</v>
      </c>
      <c r="H19">
        <f>COUNTIF(G$17:G19,G19)</f>
        <v>2</v>
      </c>
      <c r="I19">
        <v>1</v>
      </c>
      <c r="K19" s="15" t="str">
        <f t="shared" si="8"/>
        <v>2019:11:24 19:52:57,2019:11:24 19:53:57,Standing,2,1</v>
      </c>
    </row>
    <row r="20" spans="3:11" x14ac:dyDescent="0.2">
      <c r="C20" s="12" t="s">
        <v>36</v>
      </c>
      <c r="D20" s="13" t="str">
        <f t="shared" si="4"/>
        <v>19:53:57</v>
      </c>
      <c r="E20" s="12" t="str">
        <f t="shared" si="5"/>
        <v>2019:11:24</v>
      </c>
      <c r="F20" s="13" t="str">
        <f t="shared" si="6"/>
        <v>19:54:58</v>
      </c>
      <c r="G20" t="str">
        <f t="shared" si="7"/>
        <v>Sitting</v>
      </c>
      <c r="H20">
        <f>COUNTIF(G$17:G20,G20)</f>
        <v>2</v>
      </c>
      <c r="I20">
        <v>1</v>
      </c>
      <c r="K20" s="15" t="str">
        <f t="shared" si="8"/>
        <v>2019:11:24 19:53:57,2019:11:24 19:54:58,Sitting,2,1</v>
      </c>
    </row>
    <row r="21" spans="3:11" x14ac:dyDescent="0.2">
      <c r="C21" s="12" t="s">
        <v>36</v>
      </c>
      <c r="D21" s="13" t="str">
        <f t="shared" si="4"/>
        <v>19:54:58</v>
      </c>
      <c r="E21" s="12" t="str">
        <f t="shared" si="5"/>
        <v>2019:11:24</v>
      </c>
      <c r="F21" s="13" t="str">
        <f t="shared" si="6"/>
        <v>19:55:57</v>
      </c>
      <c r="G21" t="str">
        <f t="shared" si="7"/>
        <v>Standing</v>
      </c>
      <c r="H21">
        <f>COUNTIF(G$17:G21,G21)</f>
        <v>3</v>
      </c>
      <c r="I21">
        <v>1</v>
      </c>
      <c r="K21" s="15" t="str">
        <f t="shared" si="8"/>
        <v>2019:11:24 19:54:58,2019:11:24 19:55:57,Standing,3,1</v>
      </c>
    </row>
    <row r="22" spans="3:11" x14ac:dyDescent="0.2">
      <c r="C22" s="12" t="s">
        <v>36</v>
      </c>
      <c r="D22" s="13" t="str">
        <f t="shared" si="4"/>
        <v>19:55:57</v>
      </c>
      <c r="E22" s="12" t="str">
        <f t="shared" si="5"/>
        <v>2019:11:24</v>
      </c>
      <c r="F22" s="13" t="str">
        <f t="shared" si="6"/>
        <v>19:57:00</v>
      </c>
      <c r="G22" t="str">
        <f t="shared" si="7"/>
        <v>Sitting</v>
      </c>
      <c r="H22">
        <f>COUNTIF(G$17:G22,G22)</f>
        <v>3</v>
      </c>
      <c r="I22">
        <v>1</v>
      </c>
      <c r="K22" s="15" t="str">
        <f t="shared" si="8"/>
        <v>2019:11:24 19:55:57,2019:11:24 19:57:00,Sitting,3,1</v>
      </c>
    </row>
    <row r="23" spans="3:11" x14ac:dyDescent="0.2">
      <c r="C23" s="12"/>
      <c r="D23" s="13"/>
      <c r="E23" s="12"/>
      <c r="F23" s="13"/>
    </row>
    <row r="24" spans="3:11" x14ac:dyDescent="0.2">
      <c r="C24" s="12"/>
      <c r="D24" s="13"/>
      <c r="E24" s="12"/>
      <c r="F24" s="13"/>
    </row>
    <row r="25" spans="3:11" x14ac:dyDescent="0.2">
      <c r="C25" s="12"/>
      <c r="D25" s="13"/>
      <c r="E25" s="12"/>
      <c r="F25" s="13"/>
    </row>
    <row r="26" spans="3:11" x14ac:dyDescent="0.2">
      <c r="C26" s="12"/>
      <c r="D26" s="13"/>
      <c r="E26" s="12"/>
      <c r="F26" s="13"/>
    </row>
    <row r="27" spans="3:11" x14ac:dyDescent="0.2">
      <c r="C27" s="12"/>
      <c r="D27" s="13"/>
      <c r="E27" s="12"/>
      <c r="F27" s="13"/>
    </row>
    <row r="28" spans="3:11" x14ac:dyDescent="0.2">
      <c r="C28" s="12"/>
      <c r="D28" s="13"/>
      <c r="E28" s="12"/>
      <c r="F28" s="13"/>
    </row>
    <row r="29" spans="3:11" x14ac:dyDescent="0.2">
      <c r="C29" s="12"/>
      <c r="D29" s="13"/>
      <c r="E29" s="12"/>
      <c r="F29" s="13"/>
    </row>
    <row r="30" spans="3:11" x14ac:dyDescent="0.2">
      <c r="C30" s="12"/>
      <c r="D30" s="13"/>
      <c r="E30" s="12"/>
      <c r="F30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0424-CF6F-3A46-89C3-1AF41727CA9E}">
  <dimension ref="A1:K161"/>
  <sheetViews>
    <sheetView tabSelected="1" topLeftCell="A69" workbookViewId="0">
      <selection activeCell="K86" sqref="K86:K161"/>
    </sheetView>
  </sheetViews>
  <sheetFormatPr baseColWidth="10" defaultColWidth="8.83203125" defaultRowHeight="15" x14ac:dyDescent="0.2"/>
  <cols>
    <col min="1" max="1" width="29" customWidth="1"/>
    <col min="3" max="3" width="11.1640625" customWidth="1"/>
    <col min="5" max="6" width="10.83203125" customWidth="1"/>
    <col min="7" max="7" width="14.1640625" customWidth="1"/>
    <col min="8" max="8" width="8.1640625" customWidth="1"/>
    <col min="11" max="11" width="50.1640625" customWidth="1"/>
  </cols>
  <sheetData>
    <row r="1" spans="1:11" x14ac:dyDescent="0.2">
      <c r="A1" t="s">
        <v>48</v>
      </c>
    </row>
    <row r="2" spans="1:11" x14ac:dyDescent="0.2">
      <c r="A2" s="2" t="s">
        <v>44</v>
      </c>
      <c r="F2" s="2" t="s">
        <v>45</v>
      </c>
    </row>
    <row r="3" spans="1:11" x14ac:dyDescent="0.2">
      <c r="A3" t="s">
        <v>3</v>
      </c>
      <c r="B3" s="1">
        <v>0.583125</v>
      </c>
      <c r="F3">
        <v>1574625579.24</v>
      </c>
      <c r="G3" s="1">
        <f>(F3/86400)+DATE(1970,1,1)</f>
        <v>43793.833093055553</v>
      </c>
      <c r="H3" s="1"/>
      <c r="J3" s="1">
        <f>G3-B3</f>
        <v>43793.249968055556</v>
      </c>
    </row>
    <row r="4" spans="1:11" x14ac:dyDescent="0.2">
      <c r="A4" t="s">
        <v>14</v>
      </c>
      <c r="B4" s="1">
        <v>0.59086805555555555</v>
      </c>
      <c r="F4">
        <v>1574626246.7</v>
      </c>
      <c r="G4" s="1">
        <f>(F4/86400)+DATE(1970,1,1)</f>
        <v>43793.840818287033</v>
      </c>
      <c r="H4" s="1"/>
      <c r="J4" s="1">
        <f>G4-B4</f>
        <v>43793.249950231475</v>
      </c>
    </row>
    <row r="5" spans="1:11" x14ac:dyDescent="0.2">
      <c r="A5" s="16" t="s">
        <v>46</v>
      </c>
      <c r="B5" s="1">
        <f>B4-B3</f>
        <v>7.7430555555555447E-3</v>
      </c>
      <c r="F5" s="1">
        <f>J3</f>
        <v>43793.249968055556</v>
      </c>
      <c r="G5" s="6" t="s">
        <v>5</v>
      </c>
      <c r="H5" s="6"/>
    </row>
    <row r="6" spans="1:11" x14ac:dyDescent="0.2">
      <c r="A6" t="s">
        <v>41</v>
      </c>
      <c r="B6" s="1" t="s">
        <v>6</v>
      </c>
      <c r="C6" t="s">
        <v>7</v>
      </c>
      <c r="D6" t="s">
        <v>8</v>
      </c>
      <c r="F6" s="1" t="s">
        <v>6</v>
      </c>
      <c r="G6" t="s">
        <v>7</v>
      </c>
    </row>
    <row r="7" spans="1:11" x14ac:dyDescent="0.2">
      <c r="A7" t="s">
        <v>20</v>
      </c>
      <c r="B7" s="1">
        <v>0.58313657407407404</v>
      </c>
      <c r="C7" s="1">
        <v>0.58318287037037042</v>
      </c>
      <c r="D7" s="1">
        <f>C7-B7</f>
        <v>4.6296296296377548E-5</v>
      </c>
      <c r="F7" s="1">
        <f>B7+$F$5</f>
        <v>43793.83310462963</v>
      </c>
      <c r="G7" s="1">
        <f>C7+$F$5</f>
        <v>43793.83315092593</v>
      </c>
      <c r="K7" t="s">
        <v>51</v>
      </c>
    </row>
    <row r="8" spans="1:11" x14ac:dyDescent="0.2">
      <c r="A8" t="s">
        <v>10</v>
      </c>
      <c r="B8" s="1">
        <f>C7</f>
        <v>0.58318287037037042</v>
      </c>
      <c r="C8" s="1">
        <v>0.58321759259259254</v>
      </c>
      <c r="D8" s="1">
        <f>C8-B8</f>
        <v>3.4722222222116628E-5</v>
      </c>
      <c r="F8" s="1">
        <f>B8+$F$5</f>
        <v>43793.83315092593</v>
      </c>
      <c r="G8" s="1">
        <f>C8+$F$5</f>
        <v>43793.833185648145</v>
      </c>
      <c r="H8" s="1"/>
    </row>
    <row r="9" spans="1:11" x14ac:dyDescent="0.2">
      <c r="A9" t="s">
        <v>16</v>
      </c>
      <c r="B9" s="1">
        <f>C8</f>
        <v>0.58321759259259254</v>
      </c>
      <c r="C9" s="1">
        <v>0.58325231481481488</v>
      </c>
      <c r="D9" s="1">
        <f t="shared" ref="D9:D21" si="0">C9-B9</f>
        <v>3.4722222222338672E-5</v>
      </c>
      <c r="F9" s="1">
        <f t="shared" ref="F9:F21" si="1">B9+$F$5</f>
        <v>43793.833185648145</v>
      </c>
      <c r="G9" s="1">
        <f t="shared" ref="G9:G21" si="2">C9+$F$5</f>
        <v>43793.833220370369</v>
      </c>
      <c r="H9" s="1"/>
    </row>
    <row r="10" spans="1:11" x14ac:dyDescent="0.2">
      <c r="A10" t="s">
        <v>10</v>
      </c>
      <c r="B10" s="1">
        <f t="shared" ref="B10:B21" si="3">C9</f>
        <v>0.58325231481481488</v>
      </c>
      <c r="C10" s="1">
        <v>0.58353009259259259</v>
      </c>
      <c r="D10" s="1">
        <f t="shared" si="0"/>
        <v>2.7777777777771018E-4</v>
      </c>
      <c r="F10" s="1">
        <f t="shared" si="1"/>
        <v>43793.833220370369</v>
      </c>
      <c r="G10" s="1">
        <f t="shared" si="2"/>
        <v>43793.833498148146</v>
      </c>
      <c r="H10" s="1"/>
    </row>
    <row r="11" spans="1:11" x14ac:dyDescent="0.2">
      <c r="A11" t="s">
        <v>16</v>
      </c>
      <c r="B11" s="1">
        <f t="shared" si="3"/>
        <v>0.58353009259259259</v>
      </c>
      <c r="C11" s="1">
        <v>0.58357638888888885</v>
      </c>
      <c r="D11" s="1">
        <f t="shared" si="0"/>
        <v>4.6296296296266526E-5</v>
      </c>
      <c r="F11" s="1">
        <f t="shared" si="1"/>
        <v>43793.833498148146</v>
      </c>
      <c r="G11" s="1">
        <f t="shared" si="2"/>
        <v>43793.833544444446</v>
      </c>
      <c r="H11" s="1"/>
    </row>
    <row r="12" spans="1:11" x14ac:dyDescent="0.2">
      <c r="A12" t="s">
        <v>10</v>
      </c>
      <c r="B12" s="1">
        <f t="shared" si="3"/>
        <v>0.58357638888888885</v>
      </c>
      <c r="C12" s="1">
        <v>0.5836689814814815</v>
      </c>
      <c r="D12" s="1">
        <f t="shared" si="0"/>
        <v>9.2592592592644074E-5</v>
      </c>
      <c r="F12" s="1">
        <f t="shared" si="1"/>
        <v>43793.833544444446</v>
      </c>
      <c r="G12" s="1">
        <f t="shared" si="2"/>
        <v>43793.833637037038</v>
      </c>
      <c r="H12" s="1"/>
    </row>
    <row r="13" spans="1:11" x14ac:dyDescent="0.2">
      <c r="A13" t="s">
        <v>16</v>
      </c>
      <c r="B13" s="1">
        <f t="shared" si="3"/>
        <v>0.5836689814814815</v>
      </c>
      <c r="C13" s="1">
        <v>0.58369212962962969</v>
      </c>
      <c r="D13" s="1">
        <f t="shared" si="0"/>
        <v>2.3148148148188774E-5</v>
      </c>
      <c r="F13" s="1">
        <f t="shared" si="1"/>
        <v>43793.833637037038</v>
      </c>
      <c r="G13" s="1">
        <f t="shared" si="2"/>
        <v>43793.833660185184</v>
      </c>
      <c r="H13" s="1"/>
    </row>
    <row r="14" spans="1:11" x14ac:dyDescent="0.2">
      <c r="A14" t="s">
        <v>10</v>
      </c>
      <c r="B14" s="1">
        <f t="shared" si="3"/>
        <v>0.58369212962962969</v>
      </c>
      <c r="C14" s="1">
        <v>0.58384259259259264</v>
      </c>
      <c r="D14" s="1">
        <f t="shared" si="0"/>
        <v>1.5046296296294948E-4</v>
      </c>
      <c r="F14" s="1">
        <f t="shared" si="1"/>
        <v>43793.833660185184</v>
      </c>
      <c r="G14" s="1">
        <f t="shared" si="2"/>
        <v>43793.833810648146</v>
      </c>
      <c r="H14" s="1"/>
    </row>
    <row r="15" spans="1:11" x14ac:dyDescent="0.2">
      <c r="A15" t="s">
        <v>16</v>
      </c>
      <c r="B15" s="1">
        <f t="shared" si="3"/>
        <v>0.58384259259259264</v>
      </c>
      <c r="C15" s="1">
        <v>0.58386574074074071</v>
      </c>
      <c r="D15" s="1">
        <f t="shared" si="0"/>
        <v>2.3148148148077752E-5</v>
      </c>
      <c r="F15" s="1">
        <f t="shared" si="1"/>
        <v>43793.833810648146</v>
      </c>
      <c r="G15" s="1">
        <f t="shared" si="2"/>
        <v>43793.8338337963</v>
      </c>
      <c r="H15" s="1"/>
    </row>
    <row r="16" spans="1:11" x14ac:dyDescent="0.2">
      <c r="A16" t="s">
        <v>10</v>
      </c>
      <c r="B16" s="1">
        <f t="shared" si="3"/>
        <v>0.58386574074074071</v>
      </c>
      <c r="C16" s="1">
        <v>0.5839699074074074</v>
      </c>
      <c r="D16" s="1">
        <f t="shared" si="0"/>
        <v>1.0416666666668295E-4</v>
      </c>
      <c r="F16" s="1">
        <f t="shared" si="1"/>
        <v>43793.8338337963</v>
      </c>
      <c r="G16" s="1">
        <f t="shared" si="2"/>
        <v>43793.833937962961</v>
      </c>
      <c r="H16" s="1"/>
    </row>
    <row r="17" spans="1:8" x14ac:dyDescent="0.2">
      <c r="A17" t="s">
        <v>16</v>
      </c>
      <c r="B17" s="1">
        <f t="shared" si="3"/>
        <v>0.5839699074074074</v>
      </c>
      <c r="C17" s="1">
        <v>0.58399305555555558</v>
      </c>
      <c r="D17" s="1">
        <f t="shared" si="0"/>
        <v>2.3148148148188774E-5</v>
      </c>
      <c r="F17" s="1">
        <f t="shared" si="1"/>
        <v>43793.833937962961</v>
      </c>
      <c r="G17" s="1">
        <f t="shared" si="2"/>
        <v>43793.833961111108</v>
      </c>
      <c r="H17" s="1"/>
    </row>
    <row r="18" spans="1:8" x14ac:dyDescent="0.2">
      <c r="A18" t="s">
        <v>10</v>
      </c>
      <c r="B18" s="1">
        <f t="shared" si="3"/>
        <v>0.58399305555555558</v>
      </c>
      <c r="C18" s="1">
        <v>0.58521990740740748</v>
      </c>
      <c r="D18" s="1">
        <f t="shared" si="0"/>
        <v>1.2268518518518956E-3</v>
      </c>
      <c r="F18" s="1">
        <f t="shared" si="1"/>
        <v>43793.833961111108</v>
      </c>
      <c r="G18" s="1">
        <f t="shared" si="2"/>
        <v>43793.835187962963</v>
      </c>
      <c r="H18" s="1"/>
    </row>
    <row r="19" spans="1:8" x14ac:dyDescent="0.2">
      <c r="A19" t="s">
        <v>15</v>
      </c>
      <c r="B19" s="1">
        <f t="shared" si="3"/>
        <v>0.58521990740740748</v>
      </c>
      <c r="C19" s="1">
        <v>0.58524305555555556</v>
      </c>
      <c r="D19" s="1">
        <f t="shared" si="0"/>
        <v>2.3148148148077752E-5</v>
      </c>
      <c r="F19" s="1">
        <f t="shared" si="1"/>
        <v>43793.835187962963</v>
      </c>
      <c r="G19" s="1">
        <f t="shared" si="2"/>
        <v>43793.835211111109</v>
      </c>
      <c r="H19" s="1"/>
    </row>
    <row r="20" spans="1:8" x14ac:dyDescent="0.2">
      <c r="A20" t="s">
        <v>10</v>
      </c>
      <c r="B20" s="1">
        <f t="shared" si="3"/>
        <v>0.58524305555555556</v>
      </c>
      <c r="C20" s="1">
        <v>0.58526620370370364</v>
      </c>
      <c r="D20" s="1">
        <f t="shared" si="0"/>
        <v>2.3148148148077752E-5</v>
      </c>
      <c r="F20" s="1">
        <f t="shared" si="1"/>
        <v>43793.835211111109</v>
      </c>
      <c r="G20" s="1">
        <f t="shared" si="2"/>
        <v>43793.835234259263</v>
      </c>
      <c r="H20" s="1"/>
    </row>
    <row r="21" spans="1:8" x14ac:dyDescent="0.2">
      <c r="A21" t="s">
        <v>15</v>
      </c>
      <c r="B21" s="1">
        <f t="shared" si="3"/>
        <v>0.58526620370370364</v>
      </c>
      <c r="C21" s="1">
        <v>0.58530092592592597</v>
      </c>
      <c r="D21" s="1">
        <f t="shared" si="0"/>
        <v>3.4722222222338672E-5</v>
      </c>
      <c r="F21" s="1">
        <f t="shared" si="1"/>
        <v>43793.835234259263</v>
      </c>
      <c r="G21" s="1">
        <f t="shared" si="2"/>
        <v>43793.835268981478</v>
      </c>
      <c r="H21" s="1"/>
    </row>
    <row r="22" spans="1:8" x14ac:dyDescent="0.2">
      <c r="A22" t="s">
        <v>10</v>
      </c>
      <c r="B22" s="1">
        <f>C21</f>
        <v>0.58530092592592597</v>
      </c>
      <c r="C22" s="1">
        <v>0.58543981481481489</v>
      </c>
      <c r="D22" s="1">
        <f t="shared" ref="D22:D29" si="4">C22-B22</f>
        <v>1.388888888889106E-4</v>
      </c>
      <c r="F22" s="1">
        <f t="shared" ref="F22:F29" si="5">B22+$F$5</f>
        <v>43793.835268981478</v>
      </c>
      <c r="G22" s="1">
        <f t="shared" ref="G22:G29" si="6">C22+$F$5</f>
        <v>43793.835407870371</v>
      </c>
      <c r="H22" s="1"/>
    </row>
    <row r="23" spans="1:8" x14ac:dyDescent="0.2">
      <c r="A23" t="s">
        <v>15</v>
      </c>
      <c r="B23" s="1">
        <f t="shared" ref="B23:B80" si="7">C22</f>
        <v>0.58543981481481489</v>
      </c>
      <c r="C23" s="1">
        <v>0.585474537037037</v>
      </c>
      <c r="D23" s="1">
        <f t="shared" si="4"/>
        <v>3.4722222222116628E-5</v>
      </c>
      <c r="F23" s="1">
        <f t="shared" si="5"/>
        <v>43793.835407870371</v>
      </c>
      <c r="G23" s="1">
        <f t="shared" si="6"/>
        <v>43793.835442592594</v>
      </c>
      <c r="H23" s="1"/>
    </row>
    <row r="24" spans="1:8" x14ac:dyDescent="0.2">
      <c r="A24" t="s">
        <v>10</v>
      </c>
      <c r="B24" s="1">
        <f t="shared" si="7"/>
        <v>0.585474537037037</v>
      </c>
      <c r="C24" s="1">
        <v>0.58557870370370368</v>
      </c>
      <c r="D24" s="1">
        <f t="shared" si="4"/>
        <v>1.0416666666668295E-4</v>
      </c>
      <c r="F24" s="1">
        <f t="shared" si="5"/>
        <v>43793.835442592594</v>
      </c>
      <c r="G24" s="1">
        <f t="shared" si="6"/>
        <v>43793.835546759263</v>
      </c>
      <c r="H24" s="1"/>
    </row>
    <row r="25" spans="1:8" x14ac:dyDescent="0.2">
      <c r="A25" t="s">
        <v>15</v>
      </c>
      <c r="B25" s="1">
        <f t="shared" si="7"/>
        <v>0.58557870370370368</v>
      </c>
      <c r="C25" s="1">
        <v>0.58559027777777783</v>
      </c>
      <c r="D25" s="1">
        <f t="shared" ref="D25:D26" si="8">C25-B25</f>
        <v>1.1574074074149898E-5</v>
      </c>
      <c r="F25" s="1">
        <f t="shared" ref="F25:F26" si="9">B25+$F$5</f>
        <v>43793.835546759263</v>
      </c>
      <c r="G25" s="1">
        <f t="shared" ref="G25:G26" si="10">C25+$F$5</f>
        <v>43793.835558333332</v>
      </c>
      <c r="H25" s="1"/>
    </row>
    <row r="26" spans="1:8" x14ac:dyDescent="0.2">
      <c r="A26" t="s">
        <v>10</v>
      </c>
      <c r="B26" s="1">
        <f t="shared" si="7"/>
        <v>0.58559027777777783</v>
      </c>
      <c r="C26" s="1">
        <v>0.58560185185185187</v>
      </c>
      <c r="D26" s="1">
        <f t="shared" si="8"/>
        <v>1.1574074074038876E-5</v>
      </c>
      <c r="F26" s="1">
        <f t="shared" si="9"/>
        <v>43793.835558333332</v>
      </c>
      <c r="G26" s="1">
        <f t="shared" si="10"/>
        <v>43793.835569907409</v>
      </c>
      <c r="H26" s="1"/>
    </row>
    <row r="27" spans="1:8" x14ac:dyDescent="0.2">
      <c r="A27" t="s">
        <v>15</v>
      </c>
      <c r="B27" s="1">
        <f t="shared" si="7"/>
        <v>0.58560185185185187</v>
      </c>
      <c r="C27" s="1">
        <v>0.58561342592592591</v>
      </c>
      <c r="D27" s="1">
        <f t="shared" ref="D27:D28" si="11">C27-B27</f>
        <v>1.1574074074038876E-5</v>
      </c>
      <c r="F27" s="1">
        <f t="shared" ref="F27:F28" si="12">B27+$F$5</f>
        <v>43793.835569907409</v>
      </c>
      <c r="G27" s="1">
        <f t="shared" ref="G27:G28" si="13">C27+$F$5</f>
        <v>43793.835581481479</v>
      </c>
      <c r="H27" s="1"/>
    </row>
    <row r="28" spans="1:8" x14ac:dyDescent="0.2">
      <c r="A28" t="s">
        <v>10</v>
      </c>
      <c r="B28" s="1">
        <f t="shared" si="7"/>
        <v>0.58561342592592591</v>
      </c>
      <c r="C28" s="1">
        <v>0.58562499999999995</v>
      </c>
      <c r="D28" s="1">
        <f t="shared" si="11"/>
        <v>1.1574074074038876E-5</v>
      </c>
      <c r="F28" s="1">
        <f t="shared" si="12"/>
        <v>43793.835581481479</v>
      </c>
      <c r="G28" s="1">
        <f t="shared" si="13"/>
        <v>43793.835593055555</v>
      </c>
      <c r="H28" s="1"/>
    </row>
    <row r="29" spans="1:8" x14ac:dyDescent="0.2">
      <c r="A29" t="s">
        <v>15</v>
      </c>
      <c r="B29" s="1">
        <f t="shared" si="7"/>
        <v>0.58562499999999995</v>
      </c>
      <c r="C29" s="1">
        <v>0.5856365740740741</v>
      </c>
      <c r="D29" s="1">
        <f t="shared" si="4"/>
        <v>1.1574074074149898E-5</v>
      </c>
      <c r="F29" s="1">
        <f t="shared" si="5"/>
        <v>43793.835593055555</v>
      </c>
      <c r="G29" s="1">
        <f t="shared" si="6"/>
        <v>43793.835604629632</v>
      </c>
      <c r="H29" s="1"/>
    </row>
    <row r="30" spans="1:8" x14ac:dyDescent="0.2">
      <c r="A30" t="s">
        <v>10</v>
      </c>
      <c r="B30" s="1">
        <f t="shared" si="7"/>
        <v>0.5856365740740741</v>
      </c>
      <c r="C30" s="1">
        <v>0.58564814814814814</v>
      </c>
      <c r="D30" s="1">
        <f t="shared" ref="D30" si="14">C30-B30</f>
        <v>1.1574074074038876E-5</v>
      </c>
      <c r="F30" s="1">
        <f t="shared" ref="F30" si="15">B30+$F$5</f>
        <v>43793.835604629632</v>
      </c>
      <c r="G30" s="1">
        <f t="shared" ref="G30" si="16">C30+$F$5</f>
        <v>43793.835616203702</v>
      </c>
      <c r="H30" s="1"/>
    </row>
    <row r="31" spans="1:8" x14ac:dyDescent="0.2">
      <c r="A31" t="s">
        <v>15</v>
      </c>
      <c r="B31" s="1">
        <f t="shared" si="7"/>
        <v>0.58564814814814814</v>
      </c>
      <c r="C31" s="1">
        <v>0.58565972222222229</v>
      </c>
      <c r="D31" s="1">
        <f t="shared" ref="D31:D32" si="17">C31-B31</f>
        <v>1.1574074074149898E-5</v>
      </c>
      <c r="F31" s="1">
        <f t="shared" ref="F31:F32" si="18">B31+$F$5</f>
        <v>43793.835616203702</v>
      </c>
      <c r="G31" s="1">
        <f t="shared" ref="G31:G32" si="19">C31+$F$5</f>
        <v>43793.835627777778</v>
      </c>
      <c r="H31" s="1"/>
    </row>
    <row r="32" spans="1:8" x14ac:dyDescent="0.2">
      <c r="A32" t="s">
        <v>10</v>
      </c>
      <c r="B32" s="1">
        <f t="shared" si="7"/>
        <v>0.58565972222222229</v>
      </c>
      <c r="C32" s="1">
        <v>0.58567129629629633</v>
      </c>
      <c r="D32" s="1">
        <f t="shared" si="17"/>
        <v>1.1574074074038876E-5</v>
      </c>
      <c r="F32" s="1">
        <f t="shared" si="18"/>
        <v>43793.835627777778</v>
      </c>
      <c r="G32" s="1">
        <f t="shared" si="19"/>
        <v>43793.835639351855</v>
      </c>
      <c r="H32" s="1"/>
    </row>
    <row r="33" spans="1:8" x14ac:dyDescent="0.2">
      <c r="A33" t="s">
        <v>15</v>
      </c>
      <c r="B33" s="1">
        <f t="shared" si="7"/>
        <v>0.58567129629629633</v>
      </c>
      <c r="C33" s="1">
        <v>0.58568287037037037</v>
      </c>
      <c r="D33" s="1">
        <f t="shared" ref="D33:D34" si="20">C33-B33</f>
        <v>1.1574074074038876E-5</v>
      </c>
      <c r="F33" s="1">
        <f t="shared" ref="F33:F34" si="21">B33+$F$5</f>
        <v>43793.835639351855</v>
      </c>
      <c r="G33" s="1">
        <f t="shared" ref="G33:G34" si="22">C33+$F$5</f>
        <v>43793.835650925925</v>
      </c>
      <c r="H33" s="1"/>
    </row>
    <row r="34" spans="1:8" x14ac:dyDescent="0.2">
      <c r="A34" t="s">
        <v>10</v>
      </c>
      <c r="B34" s="1">
        <f t="shared" si="7"/>
        <v>0.58568287037037037</v>
      </c>
      <c r="C34" s="1">
        <v>0.58569444444444441</v>
      </c>
      <c r="D34" s="1">
        <f t="shared" si="20"/>
        <v>1.1574074074038876E-5</v>
      </c>
      <c r="F34" s="1">
        <f t="shared" si="21"/>
        <v>43793.835650925925</v>
      </c>
      <c r="G34" s="1">
        <f t="shared" si="22"/>
        <v>43793.835662500001</v>
      </c>
      <c r="H34" s="1"/>
    </row>
    <row r="35" spans="1:8" x14ac:dyDescent="0.2">
      <c r="A35" t="s">
        <v>15</v>
      </c>
      <c r="B35" s="1">
        <f t="shared" si="7"/>
        <v>0.58569444444444441</v>
      </c>
      <c r="C35" s="1">
        <v>0.58572916666666663</v>
      </c>
      <c r="D35" s="1">
        <f t="shared" ref="D35:D36" si="23">C35-B35</f>
        <v>3.472222222222765E-5</v>
      </c>
      <c r="F35" s="1">
        <f t="shared" ref="F35:F36" si="24">B35+$F$5</f>
        <v>43793.835662500001</v>
      </c>
      <c r="G35" s="1">
        <f t="shared" ref="G35:G36" si="25">C35+$F$5</f>
        <v>43793.835697222225</v>
      </c>
      <c r="H35" s="1"/>
    </row>
    <row r="36" spans="1:8" x14ac:dyDescent="0.2">
      <c r="A36" t="s">
        <v>10</v>
      </c>
      <c r="B36" s="1">
        <f t="shared" si="7"/>
        <v>0.58572916666666663</v>
      </c>
      <c r="C36" s="1">
        <v>0.58576388888888886</v>
      </c>
      <c r="D36" s="1">
        <f t="shared" si="23"/>
        <v>3.472222222222765E-5</v>
      </c>
      <c r="F36" s="1">
        <f t="shared" si="24"/>
        <v>43793.835697222225</v>
      </c>
      <c r="G36" s="1">
        <f t="shared" si="25"/>
        <v>43793.835731944448</v>
      </c>
      <c r="H36" s="1"/>
    </row>
    <row r="37" spans="1:8" x14ac:dyDescent="0.2">
      <c r="A37" t="s">
        <v>15</v>
      </c>
      <c r="B37" s="1">
        <f t="shared" si="7"/>
        <v>0.58576388888888886</v>
      </c>
      <c r="C37" s="1">
        <v>0.58581018518518524</v>
      </c>
      <c r="D37" s="1">
        <f t="shared" ref="D37:D38" si="26">C37-B37</f>
        <v>4.6296296296377548E-5</v>
      </c>
      <c r="F37" s="1">
        <f t="shared" ref="F37:F38" si="27">B37+$F$5</f>
        <v>43793.835731944448</v>
      </c>
      <c r="G37" s="1">
        <f t="shared" ref="G37:G38" si="28">C37+$F$5</f>
        <v>43793.83577824074</v>
      </c>
      <c r="H37" s="1"/>
    </row>
    <row r="38" spans="1:8" x14ac:dyDescent="0.2">
      <c r="A38" t="s">
        <v>10</v>
      </c>
      <c r="B38" s="1">
        <f t="shared" si="7"/>
        <v>0.58581018518518524</v>
      </c>
      <c r="C38" s="1">
        <v>0.58594907407407404</v>
      </c>
      <c r="D38" s="1">
        <f t="shared" si="26"/>
        <v>1.3888888888879958E-4</v>
      </c>
      <c r="F38" s="1">
        <f t="shared" si="27"/>
        <v>43793.83577824074</v>
      </c>
      <c r="G38" s="1">
        <f t="shared" si="28"/>
        <v>43793.835917129632</v>
      </c>
      <c r="H38" s="1"/>
    </row>
    <row r="39" spans="1:8" x14ac:dyDescent="0.2">
      <c r="A39" t="s">
        <v>15</v>
      </c>
      <c r="B39" s="1">
        <f t="shared" si="7"/>
        <v>0.58594907407407404</v>
      </c>
      <c r="C39" s="1">
        <v>0.58598379629629627</v>
      </c>
      <c r="D39" s="1">
        <f t="shared" ref="D39:D40" si="29">C39-B39</f>
        <v>3.472222222222765E-5</v>
      </c>
      <c r="F39" s="1">
        <f t="shared" ref="F39:F40" si="30">B39+$F$5</f>
        <v>43793.835917129632</v>
      </c>
      <c r="G39" s="1">
        <f t="shared" ref="G39:G40" si="31">C39+$F$5</f>
        <v>43793.835951851855</v>
      </c>
      <c r="H39" s="1"/>
    </row>
    <row r="40" spans="1:8" x14ac:dyDescent="0.2">
      <c r="A40" t="s">
        <v>10</v>
      </c>
      <c r="B40" s="1">
        <f t="shared" si="7"/>
        <v>0.58598379629629627</v>
      </c>
      <c r="C40" s="1">
        <v>0.58603009259259264</v>
      </c>
      <c r="D40" s="1">
        <f t="shared" si="29"/>
        <v>4.6296296296377548E-5</v>
      </c>
      <c r="F40" s="1">
        <f t="shared" si="30"/>
        <v>43793.835951851855</v>
      </c>
      <c r="G40" s="1">
        <f t="shared" si="31"/>
        <v>43793.835998148148</v>
      </c>
      <c r="H40" s="1"/>
    </row>
    <row r="41" spans="1:8" x14ac:dyDescent="0.2">
      <c r="A41" t="s">
        <v>15</v>
      </c>
      <c r="B41" s="1">
        <f t="shared" si="7"/>
        <v>0.58603009259259264</v>
      </c>
      <c r="C41" s="1">
        <v>0.58611111111111114</v>
      </c>
      <c r="D41" s="1">
        <f t="shared" ref="D41:D42" si="32">C41-B41</f>
        <v>8.1018518518494176E-5</v>
      </c>
      <c r="F41" s="1">
        <f t="shared" ref="F41:F42" si="33">B41+$F$5</f>
        <v>43793.835998148148</v>
      </c>
      <c r="G41" s="1">
        <f t="shared" ref="G41:G42" si="34">C41+$F$5</f>
        <v>43793.836079166664</v>
      </c>
      <c r="H41" s="1"/>
    </row>
    <row r="42" spans="1:8" x14ac:dyDescent="0.2">
      <c r="A42" t="s">
        <v>10</v>
      </c>
      <c r="B42" s="1">
        <f t="shared" si="7"/>
        <v>0.58611111111111114</v>
      </c>
      <c r="C42" s="1">
        <v>0.58613425925925922</v>
      </c>
      <c r="D42" s="1">
        <f t="shared" si="32"/>
        <v>2.3148148148077752E-5</v>
      </c>
      <c r="F42" s="1">
        <f t="shared" si="33"/>
        <v>43793.836079166664</v>
      </c>
      <c r="G42" s="1">
        <f t="shared" si="34"/>
        <v>43793.836102314817</v>
      </c>
      <c r="H42" s="1"/>
    </row>
    <row r="43" spans="1:8" x14ac:dyDescent="0.2">
      <c r="A43" t="s">
        <v>15</v>
      </c>
      <c r="B43" s="1">
        <f t="shared" si="7"/>
        <v>0.58613425925925922</v>
      </c>
      <c r="C43" s="1">
        <v>0.58621527777777771</v>
      </c>
      <c r="D43" s="1">
        <f t="shared" ref="D43:D44" si="35">C43-B43</f>
        <v>8.1018518518494176E-5</v>
      </c>
      <c r="F43" s="1">
        <f t="shared" ref="F43:F44" si="36">B43+$F$5</f>
        <v>43793.836102314817</v>
      </c>
      <c r="G43" s="1">
        <f t="shared" ref="G43:G44" si="37">C43+$F$5</f>
        <v>43793.836183333333</v>
      </c>
      <c r="H43" s="1"/>
    </row>
    <row r="44" spans="1:8" x14ac:dyDescent="0.2">
      <c r="A44" t="s">
        <v>10</v>
      </c>
      <c r="B44" s="1">
        <f t="shared" si="7"/>
        <v>0.58621527777777771</v>
      </c>
      <c r="C44" s="1">
        <v>0.58625000000000005</v>
      </c>
      <c r="D44" s="1">
        <f t="shared" si="35"/>
        <v>3.4722222222338672E-5</v>
      </c>
      <c r="F44" s="1">
        <f t="shared" si="36"/>
        <v>43793.836183333333</v>
      </c>
      <c r="G44" s="1">
        <f t="shared" si="37"/>
        <v>43793.836218055556</v>
      </c>
      <c r="H44" s="1"/>
    </row>
    <row r="45" spans="1:8" x14ac:dyDescent="0.2">
      <c r="A45" t="s">
        <v>15</v>
      </c>
      <c r="B45" s="1">
        <f t="shared" si="7"/>
        <v>0.58625000000000005</v>
      </c>
      <c r="C45" s="1">
        <v>0.58630787037037035</v>
      </c>
      <c r="D45" s="1">
        <f t="shared" ref="D45:D46" si="38">C45-B45</f>
        <v>5.7870370370305402E-5</v>
      </c>
      <c r="F45" s="1">
        <f t="shared" ref="F45:F46" si="39">B45+$F$5</f>
        <v>43793.836218055556</v>
      </c>
      <c r="G45" s="1">
        <f t="shared" ref="G45:G46" si="40">C45+$F$5</f>
        <v>43793.836275925925</v>
      </c>
      <c r="H45" s="1"/>
    </row>
    <row r="46" spans="1:8" x14ac:dyDescent="0.2">
      <c r="A46" t="s">
        <v>10</v>
      </c>
      <c r="B46" s="1">
        <f t="shared" si="7"/>
        <v>0.58630787037037035</v>
      </c>
      <c r="C46" s="1">
        <v>0.58633101851851854</v>
      </c>
      <c r="D46" s="1">
        <f t="shared" si="38"/>
        <v>2.3148148148188774E-5</v>
      </c>
      <c r="F46" s="1">
        <f t="shared" si="39"/>
        <v>43793.836275925925</v>
      </c>
      <c r="G46" s="1">
        <f t="shared" si="40"/>
        <v>43793.836299074072</v>
      </c>
      <c r="H46" s="1"/>
    </row>
    <row r="47" spans="1:8" x14ac:dyDescent="0.2">
      <c r="A47" t="s">
        <v>15</v>
      </c>
      <c r="B47" s="1">
        <f t="shared" si="7"/>
        <v>0.58633101851851854</v>
      </c>
      <c r="C47" s="1">
        <v>0.58637731481481481</v>
      </c>
      <c r="D47" s="1">
        <f t="shared" ref="D47:D48" si="41">C47-B47</f>
        <v>4.6296296296266526E-5</v>
      </c>
      <c r="F47" s="1">
        <f t="shared" ref="F47:F48" si="42">B47+$F$5</f>
        <v>43793.836299074072</v>
      </c>
      <c r="G47" s="1">
        <f t="shared" ref="G47:G48" si="43">C47+$F$5</f>
        <v>43793.836345370371</v>
      </c>
      <c r="H47" s="1"/>
    </row>
    <row r="48" spans="1:8" x14ac:dyDescent="0.2">
      <c r="A48" t="s">
        <v>10</v>
      </c>
      <c r="B48" s="1">
        <f t="shared" si="7"/>
        <v>0.58637731481481481</v>
      </c>
      <c r="C48" s="1">
        <v>0.58651620370370372</v>
      </c>
      <c r="D48" s="1">
        <f t="shared" si="41"/>
        <v>1.388888888889106E-4</v>
      </c>
      <c r="F48" s="1">
        <f t="shared" si="42"/>
        <v>43793.836345370371</v>
      </c>
      <c r="G48" s="1">
        <f t="shared" si="43"/>
        <v>43793.836484259256</v>
      </c>
      <c r="H48" s="1"/>
    </row>
    <row r="49" spans="1:11" x14ac:dyDescent="0.2">
      <c r="A49" t="s">
        <v>21</v>
      </c>
      <c r="B49" s="1">
        <f t="shared" si="7"/>
        <v>0.58651620370370372</v>
      </c>
      <c r="C49" s="1">
        <v>0.58747685185185183</v>
      </c>
      <c r="D49" s="1">
        <f t="shared" ref="D49:D50" si="44">C49-B49</f>
        <v>9.6064814814811328E-4</v>
      </c>
      <c r="F49" s="1">
        <f t="shared" ref="F49:F50" si="45">B49+$F$5</f>
        <v>43793.836484259256</v>
      </c>
      <c r="G49" s="1">
        <f t="shared" ref="G49:G50" si="46">C49+$F$5</f>
        <v>43793.837444907411</v>
      </c>
      <c r="H49" s="1"/>
    </row>
    <row r="50" spans="1:11" x14ac:dyDescent="0.2">
      <c r="A50" t="s">
        <v>10</v>
      </c>
      <c r="B50" s="1">
        <f t="shared" si="7"/>
        <v>0.58747685185185183</v>
      </c>
      <c r="C50" s="1">
        <v>0.58762731481481478</v>
      </c>
      <c r="D50" s="1">
        <f t="shared" si="44"/>
        <v>1.5046296296294948E-4</v>
      </c>
      <c r="F50" s="1">
        <f t="shared" si="45"/>
        <v>43793.837444907411</v>
      </c>
      <c r="G50" s="1">
        <f t="shared" si="46"/>
        <v>43793.837595370373</v>
      </c>
      <c r="H50" s="1"/>
    </row>
    <row r="51" spans="1:11" x14ac:dyDescent="0.2">
      <c r="A51" t="s">
        <v>16</v>
      </c>
      <c r="B51" s="1">
        <f t="shared" si="7"/>
        <v>0.58762731481481478</v>
      </c>
      <c r="C51" s="1">
        <v>0.58766203703703701</v>
      </c>
      <c r="D51" s="1">
        <f t="shared" ref="D51:D52" si="47">C51-B51</f>
        <v>3.472222222222765E-5</v>
      </c>
      <c r="F51" s="1">
        <f t="shared" ref="F51:F52" si="48">B51+$F$5</f>
        <v>43793.837595370373</v>
      </c>
      <c r="G51" s="1">
        <f t="shared" ref="G51:G52" si="49">C51+$F$5</f>
        <v>43793.837630092596</v>
      </c>
      <c r="H51" s="1"/>
    </row>
    <row r="52" spans="1:11" x14ac:dyDescent="0.2">
      <c r="A52" t="s">
        <v>10</v>
      </c>
      <c r="B52" s="1">
        <f t="shared" si="7"/>
        <v>0.58766203703703701</v>
      </c>
      <c r="C52" s="1">
        <v>0.58767361111111105</v>
      </c>
      <c r="D52" s="1">
        <f t="shared" si="47"/>
        <v>1.1574074074038876E-5</v>
      </c>
      <c r="F52" s="1">
        <f t="shared" si="48"/>
        <v>43793.837630092596</v>
      </c>
      <c r="G52" s="1">
        <f t="shared" si="49"/>
        <v>43793.837641666665</v>
      </c>
      <c r="H52" s="1"/>
    </row>
    <row r="53" spans="1:11" x14ac:dyDescent="0.2">
      <c r="A53" t="s">
        <v>16</v>
      </c>
      <c r="B53" s="1">
        <f t="shared" si="7"/>
        <v>0.58767361111111105</v>
      </c>
      <c r="C53" s="1">
        <v>0.58773148148148147</v>
      </c>
      <c r="D53" s="1">
        <f t="shared" ref="D53:D54" si="50">C53-B53</f>
        <v>5.7870370370416424E-5</v>
      </c>
      <c r="F53" s="1">
        <f t="shared" ref="F53:F54" si="51">B53+$F$5</f>
        <v>43793.837641666665</v>
      </c>
      <c r="G53" s="1">
        <f t="shared" ref="G53:G54" si="52">C53+$F$5</f>
        <v>43793.837699537034</v>
      </c>
      <c r="H53" s="1"/>
    </row>
    <row r="54" spans="1:11" x14ac:dyDescent="0.2">
      <c r="A54" t="s">
        <v>10</v>
      </c>
      <c r="B54" s="1">
        <f t="shared" si="7"/>
        <v>0.58773148148148147</v>
      </c>
      <c r="C54" s="1">
        <v>0.58776620370370369</v>
      </c>
      <c r="D54" s="1">
        <f t="shared" si="50"/>
        <v>3.472222222222765E-5</v>
      </c>
      <c r="F54" s="1">
        <f t="shared" si="51"/>
        <v>43793.837699537034</v>
      </c>
      <c r="G54" s="1">
        <f t="shared" si="52"/>
        <v>43793.837734259258</v>
      </c>
      <c r="H54" s="1"/>
    </row>
    <row r="55" spans="1:11" x14ac:dyDescent="0.2">
      <c r="A55" t="s">
        <v>16</v>
      </c>
      <c r="B55" s="1">
        <f t="shared" si="7"/>
        <v>0.58776620370370369</v>
      </c>
      <c r="C55" s="1">
        <v>0.58783564814814815</v>
      </c>
      <c r="D55" s="1">
        <f t="shared" ref="D55:D56" si="53">C55-B55</f>
        <v>6.94444444444553E-5</v>
      </c>
      <c r="F55" s="1">
        <f t="shared" ref="F55:F56" si="54">B55+$F$5</f>
        <v>43793.837734259258</v>
      </c>
      <c r="G55" s="1">
        <f t="shared" ref="G55:G56" si="55">C55+$F$5</f>
        <v>43793.837803703704</v>
      </c>
      <c r="H55" s="1"/>
    </row>
    <row r="56" spans="1:11" x14ac:dyDescent="0.2">
      <c r="A56" t="s">
        <v>10</v>
      </c>
      <c r="B56" s="1">
        <f t="shared" si="7"/>
        <v>0.58783564814814815</v>
      </c>
      <c r="C56" s="1">
        <v>0.58785879629629634</v>
      </c>
      <c r="D56" s="1">
        <f t="shared" si="53"/>
        <v>2.3148148148188774E-5</v>
      </c>
      <c r="F56" s="1">
        <f t="shared" si="54"/>
        <v>43793.837803703704</v>
      </c>
      <c r="G56" s="1">
        <f t="shared" si="55"/>
        <v>43793.83782685185</v>
      </c>
      <c r="H56" s="1"/>
    </row>
    <row r="57" spans="1:11" x14ac:dyDescent="0.2">
      <c r="A57" t="s">
        <v>16</v>
      </c>
      <c r="B57" s="1">
        <f t="shared" si="7"/>
        <v>0.58785879629629634</v>
      </c>
      <c r="C57" s="1">
        <v>0.58791666666666664</v>
      </c>
      <c r="D57" s="1">
        <f t="shared" ref="D57:D58" si="56">C57-B57</f>
        <v>5.7870370370305402E-5</v>
      </c>
      <c r="F57" s="1">
        <f t="shared" ref="F57:F58" si="57">B57+$F$5</f>
        <v>43793.83782685185</v>
      </c>
      <c r="G57" s="1">
        <f t="shared" ref="G57:G58" si="58">C57+$F$5</f>
        <v>43793.837884722219</v>
      </c>
      <c r="H57" s="1"/>
    </row>
    <row r="58" spans="1:11" x14ac:dyDescent="0.2">
      <c r="A58" t="s">
        <v>10</v>
      </c>
      <c r="B58" s="1">
        <f t="shared" si="7"/>
        <v>0.58791666666666664</v>
      </c>
      <c r="C58" s="1">
        <v>0.58797453703703706</v>
      </c>
      <c r="D58" s="1">
        <f t="shared" si="56"/>
        <v>5.7870370370416424E-5</v>
      </c>
      <c r="F58" s="1">
        <f t="shared" si="57"/>
        <v>43793.837884722219</v>
      </c>
      <c r="G58" s="1">
        <f t="shared" si="58"/>
        <v>43793.837942592596</v>
      </c>
      <c r="H58" s="1"/>
    </row>
    <row r="59" spans="1:11" x14ac:dyDescent="0.2">
      <c r="A59" t="s">
        <v>16</v>
      </c>
      <c r="B59" s="1">
        <f t="shared" si="7"/>
        <v>0.58797453703703706</v>
      </c>
      <c r="C59" s="1">
        <v>0.58800925925925929</v>
      </c>
      <c r="D59" s="1">
        <f t="shared" ref="D59:D60" si="59">C59-B59</f>
        <v>3.472222222222765E-5</v>
      </c>
      <c r="F59" s="1">
        <f t="shared" ref="F59:F60" si="60">B59+$F$5</f>
        <v>43793.837942592596</v>
      </c>
      <c r="G59" s="1">
        <f t="shared" ref="G59:G60" si="61">C59+$F$5</f>
        <v>43793.837977314812</v>
      </c>
      <c r="H59" s="1"/>
    </row>
    <row r="60" spans="1:11" x14ac:dyDescent="0.2">
      <c r="A60" t="s">
        <v>10</v>
      </c>
      <c r="B60" s="1">
        <f t="shared" si="7"/>
        <v>0.58800925925925929</v>
      </c>
      <c r="C60" s="1">
        <v>0.5881481481481482</v>
      </c>
      <c r="D60" s="1">
        <f t="shared" si="59"/>
        <v>1.388888888889106E-4</v>
      </c>
      <c r="F60" s="1">
        <f t="shared" si="60"/>
        <v>43793.837977314812</v>
      </c>
      <c r="G60" s="1">
        <f t="shared" si="61"/>
        <v>43793.838116203704</v>
      </c>
      <c r="H60" s="1"/>
    </row>
    <row r="61" spans="1:11" x14ac:dyDescent="0.2">
      <c r="A61" t="s">
        <v>16</v>
      </c>
      <c r="B61" s="1">
        <f t="shared" si="7"/>
        <v>0.5881481481481482</v>
      </c>
      <c r="C61" s="1">
        <v>0.58818287037037031</v>
      </c>
      <c r="D61" s="1">
        <f t="shared" ref="D61:D62" si="62">C61-B61</f>
        <v>3.4722222222116628E-5</v>
      </c>
      <c r="F61" s="1">
        <f t="shared" ref="F61:F62" si="63">B61+$F$5</f>
        <v>43793.838116203704</v>
      </c>
      <c r="G61" s="1">
        <f t="shared" ref="G61:G62" si="64">C61+$F$5</f>
        <v>43793.838150925927</v>
      </c>
      <c r="H61" s="1"/>
    </row>
    <row r="62" spans="1:11" x14ac:dyDescent="0.2">
      <c r="A62" t="s">
        <v>10</v>
      </c>
      <c r="B62" s="1">
        <f t="shared" si="7"/>
        <v>0.58818287037037031</v>
      </c>
      <c r="C62" s="1">
        <v>0.58822916666666669</v>
      </c>
      <c r="D62" s="1">
        <f t="shared" si="62"/>
        <v>4.6296296296377548E-5</v>
      </c>
      <c r="F62" s="1">
        <f t="shared" si="63"/>
        <v>43793.838150925927</v>
      </c>
      <c r="G62" s="1">
        <f t="shared" si="64"/>
        <v>43793.83819722222</v>
      </c>
      <c r="H62" s="1"/>
    </row>
    <row r="63" spans="1:11" x14ac:dyDescent="0.2">
      <c r="A63" t="s">
        <v>16</v>
      </c>
      <c r="B63" s="1">
        <f t="shared" si="7"/>
        <v>0.58822916666666669</v>
      </c>
      <c r="C63" s="1">
        <v>0.58826388888888892</v>
      </c>
      <c r="D63" s="1">
        <f t="shared" ref="D63:D64" si="65">C63-B63</f>
        <v>3.472222222222765E-5</v>
      </c>
      <c r="F63" s="1">
        <f t="shared" ref="F63:F64" si="66">B63+$F$5</f>
        <v>43793.83819722222</v>
      </c>
      <c r="G63" s="1">
        <f t="shared" ref="G63:G64" si="67">C63+$F$5</f>
        <v>43793.838231944443</v>
      </c>
      <c r="H63" s="1"/>
    </row>
    <row r="64" spans="1:11" x14ac:dyDescent="0.2">
      <c r="A64" t="s">
        <v>10</v>
      </c>
      <c r="B64" s="1">
        <f t="shared" si="7"/>
        <v>0.58826388888888892</v>
      </c>
      <c r="C64" s="1">
        <v>0.5883680555555556</v>
      </c>
      <c r="D64" s="1">
        <f t="shared" si="65"/>
        <v>1.0416666666668295E-4</v>
      </c>
      <c r="F64" s="1">
        <f t="shared" si="66"/>
        <v>43793.838231944443</v>
      </c>
      <c r="G64" s="1">
        <f t="shared" si="67"/>
        <v>43793.838336111112</v>
      </c>
      <c r="H64" s="1"/>
      <c r="K64" t="s">
        <v>47</v>
      </c>
    </row>
    <row r="65" spans="1:8" x14ac:dyDescent="0.2">
      <c r="A65" t="s">
        <v>10</v>
      </c>
      <c r="B65" s="1">
        <f t="shared" si="7"/>
        <v>0.5883680555555556</v>
      </c>
      <c r="C65" s="1">
        <v>0.58847222222222217</v>
      </c>
      <c r="D65" s="1">
        <f t="shared" ref="D65:D66" si="68">C65-B65</f>
        <v>1.0416666666657193E-4</v>
      </c>
      <c r="F65" s="1">
        <f t="shared" ref="F65:F66" si="69">B65+$F$5</f>
        <v>43793.838336111112</v>
      </c>
      <c r="G65" s="1">
        <f t="shared" ref="G65:G66" si="70">C65+$F$5</f>
        <v>43793.838440277781</v>
      </c>
      <c r="H65" s="1"/>
    </row>
    <row r="66" spans="1:8" x14ac:dyDescent="0.2">
      <c r="A66" t="s">
        <v>16</v>
      </c>
      <c r="B66" s="1">
        <f t="shared" si="7"/>
        <v>0.58847222222222217</v>
      </c>
      <c r="C66" s="1">
        <v>0.58850694444444451</v>
      </c>
      <c r="D66" s="1">
        <f t="shared" si="68"/>
        <v>3.4722222222338672E-5</v>
      </c>
      <c r="F66" s="1">
        <f t="shared" si="69"/>
        <v>43793.838440277781</v>
      </c>
      <c r="G66" s="1">
        <f t="shared" si="70"/>
        <v>43793.838474999997</v>
      </c>
      <c r="H66" s="1"/>
    </row>
    <row r="67" spans="1:8" x14ac:dyDescent="0.2">
      <c r="A67" t="s">
        <v>10</v>
      </c>
      <c r="B67" s="1">
        <f t="shared" si="7"/>
        <v>0.58850694444444451</v>
      </c>
      <c r="C67" s="1">
        <v>0.58863425925925927</v>
      </c>
      <c r="D67" s="1">
        <f t="shared" ref="D67:D68" si="71">C67-B67</f>
        <v>1.273148148147607E-4</v>
      </c>
      <c r="F67" s="1">
        <f t="shared" ref="F67:F68" si="72">B67+$F$5</f>
        <v>43793.838474999997</v>
      </c>
      <c r="G67" s="1">
        <f t="shared" ref="G67:G68" si="73">C67+$F$5</f>
        <v>43793.838602314812</v>
      </c>
      <c r="H67" s="1"/>
    </row>
    <row r="68" spans="1:8" x14ac:dyDescent="0.2">
      <c r="A68" t="s">
        <v>16</v>
      </c>
      <c r="B68" s="1">
        <f t="shared" si="7"/>
        <v>0.58863425925925927</v>
      </c>
      <c r="C68" s="1">
        <v>0.58865740740740746</v>
      </c>
      <c r="D68" s="1">
        <f t="shared" si="71"/>
        <v>2.3148148148188774E-5</v>
      </c>
      <c r="F68" s="1">
        <f t="shared" si="72"/>
        <v>43793.838602314812</v>
      </c>
      <c r="G68" s="1">
        <f t="shared" si="73"/>
        <v>43793.838625462966</v>
      </c>
      <c r="H68" s="1"/>
    </row>
    <row r="69" spans="1:8" x14ac:dyDescent="0.2">
      <c r="A69" t="s">
        <v>10</v>
      </c>
      <c r="B69" s="1">
        <f t="shared" si="7"/>
        <v>0.58865740740740746</v>
      </c>
      <c r="C69" s="1">
        <v>0.58868055555555554</v>
      </c>
      <c r="D69" s="1">
        <f t="shared" ref="D69:D70" si="74">C69-B69</f>
        <v>2.3148148148077752E-5</v>
      </c>
      <c r="F69" s="1">
        <f t="shared" ref="F69:F70" si="75">B69+$F$5</f>
        <v>43793.838625462966</v>
      </c>
      <c r="G69" s="1">
        <f t="shared" ref="G69:G70" si="76">C69+$F$5</f>
        <v>43793.838648611112</v>
      </c>
      <c r="H69" s="1"/>
    </row>
    <row r="70" spans="1:8" x14ac:dyDescent="0.2">
      <c r="A70" t="s">
        <v>16</v>
      </c>
      <c r="B70" s="1">
        <f t="shared" si="7"/>
        <v>0.58868055555555554</v>
      </c>
      <c r="C70" s="1">
        <v>0.58870370370370373</v>
      </c>
      <c r="D70" s="1">
        <f t="shared" si="74"/>
        <v>2.3148148148188774E-5</v>
      </c>
      <c r="F70" s="1">
        <f t="shared" si="75"/>
        <v>43793.838648611112</v>
      </c>
      <c r="G70" s="1">
        <f t="shared" si="76"/>
        <v>43793.838671759258</v>
      </c>
      <c r="H70" s="1"/>
    </row>
    <row r="71" spans="1:8" x14ac:dyDescent="0.2">
      <c r="A71" t="s">
        <v>10</v>
      </c>
      <c r="B71" s="1">
        <f t="shared" si="7"/>
        <v>0.58870370370370373</v>
      </c>
      <c r="C71" s="1">
        <v>0.58991898148148147</v>
      </c>
      <c r="D71" s="1">
        <f t="shared" ref="D71:D72" si="77">C71-B71</f>
        <v>1.2152777777777457E-3</v>
      </c>
      <c r="F71" s="1">
        <f t="shared" ref="F71:F72" si="78">B71+$F$5</f>
        <v>43793.838671759258</v>
      </c>
      <c r="G71" s="1">
        <f t="shared" ref="G71:G72" si="79">C71+$F$5</f>
        <v>43793.839887037037</v>
      </c>
      <c r="H71" s="1"/>
    </row>
    <row r="72" spans="1:8" x14ac:dyDescent="0.2">
      <c r="A72" t="s">
        <v>15</v>
      </c>
      <c r="B72" s="1">
        <f t="shared" si="7"/>
        <v>0.58991898148148147</v>
      </c>
      <c r="C72" s="1">
        <v>0.58994212962962966</v>
      </c>
      <c r="D72" s="1">
        <f t="shared" si="77"/>
        <v>2.3148148148188774E-5</v>
      </c>
      <c r="F72" s="1">
        <f t="shared" si="78"/>
        <v>43793.839887037037</v>
      </c>
      <c r="G72" s="1">
        <f t="shared" si="79"/>
        <v>43793.839910185183</v>
      </c>
      <c r="H72" s="1"/>
    </row>
    <row r="73" spans="1:8" x14ac:dyDescent="0.2">
      <c r="A73" t="s">
        <v>10</v>
      </c>
      <c r="B73" s="1">
        <f t="shared" si="7"/>
        <v>0.58994212962962966</v>
      </c>
      <c r="C73" s="1">
        <v>0.59004629629629635</v>
      </c>
      <c r="D73" s="1">
        <f t="shared" ref="D73:D74" si="80">C73-B73</f>
        <v>1.0416666666668295E-4</v>
      </c>
      <c r="F73" s="1">
        <f t="shared" ref="F73:F74" si="81">B73+$F$5</f>
        <v>43793.839910185183</v>
      </c>
      <c r="G73" s="1">
        <f t="shared" ref="G73:G74" si="82">C73+$F$5</f>
        <v>43793.840014351852</v>
      </c>
      <c r="H73" s="1"/>
    </row>
    <row r="74" spans="1:8" x14ac:dyDescent="0.2">
      <c r="A74" t="s">
        <v>15</v>
      </c>
      <c r="B74" s="1">
        <f t="shared" si="7"/>
        <v>0.59004629629629635</v>
      </c>
      <c r="C74" s="1">
        <v>0.59008101851851846</v>
      </c>
      <c r="D74" s="1">
        <f t="shared" si="80"/>
        <v>3.4722222222116628E-5</v>
      </c>
      <c r="F74" s="1">
        <f t="shared" si="81"/>
        <v>43793.840014351852</v>
      </c>
      <c r="G74" s="1">
        <f t="shared" si="82"/>
        <v>43793.840049074075</v>
      </c>
      <c r="H74" s="1"/>
    </row>
    <row r="75" spans="1:8" x14ac:dyDescent="0.2">
      <c r="A75" t="s">
        <v>10</v>
      </c>
      <c r="B75" s="1">
        <f t="shared" si="7"/>
        <v>0.59008101851851846</v>
      </c>
      <c r="C75" s="1">
        <v>0.59024305555555556</v>
      </c>
      <c r="D75" s="1">
        <f t="shared" ref="D75:D76" si="83">C75-B75</f>
        <v>1.6203703703709937E-4</v>
      </c>
      <c r="F75" s="1">
        <f t="shared" ref="F75:F76" si="84">B75+$F$5</f>
        <v>43793.840049074075</v>
      </c>
      <c r="G75" s="1">
        <f t="shared" ref="G75:G76" si="85">C75+$F$5</f>
        <v>43793.840211111114</v>
      </c>
      <c r="H75" s="1"/>
    </row>
    <row r="76" spans="1:8" x14ac:dyDescent="0.2">
      <c r="A76" t="s">
        <v>15</v>
      </c>
      <c r="B76" s="1">
        <f t="shared" si="7"/>
        <v>0.59024305555555556</v>
      </c>
      <c r="C76" s="1">
        <v>0.59027777777777779</v>
      </c>
      <c r="D76" s="1">
        <f t="shared" si="83"/>
        <v>3.472222222222765E-5</v>
      </c>
      <c r="F76" s="1">
        <f t="shared" si="84"/>
        <v>43793.840211111114</v>
      </c>
      <c r="G76" s="1">
        <f t="shared" si="85"/>
        <v>43793.840245833337</v>
      </c>
      <c r="H76" s="1"/>
    </row>
    <row r="77" spans="1:8" x14ac:dyDescent="0.2">
      <c r="A77" t="s">
        <v>10</v>
      </c>
      <c r="B77" s="1">
        <f t="shared" si="7"/>
        <v>0.59027777777777779</v>
      </c>
      <c r="C77" s="1">
        <v>0.59035879629629628</v>
      </c>
      <c r="D77" s="1">
        <f t="shared" ref="D77:D78" si="86">C77-B77</f>
        <v>8.1018518518494176E-5</v>
      </c>
      <c r="F77" s="1">
        <f t="shared" ref="F77:F78" si="87">B77+$F$5</f>
        <v>43793.840245833337</v>
      </c>
      <c r="G77" s="1">
        <f t="shared" ref="G77:G78" si="88">C77+$F$5</f>
        <v>43793.840326851852</v>
      </c>
      <c r="H77" s="1"/>
    </row>
    <row r="78" spans="1:8" x14ac:dyDescent="0.2">
      <c r="A78" t="s">
        <v>15</v>
      </c>
      <c r="B78" s="1">
        <f t="shared" si="7"/>
        <v>0.59035879629629628</v>
      </c>
      <c r="C78" s="1">
        <v>0.59042824074074074</v>
      </c>
      <c r="D78" s="1">
        <f t="shared" si="86"/>
        <v>6.94444444444553E-5</v>
      </c>
      <c r="F78" s="1">
        <f t="shared" si="87"/>
        <v>43793.840326851852</v>
      </c>
      <c r="G78" s="1">
        <f t="shared" si="88"/>
        <v>43793.840396296298</v>
      </c>
      <c r="H78" s="1"/>
    </row>
    <row r="79" spans="1:8" x14ac:dyDescent="0.2">
      <c r="A79" t="s">
        <v>10</v>
      </c>
      <c r="B79" s="1">
        <f t="shared" si="7"/>
        <v>0.59042824074074074</v>
      </c>
      <c r="C79" s="1">
        <v>0.59072916666666664</v>
      </c>
      <c r="D79" s="1">
        <f t="shared" ref="D79:D81" si="89">C79-B79</f>
        <v>3.0092592592589895E-4</v>
      </c>
      <c r="F79" s="1">
        <f t="shared" ref="F79:F81" si="90">B79+$F$5</f>
        <v>43793.840396296298</v>
      </c>
      <c r="G79" s="1">
        <f t="shared" ref="G79:G81" si="91">C79+$F$5</f>
        <v>43793.840697222222</v>
      </c>
      <c r="H79" s="1"/>
    </row>
    <row r="80" spans="1:8" x14ac:dyDescent="0.2">
      <c r="A80" t="s">
        <v>15</v>
      </c>
      <c r="B80" s="1">
        <f t="shared" si="7"/>
        <v>0.59072916666666664</v>
      </c>
      <c r="C80" s="1">
        <v>0.59076388888888887</v>
      </c>
      <c r="D80" s="1">
        <f t="shared" si="89"/>
        <v>3.472222222222765E-5</v>
      </c>
      <c r="F80" s="1">
        <f t="shared" si="90"/>
        <v>43793.840697222222</v>
      </c>
      <c r="G80" s="1">
        <f t="shared" si="91"/>
        <v>43793.840731944445</v>
      </c>
      <c r="H80" s="1"/>
    </row>
    <row r="81" spans="1:11" x14ac:dyDescent="0.2">
      <c r="A81" t="s">
        <v>10</v>
      </c>
      <c r="B81" s="1">
        <f>C80</f>
        <v>0.59076388888888887</v>
      </c>
      <c r="C81" s="1">
        <v>0.59083333333333332</v>
      </c>
      <c r="D81" s="1">
        <f t="shared" si="89"/>
        <v>6.94444444444553E-5</v>
      </c>
      <c r="F81" s="1">
        <f t="shared" si="90"/>
        <v>43793.840731944445</v>
      </c>
      <c r="G81" s="1">
        <f t="shared" si="91"/>
        <v>43793.840801388891</v>
      </c>
      <c r="H81" s="1"/>
    </row>
    <row r="82" spans="1:11" x14ac:dyDescent="0.2">
      <c r="A82" t="s">
        <v>9</v>
      </c>
      <c r="B82" s="1">
        <f>C81</f>
        <v>0.59083333333333332</v>
      </c>
      <c r="C82" s="1">
        <v>0.59086805555555555</v>
      </c>
      <c r="D82" s="1">
        <f t="shared" ref="D82" si="92">C82-B82</f>
        <v>3.472222222222765E-5</v>
      </c>
      <c r="F82" s="1">
        <f t="shared" ref="F82" si="93">B82+$F$5</f>
        <v>43793.840801388891</v>
      </c>
      <c r="G82" s="1">
        <f t="shared" ref="G82" si="94">C82+$F$5</f>
        <v>43793.840836111114</v>
      </c>
      <c r="H82" s="1"/>
      <c r="K82" t="s">
        <v>52</v>
      </c>
    </row>
    <row r="84" spans="1:11" x14ac:dyDescent="0.2">
      <c r="A84" t="s">
        <v>34</v>
      </c>
      <c r="F84" s="11">
        <v>0</v>
      </c>
      <c r="G84" t="s">
        <v>39</v>
      </c>
    </row>
    <row r="85" spans="1:11" x14ac:dyDescent="0.2">
      <c r="C85" t="s">
        <v>6</v>
      </c>
      <c r="E85" t="s">
        <v>43</v>
      </c>
      <c r="K85" t="s">
        <v>40</v>
      </c>
    </row>
    <row r="86" spans="1:11" x14ac:dyDescent="0.2">
      <c r="C86" t="s">
        <v>35</v>
      </c>
      <c r="D86" s="11" t="s">
        <v>33</v>
      </c>
      <c r="G86" t="s">
        <v>37</v>
      </c>
      <c r="H86" t="s">
        <v>49</v>
      </c>
      <c r="I86" t="s">
        <v>38</v>
      </c>
      <c r="K86" s="15" t="str">
        <f>_xlfn.CONCAT("start",",","finish",",",G86,",",I86)</f>
        <v>start,finish,label,sub</v>
      </c>
    </row>
    <row r="87" spans="1:11" x14ac:dyDescent="0.2">
      <c r="C87" s="12" t="s">
        <v>36</v>
      </c>
      <c r="D87" s="13" t="str">
        <f>TEXT(F7+F$84/24,"hh:mm:ss")</f>
        <v>19:59:40</v>
      </c>
      <c r="E87" s="12" t="str">
        <f>C87</f>
        <v>2019:11:24</v>
      </c>
      <c r="F87" s="13" t="str">
        <f>TEXT(G7+F$84/24,"hh:mm:ss")</f>
        <v>19:59:44</v>
      </c>
      <c r="G87" t="str">
        <f>A7</f>
        <v>Standing</v>
      </c>
      <c r="H87">
        <f>COUNTIF(G87:G$88,G87)</f>
        <v>1</v>
      </c>
      <c r="I87">
        <v>1</v>
      </c>
      <c r="K87" s="15" t="str">
        <f>_xlfn.CONCAT(C87," ",D87,",",E87," ",F87,",",G87,",",I87)</f>
        <v>2019:11:24 19:59:40,2019:11:24 19:59:44,Standing,1</v>
      </c>
    </row>
    <row r="88" spans="1:11" x14ac:dyDescent="0.2">
      <c r="C88" s="12" t="s">
        <v>36</v>
      </c>
      <c r="D88" s="13" t="str">
        <f>TEXT(F8+F$84/24,"hh:mm:ss")</f>
        <v>19:59:44</v>
      </c>
      <c r="E88" s="12" t="str">
        <f>C88</f>
        <v>2019:11:24</v>
      </c>
      <c r="F88" s="13" t="str">
        <f>TEXT(G8+F$84/24,"hh:mm:ss")</f>
        <v>19:59:47</v>
      </c>
      <c r="G88" t="str">
        <f>A8</f>
        <v>Walking</v>
      </c>
      <c r="H88">
        <f>COUNTIF(G$88:G88,G88)</f>
        <v>1</v>
      </c>
      <c r="I88">
        <v>1</v>
      </c>
      <c r="K88" s="15" t="str">
        <f>_xlfn.CONCAT(C88," ",D88,",",E88," ",F88,",",G88,",",I88)</f>
        <v>2019:11:24 19:59:44,2019:11:24 19:59:47,Walking,1</v>
      </c>
    </row>
    <row r="89" spans="1:11" x14ac:dyDescent="0.2">
      <c r="C89" s="14" t="str">
        <f>C88</f>
        <v>2019:11:24</v>
      </c>
      <c r="D89" s="13" t="str">
        <f>TEXT(F9+F$84/24,"hh:mm:ss")</f>
        <v>19:59:47</v>
      </c>
      <c r="E89" s="12" t="str">
        <f t="shared" ref="E89:E101" si="95">C89</f>
        <v>2019:11:24</v>
      </c>
      <c r="F89" s="13" t="str">
        <f>TEXT(G9+F$84/24,"hh:mm:ss")</f>
        <v>19:59:50</v>
      </c>
      <c r="G89" t="str">
        <f>A9</f>
        <v>Downstairs</v>
      </c>
      <c r="H89">
        <f>COUNTIF(G$88:G89,G89)</f>
        <v>1</v>
      </c>
      <c r="I89">
        <v>1</v>
      </c>
      <c r="K89" s="15" t="str">
        <f t="shared" ref="K89:K152" si="96">_xlfn.CONCAT(C89," ",D89,",",E89," ",F89,",",G89,",",I89)</f>
        <v>2019:11:24 19:59:47,2019:11:24 19:59:50,Downstairs,1</v>
      </c>
    </row>
    <row r="90" spans="1:11" x14ac:dyDescent="0.2">
      <c r="C90" s="14" t="str">
        <f t="shared" ref="C90:C101" si="97">C89</f>
        <v>2019:11:24</v>
      </c>
      <c r="D90" s="13" t="str">
        <f>TEXT(F10+F$84/24,"hh:mm:ss")</f>
        <v>19:59:50</v>
      </c>
      <c r="E90" s="12" t="str">
        <f t="shared" si="95"/>
        <v>2019:11:24</v>
      </c>
      <c r="F90" s="13" t="str">
        <f>TEXT(G10+F$84/24,"hh:mm:ss")</f>
        <v>20:00:14</v>
      </c>
      <c r="G90" t="str">
        <f>A10</f>
        <v>Walking</v>
      </c>
      <c r="H90">
        <f>COUNTIF(G$88:G90,G90)</f>
        <v>2</v>
      </c>
      <c r="I90">
        <v>1</v>
      </c>
      <c r="K90" s="15" t="str">
        <f t="shared" si="96"/>
        <v>2019:11:24 19:59:50,2019:11:24 20:00:14,Walking,1</v>
      </c>
    </row>
    <row r="91" spans="1:11" x14ac:dyDescent="0.2">
      <c r="C91" s="14" t="str">
        <f t="shared" si="97"/>
        <v>2019:11:24</v>
      </c>
      <c r="D91" s="13" t="str">
        <f>TEXT(F11+F$84/24,"hh:mm:ss")</f>
        <v>20:00:14</v>
      </c>
      <c r="E91" s="12" t="str">
        <f t="shared" si="95"/>
        <v>2019:11:24</v>
      </c>
      <c r="F91" s="13" t="str">
        <f>TEXT(G11+F$84/24,"hh:mm:ss")</f>
        <v>20:00:18</v>
      </c>
      <c r="G91" t="str">
        <f>A11</f>
        <v>Downstairs</v>
      </c>
      <c r="H91">
        <f>COUNTIF(G$88:G91,G91)</f>
        <v>2</v>
      </c>
      <c r="I91">
        <v>1</v>
      </c>
      <c r="K91" s="15" t="str">
        <f t="shared" si="96"/>
        <v>2019:11:24 20:00:14,2019:11:24 20:00:18,Downstairs,1</v>
      </c>
    </row>
    <row r="92" spans="1:11" x14ac:dyDescent="0.2">
      <c r="C92" s="14" t="str">
        <f t="shared" si="97"/>
        <v>2019:11:24</v>
      </c>
      <c r="D92" s="13" t="str">
        <f>TEXT(F12+F$84/24,"hh:mm:ss")</f>
        <v>20:00:18</v>
      </c>
      <c r="E92" s="12" t="str">
        <f t="shared" si="95"/>
        <v>2019:11:24</v>
      </c>
      <c r="F92" s="13" t="str">
        <f>TEXT(G12+F$84/24,"hh:mm:ss")</f>
        <v>20:00:26</v>
      </c>
      <c r="G92" t="str">
        <f>A12</f>
        <v>Walking</v>
      </c>
      <c r="H92">
        <f>COUNTIF(G$88:G92,G92)</f>
        <v>3</v>
      </c>
      <c r="I92">
        <v>1</v>
      </c>
      <c r="K92" s="15" t="str">
        <f t="shared" si="96"/>
        <v>2019:11:24 20:00:18,2019:11:24 20:00:26,Walking,1</v>
      </c>
    </row>
    <row r="93" spans="1:11" x14ac:dyDescent="0.2">
      <c r="C93" s="14" t="str">
        <f t="shared" si="97"/>
        <v>2019:11:24</v>
      </c>
      <c r="D93" s="13" t="str">
        <f>TEXT(F13+F$84/24,"hh:mm:ss")</f>
        <v>20:00:26</v>
      </c>
      <c r="E93" s="12" t="str">
        <f t="shared" si="95"/>
        <v>2019:11:24</v>
      </c>
      <c r="F93" s="13" t="str">
        <f>TEXT(G13+F$84/24,"hh:mm:ss")</f>
        <v>20:00:28</v>
      </c>
      <c r="G93" t="str">
        <f>A13</f>
        <v>Downstairs</v>
      </c>
      <c r="H93">
        <f>COUNTIF(G$88:G93,G93)</f>
        <v>3</v>
      </c>
      <c r="I93">
        <v>1</v>
      </c>
      <c r="K93" s="15" t="str">
        <f t="shared" si="96"/>
        <v>2019:11:24 20:00:26,2019:11:24 20:00:28,Downstairs,1</v>
      </c>
    </row>
    <row r="94" spans="1:11" x14ac:dyDescent="0.2">
      <c r="C94" s="14" t="str">
        <f t="shared" si="97"/>
        <v>2019:11:24</v>
      </c>
      <c r="D94" s="13" t="str">
        <f>TEXT(F14+F$84/24,"hh:mm:ss")</f>
        <v>20:00:28</v>
      </c>
      <c r="E94" s="12" t="str">
        <f t="shared" si="95"/>
        <v>2019:11:24</v>
      </c>
      <c r="F94" s="13" t="str">
        <f>TEXT(G14+F$84/24,"hh:mm:ss")</f>
        <v>20:00:41</v>
      </c>
      <c r="G94" t="str">
        <f>A14</f>
        <v>Walking</v>
      </c>
      <c r="H94">
        <f>COUNTIF(G$88:G94,G94)</f>
        <v>4</v>
      </c>
      <c r="I94">
        <v>1</v>
      </c>
      <c r="K94" s="15" t="str">
        <f t="shared" si="96"/>
        <v>2019:11:24 20:00:28,2019:11:24 20:00:41,Walking,1</v>
      </c>
    </row>
    <row r="95" spans="1:11" x14ac:dyDescent="0.2">
      <c r="C95" s="14" t="str">
        <f t="shared" si="97"/>
        <v>2019:11:24</v>
      </c>
      <c r="D95" s="13" t="str">
        <f>TEXT(F15+F$84/24,"hh:mm:ss")</f>
        <v>20:00:41</v>
      </c>
      <c r="E95" s="12" t="str">
        <f t="shared" si="95"/>
        <v>2019:11:24</v>
      </c>
      <c r="F95" s="13" t="str">
        <f>TEXT(G15+F$84/24,"hh:mm:ss")</f>
        <v>20:00:43</v>
      </c>
      <c r="G95" t="str">
        <f>A15</f>
        <v>Downstairs</v>
      </c>
      <c r="H95">
        <f>COUNTIF(G$88:G95,G95)</f>
        <v>4</v>
      </c>
      <c r="I95">
        <v>1</v>
      </c>
      <c r="K95" s="15" t="str">
        <f t="shared" si="96"/>
        <v>2019:11:24 20:00:41,2019:11:24 20:00:43,Downstairs,1</v>
      </c>
    </row>
    <row r="96" spans="1:11" x14ac:dyDescent="0.2">
      <c r="C96" s="14" t="str">
        <f t="shared" si="97"/>
        <v>2019:11:24</v>
      </c>
      <c r="D96" s="13" t="str">
        <f>TEXT(F16+F$84/24,"hh:mm:ss")</f>
        <v>20:00:43</v>
      </c>
      <c r="E96" s="12" t="str">
        <f t="shared" si="95"/>
        <v>2019:11:24</v>
      </c>
      <c r="F96" s="13" t="str">
        <f>TEXT(G16+F$84/24,"hh:mm:ss")</f>
        <v>20:00:52</v>
      </c>
      <c r="G96" t="str">
        <f>A16</f>
        <v>Walking</v>
      </c>
      <c r="H96">
        <f>COUNTIF(G$88:G96,G96)</f>
        <v>5</v>
      </c>
      <c r="I96">
        <v>1</v>
      </c>
      <c r="K96" s="15" t="str">
        <f t="shared" si="96"/>
        <v>2019:11:24 20:00:43,2019:11:24 20:00:52,Walking,1</v>
      </c>
    </row>
    <row r="97" spans="3:11" x14ac:dyDescent="0.2">
      <c r="C97" s="14" t="str">
        <f t="shared" si="97"/>
        <v>2019:11:24</v>
      </c>
      <c r="D97" s="13" t="str">
        <f>TEXT(F17+F$84/24,"hh:mm:ss")</f>
        <v>20:00:52</v>
      </c>
      <c r="E97" s="12" t="str">
        <f t="shared" si="95"/>
        <v>2019:11:24</v>
      </c>
      <c r="F97" s="13" t="str">
        <f>TEXT(G17+F$84/24,"hh:mm:ss")</f>
        <v>20:00:54</v>
      </c>
      <c r="G97" t="str">
        <f>A17</f>
        <v>Downstairs</v>
      </c>
      <c r="H97">
        <f>COUNTIF(G$88:G97,G97)</f>
        <v>5</v>
      </c>
      <c r="I97">
        <v>1</v>
      </c>
      <c r="K97" s="15" t="str">
        <f t="shared" si="96"/>
        <v>2019:11:24 20:00:52,2019:11:24 20:00:54,Downstairs,1</v>
      </c>
    </row>
    <row r="98" spans="3:11" x14ac:dyDescent="0.2">
      <c r="C98" s="14" t="str">
        <f t="shared" si="97"/>
        <v>2019:11:24</v>
      </c>
      <c r="D98" s="13" t="str">
        <f>TEXT(F18+F$84/24,"hh:mm:ss")</f>
        <v>20:00:54</v>
      </c>
      <c r="E98" s="12" t="str">
        <f t="shared" si="95"/>
        <v>2019:11:24</v>
      </c>
      <c r="F98" s="13" t="str">
        <f>TEXT(G18+F$84/24,"hh:mm:ss")</f>
        <v>20:02:40</v>
      </c>
      <c r="G98" t="str">
        <f>A18</f>
        <v>Walking</v>
      </c>
      <c r="H98">
        <f>COUNTIF(G$88:G98,G98)</f>
        <v>6</v>
      </c>
      <c r="I98">
        <v>1</v>
      </c>
      <c r="K98" s="15" t="str">
        <f t="shared" si="96"/>
        <v>2019:11:24 20:00:54,2019:11:24 20:02:40,Walking,1</v>
      </c>
    </row>
    <row r="99" spans="3:11" x14ac:dyDescent="0.2">
      <c r="C99" s="14" t="str">
        <f t="shared" si="97"/>
        <v>2019:11:24</v>
      </c>
      <c r="D99" s="13" t="str">
        <f>TEXT(F19+F$84/24,"hh:mm:ss")</f>
        <v>20:02:40</v>
      </c>
      <c r="E99" s="12" t="str">
        <f t="shared" si="95"/>
        <v>2019:11:24</v>
      </c>
      <c r="F99" s="13" t="str">
        <f>TEXT(G19+F$84/24,"hh:mm:ss")</f>
        <v>20:02:42</v>
      </c>
      <c r="G99" t="str">
        <f>A19</f>
        <v>Upstairs</v>
      </c>
      <c r="H99">
        <f>COUNTIF(G$88:G99,G99)</f>
        <v>1</v>
      </c>
      <c r="I99">
        <v>1</v>
      </c>
      <c r="K99" s="15" t="str">
        <f t="shared" si="96"/>
        <v>2019:11:24 20:02:40,2019:11:24 20:02:42,Upstairs,1</v>
      </c>
    </row>
    <row r="100" spans="3:11" x14ac:dyDescent="0.2">
      <c r="C100" s="14" t="str">
        <f t="shared" si="97"/>
        <v>2019:11:24</v>
      </c>
      <c r="D100" s="13" t="str">
        <f>TEXT(F20+F$84/24,"hh:mm:ss")</f>
        <v>20:02:42</v>
      </c>
      <c r="E100" s="12" t="str">
        <f t="shared" si="95"/>
        <v>2019:11:24</v>
      </c>
      <c r="F100" s="13" t="str">
        <f>TEXT(G20+F$84/24,"hh:mm:ss")</f>
        <v>20:02:44</v>
      </c>
      <c r="G100" t="str">
        <f>A20</f>
        <v>Walking</v>
      </c>
      <c r="H100">
        <f>COUNTIF(G$88:G100,G100)</f>
        <v>7</v>
      </c>
      <c r="I100">
        <v>1</v>
      </c>
      <c r="K100" s="15" t="str">
        <f t="shared" si="96"/>
        <v>2019:11:24 20:02:42,2019:11:24 20:02:44,Walking,1</v>
      </c>
    </row>
    <row r="101" spans="3:11" x14ac:dyDescent="0.2">
      <c r="C101" s="14" t="str">
        <f t="shared" si="97"/>
        <v>2019:11:24</v>
      </c>
      <c r="D101" s="13" t="str">
        <f>TEXT(F21+F$84/24,"hh:mm:ss")</f>
        <v>20:02:44</v>
      </c>
      <c r="E101" s="12" t="str">
        <f t="shared" si="95"/>
        <v>2019:11:24</v>
      </c>
      <c r="F101" s="13" t="str">
        <f>TEXT(G21+F$84/24,"hh:mm:ss")</f>
        <v>20:02:47</v>
      </c>
      <c r="G101" t="str">
        <f>A21</f>
        <v>Upstairs</v>
      </c>
      <c r="H101">
        <f>COUNTIF(G$88:G101,G101)</f>
        <v>2</v>
      </c>
      <c r="I101">
        <v>1</v>
      </c>
      <c r="K101" s="15" t="str">
        <f t="shared" si="96"/>
        <v>2019:11:24 20:02:44,2019:11:24 20:02:47,Upstairs,1</v>
      </c>
    </row>
    <row r="102" spans="3:11" x14ac:dyDescent="0.2">
      <c r="C102" s="14" t="str">
        <f t="shared" ref="C102:C145" si="98">C101</f>
        <v>2019:11:24</v>
      </c>
      <c r="D102" s="13" t="str">
        <f>TEXT(F22+F$84/24,"hh:mm:ss")</f>
        <v>20:02:47</v>
      </c>
      <c r="E102" s="12" t="str">
        <f t="shared" ref="E102:E145" si="99">C102</f>
        <v>2019:11:24</v>
      </c>
      <c r="F102" s="13" t="str">
        <f>TEXT(G22+F$84/24,"hh:mm:ss")</f>
        <v>20:02:59</v>
      </c>
      <c r="G102" t="str">
        <f>A22</f>
        <v>Walking</v>
      </c>
      <c r="H102">
        <f>COUNTIF(G$88:G102,G102)</f>
        <v>8</v>
      </c>
      <c r="I102">
        <v>1</v>
      </c>
      <c r="K102" s="15" t="str">
        <f t="shared" si="96"/>
        <v>2019:11:24 20:02:47,2019:11:24 20:02:59,Walking,1</v>
      </c>
    </row>
    <row r="103" spans="3:11" x14ac:dyDescent="0.2">
      <c r="C103" s="14" t="str">
        <f t="shared" si="98"/>
        <v>2019:11:24</v>
      </c>
      <c r="D103" s="13" t="str">
        <f>TEXT(F23+F$84/24,"hh:mm:ss")</f>
        <v>20:02:59</v>
      </c>
      <c r="E103" s="12" t="str">
        <f t="shared" si="99"/>
        <v>2019:11:24</v>
      </c>
      <c r="F103" s="13" t="str">
        <f>TEXT(G23+F$84/24,"hh:mm:ss")</f>
        <v>20:03:02</v>
      </c>
      <c r="G103" t="str">
        <f>A23</f>
        <v>Upstairs</v>
      </c>
      <c r="H103">
        <f>COUNTIF(G$88:G103,G103)</f>
        <v>3</v>
      </c>
      <c r="I103">
        <v>1</v>
      </c>
      <c r="K103" s="15" t="str">
        <f t="shared" si="96"/>
        <v>2019:11:24 20:02:59,2019:11:24 20:03:02,Upstairs,1</v>
      </c>
    </row>
    <row r="104" spans="3:11" x14ac:dyDescent="0.2">
      <c r="C104" s="14" t="str">
        <f t="shared" si="98"/>
        <v>2019:11:24</v>
      </c>
      <c r="D104" s="13" t="str">
        <f>TEXT(F24+F$84/24,"hh:mm:ss")</f>
        <v>20:03:02</v>
      </c>
      <c r="E104" s="12" t="str">
        <f t="shared" si="99"/>
        <v>2019:11:24</v>
      </c>
      <c r="F104" s="13" t="str">
        <f>TEXT(G24+F$84/24,"hh:mm:ss")</f>
        <v>20:03:11</v>
      </c>
      <c r="G104" t="str">
        <f>A24</f>
        <v>Walking</v>
      </c>
      <c r="H104">
        <f>COUNTIF(G$88:G104,G104)</f>
        <v>9</v>
      </c>
      <c r="I104">
        <v>1</v>
      </c>
      <c r="K104" s="15" t="str">
        <f t="shared" si="96"/>
        <v>2019:11:24 20:03:02,2019:11:24 20:03:11,Walking,1</v>
      </c>
    </row>
    <row r="105" spans="3:11" x14ac:dyDescent="0.2">
      <c r="C105" s="14" t="str">
        <f t="shared" si="98"/>
        <v>2019:11:24</v>
      </c>
      <c r="D105" s="13" t="str">
        <f>TEXT(F25+F$84/24,"hh:mm:ss")</f>
        <v>20:03:11</v>
      </c>
      <c r="E105" s="12" t="str">
        <f t="shared" si="99"/>
        <v>2019:11:24</v>
      </c>
      <c r="F105" s="13" t="str">
        <f>TEXT(G25+F$84/24,"hh:mm:ss")</f>
        <v>20:03:12</v>
      </c>
      <c r="G105" t="str">
        <f>A25</f>
        <v>Upstairs</v>
      </c>
      <c r="H105">
        <f>COUNTIF(G$88:G105,G105)</f>
        <v>4</v>
      </c>
      <c r="I105">
        <v>1</v>
      </c>
      <c r="K105" s="15" t="str">
        <f t="shared" si="96"/>
        <v>2019:11:24 20:03:11,2019:11:24 20:03:12,Upstairs,1</v>
      </c>
    </row>
    <row r="106" spans="3:11" x14ac:dyDescent="0.2">
      <c r="C106" s="14" t="str">
        <f t="shared" si="98"/>
        <v>2019:11:24</v>
      </c>
      <c r="D106" s="13" t="str">
        <f>TEXT(F26+F$84/24,"hh:mm:ss")</f>
        <v>20:03:12</v>
      </c>
      <c r="E106" s="12" t="str">
        <f t="shared" si="99"/>
        <v>2019:11:24</v>
      </c>
      <c r="F106" s="13" t="str">
        <f>TEXT(G26+F$84/24,"hh:mm:ss")</f>
        <v>20:03:13</v>
      </c>
      <c r="G106" t="str">
        <f>A26</f>
        <v>Walking</v>
      </c>
      <c r="H106">
        <f>COUNTIF(G$88:G106,G106)</f>
        <v>10</v>
      </c>
      <c r="I106">
        <v>1</v>
      </c>
      <c r="K106" s="15" t="str">
        <f t="shared" si="96"/>
        <v>2019:11:24 20:03:12,2019:11:24 20:03:13,Walking,1</v>
      </c>
    </row>
    <row r="107" spans="3:11" x14ac:dyDescent="0.2">
      <c r="C107" s="14" t="str">
        <f t="shared" si="98"/>
        <v>2019:11:24</v>
      </c>
      <c r="D107" s="13" t="str">
        <f>TEXT(F27+F$84/24,"hh:mm:ss")</f>
        <v>20:03:13</v>
      </c>
      <c r="E107" s="12" t="str">
        <f t="shared" si="99"/>
        <v>2019:11:24</v>
      </c>
      <c r="F107" s="13" t="str">
        <f>TEXT(G27+F$84/24,"hh:mm:ss")</f>
        <v>20:03:14</v>
      </c>
      <c r="G107" t="str">
        <f>A27</f>
        <v>Upstairs</v>
      </c>
      <c r="H107">
        <f>COUNTIF(G$88:G107,G107)</f>
        <v>5</v>
      </c>
      <c r="I107">
        <v>1</v>
      </c>
      <c r="K107" s="15" t="str">
        <f t="shared" si="96"/>
        <v>2019:11:24 20:03:13,2019:11:24 20:03:14,Upstairs,1</v>
      </c>
    </row>
    <row r="108" spans="3:11" x14ac:dyDescent="0.2">
      <c r="C108" s="14" t="str">
        <f t="shared" si="98"/>
        <v>2019:11:24</v>
      </c>
      <c r="D108" s="13" t="str">
        <f>TEXT(F28+F$84/24,"hh:mm:ss")</f>
        <v>20:03:14</v>
      </c>
      <c r="E108" s="12" t="str">
        <f t="shared" si="99"/>
        <v>2019:11:24</v>
      </c>
      <c r="F108" s="13" t="str">
        <f>TEXT(G28+F$84/24,"hh:mm:ss")</f>
        <v>20:03:15</v>
      </c>
      <c r="G108" t="str">
        <f>A28</f>
        <v>Walking</v>
      </c>
      <c r="H108">
        <f>COUNTIF(G$88:G108,G108)</f>
        <v>11</v>
      </c>
      <c r="I108">
        <v>1</v>
      </c>
      <c r="K108" s="15" t="str">
        <f t="shared" si="96"/>
        <v>2019:11:24 20:03:14,2019:11:24 20:03:15,Walking,1</v>
      </c>
    </row>
    <row r="109" spans="3:11" x14ac:dyDescent="0.2">
      <c r="C109" s="14" t="str">
        <f t="shared" si="98"/>
        <v>2019:11:24</v>
      </c>
      <c r="D109" s="13" t="str">
        <f>TEXT(F29+F$84/24,"hh:mm:ss")</f>
        <v>20:03:15</v>
      </c>
      <c r="E109" s="12" t="str">
        <f t="shared" si="99"/>
        <v>2019:11:24</v>
      </c>
      <c r="F109" s="13" t="str">
        <f>TEXT(G29+F$84/24,"hh:mm:ss")</f>
        <v>20:03:16</v>
      </c>
      <c r="G109" t="str">
        <f>A29</f>
        <v>Upstairs</v>
      </c>
      <c r="H109">
        <f>COUNTIF(G$88:G109,G109)</f>
        <v>6</v>
      </c>
      <c r="I109">
        <v>1</v>
      </c>
      <c r="K109" s="15" t="str">
        <f t="shared" si="96"/>
        <v>2019:11:24 20:03:15,2019:11:24 20:03:16,Upstairs,1</v>
      </c>
    </row>
    <row r="110" spans="3:11" x14ac:dyDescent="0.2">
      <c r="C110" s="14" t="str">
        <f t="shared" si="98"/>
        <v>2019:11:24</v>
      </c>
      <c r="D110" s="13" t="str">
        <f>TEXT(F30+F$84/24,"hh:mm:ss")</f>
        <v>20:03:16</v>
      </c>
      <c r="E110" s="12" t="str">
        <f t="shared" si="99"/>
        <v>2019:11:24</v>
      </c>
      <c r="F110" s="13" t="str">
        <f>TEXT(G30+F$84/24,"hh:mm:ss")</f>
        <v>20:03:17</v>
      </c>
      <c r="G110" t="str">
        <f>A30</f>
        <v>Walking</v>
      </c>
      <c r="H110">
        <f>COUNTIF(G$88:G110,G110)</f>
        <v>12</v>
      </c>
      <c r="I110">
        <v>1</v>
      </c>
      <c r="K110" s="15" t="str">
        <f t="shared" si="96"/>
        <v>2019:11:24 20:03:16,2019:11:24 20:03:17,Walking,1</v>
      </c>
    </row>
    <row r="111" spans="3:11" x14ac:dyDescent="0.2">
      <c r="C111" s="14" t="str">
        <f t="shared" si="98"/>
        <v>2019:11:24</v>
      </c>
      <c r="D111" s="13" t="str">
        <f>TEXT(F31+F$84/24,"hh:mm:ss")</f>
        <v>20:03:17</v>
      </c>
      <c r="E111" s="12" t="str">
        <f t="shared" si="99"/>
        <v>2019:11:24</v>
      </c>
      <c r="F111" s="13" t="str">
        <f>TEXT(G31+F$84/24,"hh:mm:ss")</f>
        <v>20:03:18</v>
      </c>
      <c r="G111" t="str">
        <f>A31</f>
        <v>Upstairs</v>
      </c>
      <c r="H111">
        <f>COUNTIF(G$88:G111,G111)</f>
        <v>7</v>
      </c>
      <c r="I111">
        <v>1</v>
      </c>
      <c r="K111" s="15" t="str">
        <f t="shared" si="96"/>
        <v>2019:11:24 20:03:17,2019:11:24 20:03:18,Upstairs,1</v>
      </c>
    </row>
    <row r="112" spans="3:11" x14ac:dyDescent="0.2">
      <c r="C112" s="14" t="str">
        <f t="shared" si="98"/>
        <v>2019:11:24</v>
      </c>
      <c r="D112" s="13" t="str">
        <f>TEXT(F32+F$84/24,"hh:mm:ss")</f>
        <v>20:03:18</v>
      </c>
      <c r="E112" s="12" t="str">
        <f t="shared" si="99"/>
        <v>2019:11:24</v>
      </c>
      <c r="F112" s="13" t="str">
        <f>TEXT(G32+F$84/24,"hh:mm:ss")</f>
        <v>20:03:19</v>
      </c>
      <c r="G112" t="str">
        <f>A32</f>
        <v>Walking</v>
      </c>
      <c r="H112">
        <f>COUNTIF(G$88:G112,G112)</f>
        <v>13</v>
      </c>
      <c r="I112">
        <v>1</v>
      </c>
      <c r="K112" s="15" t="str">
        <f t="shared" si="96"/>
        <v>2019:11:24 20:03:18,2019:11:24 20:03:19,Walking,1</v>
      </c>
    </row>
    <row r="113" spans="3:11" x14ac:dyDescent="0.2">
      <c r="C113" s="14" t="str">
        <f t="shared" si="98"/>
        <v>2019:11:24</v>
      </c>
      <c r="D113" s="13" t="str">
        <f>TEXT(F33+F$84/24,"hh:mm:ss")</f>
        <v>20:03:19</v>
      </c>
      <c r="E113" s="12" t="str">
        <f t="shared" si="99"/>
        <v>2019:11:24</v>
      </c>
      <c r="F113" s="13" t="str">
        <f>TEXT(G33+F$84/24,"hh:mm:ss")</f>
        <v>20:03:20</v>
      </c>
      <c r="G113" t="str">
        <f>A33</f>
        <v>Upstairs</v>
      </c>
      <c r="H113">
        <f>COUNTIF(G$88:G113,G113)</f>
        <v>8</v>
      </c>
      <c r="I113">
        <v>1</v>
      </c>
      <c r="K113" s="15" t="str">
        <f t="shared" si="96"/>
        <v>2019:11:24 20:03:19,2019:11:24 20:03:20,Upstairs,1</v>
      </c>
    </row>
    <row r="114" spans="3:11" x14ac:dyDescent="0.2">
      <c r="C114" s="14" t="str">
        <f t="shared" si="98"/>
        <v>2019:11:24</v>
      </c>
      <c r="D114" s="13" t="str">
        <f>TEXT(F34+F$84/24,"hh:mm:ss")</f>
        <v>20:03:20</v>
      </c>
      <c r="E114" s="12" t="str">
        <f t="shared" si="99"/>
        <v>2019:11:24</v>
      </c>
      <c r="F114" s="13" t="str">
        <f>TEXT(G34+F$84/24,"hh:mm:ss")</f>
        <v>20:03:21</v>
      </c>
      <c r="G114" t="str">
        <f>A34</f>
        <v>Walking</v>
      </c>
      <c r="H114">
        <f>COUNTIF(G$88:G114,G114)</f>
        <v>14</v>
      </c>
      <c r="I114">
        <v>1</v>
      </c>
      <c r="K114" s="15" t="str">
        <f t="shared" si="96"/>
        <v>2019:11:24 20:03:20,2019:11:24 20:03:21,Walking,1</v>
      </c>
    </row>
    <row r="115" spans="3:11" x14ac:dyDescent="0.2">
      <c r="C115" s="14" t="str">
        <f t="shared" si="98"/>
        <v>2019:11:24</v>
      </c>
      <c r="D115" s="13" t="str">
        <f>TEXT(F35+F$84/24,"hh:mm:ss")</f>
        <v>20:03:21</v>
      </c>
      <c r="E115" s="12" t="str">
        <f t="shared" si="99"/>
        <v>2019:11:24</v>
      </c>
      <c r="F115" s="13" t="str">
        <f>TEXT(G35+F$84/24,"hh:mm:ss")</f>
        <v>20:03:24</v>
      </c>
      <c r="G115" t="str">
        <f>A35</f>
        <v>Upstairs</v>
      </c>
      <c r="H115">
        <f>COUNTIF(G$88:G115,G115)</f>
        <v>9</v>
      </c>
      <c r="I115">
        <v>1</v>
      </c>
      <c r="K115" s="15" t="str">
        <f t="shared" si="96"/>
        <v>2019:11:24 20:03:21,2019:11:24 20:03:24,Upstairs,1</v>
      </c>
    </row>
    <row r="116" spans="3:11" x14ac:dyDescent="0.2">
      <c r="C116" s="14" t="str">
        <f t="shared" si="98"/>
        <v>2019:11:24</v>
      </c>
      <c r="D116" s="13" t="str">
        <f>TEXT(F36+F$84/24,"hh:mm:ss")</f>
        <v>20:03:24</v>
      </c>
      <c r="E116" s="12" t="str">
        <f t="shared" si="99"/>
        <v>2019:11:24</v>
      </c>
      <c r="F116" s="13" t="str">
        <f>TEXT(G36+F$84/24,"hh:mm:ss")</f>
        <v>20:03:27</v>
      </c>
      <c r="G116" t="str">
        <f>A36</f>
        <v>Walking</v>
      </c>
      <c r="H116">
        <f>COUNTIF(G$88:G116,G116)</f>
        <v>15</v>
      </c>
      <c r="I116">
        <v>1</v>
      </c>
      <c r="K116" s="15" t="str">
        <f t="shared" si="96"/>
        <v>2019:11:24 20:03:24,2019:11:24 20:03:27,Walking,1</v>
      </c>
    </row>
    <row r="117" spans="3:11" x14ac:dyDescent="0.2">
      <c r="C117" s="14" t="str">
        <f t="shared" si="98"/>
        <v>2019:11:24</v>
      </c>
      <c r="D117" s="13" t="str">
        <f>TEXT(F37+F$84/24,"hh:mm:ss")</f>
        <v>20:03:27</v>
      </c>
      <c r="E117" s="12" t="str">
        <f t="shared" si="99"/>
        <v>2019:11:24</v>
      </c>
      <c r="F117" s="13" t="str">
        <f>TEXT(G37+F$84/24,"hh:mm:ss")</f>
        <v>20:03:31</v>
      </c>
      <c r="G117" t="str">
        <f>A37</f>
        <v>Upstairs</v>
      </c>
      <c r="H117">
        <f>COUNTIF(G$88:G117,G117)</f>
        <v>10</v>
      </c>
      <c r="I117">
        <v>1</v>
      </c>
      <c r="K117" s="15" t="str">
        <f t="shared" si="96"/>
        <v>2019:11:24 20:03:27,2019:11:24 20:03:31,Upstairs,1</v>
      </c>
    </row>
    <row r="118" spans="3:11" x14ac:dyDescent="0.2">
      <c r="C118" s="14" t="str">
        <f t="shared" si="98"/>
        <v>2019:11:24</v>
      </c>
      <c r="D118" s="13" t="str">
        <f>TEXT(F38+F$84/24,"hh:mm:ss")</f>
        <v>20:03:31</v>
      </c>
      <c r="E118" s="12" t="str">
        <f t="shared" si="99"/>
        <v>2019:11:24</v>
      </c>
      <c r="F118" s="13" t="str">
        <f>TEXT(G38+F$84/24,"hh:mm:ss")</f>
        <v>20:03:43</v>
      </c>
      <c r="G118" t="str">
        <f>A38</f>
        <v>Walking</v>
      </c>
      <c r="H118">
        <f>COUNTIF(G$88:G118,G118)</f>
        <v>16</v>
      </c>
      <c r="I118">
        <v>1</v>
      </c>
      <c r="K118" s="15" t="str">
        <f t="shared" si="96"/>
        <v>2019:11:24 20:03:31,2019:11:24 20:03:43,Walking,1</v>
      </c>
    </row>
    <row r="119" spans="3:11" x14ac:dyDescent="0.2">
      <c r="C119" s="14" t="str">
        <f t="shared" si="98"/>
        <v>2019:11:24</v>
      </c>
      <c r="D119" s="13" t="str">
        <f>TEXT(F39+F$84/24,"hh:mm:ss")</f>
        <v>20:03:43</v>
      </c>
      <c r="E119" s="12" t="str">
        <f t="shared" si="99"/>
        <v>2019:11:24</v>
      </c>
      <c r="F119" s="13" t="str">
        <f>TEXT(G39+F$84/24,"hh:mm:ss")</f>
        <v>20:03:46</v>
      </c>
      <c r="G119" t="str">
        <f>A39</f>
        <v>Upstairs</v>
      </c>
      <c r="H119">
        <f>COUNTIF(G$88:G119,G119)</f>
        <v>11</v>
      </c>
      <c r="I119">
        <v>1</v>
      </c>
      <c r="K119" s="15" t="str">
        <f t="shared" si="96"/>
        <v>2019:11:24 20:03:43,2019:11:24 20:03:46,Upstairs,1</v>
      </c>
    </row>
    <row r="120" spans="3:11" x14ac:dyDescent="0.2">
      <c r="C120" s="14" t="str">
        <f t="shared" si="98"/>
        <v>2019:11:24</v>
      </c>
      <c r="D120" s="13" t="str">
        <f>TEXT(F40+F$84/24,"hh:mm:ss")</f>
        <v>20:03:46</v>
      </c>
      <c r="E120" s="12" t="str">
        <f t="shared" si="99"/>
        <v>2019:11:24</v>
      </c>
      <c r="F120" s="13" t="str">
        <f>TEXT(G40+F$84/24,"hh:mm:ss")</f>
        <v>20:03:50</v>
      </c>
      <c r="G120" t="str">
        <f>A40</f>
        <v>Walking</v>
      </c>
      <c r="H120">
        <f>COUNTIF(G$88:G120,G120)</f>
        <v>17</v>
      </c>
      <c r="I120">
        <v>1</v>
      </c>
      <c r="K120" s="15" t="str">
        <f t="shared" si="96"/>
        <v>2019:11:24 20:03:46,2019:11:24 20:03:50,Walking,1</v>
      </c>
    </row>
    <row r="121" spans="3:11" x14ac:dyDescent="0.2">
      <c r="C121" s="14" t="str">
        <f t="shared" si="98"/>
        <v>2019:11:24</v>
      </c>
      <c r="D121" s="13" t="str">
        <f>TEXT(F41+F$84/24,"hh:mm:ss")</f>
        <v>20:03:50</v>
      </c>
      <c r="E121" s="12" t="str">
        <f t="shared" si="99"/>
        <v>2019:11:24</v>
      </c>
      <c r="F121" s="13" t="str">
        <f>TEXT(G41+F$84/24,"hh:mm:ss")</f>
        <v>20:03:57</v>
      </c>
      <c r="G121" t="str">
        <f>A41</f>
        <v>Upstairs</v>
      </c>
      <c r="H121">
        <f>COUNTIF(G$88:G121,G121)</f>
        <v>12</v>
      </c>
      <c r="I121">
        <v>1</v>
      </c>
      <c r="K121" s="15" t="str">
        <f t="shared" si="96"/>
        <v>2019:11:24 20:03:50,2019:11:24 20:03:57,Upstairs,1</v>
      </c>
    </row>
    <row r="122" spans="3:11" x14ac:dyDescent="0.2">
      <c r="C122" s="14" t="str">
        <f t="shared" si="98"/>
        <v>2019:11:24</v>
      </c>
      <c r="D122" s="13" t="str">
        <f>TEXT(F42+F$84/24,"hh:mm:ss")</f>
        <v>20:03:57</v>
      </c>
      <c r="E122" s="12" t="str">
        <f t="shared" si="99"/>
        <v>2019:11:24</v>
      </c>
      <c r="F122" s="13" t="str">
        <f>TEXT(G42+F$84/24,"hh:mm:ss")</f>
        <v>20:03:59</v>
      </c>
      <c r="G122" t="str">
        <f>A42</f>
        <v>Walking</v>
      </c>
      <c r="H122">
        <f>COUNTIF(G$88:G122,G122)</f>
        <v>18</v>
      </c>
      <c r="I122">
        <v>1</v>
      </c>
      <c r="K122" s="15" t="str">
        <f t="shared" si="96"/>
        <v>2019:11:24 20:03:57,2019:11:24 20:03:59,Walking,1</v>
      </c>
    </row>
    <row r="123" spans="3:11" x14ac:dyDescent="0.2">
      <c r="C123" s="14" t="str">
        <f t="shared" si="98"/>
        <v>2019:11:24</v>
      </c>
      <c r="D123" s="13" t="str">
        <f>TEXT(F43+F$84/24,"hh:mm:ss")</f>
        <v>20:03:59</v>
      </c>
      <c r="E123" s="12" t="str">
        <f t="shared" si="99"/>
        <v>2019:11:24</v>
      </c>
      <c r="F123" s="13" t="str">
        <f>TEXT(G43+F$84/24,"hh:mm:ss")</f>
        <v>20:04:06</v>
      </c>
      <c r="G123" t="str">
        <f>A43</f>
        <v>Upstairs</v>
      </c>
      <c r="H123">
        <f>COUNTIF(G$88:G123,G123)</f>
        <v>13</v>
      </c>
      <c r="I123">
        <v>1</v>
      </c>
      <c r="K123" s="15" t="str">
        <f t="shared" si="96"/>
        <v>2019:11:24 20:03:59,2019:11:24 20:04:06,Upstairs,1</v>
      </c>
    </row>
    <row r="124" spans="3:11" x14ac:dyDescent="0.2">
      <c r="C124" s="14" t="str">
        <f t="shared" si="98"/>
        <v>2019:11:24</v>
      </c>
      <c r="D124" s="13" t="str">
        <f>TEXT(F44+F$84/24,"hh:mm:ss")</f>
        <v>20:04:06</v>
      </c>
      <c r="E124" s="12" t="str">
        <f t="shared" si="99"/>
        <v>2019:11:24</v>
      </c>
      <c r="F124" s="13" t="str">
        <f>TEXT(G44+F$84/24,"hh:mm:ss")</f>
        <v>20:04:09</v>
      </c>
      <c r="G124" t="str">
        <f>A44</f>
        <v>Walking</v>
      </c>
      <c r="H124">
        <f>COUNTIF(G$88:G124,G124)</f>
        <v>19</v>
      </c>
      <c r="I124">
        <v>1</v>
      </c>
      <c r="K124" s="15" t="str">
        <f t="shared" si="96"/>
        <v>2019:11:24 20:04:06,2019:11:24 20:04:09,Walking,1</v>
      </c>
    </row>
    <row r="125" spans="3:11" x14ac:dyDescent="0.2">
      <c r="C125" s="14" t="str">
        <f t="shared" si="98"/>
        <v>2019:11:24</v>
      </c>
      <c r="D125" s="13" t="str">
        <f>TEXT(F45+F$84/24,"hh:mm:ss")</f>
        <v>20:04:09</v>
      </c>
      <c r="E125" s="12" t="str">
        <f t="shared" si="99"/>
        <v>2019:11:24</v>
      </c>
      <c r="F125" s="13" t="str">
        <f>TEXT(G45+F$84/24,"hh:mm:ss")</f>
        <v>20:04:14</v>
      </c>
      <c r="G125" t="str">
        <f>A45</f>
        <v>Upstairs</v>
      </c>
      <c r="H125">
        <f>COUNTIF(G$88:G125,G125)</f>
        <v>14</v>
      </c>
      <c r="I125">
        <v>1</v>
      </c>
      <c r="K125" s="15" t="str">
        <f t="shared" si="96"/>
        <v>2019:11:24 20:04:09,2019:11:24 20:04:14,Upstairs,1</v>
      </c>
    </row>
    <row r="126" spans="3:11" x14ac:dyDescent="0.2">
      <c r="C126" s="14" t="str">
        <f t="shared" si="98"/>
        <v>2019:11:24</v>
      </c>
      <c r="D126" s="13" t="str">
        <f>TEXT(F46+F$84/24,"hh:mm:ss")</f>
        <v>20:04:14</v>
      </c>
      <c r="E126" s="12" t="str">
        <f t="shared" si="99"/>
        <v>2019:11:24</v>
      </c>
      <c r="F126" s="13" t="str">
        <f>TEXT(G46+F$84/24,"hh:mm:ss")</f>
        <v>20:04:16</v>
      </c>
      <c r="G126" t="str">
        <f>A46</f>
        <v>Walking</v>
      </c>
      <c r="H126">
        <f>COUNTIF(G$88:G126,G126)</f>
        <v>20</v>
      </c>
      <c r="I126">
        <v>1</v>
      </c>
      <c r="K126" s="15" t="str">
        <f t="shared" si="96"/>
        <v>2019:11:24 20:04:14,2019:11:24 20:04:16,Walking,1</v>
      </c>
    </row>
    <row r="127" spans="3:11" x14ac:dyDescent="0.2">
      <c r="C127" s="14" t="str">
        <f t="shared" si="98"/>
        <v>2019:11:24</v>
      </c>
      <c r="D127" s="13" t="str">
        <f>TEXT(F47+F$84/24,"hh:mm:ss")</f>
        <v>20:04:16</v>
      </c>
      <c r="E127" s="12" t="str">
        <f t="shared" si="99"/>
        <v>2019:11:24</v>
      </c>
      <c r="F127" s="13" t="str">
        <f>TEXT(G47+F$84/24,"hh:mm:ss")</f>
        <v>20:04:20</v>
      </c>
      <c r="G127" t="str">
        <f>A47</f>
        <v>Upstairs</v>
      </c>
      <c r="H127">
        <f>COUNTIF(G$88:G127,G127)</f>
        <v>15</v>
      </c>
      <c r="I127">
        <v>1</v>
      </c>
      <c r="K127" s="15" t="str">
        <f t="shared" si="96"/>
        <v>2019:11:24 20:04:16,2019:11:24 20:04:20,Upstairs,1</v>
      </c>
    </row>
    <row r="128" spans="3:11" x14ac:dyDescent="0.2">
      <c r="C128" s="14" t="str">
        <f t="shared" si="98"/>
        <v>2019:11:24</v>
      </c>
      <c r="D128" s="13" t="str">
        <f>TEXT(F48+F$84/24,"hh:mm:ss")</f>
        <v>20:04:20</v>
      </c>
      <c r="E128" s="12" t="str">
        <f t="shared" si="99"/>
        <v>2019:11:24</v>
      </c>
      <c r="F128" s="13" t="str">
        <f>TEXT(G48+F$84/24,"hh:mm:ss")</f>
        <v>20:04:32</v>
      </c>
      <c r="G128" t="str">
        <f>A48</f>
        <v>Walking</v>
      </c>
      <c r="H128">
        <f>COUNTIF(G$88:G128,G128)</f>
        <v>21</v>
      </c>
      <c r="I128">
        <v>1</v>
      </c>
      <c r="K128" s="15" t="str">
        <f t="shared" si="96"/>
        <v>2019:11:24 20:04:20,2019:11:24 20:04:32,Walking,1</v>
      </c>
    </row>
    <row r="129" spans="3:11" x14ac:dyDescent="0.2">
      <c r="C129" s="14" t="str">
        <f t="shared" si="98"/>
        <v>2019:11:24</v>
      </c>
      <c r="D129" s="13" t="str">
        <f>TEXT(F49+F$84/24,"hh:mm:ss")</f>
        <v>20:04:32</v>
      </c>
      <c r="E129" s="12" t="str">
        <f t="shared" si="99"/>
        <v>2019:11:24</v>
      </c>
      <c r="F129" s="13" t="str">
        <f>TEXT(G49+F$84/24,"hh:mm:ss")</f>
        <v>20:05:55</v>
      </c>
      <c r="G129" t="str">
        <f>A49</f>
        <v>Sitting</v>
      </c>
      <c r="H129">
        <f>COUNTIF(G$88:G129,G129)</f>
        <v>1</v>
      </c>
      <c r="I129">
        <v>1</v>
      </c>
      <c r="K129" s="15" t="str">
        <f t="shared" si="96"/>
        <v>2019:11:24 20:04:32,2019:11:24 20:05:55,Sitting,1</v>
      </c>
    </row>
    <row r="130" spans="3:11" x14ac:dyDescent="0.2">
      <c r="C130" s="14" t="str">
        <f t="shared" si="98"/>
        <v>2019:11:24</v>
      </c>
      <c r="D130" s="13" t="str">
        <f>TEXT(F50+F$84/24,"hh:mm:ss")</f>
        <v>20:05:55</v>
      </c>
      <c r="E130" s="12" t="str">
        <f t="shared" si="99"/>
        <v>2019:11:24</v>
      </c>
      <c r="F130" s="13" t="str">
        <f>TEXT(G50+F$84/24,"hh:mm:ss")</f>
        <v>20:06:08</v>
      </c>
      <c r="G130" t="str">
        <f>A50</f>
        <v>Walking</v>
      </c>
      <c r="H130">
        <f>COUNTIF(G$88:G130,G130)</f>
        <v>22</v>
      </c>
      <c r="I130">
        <v>1</v>
      </c>
      <c r="K130" s="15" t="str">
        <f t="shared" si="96"/>
        <v>2019:11:24 20:05:55,2019:11:24 20:06:08,Walking,1</v>
      </c>
    </row>
    <row r="131" spans="3:11" x14ac:dyDescent="0.2">
      <c r="C131" s="14" t="str">
        <f t="shared" si="98"/>
        <v>2019:11:24</v>
      </c>
      <c r="D131" s="13" t="str">
        <f>TEXT(F51+F$84/24,"hh:mm:ss")</f>
        <v>20:06:08</v>
      </c>
      <c r="E131" s="12" t="str">
        <f t="shared" si="99"/>
        <v>2019:11:24</v>
      </c>
      <c r="F131" s="13" t="str">
        <f>TEXT(G51+F$84/24,"hh:mm:ss")</f>
        <v>20:06:11</v>
      </c>
      <c r="G131" t="str">
        <f>A51</f>
        <v>Downstairs</v>
      </c>
      <c r="H131">
        <f>COUNTIF(G$88:G131,G131)</f>
        <v>6</v>
      </c>
      <c r="I131">
        <v>1</v>
      </c>
      <c r="K131" s="15" t="str">
        <f t="shared" si="96"/>
        <v>2019:11:24 20:06:08,2019:11:24 20:06:11,Downstairs,1</v>
      </c>
    </row>
    <row r="132" spans="3:11" x14ac:dyDescent="0.2">
      <c r="C132" s="14" t="str">
        <f t="shared" si="98"/>
        <v>2019:11:24</v>
      </c>
      <c r="D132" s="13" t="str">
        <f>TEXT(F52+F$84/24,"hh:mm:ss")</f>
        <v>20:06:11</v>
      </c>
      <c r="E132" s="12" t="str">
        <f t="shared" si="99"/>
        <v>2019:11:24</v>
      </c>
      <c r="F132" s="13" t="str">
        <f>TEXT(G52+F$84/24,"hh:mm:ss")</f>
        <v>20:06:12</v>
      </c>
      <c r="G132" t="str">
        <f>A52</f>
        <v>Walking</v>
      </c>
      <c r="H132">
        <f>COUNTIF(G$88:G132,G132)</f>
        <v>23</v>
      </c>
      <c r="I132">
        <v>1</v>
      </c>
      <c r="K132" s="15" t="str">
        <f t="shared" si="96"/>
        <v>2019:11:24 20:06:11,2019:11:24 20:06:12,Walking,1</v>
      </c>
    </row>
    <row r="133" spans="3:11" x14ac:dyDescent="0.2">
      <c r="C133" s="14" t="str">
        <f t="shared" si="98"/>
        <v>2019:11:24</v>
      </c>
      <c r="D133" s="13" t="str">
        <f>TEXT(F53+F$84/24,"hh:mm:ss")</f>
        <v>20:06:12</v>
      </c>
      <c r="E133" s="12" t="str">
        <f t="shared" si="99"/>
        <v>2019:11:24</v>
      </c>
      <c r="F133" s="13" t="str">
        <f>TEXT(G53+F$84/24,"hh:mm:ss")</f>
        <v>20:06:17</v>
      </c>
      <c r="G133" t="str">
        <f>A53</f>
        <v>Downstairs</v>
      </c>
      <c r="H133">
        <f>COUNTIF(G$88:G133,G133)</f>
        <v>7</v>
      </c>
      <c r="I133">
        <v>1</v>
      </c>
      <c r="K133" s="15" t="str">
        <f t="shared" si="96"/>
        <v>2019:11:24 20:06:12,2019:11:24 20:06:17,Downstairs,1</v>
      </c>
    </row>
    <row r="134" spans="3:11" x14ac:dyDescent="0.2">
      <c r="C134" s="14" t="str">
        <f t="shared" si="98"/>
        <v>2019:11:24</v>
      </c>
      <c r="D134" s="13" t="str">
        <f>TEXT(F54+F$84/24,"hh:mm:ss")</f>
        <v>20:06:17</v>
      </c>
      <c r="E134" s="12" t="str">
        <f t="shared" si="99"/>
        <v>2019:11:24</v>
      </c>
      <c r="F134" s="13" t="str">
        <f>TEXT(G54+F$84/24,"hh:mm:ss")</f>
        <v>20:06:20</v>
      </c>
      <c r="G134" t="str">
        <f>A54</f>
        <v>Walking</v>
      </c>
      <c r="H134">
        <f>COUNTIF(G$88:G134,G134)</f>
        <v>24</v>
      </c>
      <c r="I134">
        <v>1</v>
      </c>
      <c r="K134" s="15" t="str">
        <f t="shared" si="96"/>
        <v>2019:11:24 20:06:17,2019:11:24 20:06:20,Walking,1</v>
      </c>
    </row>
    <row r="135" spans="3:11" x14ac:dyDescent="0.2">
      <c r="C135" s="14" t="str">
        <f t="shared" si="98"/>
        <v>2019:11:24</v>
      </c>
      <c r="D135" s="13" t="str">
        <f>TEXT(F55+F$84/24,"hh:mm:ss")</f>
        <v>20:06:20</v>
      </c>
      <c r="E135" s="12" t="str">
        <f t="shared" si="99"/>
        <v>2019:11:24</v>
      </c>
      <c r="F135" s="13" t="str">
        <f>TEXT(G55+F$84/24,"hh:mm:ss")</f>
        <v>20:06:26</v>
      </c>
      <c r="G135" t="str">
        <f>A55</f>
        <v>Downstairs</v>
      </c>
      <c r="H135">
        <f>COUNTIF(G$88:G135,G135)</f>
        <v>8</v>
      </c>
      <c r="I135">
        <v>1</v>
      </c>
      <c r="K135" s="15" t="str">
        <f t="shared" si="96"/>
        <v>2019:11:24 20:06:20,2019:11:24 20:06:26,Downstairs,1</v>
      </c>
    </row>
    <row r="136" spans="3:11" x14ac:dyDescent="0.2">
      <c r="C136" s="14" t="str">
        <f t="shared" si="98"/>
        <v>2019:11:24</v>
      </c>
      <c r="D136" s="13" t="str">
        <f>TEXT(F56+F$84/24,"hh:mm:ss")</f>
        <v>20:06:26</v>
      </c>
      <c r="E136" s="12" t="str">
        <f t="shared" si="99"/>
        <v>2019:11:24</v>
      </c>
      <c r="F136" s="13" t="str">
        <f>TEXT(G56+F$84/24,"hh:mm:ss")</f>
        <v>20:06:28</v>
      </c>
      <c r="G136" t="str">
        <f>A56</f>
        <v>Walking</v>
      </c>
      <c r="H136">
        <f>COUNTIF(G$88:G136,G136)</f>
        <v>25</v>
      </c>
      <c r="I136">
        <v>1</v>
      </c>
      <c r="K136" s="15" t="str">
        <f t="shared" si="96"/>
        <v>2019:11:24 20:06:26,2019:11:24 20:06:28,Walking,1</v>
      </c>
    </row>
    <row r="137" spans="3:11" x14ac:dyDescent="0.2">
      <c r="C137" s="14" t="str">
        <f t="shared" si="98"/>
        <v>2019:11:24</v>
      </c>
      <c r="D137" s="13" t="str">
        <f>TEXT(F57+F$84/24,"hh:mm:ss")</f>
        <v>20:06:28</v>
      </c>
      <c r="E137" s="12" t="str">
        <f t="shared" si="99"/>
        <v>2019:11:24</v>
      </c>
      <c r="F137" s="13" t="str">
        <f>TEXT(G57+F$84/24,"hh:mm:ss")</f>
        <v>20:06:33</v>
      </c>
      <c r="G137" t="str">
        <f>A57</f>
        <v>Downstairs</v>
      </c>
      <c r="H137">
        <f>COUNTIF(G$88:G137,G137)</f>
        <v>9</v>
      </c>
      <c r="I137">
        <v>1</v>
      </c>
      <c r="K137" s="15" t="str">
        <f t="shared" si="96"/>
        <v>2019:11:24 20:06:28,2019:11:24 20:06:33,Downstairs,1</v>
      </c>
    </row>
    <row r="138" spans="3:11" x14ac:dyDescent="0.2">
      <c r="C138" s="14" t="str">
        <f t="shared" si="98"/>
        <v>2019:11:24</v>
      </c>
      <c r="D138" s="13" t="str">
        <f>TEXT(F58+F$84/24,"hh:mm:ss")</f>
        <v>20:06:33</v>
      </c>
      <c r="E138" s="12" t="str">
        <f t="shared" si="99"/>
        <v>2019:11:24</v>
      </c>
      <c r="F138" s="13" t="str">
        <f>TEXT(G58+F$84/24,"hh:mm:ss")</f>
        <v>20:06:38</v>
      </c>
      <c r="G138" t="str">
        <f>A58</f>
        <v>Walking</v>
      </c>
      <c r="H138">
        <f>COUNTIF(G$88:G138,G138)</f>
        <v>26</v>
      </c>
      <c r="I138">
        <v>1</v>
      </c>
      <c r="K138" s="15" t="str">
        <f t="shared" si="96"/>
        <v>2019:11:24 20:06:33,2019:11:24 20:06:38,Walking,1</v>
      </c>
    </row>
    <row r="139" spans="3:11" x14ac:dyDescent="0.2">
      <c r="C139" s="14" t="str">
        <f t="shared" si="98"/>
        <v>2019:11:24</v>
      </c>
      <c r="D139" s="13" t="str">
        <f>TEXT(F59+F$84/24,"hh:mm:ss")</f>
        <v>20:06:38</v>
      </c>
      <c r="E139" s="12" t="str">
        <f t="shared" si="99"/>
        <v>2019:11:24</v>
      </c>
      <c r="F139" s="13" t="str">
        <f>TEXT(G59+F$84/24,"hh:mm:ss")</f>
        <v>20:06:41</v>
      </c>
      <c r="G139" t="str">
        <f>A59</f>
        <v>Downstairs</v>
      </c>
      <c r="H139">
        <f>COUNTIF(G$88:G139,G139)</f>
        <v>10</v>
      </c>
      <c r="I139">
        <v>1</v>
      </c>
      <c r="K139" s="15" t="str">
        <f t="shared" si="96"/>
        <v>2019:11:24 20:06:38,2019:11:24 20:06:41,Downstairs,1</v>
      </c>
    </row>
    <row r="140" spans="3:11" x14ac:dyDescent="0.2">
      <c r="C140" s="14" t="str">
        <f t="shared" si="98"/>
        <v>2019:11:24</v>
      </c>
      <c r="D140" s="13" t="str">
        <f>TEXT(F60+F$84/24,"hh:mm:ss")</f>
        <v>20:06:41</v>
      </c>
      <c r="E140" s="12" t="str">
        <f t="shared" si="99"/>
        <v>2019:11:24</v>
      </c>
      <c r="F140" s="13" t="str">
        <f>TEXT(G60+F$84/24,"hh:mm:ss")</f>
        <v>20:06:53</v>
      </c>
      <c r="G140" t="str">
        <f>A60</f>
        <v>Walking</v>
      </c>
      <c r="H140">
        <f>COUNTIF(G$88:G140,G140)</f>
        <v>27</v>
      </c>
      <c r="I140">
        <v>1</v>
      </c>
      <c r="K140" s="15" t="str">
        <f t="shared" si="96"/>
        <v>2019:11:24 20:06:41,2019:11:24 20:06:53,Walking,1</v>
      </c>
    </row>
    <row r="141" spans="3:11" x14ac:dyDescent="0.2">
      <c r="C141" s="14" t="str">
        <f t="shared" si="98"/>
        <v>2019:11:24</v>
      </c>
      <c r="D141" s="13" t="str">
        <f>TEXT(F61+F$84/24,"hh:mm:ss")</f>
        <v>20:06:53</v>
      </c>
      <c r="E141" s="12" t="str">
        <f t="shared" si="99"/>
        <v>2019:11:24</v>
      </c>
      <c r="F141" s="13" t="str">
        <f>TEXT(G61+F$84/24,"hh:mm:ss")</f>
        <v>20:06:56</v>
      </c>
      <c r="G141" t="str">
        <f>A61</f>
        <v>Downstairs</v>
      </c>
      <c r="H141">
        <f>COUNTIF(G$88:G141,G141)</f>
        <v>11</v>
      </c>
      <c r="I141">
        <v>1</v>
      </c>
      <c r="K141" s="15" t="str">
        <f t="shared" si="96"/>
        <v>2019:11:24 20:06:53,2019:11:24 20:06:56,Downstairs,1</v>
      </c>
    </row>
    <row r="142" spans="3:11" x14ac:dyDescent="0.2">
      <c r="C142" s="14" t="str">
        <f t="shared" si="98"/>
        <v>2019:11:24</v>
      </c>
      <c r="D142" s="13" t="str">
        <f>TEXT(F62+F$84/24,"hh:mm:ss")</f>
        <v>20:06:56</v>
      </c>
      <c r="E142" s="12" t="str">
        <f t="shared" si="99"/>
        <v>2019:11:24</v>
      </c>
      <c r="F142" s="13" t="str">
        <f>TEXT(G62+F$84/24,"hh:mm:ss")</f>
        <v>20:07:00</v>
      </c>
      <c r="G142" t="str">
        <f>A62</f>
        <v>Walking</v>
      </c>
      <c r="H142">
        <f>COUNTIF(G$88:G142,G142)</f>
        <v>28</v>
      </c>
      <c r="I142">
        <v>1</v>
      </c>
      <c r="K142" s="15" t="str">
        <f t="shared" si="96"/>
        <v>2019:11:24 20:06:56,2019:11:24 20:07:00,Walking,1</v>
      </c>
    </row>
    <row r="143" spans="3:11" x14ac:dyDescent="0.2">
      <c r="C143" s="14" t="str">
        <f t="shared" si="98"/>
        <v>2019:11:24</v>
      </c>
      <c r="D143" s="13" t="str">
        <f>TEXT(F63+F$84/24,"hh:mm:ss")</f>
        <v>20:07:00</v>
      </c>
      <c r="E143" s="12" t="str">
        <f t="shared" si="99"/>
        <v>2019:11:24</v>
      </c>
      <c r="F143" s="13" t="str">
        <f>TEXT(G63+F$84/24,"hh:mm:ss")</f>
        <v>20:07:03</v>
      </c>
      <c r="G143" t="str">
        <f>A63</f>
        <v>Downstairs</v>
      </c>
      <c r="H143">
        <f>COUNTIF(G$88:G143,G143)</f>
        <v>12</v>
      </c>
      <c r="I143">
        <v>1</v>
      </c>
      <c r="K143" s="15" t="str">
        <f t="shared" si="96"/>
        <v>2019:11:24 20:07:00,2019:11:24 20:07:03,Downstairs,1</v>
      </c>
    </row>
    <row r="144" spans="3:11" x14ac:dyDescent="0.2">
      <c r="C144" s="14" t="str">
        <f t="shared" si="98"/>
        <v>2019:11:24</v>
      </c>
      <c r="D144" s="13" t="str">
        <f>TEXT(F64+F$84/24,"hh:mm:ss")</f>
        <v>20:07:03</v>
      </c>
      <c r="E144" s="12" t="str">
        <f t="shared" si="99"/>
        <v>2019:11:24</v>
      </c>
      <c r="F144" s="13" t="str">
        <f>TEXT(G64+F$84/24,"hh:mm:ss")</f>
        <v>20:07:12</v>
      </c>
      <c r="G144" t="str">
        <f>A64</f>
        <v>Walking</v>
      </c>
      <c r="H144">
        <f>COUNTIF(G$88:G144,G144)</f>
        <v>29</v>
      </c>
      <c r="I144">
        <v>1</v>
      </c>
      <c r="K144" s="15" t="str">
        <f t="shared" si="96"/>
        <v>2019:11:24 20:07:03,2019:11:24 20:07:12,Walking,1</v>
      </c>
    </row>
    <row r="145" spans="3:11" x14ac:dyDescent="0.2">
      <c r="C145" s="14" t="str">
        <f t="shared" si="98"/>
        <v>2019:11:24</v>
      </c>
      <c r="D145" s="13" t="str">
        <f>TEXT(F65+F$84/24,"hh:mm:ss")</f>
        <v>20:07:12</v>
      </c>
      <c r="E145" s="12" t="str">
        <f t="shared" si="99"/>
        <v>2019:11:24</v>
      </c>
      <c r="F145" s="13" t="str">
        <f>TEXT(G65+F$84/24,"hh:mm:ss")</f>
        <v>20:07:21</v>
      </c>
      <c r="G145" t="str">
        <f>A65</f>
        <v>Walking</v>
      </c>
      <c r="H145">
        <f>COUNTIF(G$88:G145,G145)</f>
        <v>30</v>
      </c>
      <c r="I145">
        <v>1</v>
      </c>
      <c r="K145" s="15" t="str">
        <f t="shared" si="96"/>
        <v>2019:11:24 20:07:12,2019:11:24 20:07:21,Walking,1</v>
      </c>
    </row>
    <row r="146" spans="3:11" x14ac:dyDescent="0.2">
      <c r="C146" s="14" t="str">
        <f t="shared" ref="C146:C161" si="100">C145</f>
        <v>2019:11:24</v>
      </c>
      <c r="D146" s="13" t="str">
        <f>TEXT(F66+F$84/24,"hh:mm:ss")</f>
        <v>20:07:21</v>
      </c>
      <c r="E146" s="12" t="str">
        <f t="shared" ref="E146:E161" si="101">C146</f>
        <v>2019:11:24</v>
      </c>
      <c r="F146" s="13" t="str">
        <f>TEXT(G66+F$84/24,"hh:mm:ss")</f>
        <v>20:07:24</v>
      </c>
      <c r="G146" t="str">
        <f>A66</f>
        <v>Downstairs</v>
      </c>
      <c r="H146">
        <f>COUNTIF(G$88:G146,G146)</f>
        <v>13</v>
      </c>
      <c r="I146">
        <v>1</v>
      </c>
      <c r="K146" s="15" t="str">
        <f t="shared" si="96"/>
        <v>2019:11:24 20:07:21,2019:11:24 20:07:24,Downstairs,1</v>
      </c>
    </row>
    <row r="147" spans="3:11" x14ac:dyDescent="0.2">
      <c r="C147" s="14" t="str">
        <f t="shared" si="100"/>
        <v>2019:11:24</v>
      </c>
      <c r="D147" s="13" t="str">
        <f>TEXT(F67+F$84/24,"hh:mm:ss")</f>
        <v>20:07:24</v>
      </c>
      <c r="E147" s="12" t="str">
        <f t="shared" si="101"/>
        <v>2019:11:24</v>
      </c>
      <c r="F147" s="13" t="str">
        <f>TEXT(G67+F$84/24,"hh:mm:ss")</f>
        <v>20:07:35</v>
      </c>
      <c r="G147" t="str">
        <f>A67</f>
        <v>Walking</v>
      </c>
      <c r="H147">
        <f>COUNTIF(G$88:G147,G147)</f>
        <v>31</v>
      </c>
      <c r="I147">
        <v>1</v>
      </c>
      <c r="K147" s="15" t="str">
        <f t="shared" si="96"/>
        <v>2019:11:24 20:07:24,2019:11:24 20:07:35,Walking,1</v>
      </c>
    </row>
    <row r="148" spans="3:11" x14ac:dyDescent="0.2">
      <c r="C148" s="14" t="str">
        <f t="shared" si="100"/>
        <v>2019:11:24</v>
      </c>
      <c r="D148" s="13" t="str">
        <f>TEXT(F68+F$84/24,"hh:mm:ss")</f>
        <v>20:07:35</v>
      </c>
      <c r="E148" s="12" t="str">
        <f t="shared" si="101"/>
        <v>2019:11:24</v>
      </c>
      <c r="F148" s="13" t="str">
        <f>TEXT(G68+F$84/24,"hh:mm:ss")</f>
        <v>20:07:37</v>
      </c>
      <c r="G148" t="str">
        <f>A68</f>
        <v>Downstairs</v>
      </c>
      <c r="H148">
        <f>COUNTIF(G$88:G148,G148)</f>
        <v>14</v>
      </c>
      <c r="I148">
        <v>1</v>
      </c>
      <c r="K148" s="15" t="str">
        <f t="shared" si="96"/>
        <v>2019:11:24 20:07:35,2019:11:24 20:07:37,Downstairs,1</v>
      </c>
    </row>
    <row r="149" spans="3:11" x14ac:dyDescent="0.2">
      <c r="C149" s="14" t="str">
        <f t="shared" si="100"/>
        <v>2019:11:24</v>
      </c>
      <c r="D149" s="13" t="str">
        <f>TEXT(F69+F$84/24,"hh:mm:ss")</f>
        <v>20:07:37</v>
      </c>
      <c r="E149" s="12" t="str">
        <f t="shared" si="101"/>
        <v>2019:11:24</v>
      </c>
      <c r="F149" s="13" t="str">
        <f>TEXT(G69+F$84/24,"hh:mm:ss")</f>
        <v>20:07:39</v>
      </c>
      <c r="G149" t="str">
        <f>A69</f>
        <v>Walking</v>
      </c>
      <c r="H149">
        <f>COUNTIF(G$88:G149,G149)</f>
        <v>32</v>
      </c>
      <c r="I149">
        <v>1</v>
      </c>
      <c r="K149" s="15" t="str">
        <f t="shared" si="96"/>
        <v>2019:11:24 20:07:37,2019:11:24 20:07:39,Walking,1</v>
      </c>
    </row>
    <row r="150" spans="3:11" x14ac:dyDescent="0.2">
      <c r="C150" s="14" t="str">
        <f t="shared" si="100"/>
        <v>2019:11:24</v>
      </c>
      <c r="D150" s="13" t="str">
        <f>TEXT(F70+F$84/24,"hh:mm:ss")</f>
        <v>20:07:39</v>
      </c>
      <c r="E150" s="12" t="str">
        <f t="shared" si="101"/>
        <v>2019:11:24</v>
      </c>
      <c r="F150" s="13" t="str">
        <f>TEXT(G70+F$84/24,"hh:mm:ss")</f>
        <v>20:07:41</v>
      </c>
      <c r="G150" t="str">
        <f>A70</f>
        <v>Downstairs</v>
      </c>
      <c r="H150">
        <f>COUNTIF(G$88:G150,G150)</f>
        <v>15</v>
      </c>
      <c r="I150">
        <v>1</v>
      </c>
      <c r="K150" s="15" t="str">
        <f t="shared" si="96"/>
        <v>2019:11:24 20:07:39,2019:11:24 20:07:41,Downstairs,1</v>
      </c>
    </row>
    <row r="151" spans="3:11" x14ac:dyDescent="0.2">
      <c r="C151" s="14" t="str">
        <f t="shared" si="100"/>
        <v>2019:11:24</v>
      </c>
      <c r="D151" s="13" t="str">
        <f>TEXT(F71+F$84/24,"hh:mm:ss")</f>
        <v>20:07:41</v>
      </c>
      <c r="E151" s="12" t="str">
        <f t="shared" si="101"/>
        <v>2019:11:24</v>
      </c>
      <c r="F151" s="13" t="str">
        <f>TEXT(G71+F$84/24,"hh:mm:ss")</f>
        <v>20:09:26</v>
      </c>
      <c r="G151" t="str">
        <f>A71</f>
        <v>Walking</v>
      </c>
      <c r="H151">
        <f>COUNTIF(G$88:G151,G151)</f>
        <v>33</v>
      </c>
      <c r="I151">
        <v>1</v>
      </c>
      <c r="K151" s="15" t="str">
        <f t="shared" si="96"/>
        <v>2019:11:24 20:07:41,2019:11:24 20:09:26,Walking,1</v>
      </c>
    </row>
    <row r="152" spans="3:11" x14ac:dyDescent="0.2">
      <c r="C152" s="14" t="str">
        <f t="shared" si="100"/>
        <v>2019:11:24</v>
      </c>
      <c r="D152" s="13" t="str">
        <f>TEXT(F72+F$84/24,"hh:mm:ss")</f>
        <v>20:09:26</v>
      </c>
      <c r="E152" s="12" t="str">
        <f t="shared" si="101"/>
        <v>2019:11:24</v>
      </c>
      <c r="F152" s="13" t="str">
        <f>TEXT(G72+F$84/24,"hh:mm:ss")</f>
        <v>20:09:28</v>
      </c>
      <c r="G152" t="str">
        <f>A72</f>
        <v>Upstairs</v>
      </c>
      <c r="H152">
        <f>COUNTIF(G$88:G152,G152)</f>
        <v>16</v>
      </c>
      <c r="I152">
        <v>1</v>
      </c>
      <c r="K152" s="15" t="str">
        <f t="shared" si="96"/>
        <v>2019:11:24 20:09:26,2019:11:24 20:09:28,Upstairs,1</v>
      </c>
    </row>
    <row r="153" spans="3:11" x14ac:dyDescent="0.2">
      <c r="C153" s="14" t="str">
        <f t="shared" si="100"/>
        <v>2019:11:24</v>
      </c>
      <c r="D153" s="13" t="str">
        <f>TEXT(F73+F$84/24,"hh:mm:ss")</f>
        <v>20:09:28</v>
      </c>
      <c r="E153" s="12" t="str">
        <f t="shared" si="101"/>
        <v>2019:11:24</v>
      </c>
      <c r="F153" s="13" t="str">
        <f>TEXT(G73+F$84/24,"hh:mm:ss")</f>
        <v>20:09:37</v>
      </c>
      <c r="G153" t="str">
        <f>A73</f>
        <v>Walking</v>
      </c>
      <c r="H153">
        <f>COUNTIF(G$88:G153,G153)</f>
        <v>34</v>
      </c>
      <c r="I153">
        <v>1</v>
      </c>
      <c r="K153" s="15" t="str">
        <f t="shared" ref="K153:K161" si="102">_xlfn.CONCAT(C153," ",D153,",",E153," ",F153,",",G153,",",I153)</f>
        <v>2019:11:24 20:09:28,2019:11:24 20:09:37,Walking,1</v>
      </c>
    </row>
    <row r="154" spans="3:11" x14ac:dyDescent="0.2">
      <c r="C154" s="14" t="str">
        <f t="shared" si="100"/>
        <v>2019:11:24</v>
      </c>
      <c r="D154" s="13" t="str">
        <f>TEXT(F74+F$84/24,"hh:mm:ss")</f>
        <v>20:09:37</v>
      </c>
      <c r="E154" s="12" t="str">
        <f t="shared" si="101"/>
        <v>2019:11:24</v>
      </c>
      <c r="F154" s="13" t="str">
        <f>TEXT(G74+F$84/24,"hh:mm:ss")</f>
        <v>20:09:40</v>
      </c>
      <c r="G154" t="str">
        <f>A74</f>
        <v>Upstairs</v>
      </c>
      <c r="H154">
        <f>COUNTIF(G$88:G154,G154)</f>
        <v>17</v>
      </c>
      <c r="I154">
        <v>1</v>
      </c>
      <c r="K154" s="15" t="str">
        <f t="shared" si="102"/>
        <v>2019:11:24 20:09:37,2019:11:24 20:09:40,Upstairs,1</v>
      </c>
    </row>
    <row r="155" spans="3:11" x14ac:dyDescent="0.2">
      <c r="C155" s="14" t="str">
        <f t="shared" si="100"/>
        <v>2019:11:24</v>
      </c>
      <c r="D155" s="13" t="str">
        <f>TEXT(F75+F$84/24,"hh:mm:ss")</f>
        <v>20:09:40</v>
      </c>
      <c r="E155" s="12" t="str">
        <f t="shared" si="101"/>
        <v>2019:11:24</v>
      </c>
      <c r="F155" s="13" t="str">
        <f>TEXT(G75+F$84/24,"hh:mm:ss")</f>
        <v>20:09:54</v>
      </c>
      <c r="G155" t="str">
        <f>A75</f>
        <v>Walking</v>
      </c>
      <c r="H155">
        <f>COUNTIF(G$88:G155,G155)</f>
        <v>35</v>
      </c>
      <c r="I155">
        <v>1</v>
      </c>
      <c r="K155" s="15" t="str">
        <f t="shared" si="102"/>
        <v>2019:11:24 20:09:40,2019:11:24 20:09:54,Walking,1</v>
      </c>
    </row>
    <row r="156" spans="3:11" x14ac:dyDescent="0.2">
      <c r="C156" s="14" t="str">
        <f t="shared" si="100"/>
        <v>2019:11:24</v>
      </c>
      <c r="D156" s="13" t="str">
        <f>TEXT(F76+F$84/24,"hh:mm:ss")</f>
        <v>20:09:54</v>
      </c>
      <c r="E156" s="12" t="str">
        <f t="shared" si="101"/>
        <v>2019:11:24</v>
      </c>
      <c r="F156" s="13" t="str">
        <f>TEXT(G76+F$84/24,"hh:mm:ss")</f>
        <v>20:09:57</v>
      </c>
      <c r="G156" t="str">
        <f>A76</f>
        <v>Upstairs</v>
      </c>
      <c r="H156">
        <f>COUNTIF(G$88:G156,G156)</f>
        <v>18</v>
      </c>
      <c r="I156">
        <v>1</v>
      </c>
      <c r="K156" s="15" t="str">
        <f t="shared" si="102"/>
        <v>2019:11:24 20:09:54,2019:11:24 20:09:57,Upstairs,1</v>
      </c>
    </row>
    <row r="157" spans="3:11" x14ac:dyDescent="0.2">
      <c r="C157" s="14" t="str">
        <f t="shared" si="100"/>
        <v>2019:11:24</v>
      </c>
      <c r="D157" s="13" t="str">
        <f>TEXT(F77+F$84/24,"hh:mm:ss")</f>
        <v>20:09:57</v>
      </c>
      <c r="E157" s="12" t="str">
        <f t="shared" si="101"/>
        <v>2019:11:24</v>
      </c>
      <c r="F157" s="13" t="str">
        <f>TEXT(G77+F$84/24,"hh:mm:ss")</f>
        <v>20:10:04</v>
      </c>
      <c r="G157" t="str">
        <f>A77</f>
        <v>Walking</v>
      </c>
      <c r="H157">
        <f>COUNTIF(G$88:G157,G157)</f>
        <v>36</v>
      </c>
      <c r="I157">
        <v>1</v>
      </c>
      <c r="K157" s="15" t="str">
        <f t="shared" si="102"/>
        <v>2019:11:24 20:09:57,2019:11:24 20:10:04,Walking,1</v>
      </c>
    </row>
    <row r="158" spans="3:11" x14ac:dyDescent="0.2">
      <c r="C158" s="14" t="str">
        <f t="shared" si="100"/>
        <v>2019:11:24</v>
      </c>
      <c r="D158" s="13" t="str">
        <f>TEXT(F78+F$84/24,"hh:mm:ss")</f>
        <v>20:10:04</v>
      </c>
      <c r="E158" s="12" t="str">
        <f t="shared" si="101"/>
        <v>2019:11:24</v>
      </c>
      <c r="F158" s="13" t="str">
        <f>TEXT(G78+F$84/24,"hh:mm:ss")</f>
        <v>20:10:10</v>
      </c>
      <c r="G158" t="str">
        <f>A78</f>
        <v>Upstairs</v>
      </c>
      <c r="H158">
        <f>COUNTIF(G$88:G158,G158)</f>
        <v>19</v>
      </c>
      <c r="I158">
        <v>1</v>
      </c>
      <c r="K158" s="15" t="str">
        <f t="shared" si="102"/>
        <v>2019:11:24 20:10:04,2019:11:24 20:10:10,Upstairs,1</v>
      </c>
    </row>
    <row r="159" spans="3:11" x14ac:dyDescent="0.2">
      <c r="C159" s="14" t="str">
        <f t="shared" si="100"/>
        <v>2019:11:24</v>
      </c>
      <c r="D159" s="13" t="str">
        <f>TEXT(F79+F$84/24,"hh:mm:ss")</f>
        <v>20:10:10</v>
      </c>
      <c r="E159" s="12" t="str">
        <f t="shared" si="101"/>
        <v>2019:11:24</v>
      </c>
      <c r="F159" s="13" t="str">
        <f>TEXT(G79+F$84/24,"hh:mm:ss")</f>
        <v>20:10:36</v>
      </c>
      <c r="G159" t="str">
        <f>A79</f>
        <v>Walking</v>
      </c>
      <c r="H159">
        <f>COUNTIF(G$88:G159,G159)</f>
        <v>37</v>
      </c>
      <c r="I159">
        <v>1</v>
      </c>
      <c r="K159" s="15" t="str">
        <f t="shared" si="102"/>
        <v>2019:11:24 20:10:10,2019:11:24 20:10:36,Walking,1</v>
      </c>
    </row>
    <row r="160" spans="3:11" x14ac:dyDescent="0.2">
      <c r="C160" s="14" t="str">
        <f t="shared" si="100"/>
        <v>2019:11:24</v>
      </c>
      <c r="D160" s="13" t="str">
        <f>TEXT(F80+F$84/24,"hh:mm:ss")</f>
        <v>20:10:36</v>
      </c>
      <c r="E160" s="12" t="str">
        <f t="shared" si="101"/>
        <v>2019:11:24</v>
      </c>
      <c r="F160" s="13" t="str">
        <f>TEXT(G80+F$84/24,"hh:mm:ss")</f>
        <v>20:10:39</v>
      </c>
      <c r="G160" t="str">
        <f>A80</f>
        <v>Upstairs</v>
      </c>
      <c r="H160">
        <f>COUNTIF(G$88:G160,G160)</f>
        <v>20</v>
      </c>
      <c r="I160">
        <v>1</v>
      </c>
      <c r="K160" s="15" t="str">
        <f t="shared" si="102"/>
        <v>2019:11:24 20:10:36,2019:11:24 20:10:39,Upstairs,1</v>
      </c>
    </row>
    <row r="161" spans="3:11" x14ac:dyDescent="0.2">
      <c r="C161" s="14" t="str">
        <f t="shared" si="100"/>
        <v>2019:11:24</v>
      </c>
      <c r="D161" s="13" t="str">
        <f>TEXT(F82+F$84/24,"hh:mm:ss")</f>
        <v>20:10:45</v>
      </c>
      <c r="E161" s="12" t="str">
        <f t="shared" si="101"/>
        <v>2019:11:24</v>
      </c>
      <c r="F161" s="13" t="str">
        <f>TEXT(G82+F$84/24,"hh:mm:ss")</f>
        <v>20:10:48</v>
      </c>
      <c r="G161" t="str">
        <f>A82</f>
        <v>Jogging</v>
      </c>
      <c r="H161">
        <f>COUNTIF(G$88:G161,G161)</f>
        <v>1</v>
      </c>
      <c r="I161">
        <v>1</v>
      </c>
      <c r="K161" s="15" t="str">
        <f t="shared" si="102"/>
        <v>2019:11:24 20:10:45,2019:11:24 20:10:48,Jogging,1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F976-69E3-4472-AE52-844E12F5E421}">
  <dimension ref="B2:E10"/>
  <sheetViews>
    <sheetView showGridLines="0" workbookViewId="0">
      <selection activeCell="G7" sqref="G7"/>
    </sheetView>
  </sheetViews>
  <sheetFormatPr baseColWidth="10" defaultColWidth="8.83203125" defaultRowHeight="15" x14ac:dyDescent="0.2"/>
  <cols>
    <col min="2" max="2" width="10.5" customWidth="1"/>
    <col min="5" max="5" width="14.5" customWidth="1"/>
  </cols>
  <sheetData>
    <row r="2" spans="2:5" x14ac:dyDescent="0.2">
      <c r="B2" s="10" t="s">
        <v>22</v>
      </c>
      <c r="C2" s="10"/>
      <c r="D2" s="10">
        <v>32</v>
      </c>
      <c r="E2" s="10" t="s">
        <v>23</v>
      </c>
    </row>
    <row r="3" spans="2:5" x14ac:dyDescent="0.2">
      <c r="B3" t="s">
        <v>24</v>
      </c>
      <c r="C3">
        <v>6208</v>
      </c>
      <c r="D3">
        <f>C3/$D$2</f>
        <v>194</v>
      </c>
      <c r="E3" t="s">
        <v>25</v>
      </c>
    </row>
    <row r="4" spans="2:5" x14ac:dyDescent="0.2">
      <c r="B4" t="s">
        <v>26</v>
      </c>
      <c r="C4">
        <v>5888</v>
      </c>
      <c r="D4">
        <f t="shared" ref="D4:D9" si="0">C4/$D$2</f>
        <v>184</v>
      </c>
      <c r="E4" t="s">
        <v>25</v>
      </c>
    </row>
    <row r="5" spans="2:5" x14ac:dyDescent="0.2">
      <c r="B5" t="s">
        <v>27</v>
      </c>
      <c r="C5">
        <v>5856</v>
      </c>
      <c r="D5">
        <f t="shared" si="0"/>
        <v>183</v>
      </c>
      <c r="E5" t="s">
        <v>25</v>
      </c>
    </row>
    <row r="6" spans="2:5" x14ac:dyDescent="0.2">
      <c r="B6" t="s">
        <v>28</v>
      </c>
      <c r="C6">
        <v>5792</v>
      </c>
      <c r="D6">
        <f t="shared" si="0"/>
        <v>181</v>
      </c>
      <c r="E6" t="s">
        <v>25</v>
      </c>
    </row>
    <row r="7" spans="2:5" x14ac:dyDescent="0.2">
      <c r="B7" t="s">
        <v>29</v>
      </c>
      <c r="C7">
        <v>5792</v>
      </c>
      <c r="D7">
        <f t="shared" si="0"/>
        <v>181</v>
      </c>
      <c r="E7" t="s">
        <v>25</v>
      </c>
    </row>
    <row r="8" spans="2:5" x14ac:dyDescent="0.2">
      <c r="B8" t="s">
        <v>30</v>
      </c>
      <c r="C8">
        <v>5632</v>
      </c>
      <c r="D8">
        <f t="shared" si="0"/>
        <v>176</v>
      </c>
      <c r="E8" t="s">
        <v>25</v>
      </c>
    </row>
    <row r="9" spans="2:5" x14ac:dyDescent="0.2">
      <c r="B9" s="8" t="s">
        <v>31</v>
      </c>
      <c r="C9" s="9">
        <f>SUM(C3:C8)</f>
        <v>35168</v>
      </c>
      <c r="D9" s="9">
        <f t="shared" si="0"/>
        <v>1099</v>
      </c>
      <c r="E9" s="9" t="s">
        <v>25</v>
      </c>
    </row>
    <row r="10" spans="2:5" x14ac:dyDescent="0.2">
      <c r="D10" s="7">
        <f>D9/60</f>
        <v>18.316666666666666</v>
      </c>
      <c r="E10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2E8C3618D9147882C4E3C53AF17C6" ma:contentTypeVersion="13" ma:contentTypeDescription="Create a new document." ma:contentTypeScope="" ma:versionID="ecc7986a5bee7e6f4396d441c4a143ad">
  <xsd:schema xmlns:xsd="http://www.w3.org/2001/XMLSchema" xmlns:xs="http://www.w3.org/2001/XMLSchema" xmlns:p="http://schemas.microsoft.com/office/2006/metadata/properties" xmlns:ns3="cfa8554e-ee20-4f23-986b-6f6bd21c357e" xmlns:ns4="ce92de61-d6c3-494f-9d9b-7cc8a8713eba" targetNamespace="http://schemas.microsoft.com/office/2006/metadata/properties" ma:root="true" ma:fieldsID="de8fabc2242df5b371bdfdd053785c29" ns3:_="" ns4:_="">
    <xsd:import namespace="cfa8554e-ee20-4f23-986b-6f6bd21c357e"/>
    <xsd:import namespace="ce92de61-d6c3-494f-9d9b-7cc8a8713e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8554e-ee20-4f23-986b-6f6bd21c3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92de61-d6c3-494f-9d9b-7cc8a8713eb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B88FEA-6C93-4CF9-9984-EA5DBF6104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a8554e-ee20-4f23-986b-6f6bd21c357e"/>
    <ds:schemaRef ds:uri="ce92de61-d6c3-494f-9d9b-7cc8a8713e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5A3478-E1E0-4E1B-876F-71CB82E5C1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E57C6A-F4AA-4563-844A-0CB177D7A0A1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cfa8554e-ee20-4f23-986b-6f6bd21c357e"/>
    <ds:schemaRef ds:uri="http://purl.org/dc/terms/"/>
    <ds:schemaRef ds:uri="http://schemas.microsoft.com/office/2006/metadata/properties"/>
    <ds:schemaRef ds:uri="ce92de61-d6c3-494f-9d9b-7cc8a8713e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Upstairs_Downstairs</vt:lpstr>
      <vt:lpstr>Jog_Walk</vt:lpstr>
      <vt:lpstr>Stand_Sit</vt:lpstr>
      <vt:lpstr>OldM-Alkek</vt:lpstr>
      <vt:lpstr>Sanity Check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Hinkle</dc:creator>
  <cp:keywords/>
  <dc:description/>
  <cp:lastModifiedBy>Hinkle, Lee B</cp:lastModifiedBy>
  <cp:revision/>
  <dcterms:created xsi:type="dcterms:W3CDTF">2019-11-24T22:43:48Z</dcterms:created>
  <dcterms:modified xsi:type="dcterms:W3CDTF">2021-10-14T03:14:28Z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0x010100A422E8C3618D9147882C4E3C53AF17C6</vt:lpwstr>
  </property>
</Properties>
</file>