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Google Drive/Colab Notebooks/imics_lab_repositories/load_data_time_series_dev/HAR/e4_wristband_Nov2019/"/>
    </mc:Choice>
  </mc:AlternateContent>
  <xr:revisionPtr revIDLastSave="0" documentId="13_ncr:1_{AC73843C-EA1C-5F4C-BA75-2E5EA9FA1168}" xr6:coauthVersionLast="47" xr6:coauthVersionMax="47" xr10:uidLastSave="{00000000-0000-0000-0000-000000000000}"/>
  <bookViews>
    <workbookView xWindow="6820" yWindow="22080" windowWidth="25600" windowHeight="14600" activeTab="2" xr2:uid="{9D0B40A4-20F9-4DE3-AE3B-6F1D23222262}"/>
  </bookViews>
  <sheets>
    <sheet name="Upstairs_Downstairs" sheetId="1" r:id="rId1"/>
    <sheet name="Jog_Walk" sheetId="3" r:id="rId2"/>
    <sheet name="Stand_Sit" sheetId="4" r:id="rId3"/>
    <sheet name="Sanity Chec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4" l="1"/>
  <c r="K21" i="4"/>
  <c r="K20" i="4"/>
  <c r="K19" i="4"/>
  <c r="K18" i="4"/>
  <c r="K17" i="4"/>
  <c r="K16" i="4"/>
  <c r="K26" i="3"/>
  <c r="K25" i="3"/>
  <c r="K24" i="3"/>
  <c r="K23" i="3"/>
  <c r="K22" i="3"/>
  <c r="K21" i="3"/>
  <c r="K20" i="3"/>
  <c r="K19" i="3"/>
  <c r="K18" i="3"/>
  <c r="K24" i="1"/>
  <c r="H22" i="4"/>
  <c r="H21" i="4"/>
  <c r="H20" i="4"/>
  <c r="H19" i="4"/>
  <c r="H18" i="4"/>
  <c r="H17" i="4"/>
  <c r="G26" i="3"/>
  <c r="F26" i="3"/>
  <c r="D26" i="3"/>
  <c r="G25" i="3"/>
  <c r="H25" i="3" s="1"/>
  <c r="F25" i="3"/>
  <c r="D25" i="3"/>
  <c r="B14" i="3"/>
  <c r="B13" i="3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C18" i="4"/>
  <c r="C19" i="4" s="1"/>
  <c r="C20" i="4" s="1"/>
  <c r="C20" i="3"/>
  <c r="C21" i="3" s="1"/>
  <c r="E21" i="3" s="1"/>
  <c r="B8" i="3"/>
  <c r="C26" i="1"/>
  <c r="C27" i="1" s="1"/>
  <c r="C28" i="1" s="1"/>
  <c r="G22" i="4"/>
  <c r="G21" i="4"/>
  <c r="G20" i="4"/>
  <c r="G19" i="4"/>
  <c r="G18" i="4"/>
  <c r="G17" i="4"/>
  <c r="E17" i="4"/>
  <c r="G24" i="3"/>
  <c r="G23" i="3"/>
  <c r="G22" i="3"/>
  <c r="G21" i="3"/>
  <c r="G20" i="3"/>
  <c r="G19" i="3"/>
  <c r="E20" i="3"/>
  <c r="E19" i="3"/>
  <c r="E26" i="1"/>
  <c r="E25" i="1"/>
  <c r="K25" i="1" s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C9" i="5"/>
  <c r="D9" i="5" s="1"/>
  <c r="D10" i="5" s="1"/>
  <c r="D8" i="5"/>
  <c r="D7" i="5"/>
  <c r="D6" i="5"/>
  <c r="D5" i="5"/>
  <c r="D4" i="5"/>
  <c r="D3" i="5"/>
  <c r="E18" i="4" l="1"/>
  <c r="K27" i="1"/>
  <c r="K26" i="1"/>
  <c r="H26" i="3"/>
  <c r="H22" i="3"/>
  <c r="H23" i="3"/>
  <c r="D14" i="3"/>
  <c r="D13" i="3"/>
  <c r="H24" i="3"/>
  <c r="H21" i="3"/>
  <c r="H19" i="3"/>
  <c r="H20" i="3"/>
  <c r="C21" i="4"/>
  <c r="E20" i="4"/>
  <c r="E19" i="4"/>
  <c r="C22" i="3"/>
  <c r="C29" i="1"/>
  <c r="E28" i="1"/>
  <c r="K28" i="1" s="1"/>
  <c r="E27" i="1"/>
  <c r="J8" i="4"/>
  <c r="J9" i="4" s="1"/>
  <c r="J10" i="4" s="1"/>
  <c r="J11" i="4" s="1"/>
  <c r="J12" i="4" s="1"/>
  <c r="G4" i="4"/>
  <c r="J4" i="4" s="1"/>
  <c r="G3" i="4"/>
  <c r="G4" i="3"/>
  <c r="J4" i="3" s="1"/>
  <c r="G3" i="3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K29" i="1" l="1"/>
  <c r="J3" i="4"/>
  <c r="F5" i="4"/>
  <c r="J3" i="3"/>
  <c r="F5" i="3"/>
  <c r="C22" i="4"/>
  <c r="E22" i="4" s="1"/>
  <c r="E21" i="4"/>
  <c r="C23" i="3"/>
  <c r="E22" i="3"/>
  <c r="C30" i="1"/>
  <c r="E29" i="1"/>
  <c r="G4" i="1"/>
  <c r="J4" i="1" s="1"/>
  <c r="G3" i="1"/>
  <c r="K30" i="1" l="1"/>
  <c r="G12" i="4"/>
  <c r="F22" i="4" s="1"/>
  <c r="G8" i="4"/>
  <c r="F18" i="4" s="1"/>
  <c r="G11" i="4"/>
  <c r="F21" i="4" s="1"/>
  <c r="G7" i="4"/>
  <c r="F17" i="4" s="1"/>
  <c r="G10" i="4"/>
  <c r="F20" i="4" s="1"/>
  <c r="F7" i="4"/>
  <c r="D17" i="4" s="1"/>
  <c r="G9" i="4"/>
  <c r="F19" i="4" s="1"/>
  <c r="G14" i="3"/>
  <c r="G13" i="3"/>
  <c r="F13" i="3"/>
  <c r="F14" i="3"/>
  <c r="F7" i="3"/>
  <c r="D19" i="3" s="1"/>
  <c r="F8" i="3"/>
  <c r="D20" i="3" s="1"/>
  <c r="G11" i="3"/>
  <c r="F23" i="3" s="1"/>
  <c r="G9" i="3"/>
  <c r="F21" i="3" s="1"/>
  <c r="G7" i="3"/>
  <c r="F19" i="3" s="1"/>
  <c r="G12" i="3"/>
  <c r="F24" i="3" s="1"/>
  <c r="G10" i="3"/>
  <c r="F22" i="3" s="1"/>
  <c r="G8" i="3"/>
  <c r="F20" i="3" s="1"/>
  <c r="F5" i="1"/>
  <c r="J3" i="1"/>
  <c r="C24" i="3"/>
  <c r="E23" i="3"/>
  <c r="C31" i="1"/>
  <c r="E30" i="1"/>
  <c r="B12" i="4"/>
  <c r="B11" i="4"/>
  <c r="B10" i="4"/>
  <c r="B9" i="4"/>
  <c r="B8" i="4"/>
  <c r="D7" i="4"/>
  <c r="B12" i="3"/>
  <c r="F12" i="3" s="1"/>
  <c r="D24" i="3" s="1"/>
  <c r="B11" i="3"/>
  <c r="F11" i="3" s="1"/>
  <c r="D23" i="3" s="1"/>
  <c r="B10" i="3"/>
  <c r="F10" i="3" s="1"/>
  <c r="D22" i="3" s="1"/>
  <c r="B9" i="3"/>
  <c r="F9" i="3" s="1"/>
  <c r="D21" i="3" s="1"/>
  <c r="D7" i="3"/>
  <c r="B20" i="1"/>
  <c r="D20" i="1" s="1"/>
  <c r="B19" i="1"/>
  <c r="B18" i="1"/>
  <c r="B17" i="1"/>
  <c r="B16" i="1"/>
  <c r="B15" i="1"/>
  <c r="D15" i="1" s="1"/>
  <c r="B14" i="1"/>
  <c r="B13" i="1"/>
  <c r="B12" i="1"/>
  <c r="B11" i="1"/>
  <c r="B10" i="1"/>
  <c r="B9" i="1"/>
  <c r="D7" i="1"/>
  <c r="B8" i="1"/>
  <c r="F8" i="1" s="1"/>
  <c r="E24" i="3" l="1"/>
  <c r="C25" i="3"/>
  <c r="F10" i="1"/>
  <c r="D28" i="1" s="1"/>
  <c r="F16" i="1"/>
  <c r="D34" i="1" s="1"/>
  <c r="F14" i="1"/>
  <c r="D32" i="1" s="1"/>
  <c r="F18" i="1"/>
  <c r="D36" i="1" s="1"/>
  <c r="G20" i="1"/>
  <c r="F38" i="1" s="1"/>
  <c r="G18" i="1"/>
  <c r="F36" i="1" s="1"/>
  <c r="G16" i="1"/>
  <c r="F34" i="1" s="1"/>
  <c r="G14" i="1"/>
  <c r="F32" i="1" s="1"/>
  <c r="G12" i="1"/>
  <c r="F30" i="1" s="1"/>
  <c r="G10" i="1"/>
  <c r="F28" i="1" s="1"/>
  <c r="G8" i="1"/>
  <c r="F26" i="1" s="1"/>
  <c r="G19" i="1"/>
  <c r="F37" i="1" s="1"/>
  <c r="G17" i="1"/>
  <c r="F35" i="1" s="1"/>
  <c r="G15" i="1"/>
  <c r="F33" i="1" s="1"/>
  <c r="G13" i="1"/>
  <c r="F31" i="1" s="1"/>
  <c r="G11" i="1"/>
  <c r="F29" i="1" s="1"/>
  <c r="G9" i="1"/>
  <c r="F27" i="1" s="1"/>
  <c r="G7" i="1"/>
  <c r="F25" i="1" s="1"/>
  <c r="F7" i="1"/>
  <c r="D25" i="1" s="1"/>
  <c r="F11" i="1"/>
  <c r="D29" i="1" s="1"/>
  <c r="F15" i="1"/>
  <c r="D33" i="1" s="1"/>
  <c r="F19" i="1"/>
  <c r="D37" i="1" s="1"/>
  <c r="F12" i="1"/>
  <c r="D30" i="1" s="1"/>
  <c r="F20" i="1"/>
  <c r="D38" i="1" s="1"/>
  <c r="F9" i="1"/>
  <c r="D27" i="1" s="1"/>
  <c r="F13" i="1"/>
  <c r="D31" i="1" s="1"/>
  <c r="F17" i="1"/>
  <c r="D35" i="1" s="1"/>
  <c r="F10" i="4"/>
  <c r="D20" i="4" s="1"/>
  <c r="F12" i="4"/>
  <c r="D22" i="4" s="1"/>
  <c r="F11" i="4"/>
  <c r="D21" i="4" s="1"/>
  <c r="F9" i="4"/>
  <c r="D19" i="4" s="1"/>
  <c r="F8" i="4"/>
  <c r="D18" i="4" s="1"/>
  <c r="C32" i="1"/>
  <c r="E31" i="1"/>
  <c r="K31" i="1" s="1"/>
  <c r="D19" i="1"/>
  <c r="D17" i="1"/>
  <c r="D13" i="1"/>
  <c r="D11" i="1"/>
  <c r="D14" i="1"/>
  <c r="D16" i="1"/>
  <c r="D12" i="1"/>
  <c r="D18" i="1"/>
  <c r="D9" i="4"/>
  <c r="D9" i="1"/>
  <c r="D10" i="1"/>
  <c r="D10" i="4"/>
  <c r="D11" i="4"/>
  <c r="D8" i="1"/>
  <c r="D26" i="1"/>
  <c r="D8" i="4"/>
  <c r="D12" i="4"/>
  <c r="D8" i="3"/>
  <c r="D9" i="3"/>
  <c r="D10" i="3"/>
  <c r="D11" i="3"/>
  <c r="D12" i="3"/>
  <c r="C26" i="3" l="1"/>
  <c r="E25" i="3"/>
  <c r="C33" i="1"/>
  <c r="E32" i="1"/>
  <c r="K32" i="1" s="1"/>
  <c r="E26" i="3" l="1"/>
  <c r="K33" i="1"/>
  <c r="C34" i="1"/>
  <c r="E33" i="1"/>
  <c r="E34" i="1" l="1"/>
  <c r="K34" i="1" s="1"/>
  <c r="C35" i="1"/>
  <c r="C36" i="1" l="1"/>
  <c r="E35" i="1"/>
  <c r="K35" i="1" s="1"/>
  <c r="K36" i="1" l="1"/>
  <c r="C37" i="1"/>
  <c r="E36" i="1"/>
  <c r="K37" i="1" l="1"/>
  <c r="C38" i="1"/>
  <c r="E37" i="1"/>
  <c r="K38" i="1" l="1"/>
  <c r="E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tc={38EC61C7-57B9-2649-A285-544DF5BFA417}</author>
    <author>tc={E3717984-094F-2B4A-8674-CD0C876A68A8}</author>
    <author>tc={2F59E46A-0A4F-7F41-9A18-407EAF5995D5}</author>
  </authors>
  <commentList>
    <comment ref="F3" authorId="0" shapeId="0" xr:uid="{38EC61C7-57B9-2649-A285-544DF5BFA417}">
      <text>
        <t>[Threaded comment]
Your version of Excel allows you to read this threaded comment; however, any edits to it will get removed if the file is opened in a newer version of Excel. Learn more: https://go.microsoft.com/fwlink/?linkid=870924
Comment:
    run e4_get_X_y_sub to get start and end tag times - will fail due to lack of csv but times will be displayed</t>
      </text>
    </comment>
    <comment ref="C24" authorId="1" shapeId="0" xr:uid="{E3717984-094F-2B4A-8674-CD0C876A68A8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manually typed the date here,  used ‘ at beginning to force text field.</t>
      </text>
    </comment>
    <comment ref="D24" authorId="2" shapeId="0" xr:uid="{2F59E46A-0A4F-7F41-9A18-407EAF5995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Formulas below convert the date to text so the CONCAT will work.
</t>
      </text>
    </comment>
  </commentList>
</comments>
</file>

<file path=xl/sharedStrings.xml><?xml version="1.0" encoding="utf-8"?>
<sst xmlns="http://schemas.openxmlformats.org/spreadsheetml/2006/main" count="112" uniqueCount="43">
  <si>
    <t>Start Sync</t>
  </si>
  <si>
    <t>End Sync (out of frame)</t>
  </si>
  <si>
    <t>= Delta Video to E4 (seconds)</t>
  </si>
  <si>
    <t>Start</t>
  </si>
  <si>
    <t>Stop</t>
  </si>
  <si>
    <t>Duration</t>
  </si>
  <si>
    <t>Jogging</t>
  </si>
  <si>
    <t>Walking</t>
  </si>
  <si>
    <t>End Sync</t>
  </si>
  <si>
    <t>Upstairs</t>
  </si>
  <si>
    <t>Downstairs</t>
  </si>
  <si>
    <t>Standing</t>
  </si>
  <si>
    <t>Sitting</t>
  </si>
  <si>
    <t>Output Value Counts</t>
  </si>
  <si>
    <t>samples/second</t>
  </si>
  <si>
    <t>upstairs</t>
  </si>
  <si>
    <t>seconds</t>
  </si>
  <si>
    <t>downstairs</t>
  </si>
  <si>
    <t>sitting</t>
  </si>
  <si>
    <t>jogging</t>
  </si>
  <si>
    <t>walking</t>
  </si>
  <si>
    <t>standing</t>
  </si>
  <si>
    <t>total</t>
  </si>
  <si>
    <t>minutes</t>
  </si>
  <si>
    <t>HH:MM:SS</t>
  </si>
  <si>
    <t>Setup text to be able to cut and paste for csv file</t>
  </si>
  <si>
    <t>YYYY:MM:DD</t>
  </si>
  <si>
    <t>label</t>
  </si>
  <si>
    <t>sub</t>
  </si>
  <si>
    <t>hrs offset (UTC/GMT vs central in video)</t>
  </si>
  <si>
    <t>Paste text below into editor and save as &lt;fname&gt;_labels.csv</t>
  </si>
  <si>
    <t>Activity/Time from video</t>
  </si>
  <si>
    <t>e4 data and video reconcile</t>
  </si>
  <si>
    <t>Finish</t>
  </si>
  <si>
    <t>instance</t>
  </si>
  <si>
    <t>Video File 2021_1008_095012_026.mp4</t>
  </si>
  <si>
    <t>e4 File 1633704587_A01F11</t>
  </si>
  <si>
    <t>e4 file 1633705664_A01F11</t>
  </si>
  <si>
    <t>e4 data and video reconcile subject 3 10/8//2021</t>
  </si>
  <si>
    <t>Video File 2021_1008_100829_027.mp4</t>
  </si>
  <si>
    <t>Video File 2021_1008_115013_029</t>
  </si>
  <si>
    <t>e4 file 1633711821_A01F11</t>
  </si>
  <si>
    <t>2021:10:08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</si>
</sst>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:ss;@"/>
    <numFmt numFmtId="165" formatCode="0.0"/>
    <numFmt numFmtId="166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0" fontId="1" fillId="0" borderId="0" xfId="0" applyFont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/>
    <xf numFmtId="165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14" fontId="0" fillId="0" borderId="0" xfId="0" applyNumberFormat="1"/>
    <xf numFmtId="166" fontId="0" fillId="0" borderId="0" xfId="0" applyNumberFormat="1"/>
    <xf numFmtId="14" fontId="0" fillId="0" borderId="0" xfId="0" quotePrefix="1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24</xdr:row>
      <xdr:rowOff>25400</xdr:rowOff>
    </xdr:from>
    <xdr:to>
      <xdr:col>1</xdr:col>
      <xdr:colOff>393700</xdr:colOff>
      <xdr:row>36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30B6B-EDED-E14D-8A1C-25D651A95F1F}"/>
            </a:ext>
          </a:extLst>
        </xdr:cNvPr>
        <xdr:cNvSpPr txBox="1"/>
      </xdr:nvSpPr>
      <xdr:spPr>
        <a:xfrm>
          <a:off x="203200" y="4597400"/>
          <a:ext cx="24003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order to give flexibility</a:t>
          </a:r>
          <a:r>
            <a:rPr lang="en-US" sz="1100" baseline="0"/>
            <a:t> in the Python code, each label has a start and finish time.   That way if there are in-between setups they can be skipped over.   In this specific case the activities were transistioned immediately, so in Excel they are just copied.   As is the date - it is included redundantly in the csv to simplify the python processing using datetime.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inkle, Lee B" id="{BA9861DC-6A0B-DF4F-96AF-E5A75741999E}" userId="S::lbh31@txstate.edu::5ff7d8c4-c980-48fa-8b55-3dd8a7373d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1-10-06T20:10:23.65" personId="{BA9861DC-6A0B-DF4F-96AF-E5A75741999E}" id="{38EC61C7-57B9-2649-A285-544DF5BFA417}">
    <text>run e4_get_X_y_sub to get start and end tag times - will fail due to lack of csv but times will be displayed</text>
  </threadedComment>
  <threadedComment ref="C24" dT="2021-05-25T19:27:45.75" personId="{BA9861DC-6A0B-DF4F-96AF-E5A75741999E}" id="{E3717984-094F-2B4A-8674-CD0C876A68A8}">
    <text>Just manually typed the date here,  used ‘ at beginning to force text field.</text>
  </threadedComment>
  <threadedComment ref="D24" dT="2021-05-25T19:25:20.74" personId="{BA9861DC-6A0B-DF4F-96AF-E5A75741999E}" id="{2F59E46A-0A4F-7F41-9A18-407EAF5995D5}">
    <text xml:space="preserve">Formulas below convert the date to text so the CONCAT will work.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AD42-74F4-4750-BA82-E974090F8127}">
  <dimension ref="A1:K55"/>
  <sheetViews>
    <sheetView topLeftCell="A7" workbookViewId="0">
      <selection activeCell="K24" sqref="K24:K33"/>
    </sheetView>
  </sheetViews>
  <sheetFormatPr baseColWidth="10" defaultColWidth="8.83203125" defaultRowHeight="15" x14ac:dyDescent="0.2"/>
  <cols>
    <col min="1" max="1" width="29" customWidth="1"/>
    <col min="3" max="3" width="11.1640625" customWidth="1"/>
    <col min="5" max="5" width="10.83203125" customWidth="1"/>
    <col min="6" max="6" width="15.5" customWidth="1"/>
    <col min="7" max="7" width="14.1640625" customWidth="1"/>
    <col min="8" max="8" width="8.1640625" customWidth="1"/>
    <col min="11" max="11" width="45.33203125" customWidth="1"/>
  </cols>
  <sheetData>
    <row r="1" spans="1:10" x14ac:dyDescent="0.2">
      <c r="A1" t="s">
        <v>32</v>
      </c>
    </row>
    <row r="2" spans="1:10" x14ac:dyDescent="0.2">
      <c r="A2" s="2" t="s">
        <v>35</v>
      </c>
      <c r="F2" s="2" t="s">
        <v>36</v>
      </c>
    </row>
    <row r="3" spans="1:10" x14ac:dyDescent="0.2">
      <c r="A3" t="s">
        <v>0</v>
      </c>
      <c r="B3" s="1">
        <v>0.41054398148148147</v>
      </c>
      <c r="F3" s="10">
        <v>1633704630.48</v>
      </c>
      <c r="G3" s="1">
        <f>(F3/86400)+DATE(1970,1,1)</f>
        <v>44477.618408333336</v>
      </c>
      <c r="H3" s="1"/>
      <c r="J3" s="1">
        <f>G3-B3</f>
        <v>44477.207864351854</v>
      </c>
    </row>
    <row r="4" spans="1:10" x14ac:dyDescent="0.2">
      <c r="A4" t="s">
        <v>8</v>
      </c>
      <c r="B4" s="1">
        <v>0.41625000000000001</v>
      </c>
      <c r="F4">
        <v>1633705123.5799999</v>
      </c>
      <c r="G4" s="1">
        <f>(F4/86400)+DATE(1970,1,1)</f>
        <v>44477.624115509258</v>
      </c>
      <c r="H4" s="1"/>
      <c r="J4" s="1">
        <f>G4-B4</f>
        <v>44477.207865509255</v>
      </c>
    </row>
    <row r="5" spans="1:10" x14ac:dyDescent="0.2">
      <c r="B5" s="1"/>
      <c r="F5" s="1">
        <f>G3-B3</f>
        <v>44477.207864351854</v>
      </c>
      <c r="G5" s="5" t="s">
        <v>2</v>
      </c>
      <c r="H5" s="5"/>
    </row>
    <row r="6" spans="1:10" x14ac:dyDescent="0.2">
      <c r="A6" t="s">
        <v>31</v>
      </c>
      <c r="B6" s="1" t="s">
        <v>3</v>
      </c>
      <c r="C6" t="s">
        <v>4</v>
      </c>
      <c r="D6" t="s">
        <v>5</v>
      </c>
      <c r="F6" s="1" t="s">
        <v>3</v>
      </c>
      <c r="G6" t="s">
        <v>4</v>
      </c>
    </row>
    <row r="7" spans="1:10" x14ac:dyDescent="0.2">
      <c r="A7" t="s">
        <v>9</v>
      </c>
      <c r="B7" s="1">
        <v>0.41155092592592596</v>
      </c>
      <c r="C7" s="1">
        <v>0.41185185185185186</v>
      </c>
      <c r="D7" s="1">
        <f>C7-B7</f>
        <v>3.0092592592589895E-4</v>
      </c>
      <c r="F7" s="1">
        <f>B7+$F$5</f>
        <v>44477.619415277783</v>
      </c>
      <c r="G7" s="1">
        <f>C7+$F$5</f>
        <v>44477.619716203706</v>
      </c>
      <c r="H7" s="1"/>
      <c r="J7">
        <v>1</v>
      </c>
    </row>
    <row r="8" spans="1:10" x14ac:dyDescent="0.2">
      <c r="A8" t="s">
        <v>10</v>
      </c>
      <c r="B8" s="1">
        <f>C7</f>
        <v>0.41185185185185186</v>
      </c>
      <c r="C8" s="1">
        <v>0.41211805555555553</v>
      </c>
      <c r="D8" s="1">
        <f t="shared" ref="D8:D20" si="0">C8-B8</f>
        <v>2.662037037036713E-4</v>
      </c>
      <c r="F8" s="1">
        <f t="shared" ref="F8:F20" si="1">B8+$F$5</f>
        <v>44477.619716203706</v>
      </c>
      <c r="G8" s="1">
        <f t="shared" ref="G8:G20" si="2">C8+$F$5</f>
        <v>44477.619982407406</v>
      </c>
      <c r="H8" s="1"/>
      <c r="J8">
        <f>J7+1</f>
        <v>2</v>
      </c>
    </row>
    <row r="9" spans="1:10" x14ac:dyDescent="0.2">
      <c r="A9" t="s">
        <v>9</v>
      </c>
      <c r="B9" s="1">
        <f t="shared" ref="B9:B20" si="3">C8</f>
        <v>0.41211805555555553</v>
      </c>
      <c r="C9" s="1">
        <v>0.41245370370370371</v>
      </c>
      <c r="D9" s="1">
        <f t="shared" si="0"/>
        <v>3.3564814814818211E-4</v>
      </c>
      <c r="F9" s="1">
        <f t="shared" si="1"/>
        <v>44477.619982407406</v>
      </c>
      <c r="G9" s="1">
        <f t="shared" si="2"/>
        <v>44477.62031805556</v>
      </c>
      <c r="H9" s="1"/>
      <c r="J9">
        <f t="shared" ref="J9:J20" si="4">J8+1</f>
        <v>3</v>
      </c>
    </row>
    <row r="10" spans="1:10" x14ac:dyDescent="0.2">
      <c r="A10" t="s">
        <v>10</v>
      </c>
      <c r="B10" s="1">
        <f t="shared" si="3"/>
        <v>0.41245370370370371</v>
      </c>
      <c r="C10" s="1">
        <v>0.4127662037037037</v>
      </c>
      <c r="D10" s="1">
        <f t="shared" si="0"/>
        <v>3.1249999999999334E-4</v>
      </c>
      <c r="F10" s="1">
        <f t="shared" si="1"/>
        <v>44477.62031805556</v>
      </c>
      <c r="G10" s="1">
        <f t="shared" si="2"/>
        <v>44477.620630555561</v>
      </c>
      <c r="H10" s="1"/>
      <c r="J10">
        <f t="shared" si="4"/>
        <v>4</v>
      </c>
    </row>
    <row r="11" spans="1:10" x14ac:dyDescent="0.2">
      <c r="A11" t="s">
        <v>9</v>
      </c>
      <c r="B11" s="1">
        <f t="shared" si="3"/>
        <v>0.4127662037037037</v>
      </c>
      <c r="C11" s="1">
        <v>0.41313657407407406</v>
      </c>
      <c r="D11" s="1">
        <f t="shared" si="0"/>
        <v>3.7037037037035425E-4</v>
      </c>
      <c r="F11" s="1">
        <f t="shared" si="1"/>
        <v>44477.620630555561</v>
      </c>
      <c r="G11" s="1">
        <f t="shared" si="2"/>
        <v>44477.62100092593</v>
      </c>
      <c r="H11" s="1"/>
      <c r="J11">
        <f t="shared" si="4"/>
        <v>5</v>
      </c>
    </row>
    <row r="12" spans="1:10" x14ac:dyDescent="0.2">
      <c r="A12" t="s">
        <v>10</v>
      </c>
      <c r="B12" s="1">
        <f t="shared" si="3"/>
        <v>0.41313657407407406</v>
      </c>
      <c r="C12" s="1">
        <v>0.41343749999999996</v>
      </c>
      <c r="D12" s="1">
        <f t="shared" si="0"/>
        <v>3.0092592592589895E-4</v>
      </c>
      <c r="F12" s="1">
        <f t="shared" si="1"/>
        <v>44477.62100092593</v>
      </c>
      <c r="G12" s="1">
        <f t="shared" si="2"/>
        <v>44477.621301851854</v>
      </c>
      <c r="H12" s="1"/>
      <c r="J12">
        <f t="shared" si="4"/>
        <v>6</v>
      </c>
    </row>
    <row r="13" spans="1:10" x14ac:dyDescent="0.2">
      <c r="A13" t="s">
        <v>9</v>
      </c>
      <c r="B13" s="1">
        <f t="shared" si="3"/>
        <v>0.41343749999999996</v>
      </c>
      <c r="C13" s="1">
        <v>0.41379629629629627</v>
      </c>
      <c r="D13" s="1">
        <f t="shared" si="0"/>
        <v>3.5879629629631538E-4</v>
      </c>
      <c r="F13" s="1">
        <f t="shared" si="1"/>
        <v>44477.621301851854</v>
      </c>
      <c r="G13" s="1">
        <f t="shared" si="2"/>
        <v>44477.621660648154</v>
      </c>
      <c r="H13" s="1"/>
      <c r="J13">
        <f t="shared" si="4"/>
        <v>7</v>
      </c>
    </row>
    <row r="14" spans="1:10" x14ac:dyDescent="0.2">
      <c r="A14" t="s">
        <v>10</v>
      </c>
      <c r="B14" s="1">
        <f t="shared" si="3"/>
        <v>0.41379629629629627</v>
      </c>
      <c r="C14" s="1">
        <v>0.41413194444444446</v>
      </c>
      <c r="D14" s="1">
        <f t="shared" si="0"/>
        <v>3.3564814814818211E-4</v>
      </c>
      <c r="F14" s="1">
        <f t="shared" si="1"/>
        <v>44477.621660648154</v>
      </c>
      <c r="G14" s="1">
        <f t="shared" si="2"/>
        <v>44477.6219962963</v>
      </c>
      <c r="H14" s="1"/>
      <c r="J14">
        <f t="shared" si="4"/>
        <v>8</v>
      </c>
    </row>
    <row r="15" spans="1:10" x14ac:dyDescent="0.2">
      <c r="A15" t="s">
        <v>9</v>
      </c>
      <c r="B15" s="1">
        <f t="shared" si="3"/>
        <v>0.41413194444444446</v>
      </c>
      <c r="C15" s="1">
        <v>0.4145138888888889</v>
      </c>
      <c r="D15" s="1">
        <f t="shared" si="0"/>
        <v>3.8194444444444864E-4</v>
      </c>
      <c r="F15" s="1">
        <f t="shared" si="1"/>
        <v>44477.6219962963</v>
      </c>
      <c r="G15" s="1">
        <f t="shared" si="2"/>
        <v>44477.62237824074</v>
      </c>
      <c r="H15" s="1"/>
      <c r="J15">
        <f t="shared" si="4"/>
        <v>9</v>
      </c>
    </row>
    <row r="16" spans="1:10" x14ac:dyDescent="0.2">
      <c r="A16" t="s">
        <v>10</v>
      </c>
      <c r="B16" s="1">
        <f t="shared" si="3"/>
        <v>0.4145138888888889</v>
      </c>
      <c r="C16" s="1">
        <v>0.41482638888888884</v>
      </c>
      <c r="D16" s="1">
        <f t="shared" si="0"/>
        <v>3.1249999999993783E-4</v>
      </c>
      <c r="F16" s="1">
        <f t="shared" si="1"/>
        <v>44477.62237824074</v>
      </c>
      <c r="G16" s="1">
        <f t="shared" si="2"/>
        <v>44477.62269074074</v>
      </c>
      <c r="H16" s="1"/>
      <c r="J16">
        <f t="shared" si="4"/>
        <v>10</v>
      </c>
    </row>
    <row r="17" spans="1:11" x14ac:dyDescent="0.2">
      <c r="A17" t="s">
        <v>9</v>
      </c>
      <c r="B17" s="1">
        <f t="shared" si="3"/>
        <v>0.41482638888888884</v>
      </c>
      <c r="C17" s="1">
        <v>0.41516203703703702</v>
      </c>
      <c r="D17" s="1">
        <f t="shared" si="0"/>
        <v>3.3564814814818211E-4</v>
      </c>
      <c r="F17" s="1">
        <f t="shared" si="1"/>
        <v>44477.62269074074</v>
      </c>
      <c r="G17" s="1">
        <f t="shared" si="2"/>
        <v>44477.623026388894</v>
      </c>
      <c r="H17" s="1"/>
      <c r="J17">
        <f t="shared" si="4"/>
        <v>11</v>
      </c>
    </row>
    <row r="18" spans="1:11" x14ac:dyDescent="0.2">
      <c r="A18" t="s">
        <v>10</v>
      </c>
      <c r="B18" s="1">
        <f t="shared" si="3"/>
        <v>0.41516203703703702</v>
      </c>
      <c r="C18" s="1">
        <v>0.41548611111111106</v>
      </c>
      <c r="D18" s="1">
        <f t="shared" si="0"/>
        <v>3.2407407407403221E-4</v>
      </c>
      <c r="F18" s="1">
        <f t="shared" si="1"/>
        <v>44477.623026388894</v>
      </c>
      <c r="G18" s="1">
        <f t="shared" si="2"/>
        <v>44477.623350462964</v>
      </c>
      <c r="H18" s="1"/>
      <c r="J18">
        <f t="shared" si="4"/>
        <v>12</v>
      </c>
    </row>
    <row r="19" spans="1:11" x14ac:dyDescent="0.2">
      <c r="A19" t="s">
        <v>9</v>
      </c>
      <c r="B19" s="1">
        <f t="shared" si="3"/>
        <v>0.41548611111111106</v>
      </c>
      <c r="C19" s="1">
        <v>0.41585648148148152</v>
      </c>
      <c r="D19" s="1">
        <f t="shared" si="0"/>
        <v>3.7037037037046527E-4</v>
      </c>
      <c r="F19" s="1">
        <f t="shared" si="1"/>
        <v>44477.623350462964</v>
      </c>
      <c r="G19" s="1">
        <f t="shared" si="2"/>
        <v>44477.623720833333</v>
      </c>
      <c r="H19" s="1"/>
      <c r="J19">
        <f t="shared" si="4"/>
        <v>13</v>
      </c>
    </row>
    <row r="20" spans="1:11" x14ac:dyDescent="0.2">
      <c r="A20" t="s">
        <v>10</v>
      </c>
      <c r="B20" s="1">
        <f t="shared" si="3"/>
        <v>0.41585648148148152</v>
      </c>
      <c r="C20" s="1">
        <v>0.41616898148148151</v>
      </c>
      <c r="D20" s="1">
        <f t="shared" si="0"/>
        <v>3.1249999999999334E-4</v>
      </c>
      <c r="F20" s="1">
        <f t="shared" si="1"/>
        <v>44477.623720833333</v>
      </c>
      <c r="G20" s="1">
        <f t="shared" si="2"/>
        <v>44477.624033333334</v>
      </c>
      <c r="H20" s="1"/>
      <c r="J20">
        <f t="shared" si="4"/>
        <v>14</v>
      </c>
    </row>
    <row r="22" spans="1:11" x14ac:dyDescent="0.2">
      <c r="A22" t="s">
        <v>25</v>
      </c>
      <c r="F22" s="10">
        <v>0</v>
      </c>
      <c r="G22" t="s">
        <v>29</v>
      </c>
    </row>
    <row r="23" spans="1:11" x14ac:dyDescent="0.2">
      <c r="C23" t="s">
        <v>3</v>
      </c>
      <c r="E23" t="s">
        <v>33</v>
      </c>
      <c r="K23" t="s">
        <v>30</v>
      </c>
    </row>
    <row r="24" spans="1:11" x14ac:dyDescent="0.2">
      <c r="C24" t="s">
        <v>26</v>
      </c>
      <c r="D24" s="10" t="s">
        <v>24</v>
      </c>
      <c r="G24" t="s">
        <v>27</v>
      </c>
      <c r="H24" t="s">
        <v>34</v>
      </c>
      <c r="I24" t="s">
        <v>28</v>
      </c>
      <c r="K24" s="15" t="str">
        <f>_xlfn.CONCAT("start",",","finish",",",G24,",",I24)</f>
        <v>start,finish,label,sub</v>
      </c>
    </row>
    <row r="25" spans="1:11" x14ac:dyDescent="0.2">
      <c r="C25" s="13" t="s">
        <v>42</v>
      </c>
      <c r="D25" s="12" t="str">
        <f t="shared" ref="D25:D38" si="5">TEXT(F7+F$22/24,"hh:mm:ss")</f>
        <v>14:51:57</v>
      </c>
      <c r="E25" s="11" t="str">
        <f>C25</f>
        <v>2021:10:08</v>
      </c>
      <c r="F25" s="12" t="str">
        <f>TEXT(G7+F$22/24,"hh:mm:ss")</f>
        <v>14:52:23</v>
      </c>
      <c r="G25" t="str">
        <f>A7</f>
        <v>Upstairs</v>
      </c>
      <c r="H25">
        <f>COUNTIF(G$25:G25,G25)</f>
        <v>1</v>
      </c>
      <c r="I25">
        <v>3</v>
      </c>
      <c r="K25" s="14" t="str">
        <f>_xlfn.CONCAT(C25," ",D25,",",E25," ",F25,",",G25,",",I25)</f>
        <v>2021:10:08 14:51:57,2021:10:08 14:52:23,Upstairs,3</v>
      </c>
    </row>
    <row r="26" spans="1:11" x14ac:dyDescent="0.2">
      <c r="C26" s="13" t="str">
        <f>C25</f>
        <v>2021:10:08</v>
      </c>
      <c r="D26" s="12" t="str">
        <f t="shared" si="5"/>
        <v>14:52:23</v>
      </c>
      <c r="E26" s="11" t="str">
        <f t="shared" ref="E26:E38" si="6">C26</f>
        <v>2021:10:08</v>
      </c>
      <c r="F26" s="12" t="str">
        <f t="shared" ref="F26:F38" si="7">TEXT(G8+F$22/24,"hh:mm:ss")</f>
        <v>14:52:46</v>
      </c>
      <c r="G26" t="str">
        <f t="shared" ref="G26:G38" si="8">A8</f>
        <v>Downstairs</v>
      </c>
      <c r="H26">
        <f>COUNTIF(G$25:G26,G26)</f>
        <v>1</v>
      </c>
      <c r="I26">
        <v>3</v>
      </c>
      <c r="K26" s="14" t="str">
        <f t="shared" ref="K26:K38" si="9">_xlfn.CONCAT(C26," ",D26,",",E26," ",F26,",",G26,",",I26)</f>
        <v>2021:10:08 14:52:23,2021:10:08 14:52:46,Downstairs,3</v>
      </c>
    </row>
    <row r="27" spans="1:11" x14ac:dyDescent="0.2">
      <c r="C27" s="13" t="str">
        <f t="shared" ref="C27:C38" si="10">C26</f>
        <v>2021:10:08</v>
      </c>
      <c r="D27" s="12" t="str">
        <f t="shared" si="5"/>
        <v>14:52:46</v>
      </c>
      <c r="E27" s="11" t="str">
        <f t="shared" si="6"/>
        <v>2021:10:08</v>
      </c>
      <c r="F27" s="12" t="str">
        <f t="shared" si="7"/>
        <v>14:53:15</v>
      </c>
      <c r="G27" t="str">
        <f t="shared" si="8"/>
        <v>Upstairs</v>
      </c>
      <c r="H27">
        <f>COUNTIF(G$25:G27,G27)</f>
        <v>2</v>
      </c>
      <c r="I27">
        <v>3</v>
      </c>
      <c r="K27" s="14" t="str">
        <f t="shared" si="9"/>
        <v>2021:10:08 14:52:46,2021:10:08 14:53:15,Upstairs,3</v>
      </c>
    </row>
    <row r="28" spans="1:11" x14ac:dyDescent="0.2">
      <c r="C28" s="13" t="str">
        <f t="shared" si="10"/>
        <v>2021:10:08</v>
      </c>
      <c r="D28" s="12" t="str">
        <f t="shared" si="5"/>
        <v>14:53:15</v>
      </c>
      <c r="E28" s="11" t="str">
        <f t="shared" si="6"/>
        <v>2021:10:08</v>
      </c>
      <c r="F28" s="12" t="str">
        <f t="shared" si="7"/>
        <v>14:53:42</v>
      </c>
      <c r="G28" t="str">
        <f t="shared" si="8"/>
        <v>Downstairs</v>
      </c>
      <c r="H28">
        <f>COUNTIF(G$25:G28,G28)</f>
        <v>2</v>
      </c>
      <c r="I28">
        <v>3</v>
      </c>
      <c r="K28" s="14" t="str">
        <f t="shared" si="9"/>
        <v>2021:10:08 14:53:15,2021:10:08 14:53:42,Downstairs,3</v>
      </c>
    </row>
    <row r="29" spans="1:11" x14ac:dyDescent="0.2">
      <c r="C29" s="13" t="str">
        <f t="shared" si="10"/>
        <v>2021:10:08</v>
      </c>
      <c r="D29" s="12" t="str">
        <f t="shared" si="5"/>
        <v>14:53:42</v>
      </c>
      <c r="E29" s="11" t="str">
        <f t="shared" si="6"/>
        <v>2021:10:08</v>
      </c>
      <c r="F29" s="12" t="str">
        <f t="shared" si="7"/>
        <v>14:54:14</v>
      </c>
      <c r="G29" t="str">
        <f t="shared" si="8"/>
        <v>Upstairs</v>
      </c>
      <c r="H29">
        <f>COUNTIF(G$25:G29,G29)</f>
        <v>3</v>
      </c>
      <c r="I29">
        <v>3</v>
      </c>
      <c r="K29" s="14" t="str">
        <f t="shared" si="9"/>
        <v>2021:10:08 14:53:42,2021:10:08 14:54:14,Upstairs,3</v>
      </c>
    </row>
    <row r="30" spans="1:11" x14ac:dyDescent="0.2">
      <c r="C30" s="13" t="str">
        <f t="shared" si="10"/>
        <v>2021:10:08</v>
      </c>
      <c r="D30" s="12" t="str">
        <f t="shared" si="5"/>
        <v>14:54:14</v>
      </c>
      <c r="E30" s="11" t="str">
        <f t="shared" si="6"/>
        <v>2021:10:08</v>
      </c>
      <c r="F30" s="12" t="str">
        <f t="shared" si="7"/>
        <v>14:54:40</v>
      </c>
      <c r="G30" t="str">
        <f t="shared" si="8"/>
        <v>Downstairs</v>
      </c>
      <c r="H30">
        <f>COUNTIF(G$25:G30,G30)</f>
        <v>3</v>
      </c>
      <c r="I30">
        <v>3</v>
      </c>
      <c r="K30" s="14" t="str">
        <f t="shared" si="9"/>
        <v>2021:10:08 14:54:14,2021:10:08 14:54:40,Downstairs,3</v>
      </c>
    </row>
    <row r="31" spans="1:11" x14ac:dyDescent="0.2">
      <c r="C31" s="13" t="str">
        <f t="shared" si="10"/>
        <v>2021:10:08</v>
      </c>
      <c r="D31" s="12" t="str">
        <f t="shared" si="5"/>
        <v>14:54:40</v>
      </c>
      <c r="E31" s="11" t="str">
        <f t="shared" si="6"/>
        <v>2021:10:08</v>
      </c>
      <c r="F31" s="12" t="str">
        <f t="shared" si="7"/>
        <v>14:55:11</v>
      </c>
      <c r="G31" t="str">
        <f t="shared" si="8"/>
        <v>Upstairs</v>
      </c>
      <c r="H31">
        <f>COUNTIF(G$25:G31,G31)</f>
        <v>4</v>
      </c>
      <c r="I31">
        <v>3</v>
      </c>
      <c r="K31" s="14" t="str">
        <f t="shared" si="9"/>
        <v>2021:10:08 14:54:40,2021:10:08 14:55:11,Upstairs,3</v>
      </c>
    </row>
    <row r="32" spans="1:11" x14ac:dyDescent="0.2">
      <c r="C32" s="13" t="str">
        <f t="shared" si="10"/>
        <v>2021:10:08</v>
      </c>
      <c r="D32" s="12" t="str">
        <f t="shared" si="5"/>
        <v>14:55:11</v>
      </c>
      <c r="E32" s="11" t="str">
        <f t="shared" si="6"/>
        <v>2021:10:08</v>
      </c>
      <c r="F32" s="12" t="str">
        <f t="shared" si="7"/>
        <v>14:55:40</v>
      </c>
      <c r="G32" t="str">
        <f t="shared" si="8"/>
        <v>Downstairs</v>
      </c>
      <c r="H32">
        <f>COUNTIF(G$25:G32,G32)</f>
        <v>4</v>
      </c>
      <c r="I32">
        <v>3</v>
      </c>
      <c r="K32" s="14" t="str">
        <f t="shared" si="9"/>
        <v>2021:10:08 14:55:11,2021:10:08 14:55:40,Downstairs,3</v>
      </c>
    </row>
    <row r="33" spans="3:11" x14ac:dyDescent="0.2">
      <c r="C33" s="13" t="str">
        <f t="shared" si="10"/>
        <v>2021:10:08</v>
      </c>
      <c r="D33" s="12" t="str">
        <f t="shared" si="5"/>
        <v>14:55:40</v>
      </c>
      <c r="E33" s="11" t="str">
        <f t="shared" si="6"/>
        <v>2021:10:08</v>
      </c>
      <c r="F33" s="12" t="str">
        <f t="shared" si="7"/>
        <v>14:56:13</v>
      </c>
      <c r="G33" t="str">
        <f t="shared" si="8"/>
        <v>Upstairs</v>
      </c>
      <c r="H33">
        <f>COUNTIF(G$25:G33,G33)</f>
        <v>5</v>
      </c>
      <c r="I33">
        <v>3</v>
      </c>
      <c r="K33" s="14" t="str">
        <f t="shared" si="9"/>
        <v>2021:10:08 14:55:40,2021:10:08 14:56:13,Upstairs,3</v>
      </c>
    </row>
    <row r="34" spans="3:11" x14ac:dyDescent="0.2">
      <c r="C34" s="13" t="str">
        <f t="shared" si="10"/>
        <v>2021:10:08</v>
      </c>
      <c r="D34" s="12" t="str">
        <f t="shared" si="5"/>
        <v>14:56:13</v>
      </c>
      <c r="E34" s="11" t="str">
        <f t="shared" si="6"/>
        <v>2021:10:08</v>
      </c>
      <c r="F34" s="12" t="str">
        <f t="shared" si="7"/>
        <v>14:56:40</v>
      </c>
      <c r="G34" t="str">
        <f t="shared" si="8"/>
        <v>Downstairs</v>
      </c>
      <c r="H34">
        <f>COUNTIF(G$25:G34,G34)</f>
        <v>5</v>
      </c>
      <c r="I34">
        <v>3</v>
      </c>
      <c r="K34" s="14" t="str">
        <f t="shared" si="9"/>
        <v>2021:10:08 14:56:13,2021:10:08 14:56:40,Downstairs,3</v>
      </c>
    </row>
    <row r="35" spans="3:11" x14ac:dyDescent="0.2">
      <c r="C35" s="13" t="str">
        <f t="shared" si="10"/>
        <v>2021:10:08</v>
      </c>
      <c r="D35" s="12" t="str">
        <f t="shared" si="5"/>
        <v>14:56:40</v>
      </c>
      <c r="E35" s="11" t="str">
        <f t="shared" si="6"/>
        <v>2021:10:08</v>
      </c>
      <c r="F35" s="12" t="str">
        <f t="shared" si="7"/>
        <v>14:57:09</v>
      </c>
      <c r="G35" t="str">
        <f t="shared" si="8"/>
        <v>Upstairs</v>
      </c>
      <c r="H35">
        <f>COUNTIF(G$25:G35,G35)</f>
        <v>6</v>
      </c>
      <c r="I35">
        <v>3</v>
      </c>
      <c r="K35" s="14" t="str">
        <f t="shared" si="9"/>
        <v>2021:10:08 14:56:40,2021:10:08 14:57:09,Upstairs,3</v>
      </c>
    </row>
    <row r="36" spans="3:11" x14ac:dyDescent="0.2">
      <c r="C36" s="13" t="str">
        <f t="shared" si="10"/>
        <v>2021:10:08</v>
      </c>
      <c r="D36" s="12" t="str">
        <f t="shared" si="5"/>
        <v>14:57:09</v>
      </c>
      <c r="E36" s="11" t="str">
        <f t="shared" si="6"/>
        <v>2021:10:08</v>
      </c>
      <c r="F36" s="12" t="str">
        <f t="shared" si="7"/>
        <v>14:57:37</v>
      </c>
      <c r="G36" t="str">
        <f t="shared" si="8"/>
        <v>Downstairs</v>
      </c>
      <c r="H36">
        <f>COUNTIF(G$25:G36,G36)</f>
        <v>6</v>
      </c>
      <c r="I36">
        <v>3</v>
      </c>
      <c r="K36" s="14" t="str">
        <f t="shared" si="9"/>
        <v>2021:10:08 14:57:09,2021:10:08 14:57:37,Downstairs,3</v>
      </c>
    </row>
    <row r="37" spans="3:11" x14ac:dyDescent="0.2">
      <c r="C37" s="13" t="str">
        <f t="shared" si="10"/>
        <v>2021:10:08</v>
      </c>
      <c r="D37" s="12" t="str">
        <f t="shared" si="5"/>
        <v>14:57:37</v>
      </c>
      <c r="E37" s="11" t="str">
        <f t="shared" si="6"/>
        <v>2021:10:08</v>
      </c>
      <c r="F37" s="12" t="str">
        <f t="shared" si="7"/>
        <v>14:58:09</v>
      </c>
      <c r="G37" t="str">
        <f t="shared" si="8"/>
        <v>Upstairs</v>
      </c>
      <c r="H37">
        <f>COUNTIF(G$25:G37,G37)</f>
        <v>7</v>
      </c>
      <c r="I37">
        <v>3</v>
      </c>
      <c r="K37" s="14" t="str">
        <f t="shared" si="9"/>
        <v>2021:10:08 14:57:37,2021:10:08 14:58:09,Upstairs,3</v>
      </c>
    </row>
    <row r="38" spans="3:11" x14ac:dyDescent="0.2">
      <c r="C38" s="13" t="str">
        <f t="shared" si="10"/>
        <v>2021:10:08</v>
      </c>
      <c r="D38" s="12" t="str">
        <f t="shared" si="5"/>
        <v>14:58:09</v>
      </c>
      <c r="E38" s="11" t="str">
        <f t="shared" si="6"/>
        <v>2021:10:08</v>
      </c>
      <c r="F38" s="12" t="str">
        <f t="shared" si="7"/>
        <v>14:58:36</v>
      </c>
      <c r="G38" t="str">
        <f t="shared" si="8"/>
        <v>Downstairs</v>
      </c>
      <c r="H38">
        <f>COUNTIF(G$25:G38,G38)</f>
        <v>7</v>
      </c>
      <c r="I38">
        <v>3</v>
      </c>
      <c r="K38" s="14" t="str">
        <f t="shared" si="9"/>
        <v>2021:10:08 14:58:09,2021:10:08 14:58:36,Downstairs,3</v>
      </c>
    </row>
    <row r="39" spans="3:11" x14ac:dyDescent="0.2">
      <c r="E39" s="13"/>
      <c r="F39" s="12"/>
    </row>
    <row r="40" spans="3:11" x14ac:dyDescent="0.2">
      <c r="E40" s="13"/>
      <c r="F40" s="12"/>
    </row>
    <row r="41" spans="3:11" x14ac:dyDescent="0.2">
      <c r="E41" s="13"/>
      <c r="F41" s="12"/>
    </row>
    <row r="42" spans="3:11" x14ac:dyDescent="0.2">
      <c r="E42" s="13"/>
      <c r="F42" s="12"/>
    </row>
    <row r="43" spans="3:11" x14ac:dyDescent="0.2">
      <c r="E43" s="13"/>
      <c r="F43" s="12"/>
    </row>
    <row r="44" spans="3:11" x14ac:dyDescent="0.2">
      <c r="E44" s="13"/>
      <c r="F44" s="12"/>
    </row>
    <row r="45" spans="3:11" x14ac:dyDescent="0.2">
      <c r="E45" s="13"/>
      <c r="F45" s="12"/>
    </row>
    <row r="46" spans="3:11" x14ac:dyDescent="0.2">
      <c r="E46" s="13"/>
      <c r="F46" s="12"/>
    </row>
    <row r="47" spans="3:11" x14ac:dyDescent="0.2">
      <c r="E47" s="13"/>
      <c r="F47" s="12"/>
    </row>
    <row r="48" spans="3:11" x14ac:dyDescent="0.2">
      <c r="E48" s="13"/>
      <c r="F48" s="12"/>
    </row>
    <row r="49" spans="5:6" x14ac:dyDescent="0.2">
      <c r="E49" s="13"/>
      <c r="F49" s="12"/>
    </row>
    <row r="50" spans="5:6" x14ac:dyDescent="0.2">
      <c r="E50" s="13"/>
      <c r="F50" s="12"/>
    </row>
    <row r="51" spans="5:6" x14ac:dyDescent="0.2">
      <c r="E51" s="13"/>
      <c r="F51" s="12"/>
    </row>
    <row r="52" spans="5:6" x14ac:dyDescent="0.2">
      <c r="E52" s="13"/>
      <c r="F52" s="12"/>
    </row>
    <row r="53" spans="5:6" x14ac:dyDescent="0.2">
      <c r="E53" s="13"/>
      <c r="F53" s="12"/>
    </row>
    <row r="54" spans="5:6" x14ac:dyDescent="0.2">
      <c r="E54" s="13"/>
      <c r="F54" s="12"/>
    </row>
    <row r="55" spans="5:6" x14ac:dyDescent="0.2">
      <c r="E55" s="13"/>
      <c r="F55" s="1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7079-8DC5-4612-8EFB-0FB9F64FAF2D}">
  <dimension ref="A1:K32"/>
  <sheetViews>
    <sheetView workbookViewId="0">
      <selection activeCell="K18" sqref="K18:K24"/>
    </sheetView>
  </sheetViews>
  <sheetFormatPr baseColWidth="10" defaultColWidth="8.83203125" defaultRowHeight="15" x14ac:dyDescent="0.2"/>
  <cols>
    <col min="1" max="1" width="29" customWidth="1"/>
    <col min="3" max="3" width="13" customWidth="1"/>
    <col min="5" max="5" width="11.6640625" customWidth="1"/>
    <col min="6" max="6" width="13.6640625" bestFit="1" customWidth="1"/>
    <col min="7" max="8" width="18" customWidth="1"/>
    <col min="9" max="9" width="4.6640625" customWidth="1"/>
    <col min="11" max="11" width="47.33203125" customWidth="1"/>
  </cols>
  <sheetData>
    <row r="1" spans="1:10" x14ac:dyDescent="0.2">
      <c r="A1" t="s">
        <v>38</v>
      </c>
    </row>
    <row r="2" spans="1:10" x14ac:dyDescent="0.2">
      <c r="A2" s="2" t="s">
        <v>39</v>
      </c>
      <c r="F2" s="2" t="s">
        <v>37</v>
      </c>
    </row>
    <row r="3" spans="1:10" x14ac:dyDescent="0.2">
      <c r="A3" t="s">
        <v>0</v>
      </c>
      <c r="B3" s="1">
        <v>0.42281250000000004</v>
      </c>
      <c r="F3" s="10">
        <v>1633705691.3900001</v>
      </c>
      <c r="G3" s="1">
        <f>(F3/86400)+DATE(1970,1,1)</f>
        <v>44477.630687384262</v>
      </c>
      <c r="H3" s="1"/>
      <c r="J3" s="1">
        <f>G3-B3</f>
        <v>44477.207874884261</v>
      </c>
    </row>
    <row r="4" spans="1:10" x14ac:dyDescent="0.2">
      <c r="A4" t="s">
        <v>1</v>
      </c>
      <c r="B4" s="1">
        <v>0.42973379629629632</v>
      </c>
      <c r="F4" s="10">
        <v>1633706289.6099999</v>
      </c>
      <c r="G4" s="1">
        <f>(F4/86400)+DATE(1970,1,1)</f>
        <v>44477.637611226848</v>
      </c>
      <c r="H4" s="1"/>
      <c r="J4" s="1">
        <f>G4-B4</f>
        <v>44477.207877430548</v>
      </c>
    </row>
    <row r="5" spans="1:10" x14ac:dyDescent="0.2">
      <c r="B5" s="1"/>
      <c r="F5" s="1">
        <f>G3-B3</f>
        <v>44477.207874884261</v>
      </c>
      <c r="G5" s="5" t="s">
        <v>2</v>
      </c>
      <c r="H5" s="5"/>
    </row>
    <row r="6" spans="1:10" x14ac:dyDescent="0.2">
      <c r="B6" s="3" t="s">
        <v>3</v>
      </c>
      <c r="C6" s="4" t="s">
        <v>4</v>
      </c>
      <c r="D6" s="4" t="s">
        <v>5</v>
      </c>
      <c r="F6" s="1" t="s">
        <v>3</v>
      </c>
      <c r="G6" t="s">
        <v>4</v>
      </c>
    </row>
    <row r="7" spans="1:10" x14ac:dyDescent="0.2">
      <c r="A7" t="s">
        <v>6</v>
      </c>
      <c r="B7" s="1">
        <v>0.42289351851851853</v>
      </c>
      <c r="C7" s="1">
        <v>0.42358796296296292</v>
      </c>
      <c r="D7" s="1">
        <f>C7-B7</f>
        <v>6.9444444444438647E-4</v>
      </c>
      <c r="F7" s="1">
        <f>B7+$F$5</f>
        <v>44477.630768402778</v>
      </c>
      <c r="G7" s="1">
        <f>C7+$F$5</f>
        <v>44477.631462847225</v>
      </c>
      <c r="H7" s="1"/>
    </row>
    <row r="8" spans="1:10" x14ac:dyDescent="0.2">
      <c r="A8" t="s">
        <v>7</v>
      </c>
      <c r="B8" s="1">
        <f>C7</f>
        <v>0.42358796296296292</v>
      </c>
      <c r="C8" s="1">
        <v>0.42534722222222227</v>
      </c>
      <c r="D8" s="1">
        <f t="shared" ref="D8:D12" si="0">C8-B8</f>
        <v>1.7592592592593492E-3</v>
      </c>
      <c r="F8" s="1">
        <f t="shared" ref="F8:F12" si="1">B8+$F$5</f>
        <v>44477.631462847225</v>
      </c>
      <c r="G8" s="1">
        <f t="shared" ref="G8:G12" si="2">C8+$F$5</f>
        <v>44477.63322210648</v>
      </c>
      <c r="H8" s="1"/>
    </row>
    <row r="9" spans="1:10" x14ac:dyDescent="0.2">
      <c r="A9" t="s">
        <v>6</v>
      </c>
      <c r="B9" s="1">
        <f t="shared" ref="B9:B12" si="3">C8</f>
        <v>0.42534722222222227</v>
      </c>
      <c r="C9" s="1">
        <v>0.42604166666666665</v>
      </c>
      <c r="D9" s="1">
        <f t="shared" si="0"/>
        <v>6.9444444444438647E-4</v>
      </c>
      <c r="F9" s="1">
        <f t="shared" si="1"/>
        <v>44477.63322210648</v>
      </c>
      <c r="G9" s="1">
        <f t="shared" si="2"/>
        <v>44477.633916550927</v>
      </c>
      <c r="H9" s="1"/>
    </row>
    <row r="10" spans="1:10" x14ac:dyDescent="0.2">
      <c r="A10" t="s">
        <v>7</v>
      </c>
      <c r="B10" s="1">
        <f t="shared" si="3"/>
        <v>0.42604166666666665</v>
      </c>
      <c r="C10" s="1">
        <v>0.42677083333333332</v>
      </c>
      <c r="D10" s="1">
        <f t="shared" si="0"/>
        <v>7.2916666666666963E-4</v>
      </c>
      <c r="F10" s="1">
        <f t="shared" si="1"/>
        <v>44477.633916550927</v>
      </c>
      <c r="G10" s="1">
        <f t="shared" si="2"/>
        <v>44477.634645717597</v>
      </c>
      <c r="H10" s="1"/>
    </row>
    <row r="11" spans="1:10" x14ac:dyDescent="0.2">
      <c r="A11" t="s">
        <v>6</v>
      </c>
      <c r="B11" s="1">
        <f t="shared" si="3"/>
        <v>0.42677083333333332</v>
      </c>
      <c r="C11" s="1">
        <v>0.42745370370370367</v>
      </c>
      <c r="D11" s="1">
        <f t="shared" si="0"/>
        <v>6.8287037037034759E-4</v>
      </c>
      <c r="F11" s="1">
        <f t="shared" si="1"/>
        <v>44477.634645717597</v>
      </c>
      <c r="G11" s="1">
        <f t="shared" si="2"/>
        <v>44477.635328587967</v>
      </c>
      <c r="H11" s="1"/>
    </row>
    <row r="12" spans="1:10" x14ac:dyDescent="0.2">
      <c r="A12" t="s">
        <v>7</v>
      </c>
      <c r="B12" s="1">
        <f t="shared" si="3"/>
        <v>0.42745370370370367</v>
      </c>
      <c r="C12" s="1">
        <v>0.42814814814814817</v>
      </c>
      <c r="D12" s="1">
        <f t="shared" si="0"/>
        <v>6.9444444444449749E-4</v>
      </c>
      <c r="F12" s="1">
        <f t="shared" si="1"/>
        <v>44477.635328587967</v>
      </c>
      <c r="G12" s="1">
        <f t="shared" si="2"/>
        <v>44477.636023032406</v>
      </c>
      <c r="H12" s="1"/>
    </row>
    <row r="13" spans="1:10" x14ac:dyDescent="0.2">
      <c r="A13" t="s">
        <v>6</v>
      </c>
      <c r="B13" s="1">
        <f t="shared" ref="B13" si="4">C12</f>
        <v>0.42814814814814817</v>
      </c>
      <c r="C13" s="1">
        <v>0.42884259259259255</v>
      </c>
      <c r="D13" s="1">
        <f t="shared" ref="D13" si="5">C13-B13</f>
        <v>6.9444444444438647E-4</v>
      </c>
      <c r="F13" s="1">
        <f t="shared" ref="F13" si="6">B13+$F$5</f>
        <v>44477.636023032406</v>
      </c>
      <c r="G13" s="1">
        <f t="shared" ref="G13" si="7">C13+$F$5</f>
        <v>44477.636717476853</v>
      </c>
      <c r="H13" s="1"/>
    </row>
    <row r="14" spans="1:10" x14ac:dyDescent="0.2">
      <c r="A14" t="s">
        <v>7</v>
      </c>
      <c r="B14" s="1">
        <f t="shared" ref="B14" si="8">C13</f>
        <v>0.42884259259259255</v>
      </c>
      <c r="C14" s="1">
        <v>0.4296875</v>
      </c>
      <c r="D14" s="1">
        <f t="shared" ref="D14" si="9">C14-B14</f>
        <v>8.4490740740744696E-4</v>
      </c>
      <c r="F14" s="1">
        <f t="shared" ref="F14" si="10">B14+$F$5</f>
        <v>44477.636717476853</v>
      </c>
      <c r="G14" s="1">
        <f t="shared" ref="G14" si="11">C14+$F$5</f>
        <v>44477.637562384261</v>
      </c>
      <c r="H14" s="1"/>
    </row>
    <row r="15" spans="1:10" x14ac:dyDescent="0.2">
      <c r="B15" s="1"/>
      <c r="C15" s="1"/>
      <c r="D15" s="1"/>
      <c r="F15" s="1"/>
      <c r="G15" s="1"/>
      <c r="H15" s="1"/>
    </row>
    <row r="16" spans="1:10" x14ac:dyDescent="0.2">
      <c r="A16" t="s">
        <v>25</v>
      </c>
      <c r="F16" s="10">
        <v>0</v>
      </c>
      <c r="G16" t="s">
        <v>29</v>
      </c>
    </row>
    <row r="17" spans="3:11" x14ac:dyDescent="0.2">
      <c r="C17" t="s">
        <v>3</v>
      </c>
      <c r="E17" t="s">
        <v>33</v>
      </c>
      <c r="K17" t="s">
        <v>30</v>
      </c>
    </row>
    <row r="18" spans="3:11" x14ac:dyDescent="0.2">
      <c r="C18" t="s">
        <v>26</v>
      </c>
      <c r="D18" s="10" t="s">
        <v>24</v>
      </c>
      <c r="G18" t="s">
        <v>27</v>
      </c>
      <c r="H18" t="s">
        <v>34</v>
      </c>
      <c r="I18" t="s">
        <v>28</v>
      </c>
      <c r="K18" s="15" t="str">
        <f>_xlfn.CONCAT("start",",","finish",",",G18,",",I18)</f>
        <v>start,finish,label,sub</v>
      </c>
    </row>
    <row r="19" spans="3:11" x14ac:dyDescent="0.2">
      <c r="C19" s="13" t="s">
        <v>42</v>
      </c>
      <c r="D19" s="12" t="str">
        <f t="shared" ref="D19:D26" si="12">TEXT(F7+F$16/24,"hh:mm:ss")</f>
        <v>15:08:18</v>
      </c>
      <c r="E19" s="11" t="str">
        <f>C19</f>
        <v>2021:10:08</v>
      </c>
      <c r="F19" s="12" t="str">
        <f t="shared" ref="F19:F26" si="13">TEXT(G7+F$16/24,"hh:mm:ss")</f>
        <v>15:09:18</v>
      </c>
      <c r="G19" t="str">
        <f t="shared" ref="G19:G26" si="14">A7</f>
        <v>Jogging</v>
      </c>
      <c r="H19">
        <f>COUNTIF(G$19:G19,G19)</f>
        <v>1</v>
      </c>
      <c r="I19">
        <v>3</v>
      </c>
      <c r="K19" s="14" t="str">
        <f>_xlfn.CONCAT(C19," ",D19,",",E19," ",F19,",",G19,",",I19)</f>
        <v>2021:10:08 15:08:18,2021:10:08 15:09:18,Jogging,3</v>
      </c>
    </row>
    <row r="20" spans="3:11" x14ac:dyDescent="0.2">
      <c r="C20" s="13" t="str">
        <f>C19</f>
        <v>2021:10:08</v>
      </c>
      <c r="D20" s="12" t="str">
        <f t="shared" si="12"/>
        <v>15:09:18</v>
      </c>
      <c r="E20" s="11" t="str">
        <f t="shared" ref="E20:E24" si="15">C20</f>
        <v>2021:10:08</v>
      </c>
      <c r="F20" s="12" t="str">
        <f t="shared" si="13"/>
        <v>15:11:50</v>
      </c>
      <c r="G20" t="str">
        <f t="shared" si="14"/>
        <v>Walking</v>
      </c>
      <c r="H20">
        <f>COUNTIF(G$19:G20,G20)</f>
        <v>1</v>
      </c>
      <c r="I20">
        <v>3</v>
      </c>
      <c r="K20" s="14" t="str">
        <f t="shared" ref="K20:K27" si="16">_xlfn.CONCAT(C20," ",D20,",",E20," ",F20,",",G20,",",I20)</f>
        <v>2021:10:08 15:09:18,2021:10:08 15:11:50,Walking,3</v>
      </c>
    </row>
    <row r="21" spans="3:11" x14ac:dyDescent="0.2">
      <c r="C21" s="13" t="str">
        <f t="shared" ref="C21:C26" si="17">C20</f>
        <v>2021:10:08</v>
      </c>
      <c r="D21" s="12" t="str">
        <f t="shared" si="12"/>
        <v>15:11:50</v>
      </c>
      <c r="E21" s="11" t="str">
        <f t="shared" si="15"/>
        <v>2021:10:08</v>
      </c>
      <c r="F21" s="12" t="str">
        <f t="shared" si="13"/>
        <v>15:12:50</v>
      </c>
      <c r="G21" t="str">
        <f t="shared" si="14"/>
        <v>Jogging</v>
      </c>
      <c r="H21">
        <f>COUNTIF(G$19:G21,G21)</f>
        <v>2</v>
      </c>
      <c r="I21">
        <v>3</v>
      </c>
      <c r="K21" s="14" t="str">
        <f t="shared" si="16"/>
        <v>2021:10:08 15:11:50,2021:10:08 15:12:50,Jogging,3</v>
      </c>
    </row>
    <row r="22" spans="3:11" x14ac:dyDescent="0.2">
      <c r="C22" s="13" t="str">
        <f t="shared" si="17"/>
        <v>2021:10:08</v>
      </c>
      <c r="D22" s="12" t="str">
        <f t="shared" si="12"/>
        <v>15:12:50</v>
      </c>
      <c r="E22" s="11" t="str">
        <f t="shared" si="15"/>
        <v>2021:10:08</v>
      </c>
      <c r="F22" s="12" t="str">
        <f t="shared" si="13"/>
        <v>15:13:53</v>
      </c>
      <c r="G22" t="str">
        <f t="shared" si="14"/>
        <v>Walking</v>
      </c>
      <c r="H22">
        <f>COUNTIF(G$19:G22,G22)</f>
        <v>2</v>
      </c>
      <c r="I22">
        <v>3</v>
      </c>
      <c r="K22" s="14" t="str">
        <f t="shared" si="16"/>
        <v>2021:10:08 15:12:50,2021:10:08 15:13:53,Walking,3</v>
      </c>
    </row>
    <row r="23" spans="3:11" x14ac:dyDescent="0.2">
      <c r="C23" s="13" t="str">
        <f t="shared" si="17"/>
        <v>2021:10:08</v>
      </c>
      <c r="D23" s="12" t="str">
        <f t="shared" si="12"/>
        <v>15:13:53</v>
      </c>
      <c r="E23" s="11" t="str">
        <f t="shared" si="15"/>
        <v>2021:10:08</v>
      </c>
      <c r="F23" s="12" t="str">
        <f t="shared" si="13"/>
        <v>15:14:52</v>
      </c>
      <c r="G23" t="str">
        <f t="shared" si="14"/>
        <v>Jogging</v>
      </c>
      <c r="H23">
        <f>COUNTIF(G$19:G23,G23)</f>
        <v>3</v>
      </c>
      <c r="I23">
        <v>3</v>
      </c>
      <c r="K23" s="14" t="str">
        <f t="shared" si="16"/>
        <v>2021:10:08 15:13:53,2021:10:08 15:14:52,Jogging,3</v>
      </c>
    </row>
    <row r="24" spans="3:11" x14ac:dyDescent="0.2">
      <c r="C24" s="13" t="str">
        <f t="shared" si="17"/>
        <v>2021:10:08</v>
      </c>
      <c r="D24" s="12" t="str">
        <f t="shared" si="12"/>
        <v>15:14:52</v>
      </c>
      <c r="E24" s="11" t="str">
        <f t="shared" si="15"/>
        <v>2021:10:08</v>
      </c>
      <c r="F24" s="12" t="str">
        <f t="shared" si="13"/>
        <v>15:15:52</v>
      </c>
      <c r="G24" t="str">
        <f t="shared" si="14"/>
        <v>Walking</v>
      </c>
      <c r="H24">
        <f>COUNTIF(G$19:G24,G24)</f>
        <v>3</v>
      </c>
      <c r="I24">
        <v>3</v>
      </c>
      <c r="K24" s="14" t="str">
        <f t="shared" si="16"/>
        <v>2021:10:08 15:14:52,2021:10:08 15:15:52,Walking,3</v>
      </c>
    </row>
    <row r="25" spans="3:11" x14ac:dyDescent="0.2">
      <c r="C25" s="13" t="str">
        <f t="shared" si="17"/>
        <v>2021:10:08</v>
      </c>
      <c r="D25" s="12" t="str">
        <f t="shared" si="12"/>
        <v>15:15:52</v>
      </c>
      <c r="E25" s="11" t="str">
        <f t="shared" ref="E25:E26" si="18">C25</f>
        <v>2021:10:08</v>
      </c>
      <c r="F25" s="12" t="str">
        <f t="shared" si="13"/>
        <v>15:16:52</v>
      </c>
      <c r="G25" t="str">
        <f t="shared" si="14"/>
        <v>Jogging</v>
      </c>
      <c r="H25">
        <f>COUNTIF(G$19:G25,G25)</f>
        <v>4</v>
      </c>
      <c r="I25">
        <v>3</v>
      </c>
      <c r="K25" s="14" t="str">
        <f t="shared" si="16"/>
        <v>2021:10:08 15:15:52,2021:10:08 15:16:52,Jogging,3</v>
      </c>
    </row>
    <row r="26" spans="3:11" x14ac:dyDescent="0.2">
      <c r="C26" s="13" t="str">
        <f t="shared" si="17"/>
        <v>2021:10:08</v>
      </c>
      <c r="D26" s="12" t="str">
        <f t="shared" si="12"/>
        <v>15:16:52</v>
      </c>
      <c r="E26" s="11" t="str">
        <f t="shared" si="18"/>
        <v>2021:10:08</v>
      </c>
      <c r="F26" s="12" t="str">
        <f t="shared" si="13"/>
        <v>15:18:05</v>
      </c>
      <c r="G26" t="str">
        <f t="shared" si="14"/>
        <v>Walking</v>
      </c>
      <c r="H26">
        <f>COUNTIF(G$19:G26,G26)</f>
        <v>4</v>
      </c>
      <c r="I26">
        <v>3</v>
      </c>
      <c r="K26" s="14" t="str">
        <f t="shared" si="16"/>
        <v>2021:10:08 15:16:52,2021:10:08 15:18:05,Walking,3</v>
      </c>
    </row>
    <row r="27" spans="3:11" x14ac:dyDescent="0.2">
      <c r="C27" s="11"/>
      <c r="D27" s="12"/>
      <c r="E27" s="11"/>
      <c r="F27" s="12"/>
    </row>
    <row r="28" spans="3:11" x14ac:dyDescent="0.2">
      <c r="C28" s="11"/>
      <c r="D28" s="12"/>
      <c r="E28" s="11"/>
      <c r="F28" s="12"/>
    </row>
    <row r="29" spans="3:11" x14ac:dyDescent="0.2">
      <c r="C29" s="11"/>
      <c r="D29" s="12"/>
      <c r="E29" s="11"/>
      <c r="F29" s="12"/>
    </row>
    <row r="30" spans="3:11" x14ac:dyDescent="0.2">
      <c r="C30" s="11"/>
      <c r="D30" s="12"/>
      <c r="E30" s="11"/>
      <c r="F30" s="12"/>
    </row>
    <row r="31" spans="3:11" x14ac:dyDescent="0.2">
      <c r="C31" s="11"/>
      <c r="D31" s="12"/>
      <c r="E31" s="11"/>
      <c r="F31" s="12"/>
    </row>
    <row r="32" spans="3:11" x14ac:dyDescent="0.2">
      <c r="C32" s="11"/>
      <c r="D32" s="12"/>
      <c r="E32" s="11"/>
      <c r="F32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8364-DEB2-4151-B60F-95EABDECDC4F}">
  <dimension ref="A1:K30"/>
  <sheetViews>
    <sheetView tabSelected="1" workbookViewId="0">
      <selection activeCell="K16" sqref="K16:K22"/>
    </sheetView>
  </sheetViews>
  <sheetFormatPr baseColWidth="10" defaultColWidth="8.83203125" defaultRowHeight="15" x14ac:dyDescent="0.2"/>
  <cols>
    <col min="1" max="1" width="29" customWidth="1"/>
    <col min="3" max="3" width="15.83203125" customWidth="1"/>
    <col min="5" max="5" width="10.5" customWidth="1"/>
    <col min="6" max="6" width="14.5" customWidth="1"/>
    <col min="7" max="7" width="15.83203125" customWidth="1"/>
    <col min="8" max="8" width="8.1640625" customWidth="1"/>
    <col min="11" max="11" width="45.83203125" customWidth="1"/>
  </cols>
  <sheetData>
    <row r="1" spans="1:11" x14ac:dyDescent="0.2">
      <c r="A1" t="s">
        <v>32</v>
      </c>
    </row>
    <row r="2" spans="1:11" x14ac:dyDescent="0.2">
      <c r="A2" s="2" t="s">
        <v>40</v>
      </c>
      <c r="F2" s="2" t="s">
        <v>41</v>
      </c>
    </row>
    <row r="3" spans="1:11" x14ac:dyDescent="0.2">
      <c r="A3" t="s">
        <v>0</v>
      </c>
      <c r="B3" s="1">
        <v>0.49406250000000002</v>
      </c>
      <c r="F3" s="10">
        <v>1633711846.47</v>
      </c>
      <c r="G3" s="1">
        <f>(F3/86400)+DATE(1970,1,1)</f>
        <v>44477.70192673611</v>
      </c>
      <c r="H3" s="1"/>
      <c r="J3" s="1">
        <f>G3-B3</f>
        <v>44477.207864236108</v>
      </c>
    </row>
    <row r="4" spans="1:11" x14ac:dyDescent="0.2">
      <c r="A4" t="s">
        <v>8</v>
      </c>
      <c r="B4" s="1">
        <v>0.52971064814814817</v>
      </c>
      <c r="F4" s="10">
        <v>1633712227.6600001</v>
      </c>
      <c r="G4" s="1">
        <f>(F4/86400)+DATE(1970,1,1)</f>
        <v>44477.706338657408</v>
      </c>
      <c r="H4" s="1"/>
      <c r="J4" s="1">
        <f>G4-B4</f>
        <v>44477.176628009263</v>
      </c>
    </row>
    <row r="5" spans="1:11" x14ac:dyDescent="0.2">
      <c r="B5" s="1"/>
      <c r="F5" s="1">
        <f>G3-B3</f>
        <v>44477.207864236108</v>
      </c>
      <c r="G5" s="5" t="s">
        <v>2</v>
      </c>
      <c r="H5" s="5"/>
    </row>
    <row r="6" spans="1:11" x14ac:dyDescent="0.2">
      <c r="B6" s="3" t="s">
        <v>3</v>
      </c>
      <c r="C6" s="4" t="s">
        <v>4</v>
      </c>
      <c r="D6" s="4" t="s">
        <v>5</v>
      </c>
      <c r="F6" s="1" t="s">
        <v>3</v>
      </c>
      <c r="G6" t="s">
        <v>4</v>
      </c>
    </row>
    <row r="7" spans="1:11" x14ac:dyDescent="0.2">
      <c r="A7" t="s">
        <v>11</v>
      </c>
      <c r="B7" s="1">
        <v>0.49410879629629628</v>
      </c>
      <c r="C7" s="1">
        <v>0.49490740740740741</v>
      </c>
      <c r="D7" s="1">
        <f>C7-B7</f>
        <v>7.9861111111112493E-4</v>
      </c>
      <c r="F7" s="1">
        <f>B7+$F$5</f>
        <v>44477.701973032403</v>
      </c>
      <c r="G7" s="1">
        <f>C7+$F$5</f>
        <v>44477.702771643519</v>
      </c>
      <c r="H7" s="1"/>
      <c r="J7">
        <v>21</v>
      </c>
    </row>
    <row r="8" spans="1:11" x14ac:dyDescent="0.2">
      <c r="A8" t="s">
        <v>12</v>
      </c>
      <c r="B8" s="1">
        <f>C7</f>
        <v>0.49490740740740741</v>
      </c>
      <c r="C8" s="1">
        <v>0.49555555555555553</v>
      </c>
      <c r="D8" s="1">
        <f t="shared" ref="D8:D12" si="0">C8-B8</f>
        <v>6.4814814814811994E-4</v>
      </c>
      <c r="F8" s="1">
        <f t="shared" ref="F8:F12" si="1">B8+$F$5</f>
        <v>44477.702771643519</v>
      </c>
      <c r="G8" s="1">
        <f t="shared" ref="G8:G12" si="2">C8+$F$5</f>
        <v>44477.703419791666</v>
      </c>
      <c r="H8" s="1"/>
      <c r="J8">
        <f>J7+1</f>
        <v>22</v>
      </c>
    </row>
    <row r="9" spans="1:11" x14ac:dyDescent="0.2">
      <c r="A9" t="s">
        <v>11</v>
      </c>
      <c r="B9" s="1">
        <f t="shared" ref="B9:B12" si="3">C8</f>
        <v>0.49555555555555553</v>
      </c>
      <c r="C9" s="1">
        <v>0.49626157407407406</v>
      </c>
      <c r="D9" s="1">
        <f t="shared" si="0"/>
        <v>7.0601851851853636E-4</v>
      </c>
      <c r="F9" s="1">
        <f t="shared" si="1"/>
        <v>44477.703419791666</v>
      </c>
      <c r="G9" s="1">
        <f t="shared" si="2"/>
        <v>44477.704125810182</v>
      </c>
      <c r="H9" s="1"/>
      <c r="J9">
        <f t="shared" ref="J9:J12" si="4">J8+1</f>
        <v>23</v>
      </c>
    </row>
    <row r="10" spans="1:11" x14ac:dyDescent="0.2">
      <c r="A10" t="s">
        <v>12</v>
      </c>
      <c r="B10" s="1">
        <f t="shared" si="3"/>
        <v>0.49626157407407406</v>
      </c>
      <c r="C10" s="1">
        <v>0.49696759259259254</v>
      </c>
      <c r="D10" s="1">
        <f t="shared" si="0"/>
        <v>7.0601851851848085E-4</v>
      </c>
      <c r="F10" s="1">
        <f t="shared" si="1"/>
        <v>44477.704125810182</v>
      </c>
      <c r="G10" s="1">
        <f t="shared" si="2"/>
        <v>44477.704831828698</v>
      </c>
      <c r="H10" s="1"/>
      <c r="J10">
        <f t="shared" si="4"/>
        <v>24</v>
      </c>
    </row>
    <row r="11" spans="1:11" x14ac:dyDescent="0.2">
      <c r="A11" t="s">
        <v>11</v>
      </c>
      <c r="B11" s="1">
        <f t="shared" si="3"/>
        <v>0.49696759259259254</v>
      </c>
      <c r="C11" s="1">
        <v>0.49768518518518517</v>
      </c>
      <c r="D11" s="1">
        <f t="shared" si="0"/>
        <v>7.1759259259263075E-4</v>
      </c>
      <c r="F11" s="1">
        <f t="shared" si="1"/>
        <v>44477.704831828698</v>
      </c>
      <c r="G11" s="1">
        <f t="shared" si="2"/>
        <v>44477.705549421291</v>
      </c>
      <c r="H11" s="1"/>
      <c r="J11">
        <f t="shared" si="4"/>
        <v>25</v>
      </c>
    </row>
    <row r="12" spans="1:11" x14ac:dyDescent="0.2">
      <c r="A12" t="s">
        <v>12</v>
      </c>
      <c r="B12" s="1">
        <f t="shared" si="3"/>
        <v>0.49768518518518517</v>
      </c>
      <c r="C12" s="1">
        <v>0.49837962962962962</v>
      </c>
      <c r="D12" s="1">
        <f t="shared" si="0"/>
        <v>6.9444444444444198E-4</v>
      </c>
      <c r="F12" s="1">
        <f t="shared" si="1"/>
        <v>44477.705549421291</v>
      </c>
      <c r="G12" s="1">
        <f t="shared" si="2"/>
        <v>44477.706243865738</v>
      </c>
      <c r="H12" s="1"/>
      <c r="J12">
        <f t="shared" si="4"/>
        <v>26</v>
      </c>
    </row>
    <row r="13" spans="1:11" x14ac:dyDescent="0.2">
      <c r="B13" s="1"/>
      <c r="C13" s="1"/>
      <c r="D13" s="1"/>
    </row>
    <row r="14" spans="1:11" x14ac:dyDescent="0.2">
      <c r="A14" t="s">
        <v>25</v>
      </c>
      <c r="F14" s="10">
        <v>0</v>
      </c>
      <c r="G14" t="s">
        <v>29</v>
      </c>
    </row>
    <row r="15" spans="1:11" x14ac:dyDescent="0.2">
      <c r="C15" t="s">
        <v>3</v>
      </c>
      <c r="E15" t="s">
        <v>33</v>
      </c>
      <c r="K15" t="s">
        <v>30</v>
      </c>
    </row>
    <row r="16" spans="1:11" x14ac:dyDescent="0.2">
      <c r="C16" t="s">
        <v>26</v>
      </c>
      <c r="D16" s="10" t="s">
        <v>24</v>
      </c>
      <c r="G16" t="s">
        <v>27</v>
      </c>
      <c r="H16" t="s">
        <v>34</v>
      </c>
      <c r="I16" t="s">
        <v>28</v>
      </c>
      <c r="K16" s="15" t="str">
        <f>_xlfn.CONCAT("start",",","finish",",",G16,",",I16)</f>
        <v>start,finish,label,sub</v>
      </c>
    </row>
    <row r="17" spans="3:11" x14ac:dyDescent="0.2">
      <c r="C17" s="13" t="s">
        <v>42</v>
      </c>
      <c r="D17" s="12" t="str">
        <f>TEXT(F7+F$14/24,"hh:mm:ss")</f>
        <v>16:50:50</v>
      </c>
      <c r="E17" s="11" t="str">
        <f>C17</f>
        <v>2021:10:08</v>
      </c>
      <c r="F17" s="12" t="str">
        <f>TEXT(G7+F$14/24,"hh:mm:ss")</f>
        <v>16:51:59</v>
      </c>
      <c r="G17" t="str">
        <f>A7</f>
        <v>Standing</v>
      </c>
      <c r="H17">
        <f>COUNTIF(G$17:G17,G17)</f>
        <v>1</v>
      </c>
      <c r="I17">
        <v>3</v>
      </c>
      <c r="K17" s="14" t="str">
        <f>_xlfn.CONCAT(C17," ",D17,",",E17," ",F17,",",G17,",",I17)</f>
        <v>2021:10:08 16:50:50,2021:10:08 16:51:59,Standing,3</v>
      </c>
    </row>
    <row r="18" spans="3:11" x14ac:dyDescent="0.2">
      <c r="C18" s="13" t="str">
        <f>C17</f>
        <v>2021:10:08</v>
      </c>
      <c r="D18" s="12" t="str">
        <f t="shared" ref="D18:D22" si="5">TEXT(F8+F$14/24,"hh:mm:ss")</f>
        <v>16:51:59</v>
      </c>
      <c r="E18" s="11" t="str">
        <f t="shared" ref="E18:E22" si="6">C18</f>
        <v>2021:10:08</v>
      </c>
      <c r="F18" s="12" t="str">
        <f t="shared" ref="F18:F22" si="7">TEXT(G8+F$14/24,"hh:mm:ss")</f>
        <v>16:52:55</v>
      </c>
      <c r="G18" t="str">
        <f t="shared" ref="G18:G22" si="8">A8</f>
        <v>Sitting</v>
      </c>
      <c r="H18">
        <f>COUNTIF(G$17:G18,G18)</f>
        <v>1</v>
      </c>
      <c r="I18">
        <v>3</v>
      </c>
      <c r="K18" s="14" t="str">
        <f t="shared" ref="K18:K22" si="9">_xlfn.CONCAT(C18," ",D18,",",E18," ",F18,",",G18,",",I18)</f>
        <v>2021:10:08 16:51:59,2021:10:08 16:52:55,Sitting,3</v>
      </c>
    </row>
    <row r="19" spans="3:11" x14ac:dyDescent="0.2">
      <c r="C19" s="13" t="str">
        <f t="shared" ref="C19:C22" si="10">C18</f>
        <v>2021:10:08</v>
      </c>
      <c r="D19" s="12" t="str">
        <f t="shared" si="5"/>
        <v>16:52:55</v>
      </c>
      <c r="E19" s="11" t="str">
        <f t="shared" si="6"/>
        <v>2021:10:08</v>
      </c>
      <c r="F19" s="12" t="str">
        <f t="shared" si="7"/>
        <v>16:53:56</v>
      </c>
      <c r="G19" t="str">
        <f t="shared" si="8"/>
        <v>Standing</v>
      </c>
      <c r="H19">
        <f>COUNTIF(G$17:G19,G19)</f>
        <v>2</v>
      </c>
      <c r="I19">
        <v>3</v>
      </c>
      <c r="K19" s="14" t="str">
        <f t="shared" si="9"/>
        <v>2021:10:08 16:52:55,2021:10:08 16:53:56,Standing,3</v>
      </c>
    </row>
    <row r="20" spans="3:11" x14ac:dyDescent="0.2">
      <c r="C20" s="13" t="str">
        <f t="shared" si="10"/>
        <v>2021:10:08</v>
      </c>
      <c r="D20" s="12" t="str">
        <f t="shared" si="5"/>
        <v>16:53:56</v>
      </c>
      <c r="E20" s="11" t="str">
        <f t="shared" si="6"/>
        <v>2021:10:08</v>
      </c>
      <c r="F20" s="12" t="str">
        <f t="shared" si="7"/>
        <v>16:54:57</v>
      </c>
      <c r="G20" t="str">
        <f t="shared" si="8"/>
        <v>Sitting</v>
      </c>
      <c r="H20">
        <f>COUNTIF(G$17:G20,G20)</f>
        <v>2</v>
      </c>
      <c r="I20">
        <v>3</v>
      </c>
      <c r="K20" s="14" t="str">
        <f t="shared" si="9"/>
        <v>2021:10:08 16:53:56,2021:10:08 16:54:57,Sitting,3</v>
      </c>
    </row>
    <row r="21" spans="3:11" x14ac:dyDescent="0.2">
      <c r="C21" s="13" t="str">
        <f t="shared" si="10"/>
        <v>2021:10:08</v>
      </c>
      <c r="D21" s="12" t="str">
        <f t="shared" si="5"/>
        <v>16:54:57</v>
      </c>
      <c r="E21" s="11" t="str">
        <f t="shared" si="6"/>
        <v>2021:10:08</v>
      </c>
      <c r="F21" s="12" t="str">
        <f t="shared" si="7"/>
        <v>16:55:59</v>
      </c>
      <c r="G21" t="str">
        <f t="shared" si="8"/>
        <v>Standing</v>
      </c>
      <c r="H21">
        <f>COUNTIF(G$17:G21,G21)</f>
        <v>3</v>
      </c>
      <c r="I21">
        <v>3</v>
      </c>
      <c r="K21" s="14" t="str">
        <f t="shared" si="9"/>
        <v>2021:10:08 16:54:57,2021:10:08 16:55:59,Standing,3</v>
      </c>
    </row>
    <row r="22" spans="3:11" x14ac:dyDescent="0.2">
      <c r="C22" s="13" t="str">
        <f t="shared" si="10"/>
        <v>2021:10:08</v>
      </c>
      <c r="D22" s="12" t="str">
        <f t="shared" si="5"/>
        <v>16:55:59</v>
      </c>
      <c r="E22" s="11" t="str">
        <f t="shared" si="6"/>
        <v>2021:10:08</v>
      </c>
      <c r="F22" s="12" t="str">
        <f t="shared" si="7"/>
        <v>16:56:59</v>
      </c>
      <c r="G22" t="str">
        <f t="shared" si="8"/>
        <v>Sitting</v>
      </c>
      <c r="H22">
        <f>COUNTIF(G$17:G22,G22)</f>
        <v>3</v>
      </c>
      <c r="I22">
        <v>3</v>
      </c>
      <c r="K22" s="14" t="str">
        <f t="shared" si="9"/>
        <v>2021:10:08 16:55:59,2021:10:08 16:56:59,Sitting,3</v>
      </c>
    </row>
    <row r="23" spans="3:11" x14ac:dyDescent="0.2">
      <c r="C23" s="11"/>
      <c r="D23" s="12"/>
      <c r="E23" s="11"/>
      <c r="F23" s="12"/>
    </row>
    <row r="24" spans="3:11" x14ac:dyDescent="0.2">
      <c r="C24" s="11"/>
      <c r="D24" s="12"/>
      <c r="E24" s="11"/>
      <c r="F24" s="12"/>
    </row>
    <row r="25" spans="3:11" x14ac:dyDescent="0.2">
      <c r="C25" s="11"/>
      <c r="D25" s="12"/>
      <c r="E25" s="11"/>
      <c r="F25" s="12"/>
    </row>
    <row r="26" spans="3:11" x14ac:dyDescent="0.2">
      <c r="C26" s="11"/>
      <c r="D26" s="12"/>
      <c r="E26" s="11"/>
      <c r="F26" s="12"/>
    </row>
    <row r="27" spans="3:11" x14ac:dyDescent="0.2">
      <c r="C27" s="11"/>
      <c r="D27" s="12"/>
      <c r="E27" s="11"/>
      <c r="F27" s="12"/>
    </row>
    <row r="28" spans="3:11" x14ac:dyDescent="0.2">
      <c r="C28" s="11"/>
      <c r="D28" s="12"/>
      <c r="E28" s="11"/>
      <c r="F28" s="12"/>
    </row>
    <row r="29" spans="3:11" x14ac:dyDescent="0.2">
      <c r="C29" s="11"/>
      <c r="D29" s="12"/>
      <c r="E29" s="11"/>
      <c r="F29" s="12"/>
    </row>
    <row r="30" spans="3:11" x14ac:dyDescent="0.2">
      <c r="C30" s="11"/>
      <c r="D30" s="12"/>
      <c r="E30" s="11"/>
      <c r="F30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F976-69E3-4472-AE52-844E12F5E421}">
  <dimension ref="B2:E10"/>
  <sheetViews>
    <sheetView showGridLines="0" workbookViewId="0">
      <selection activeCell="C3" sqref="C3"/>
    </sheetView>
  </sheetViews>
  <sheetFormatPr baseColWidth="10" defaultColWidth="8.83203125" defaultRowHeight="15" x14ac:dyDescent="0.2"/>
  <cols>
    <col min="2" max="2" width="10.5" customWidth="1"/>
    <col min="5" max="5" width="14.5" customWidth="1"/>
  </cols>
  <sheetData>
    <row r="2" spans="2:5" x14ac:dyDescent="0.2">
      <c r="B2" s="9" t="s">
        <v>13</v>
      </c>
      <c r="C2" s="9"/>
      <c r="D2" s="9">
        <v>32</v>
      </c>
      <c r="E2" s="9" t="s">
        <v>14</v>
      </c>
    </row>
    <row r="3" spans="2:5" x14ac:dyDescent="0.2">
      <c r="B3" t="s">
        <v>15</v>
      </c>
      <c r="C3">
        <v>6208</v>
      </c>
      <c r="D3">
        <f>C3/$D$2</f>
        <v>194</v>
      </c>
      <c r="E3" t="s">
        <v>16</v>
      </c>
    </row>
    <row r="4" spans="2:5" x14ac:dyDescent="0.2">
      <c r="B4" t="s">
        <v>17</v>
      </c>
      <c r="C4">
        <v>5888</v>
      </c>
      <c r="D4">
        <f t="shared" ref="D4:D9" si="0">C4/$D$2</f>
        <v>184</v>
      </c>
      <c r="E4" t="s">
        <v>16</v>
      </c>
    </row>
    <row r="5" spans="2:5" x14ac:dyDescent="0.2">
      <c r="B5" t="s">
        <v>18</v>
      </c>
      <c r="C5">
        <v>5856</v>
      </c>
      <c r="D5">
        <f t="shared" si="0"/>
        <v>183</v>
      </c>
      <c r="E5" t="s">
        <v>16</v>
      </c>
    </row>
    <row r="6" spans="2:5" x14ac:dyDescent="0.2">
      <c r="B6" t="s">
        <v>19</v>
      </c>
      <c r="C6">
        <v>5792</v>
      </c>
      <c r="D6">
        <f t="shared" si="0"/>
        <v>181</v>
      </c>
      <c r="E6" t="s">
        <v>16</v>
      </c>
    </row>
    <row r="7" spans="2:5" x14ac:dyDescent="0.2">
      <c r="B7" t="s">
        <v>20</v>
      </c>
      <c r="C7">
        <v>5792</v>
      </c>
      <c r="D7">
        <f t="shared" si="0"/>
        <v>181</v>
      </c>
      <c r="E7" t="s">
        <v>16</v>
      </c>
    </row>
    <row r="8" spans="2:5" x14ac:dyDescent="0.2">
      <c r="B8" t="s">
        <v>21</v>
      </c>
      <c r="C8">
        <v>5632</v>
      </c>
      <c r="D8">
        <f t="shared" si="0"/>
        <v>176</v>
      </c>
      <c r="E8" t="s">
        <v>16</v>
      </c>
    </row>
    <row r="9" spans="2:5" x14ac:dyDescent="0.2">
      <c r="B9" s="7" t="s">
        <v>22</v>
      </c>
      <c r="C9" s="8">
        <f>SUM(C3:C8)</f>
        <v>35168</v>
      </c>
      <c r="D9" s="8">
        <f t="shared" si="0"/>
        <v>1099</v>
      </c>
      <c r="E9" s="8" t="s">
        <v>16</v>
      </c>
    </row>
    <row r="10" spans="2:5" x14ac:dyDescent="0.2">
      <c r="D10" s="6">
        <f>D9/60</f>
        <v>18.316666666666666</v>
      </c>
      <c r="E10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22E8C3618D9147882C4E3C53AF17C6" ma:contentTypeVersion="13" ma:contentTypeDescription="Create a new document." ma:contentTypeScope="" ma:versionID="ecc7986a5bee7e6f4396d441c4a143ad">
  <xsd:schema xmlns:xsd="http://www.w3.org/2001/XMLSchema" xmlns:xs="http://www.w3.org/2001/XMLSchema" xmlns:p="http://schemas.microsoft.com/office/2006/metadata/properties" xmlns:ns3="cfa8554e-ee20-4f23-986b-6f6bd21c357e" xmlns:ns4="ce92de61-d6c3-494f-9d9b-7cc8a8713eba" targetNamespace="http://schemas.microsoft.com/office/2006/metadata/properties" ma:root="true" ma:fieldsID="de8fabc2242df5b371bdfdd053785c29" ns3:_="" ns4:_="">
    <xsd:import namespace="cfa8554e-ee20-4f23-986b-6f6bd21c357e"/>
    <xsd:import namespace="ce92de61-d6c3-494f-9d9b-7cc8a8713e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8554e-ee20-4f23-986b-6f6bd21c3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2de61-d6c3-494f-9d9b-7cc8a8713e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E57C6A-F4AA-4563-844A-0CB177D7A0A1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cfa8554e-ee20-4f23-986b-6f6bd21c357e"/>
    <ds:schemaRef ds:uri="http://purl.org/dc/terms/"/>
    <ds:schemaRef ds:uri="http://schemas.microsoft.com/office/2006/metadata/properties"/>
    <ds:schemaRef ds:uri="ce92de61-d6c3-494f-9d9b-7cc8a8713eba"/>
  </ds:schemaRefs>
</ds:datastoreItem>
</file>

<file path=customXml/itemProps2.xml><?xml version="1.0" encoding="utf-8"?>
<ds:datastoreItem xmlns:ds="http://schemas.openxmlformats.org/officeDocument/2006/customXml" ds:itemID="{205A3478-E1E0-4E1B-876F-71CB82E5C1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B88FEA-6C93-4CF9-9984-EA5DBF610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a8554e-ee20-4f23-986b-6f6bd21c357e"/>
    <ds:schemaRef ds:uri="ce92de61-d6c3-494f-9d9b-7cc8a8713e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Upstairs_Downstairs</vt:lpstr>
      <vt:lpstr>Jog_Walk</vt:lpstr>
      <vt:lpstr>Stand_Sit</vt:lpstr>
      <vt:lpstr>Sanity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Hinkle</dc:creator>
  <cp:keywords/>
  <dc:description/>
  <cp:lastModifiedBy>Hinkle, Lee B</cp:lastModifiedBy>
  <cp:revision/>
  <dcterms:created xsi:type="dcterms:W3CDTF">2019-11-24T22:43:48Z</dcterms:created>
  <dcterms:modified xsi:type="dcterms:W3CDTF">2021-10-09T12:19:28Z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0x010100A422E8C3618D9147882C4E3C53AF17C6</vt:lpwstr>
  </property>
</Properties>
</file>