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 Revenues &amp; Expenses" sheetId="1" state="visible" r:id="rId2"/>
    <sheet name="Cash Flow Forecast" sheetId="2" state="visible" r:id="rId3"/>
    <sheet name="Income Statement" sheetId="3" state="visible" r:id="rId4"/>
    <sheet name="Balance Sheet" sheetId="4" state="visible" r:id="rId5"/>
    <sheet name="Net Cash Flow Chart" sheetId="5" state="visible" r:id="rId6"/>
  </sheets>
  <definedNames>
    <definedName function="false" hidden="false" name="TOTREV" vbProcedure="false">'Monthly Revenues &amp; Expenses'!$D$5:$BK$5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<sst xmlns="http://schemas.openxmlformats.org/spreadsheetml/2006/main" count="220" uniqueCount="152">
  <si>
    <t xml:space="preserve">Annual Growth Rate</t>
  </si>
  <si>
    <t xml:space="preserve">Y1M1</t>
  </si>
  <si>
    <t xml:space="preserve">Y1M2</t>
  </si>
  <si>
    <t xml:space="preserve">Y1M3</t>
  </si>
  <si>
    <t xml:space="preserve">Y1M4</t>
  </si>
  <si>
    <t xml:space="preserve">Y1M5</t>
  </si>
  <si>
    <t xml:space="preserve">Y1M6</t>
  </si>
  <si>
    <t xml:space="preserve">Y1M7</t>
  </si>
  <si>
    <t xml:space="preserve">Y1M8</t>
  </si>
  <si>
    <t xml:space="preserve">Y1M9</t>
  </si>
  <si>
    <t xml:space="preserve">Y1M10</t>
  </si>
  <si>
    <t xml:space="preserve">Y1M11</t>
  </si>
  <si>
    <t xml:space="preserve">Y1M12</t>
  </si>
  <si>
    <t xml:space="preserve">Y2M1</t>
  </si>
  <si>
    <t xml:space="preserve">Y2M2</t>
  </si>
  <si>
    <t xml:space="preserve">Y2M3</t>
  </si>
  <si>
    <t xml:space="preserve">Y2M4</t>
  </si>
  <si>
    <t xml:space="preserve">Y2M5</t>
  </si>
  <si>
    <t xml:space="preserve">Y2M6</t>
  </si>
  <si>
    <t xml:space="preserve">Y2M7</t>
  </si>
  <si>
    <t xml:space="preserve">Y2M8</t>
  </si>
  <si>
    <t xml:space="preserve">Y2M9</t>
  </si>
  <si>
    <t xml:space="preserve">Y2M10</t>
  </si>
  <si>
    <t xml:space="preserve">Y2M11</t>
  </si>
  <si>
    <t xml:space="preserve">Y2M12</t>
  </si>
  <si>
    <t xml:space="preserve">Y3 M1</t>
  </si>
  <si>
    <t xml:space="preserve">Y3 M2</t>
  </si>
  <si>
    <t xml:space="preserve">Y3 M3</t>
  </si>
  <si>
    <t xml:space="preserve">Y3 M4</t>
  </si>
  <si>
    <t xml:space="preserve">Y3M5</t>
  </si>
  <si>
    <t xml:space="preserve">Y3 M6</t>
  </si>
  <si>
    <t xml:space="preserve">Y3 M7</t>
  </si>
  <si>
    <t xml:space="preserve">Y3 M8</t>
  </si>
  <si>
    <t xml:space="preserve">Y3 M9</t>
  </si>
  <si>
    <t xml:space="preserve">Y3 M10</t>
  </si>
  <si>
    <t xml:space="preserve">Y3 M11</t>
  </si>
  <si>
    <t xml:space="preserve">Y3 M12</t>
  </si>
  <si>
    <t xml:space="preserve">Y4 M1</t>
  </si>
  <si>
    <t xml:space="preserve">Y4 M2</t>
  </si>
  <si>
    <t xml:space="preserve">Y4 M3</t>
  </si>
  <si>
    <t xml:space="preserve">Y4 M4</t>
  </si>
  <si>
    <t xml:space="preserve">Y4 M5</t>
  </si>
  <si>
    <t xml:space="preserve">Y4 M6</t>
  </si>
  <si>
    <t xml:space="preserve">Y4 M7</t>
  </si>
  <si>
    <t xml:space="preserve">Y4 M8</t>
  </si>
  <si>
    <t xml:space="preserve">Y4 M9</t>
  </si>
  <si>
    <t xml:space="preserve">Y4 M10</t>
  </si>
  <si>
    <t xml:space="preserve">Y4 M11</t>
  </si>
  <si>
    <t xml:space="preserve">Y4 M12</t>
  </si>
  <si>
    <t xml:space="preserve">Y5 M1</t>
  </si>
  <si>
    <t xml:space="preserve">Y5 M2</t>
  </si>
  <si>
    <t xml:space="preserve">Y5 M3</t>
  </si>
  <si>
    <t xml:space="preserve">Y5 M4</t>
  </si>
  <si>
    <t xml:space="preserve">Y5 M5</t>
  </si>
  <si>
    <t xml:space="preserve">Y5 M6</t>
  </si>
  <si>
    <t xml:space="preserve">Y5 M7</t>
  </si>
  <si>
    <t xml:space="preserve">Y5 M8</t>
  </si>
  <si>
    <t xml:space="preserve">Y5 M9</t>
  </si>
  <si>
    <t xml:space="preserve">Y5 M10</t>
  </si>
  <si>
    <t xml:space="preserve">Y5 M11</t>
  </si>
  <si>
    <t xml:space="preserve">Y5 M12</t>
  </si>
  <si>
    <t xml:space="preserve">Revenues</t>
  </si>
  <si>
    <t xml:space="preserve">Lbs of Cargo Space Sold</t>
  </si>
  <si>
    <t xml:space="preserve">Price (2% of sell price @ $2200/lb)</t>
  </si>
  <si>
    <t xml:space="preserve">Total Revenue</t>
  </si>
  <si>
    <t xml:space="preserve">```</t>
  </si>
  <si>
    <t xml:space="preserve">Expenses</t>
  </si>
  <si>
    <t xml:space="preserve">Direct Expenses</t>
  </si>
  <si>
    <t xml:space="preserve"># of Units Produced</t>
  </si>
  <si>
    <t xml:space="preserve">Cost of Web Hosting per lb sold</t>
  </si>
  <si>
    <t xml:space="preserve">Cost of Web Development per lb sold</t>
  </si>
  <si>
    <t xml:space="preserve">Total Cost of Goods Sold</t>
  </si>
  <si>
    <t xml:space="preserve">Office Equipment</t>
  </si>
  <si>
    <t xml:space="preserve">          Total Direct Expenses</t>
  </si>
  <si>
    <t xml:space="preserve">Royalties (3% of Gross Profit)</t>
  </si>
  <si>
    <t xml:space="preserve">Indirect Expenses</t>
  </si>
  <si>
    <t xml:space="preserve">Management Salaries</t>
  </si>
  <si>
    <t xml:space="preserve">Benefits (% of Salary)</t>
  </si>
  <si>
    <t xml:space="preserve">Sales/Marketing Expenses</t>
  </si>
  <si>
    <t xml:space="preserve">Consulting Fees</t>
  </si>
  <si>
    <t xml:space="preserve">Rent</t>
  </si>
  <si>
    <t xml:space="preserve">Storage</t>
  </si>
  <si>
    <t xml:space="preserve">Utilities</t>
  </si>
  <si>
    <t xml:space="preserve">Travel</t>
  </si>
  <si>
    <t xml:space="preserve">Phone</t>
  </si>
  <si>
    <t xml:space="preserve">Insurance</t>
  </si>
  <si>
    <t xml:space="preserve">Legal</t>
  </si>
  <si>
    <t xml:space="preserve">Accounting</t>
  </si>
  <si>
    <t xml:space="preserve">Internet</t>
  </si>
  <si>
    <t xml:space="preserve">HR/Payroll</t>
  </si>
  <si>
    <t xml:space="preserve">          Total Indirect Expenses</t>
  </si>
  <si>
    <t xml:space="preserve">Total Expenses</t>
  </si>
  <si>
    <t xml:space="preserve">EBITDA</t>
  </si>
  <si>
    <t xml:space="preserve">Federal Income Tax Expense (Benefit) </t>
  </si>
  <si>
    <t xml:space="preserve">Net Profit</t>
  </si>
  <si>
    <t xml:space="preserve">Months to Collect/Pay^</t>
  </si>
  <si>
    <t xml:space="preserve">Y6 M1</t>
  </si>
  <si>
    <t xml:space="preserve">Y6 M2</t>
  </si>
  <si>
    <t xml:space="preserve">Y6 M3</t>
  </si>
  <si>
    <t xml:space="preserve">Cash Inflows from Operations</t>
  </si>
  <si>
    <t xml:space="preserve">Cash Outflows from Operations</t>
  </si>
  <si>
    <t xml:space="preserve">Capital Expenditures</t>
  </si>
  <si>
    <t xml:space="preserve">Net Cash Flow</t>
  </si>
  <si>
    <t xml:space="preserve">Terminal Value</t>
  </si>
  <si>
    <t xml:space="preserve">Cash at Start without Outside Funds</t>
  </si>
  <si>
    <t xml:space="preserve">Net Cash Flow for Month</t>
  </si>
  <si>
    <t xml:space="preserve">Cash at End without Outside Funds</t>
  </si>
  <si>
    <t xml:space="preserve">Target Cash Balance*</t>
  </si>
  <si>
    <t xml:space="preserve">Surplus Cash (Total Outside Fundng)</t>
  </si>
  <si>
    <t xml:space="preserve">              To Maintain Target Cash Balance</t>
  </si>
  <si>
    <t xml:space="preserve">Maximum Outside Funding Need</t>
  </si>
  <si>
    <t xml:space="preserve">Month of Maximum Funding Need</t>
  </si>
  <si>
    <t xml:space="preserve">^ Number of months dely to collect sales.  A one month delay is entered as -1, a two month delay is entered as -2. etc.</t>
  </si>
  <si>
    <t xml:space="preserve">*Target Cash Balance is the greater of $10,000 or 10% of cash outflows, rounded up to the nearest $1,000</t>
  </si>
  <si>
    <t xml:space="preserve">Terminal Value based on Long-Term Growth</t>
  </si>
  <si>
    <t xml:space="preserve">Annual Rate</t>
  </si>
  <si>
    <t xml:space="preserve">Monthly Rate</t>
  </si>
  <si>
    <t xml:space="preserve">Terminal Growth Rate</t>
  </si>
  <si>
    <t xml:space="preserve">Discount Rate</t>
  </si>
  <si>
    <t xml:space="preserve">Terminal Value at Y6M1</t>
  </si>
  <si>
    <t xml:space="preserve">NPV w/ T.V.</t>
  </si>
  <si>
    <t xml:space="preserve">Terminal Value based on Multiplier of Sales</t>
  </si>
  <si>
    <t xml:space="preserve">Sales Multiplier</t>
  </si>
  <si>
    <t xml:space="preserve">Projected Income Statement</t>
  </si>
  <si>
    <t xml:space="preserve">Five Year Period (USD)</t>
  </si>
  <si>
    <t xml:space="preserve">Yr 1</t>
  </si>
  <si>
    <t xml:space="preserve">Yr 2</t>
  </si>
  <si>
    <t xml:space="preserve">Yr 3</t>
  </si>
  <si>
    <t xml:space="preserve">Yr 4</t>
  </si>
  <si>
    <t xml:space="preserve">Yr 5</t>
  </si>
  <si>
    <t xml:space="preserve">Revenue</t>
  </si>
  <si>
    <t xml:space="preserve">     Direct Expenses</t>
  </si>
  <si>
    <t xml:space="preserve">     Indirect Expenses</t>
  </si>
  <si>
    <t xml:space="preserve">     Royalties</t>
  </si>
  <si>
    <t xml:space="preserve">Federal Income Tax</t>
  </si>
  <si>
    <t xml:space="preserve">Gross Margin</t>
  </si>
  <si>
    <t xml:space="preserve">Operating Margin</t>
  </si>
  <si>
    <t xml:space="preserve">Net Margin</t>
  </si>
  <si>
    <t xml:space="preserve">Assets</t>
  </si>
  <si>
    <t xml:space="preserve">Cash (Target Cash Balance)</t>
  </si>
  <si>
    <t xml:space="preserve">Excess Cash</t>
  </si>
  <si>
    <t xml:space="preserve">A/R*</t>
  </si>
  <si>
    <t xml:space="preserve">Total Assets</t>
  </si>
  <si>
    <t xml:space="preserve">Liabilities</t>
  </si>
  <si>
    <t xml:space="preserve">Funding</t>
  </si>
  <si>
    <t xml:space="preserve">Total Liabiliites</t>
  </si>
  <si>
    <t xml:space="preserve">Equity</t>
  </si>
  <si>
    <t xml:space="preserve">     Common</t>
  </si>
  <si>
    <t xml:space="preserve">     Retained Earnings</t>
  </si>
  <si>
    <t xml:space="preserve">Total Equity</t>
  </si>
  <si>
    <t xml:space="preserve">Total Liabilities and Equity</t>
  </si>
  <si>
    <t xml:space="preserve">*A/R based on # of months of sales entered in Cash Flow Forecast B2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</si>
</sst>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* #,##0.00_);_(* \(#,##0.00\);_(* \-??_);_(@_)"/>
    <numFmt numFmtId="166" formatCode="_(* #,##0.0_);_(* \(#,##0.0\);_(* \-??_);_(@_)"/>
    <numFmt numFmtId="167" formatCode="0%"/>
    <numFmt numFmtId="168" formatCode="_(* #,##0_);_(* \(#,##0\);_(* \-??_);_(@_)"/>
    <numFmt numFmtId="169" formatCode="_(\$* #,##0.00_);_(\$* \(#,##0.00\);_(\$* \-??_);_(@_)"/>
    <numFmt numFmtId="170" formatCode="_(\$* #,##0_);_(\$* \(#,##0\);_(\$* \-??_);_(@_)"/>
    <numFmt numFmtId="171" formatCode="\$#,##0_);[RED]&quot;($&quot;#,##0\)"/>
    <numFmt numFmtId="172" formatCode="0.00%"/>
    <numFmt numFmtId="173" formatCode="\$#,##0.00_);[RED]&quot;($&quot;#,##0.00\)"/>
    <numFmt numFmtId="174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333333"/>
      <name val="Verdana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Net Cash Flow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'Cash Flow Forecast'!$A$5</c:f>
              <c:strCache>
                <c:ptCount val="1"/>
                <c:pt idx="0">
                  <c:v>Net Cash Flow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\$#,##0_);[RED]&quot;($&quot;#,##0\)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'Cash Flow Forecast'!$C$1:$BJ$1</c:f>
              <c:strCache>
                <c:ptCount val="60"/>
                <c:pt idx="0">
                  <c:v>Y1M1</c:v>
                </c:pt>
                <c:pt idx="1">
                  <c:v>Y1M2</c:v>
                </c:pt>
                <c:pt idx="2">
                  <c:v>Y1M3</c:v>
                </c:pt>
                <c:pt idx="3">
                  <c:v>Y1M4</c:v>
                </c:pt>
                <c:pt idx="4">
                  <c:v>Y1M5</c:v>
                </c:pt>
                <c:pt idx="5">
                  <c:v>Y1M6</c:v>
                </c:pt>
                <c:pt idx="6">
                  <c:v>Y1M7</c:v>
                </c:pt>
                <c:pt idx="7">
                  <c:v>Y1M8</c:v>
                </c:pt>
                <c:pt idx="8">
                  <c:v>Y1M9</c:v>
                </c:pt>
                <c:pt idx="9">
                  <c:v>Y1M10</c:v>
                </c:pt>
                <c:pt idx="10">
                  <c:v>Y1M11</c:v>
                </c:pt>
                <c:pt idx="11">
                  <c:v>Y1M12</c:v>
                </c:pt>
                <c:pt idx="12">
                  <c:v>Y2M1</c:v>
                </c:pt>
                <c:pt idx="13">
                  <c:v>Y2M2</c:v>
                </c:pt>
                <c:pt idx="14">
                  <c:v>Y2M3</c:v>
                </c:pt>
                <c:pt idx="15">
                  <c:v>Y2M4</c:v>
                </c:pt>
                <c:pt idx="16">
                  <c:v>Y2M5</c:v>
                </c:pt>
                <c:pt idx="17">
                  <c:v>Y2M6</c:v>
                </c:pt>
                <c:pt idx="18">
                  <c:v>Y2M7</c:v>
                </c:pt>
                <c:pt idx="19">
                  <c:v>Y2M8</c:v>
                </c:pt>
                <c:pt idx="20">
                  <c:v>Y2M9</c:v>
                </c:pt>
                <c:pt idx="21">
                  <c:v>Y2M10</c:v>
                </c:pt>
                <c:pt idx="22">
                  <c:v>Y2M11</c:v>
                </c:pt>
                <c:pt idx="23">
                  <c:v>Y2M12</c:v>
                </c:pt>
                <c:pt idx="24">
                  <c:v>Y3 M1</c:v>
                </c:pt>
                <c:pt idx="25">
                  <c:v>Y3 M2</c:v>
                </c:pt>
                <c:pt idx="26">
                  <c:v>Y3 M3</c:v>
                </c:pt>
                <c:pt idx="27">
                  <c:v>Y3 M4</c:v>
                </c:pt>
                <c:pt idx="28">
                  <c:v>Y3M5</c:v>
                </c:pt>
                <c:pt idx="29">
                  <c:v>Y3 M6</c:v>
                </c:pt>
                <c:pt idx="30">
                  <c:v>Y3 M7</c:v>
                </c:pt>
                <c:pt idx="31">
                  <c:v>Y3 M8</c:v>
                </c:pt>
                <c:pt idx="32">
                  <c:v>Y3 M9</c:v>
                </c:pt>
                <c:pt idx="33">
                  <c:v>Y3 M10</c:v>
                </c:pt>
                <c:pt idx="34">
                  <c:v>Y3 M11</c:v>
                </c:pt>
                <c:pt idx="35">
                  <c:v>Y3 M12</c:v>
                </c:pt>
                <c:pt idx="36">
                  <c:v>Y4 M1</c:v>
                </c:pt>
                <c:pt idx="37">
                  <c:v>Y4 M2</c:v>
                </c:pt>
                <c:pt idx="38">
                  <c:v>Y4 M3</c:v>
                </c:pt>
                <c:pt idx="39">
                  <c:v>Y4 M4</c:v>
                </c:pt>
                <c:pt idx="40">
                  <c:v>Y4 M5</c:v>
                </c:pt>
                <c:pt idx="41">
                  <c:v>Y4 M6</c:v>
                </c:pt>
                <c:pt idx="42">
                  <c:v>Y4 M7</c:v>
                </c:pt>
                <c:pt idx="43">
                  <c:v>Y4 M8</c:v>
                </c:pt>
                <c:pt idx="44">
                  <c:v>Y4 M9</c:v>
                </c:pt>
                <c:pt idx="45">
                  <c:v>Y4 M10</c:v>
                </c:pt>
                <c:pt idx="46">
                  <c:v>Y4 M11</c:v>
                </c:pt>
                <c:pt idx="47">
                  <c:v>Y4 M12</c:v>
                </c:pt>
                <c:pt idx="48">
                  <c:v>Y5 M1</c:v>
                </c:pt>
                <c:pt idx="49">
                  <c:v>Y5 M2</c:v>
                </c:pt>
                <c:pt idx="50">
                  <c:v>Y5 M3</c:v>
                </c:pt>
                <c:pt idx="51">
                  <c:v>Y5 M4</c:v>
                </c:pt>
                <c:pt idx="52">
                  <c:v>Y5 M5</c:v>
                </c:pt>
                <c:pt idx="53">
                  <c:v>Y5 M6</c:v>
                </c:pt>
                <c:pt idx="54">
                  <c:v>Y5 M7</c:v>
                </c:pt>
                <c:pt idx="55">
                  <c:v>Y5 M8</c:v>
                </c:pt>
                <c:pt idx="56">
                  <c:v>Y5 M9</c:v>
                </c:pt>
                <c:pt idx="57">
                  <c:v>Y5 M10</c:v>
                </c:pt>
                <c:pt idx="58">
                  <c:v>Y5 M11</c:v>
                </c:pt>
                <c:pt idx="59">
                  <c:v>Y5 M12</c:v>
                </c:pt>
              </c:strCache>
            </c:strRef>
          </c:cat>
          <c:val>
            <c:numRef>
              <c:f>'Cash Flow Forecast'!$C$5:$BJ$5</c:f>
              <c:numCache>
                <c:formatCode>General</c:formatCode>
                <c:ptCount val="60"/>
                <c:pt idx="0">
                  <c:v>-34751.94584</c:v>
                </c:pt>
                <c:pt idx="1">
                  <c:v>-28492.9701878338</c:v>
                </c:pt>
                <c:pt idx="2">
                  <c:v>27750.5917792153</c:v>
                </c:pt>
                <c:pt idx="3">
                  <c:v>28917.3496695423</c:v>
                </c:pt>
                <c:pt idx="4">
                  <c:v>30117.5327771895</c:v>
                </c:pt>
                <c:pt idx="5">
                  <c:v>31352.0898538964</c:v>
                </c:pt>
                <c:pt idx="6">
                  <c:v>32621.996573219</c:v>
                </c:pt>
                <c:pt idx="7">
                  <c:v>33928.2562944422</c:v>
                </c:pt>
                <c:pt idx="8">
                  <c:v>35271.9008481675</c:v>
                </c:pt>
                <c:pt idx="9">
                  <c:v>36653.9913441916</c:v>
                </c:pt>
                <c:pt idx="10">
                  <c:v>38075.6190023088</c:v>
                </c:pt>
                <c:pt idx="11">
                  <c:v>39537.9060066859</c:v>
                </c:pt>
                <c:pt idx="12">
                  <c:v>41042.0063844809</c:v>
                </c:pt>
                <c:pt idx="13">
                  <c:v>42589.106909391</c:v>
                </c:pt>
                <c:pt idx="14">
                  <c:v>44180.4280308392</c:v>
                </c:pt>
                <c:pt idx="15">
                  <c:v>45817.2248295256</c:v>
                </c:pt>
                <c:pt idx="16">
                  <c:v>47500.7880000921</c:v>
                </c:pt>
                <c:pt idx="17">
                  <c:v>49232.4448616696</c:v>
                </c:pt>
                <c:pt idx="18">
                  <c:v>51013.5603970995</c:v>
                </c:pt>
                <c:pt idx="19">
                  <c:v>52845.5383216416</c:v>
                </c:pt>
                <c:pt idx="20">
                  <c:v>54729.8221820069</c:v>
                </c:pt>
                <c:pt idx="21">
                  <c:v>56667.8964865741</c:v>
                </c:pt>
                <c:pt idx="22">
                  <c:v>58661.2878676758</c:v>
                </c:pt>
                <c:pt idx="23">
                  <c:v>60711.5662768637</c:v>
                </c:pt>
                <c:pt idx="24">
                  <c:v>62820.3462140883</c:v>
                </c:pt>
                <c:pt idx="25">
                  <c:v>64989.2879917568</c:v>
                </c:pt>
                <c:pt idx="26">
                  <c:v>67220.0990346566</c:v>
                </c:pt>
                <c:pt idx="27">
                  <c:v>69514.5352167641</c:v>
                </c:pt>
                <c:pt idx="28">
                  <c:v>71874.4022359841</c:v>
                </c:pt>
                <c:pt idx="29">
                  <c:v>74301.5570278969</c:v>
                </c:pt>
                <c:pt idx="30">
                  <c:v>76797.9092196188</c:v>
                </c:pt>
                <c:pt idx="31">
                  <c:v>79365.4226249154</c:v>
                </c:pt>
                <c:pt idx="32">
                  <c:v>82006.1167817372</c:v>
                </c:pt>
                <c:pt idx="33">
                  <c:v>84722.068533382</c:v>
                </c:pt>
                <c:pt idx="34">
                  <c:v>87515.4136545214</c:v>
                </c:pt>
                <c:pt idx="35">
                  <c:v>90388.3485233642</c:v>
                </c:pt>
                <c:pt idx="36">
                  <c:v>93343.1318412663</c:v>
                </c:pt>
                <c:pt idx="37">
                  <c:v>96382.0864011335</c:v>
                </c:pt>
                <c:pt idx="38">
                  <c:v>99507.6009060006</c:v>
                </c:pt>
                <c:pt idx="39">
                  <c:v>102722.131839211</c:v>
                </c:pt>
                <c:pt idx="40">
                  <c:v>106028.205387663</c:v>
                </c:pt>
                <c:pt idx="41">
                  <c:v>109428.419419622</c:v>
                </c:pt>
                <c:pt idx="42">
                  <c:v>112925.445518657</c:v>
                </c:pt>
                <c:pt idx="43">
                  <c:v>116522.031075284</c:v>
                </c:pt>
                <c:pt idx="44">
                  <c:v>120221.001437961</c:v>
                </c:pt>
                <c:pt idx="45">
                  <c:v>124025.26212511</c:v>
                </c:pt>
                <c:pt idx="46">
                  <c:v>127937.801099911</c:v>
                </c:pt>
                <c:pt idx="47">
                  <c:v>131961.691109633</c:v>
                </c:pt>
                <c:pt idx="48">
                  <c:v>136100.092091348</c:v>
                </c:pt>
                <c:pt idx="49">
                  <c:v>140356.253645899</c:v>
                </c:pt>
                <c:pt idx="50">
                  <c:v>144733.51758207</c:v>
                </c:pt>
                <c:pt idx="51">
                  <c:v>149235.320532938</c:v>
                </c:pt>
                <c:pt idx="52">
                  <c:v>153865.196646466</c:v>
                </c:pt>
                <c:pt idx="53">
                  <c:v>158626.780352435</c:v>
                </c:pt>
                <c:pt idx="54">
                  <c:v>163523.809207891</c:v>
                </c:pt>
                <c:pt idx="55">
                  <c:v>168560.12682332</c:v>
                </c:pt>
                <c:pt idx="56">
                  <c:v>173739.685871856</c:v>
                </c:pt>
                <c:pt idx="57">
                  <c:v>179066.55118387</c:v>
                </c:pt>
                <c:pt idx="58">
                  <c:v>184544.902929363</c:v>
                </c:pt>
                <c:pt idx="59">
                  <c:v>190179.039890659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013827"/>
        <c:axId val="60281827"/>
      </c:lineChart>
      <c:catAx>
        <c:axId val="230138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281827"/>
        <c:crosses val="autoZero"/>
        <c:auto val="1"/>
        <c:lblAlgn val="ctr"/>
        <c:lblOffset val="100"/>
      </c:catAx>
      <c:valAx>
        <c:axId val="602818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$#,##0_);[RED]&quot;($&quot;#,##0\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0138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351000</xdr:colOff>
      <xdr:row>38</xdr:row>
      <xdr:rowOff>115560</xdr:rowOff>
    </xdr:to>
    <xdr:graphicFrame>
      <xdr:nvGraphicFramePr>
        <xdr:cNvPr id="0" name="Chart 1"/>
        <xdr:cNvGraphicFramePr/>
      </xdr:nvGraphicFramePr>
      <xdr:xfrm>
        <a:off x="0" y="0"/>
        <a:ext cx="8669880" cy="62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50" activeCellId="0" sqref="G50"/>
    </sheetView>
  </sheetViews>
  <sheetFormatPr defaultRowHeight="15" zeroHeight="false" outlineLevelRow="0" outlineLevelCol="0"/>
  <cols>
    <col collapsed="false" customWidth="true" hidden="false" outlineLevel="0" max="1" min="1" style="0" width="38.43"/>
    <col collapsed="false" customWidth="true" hidden="false" outlineLevel="0" max="2" min="2" style="0" width="19"/>
    <col collapsed="false" customWidth="true" hidden="false" outlineLevel="0" max="3" min="3" style="0" width="4.57"/>
    <col collapsed="false" customWidth="true" hidden="false" outlineLevel="0" max="4" min="4" style="0" width="11.57"/>
    <col collapsed="false" customWidth="true" hidden="false" outlineLevel="0" max="12" min="5" style="0" width="9.71"/>
    <col collapsed="false" customWidth="true" hidden="false" outlineLevel="0" max="15" min="13" style="0" width="10"/>
    <col collapsed="false" customWidth="false" hidden="false" outlineLevel="0" max="16" min="16" style="0" width="11.43"/>
    <col collapsed="false" customWidth="true" hidden="false" outlineLevel="0" max="36" min="17" style="0" width="10"/>
    <col collapsed="false" customWidth="true" hidden="false" outlineLevel="0" max="63" min="37" style="0" width="11.57"/>
    <col collapsed="false" customWidth="true" hidden="false" outlineLevel="0" max="64" min="64" style="0" width="12.57"/>
    <col collapsed="false" customWidth="true" hidden="false" outlineLevel="0" max="1025" min="65" style="0" width="8.53"/>
  </cols>
  <sheetData>
    <row r="1" customFormat="false" ht="15" hidden="false" customHeight="false" outlineLevel="0" collapsed="false">
      <c r="B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</row>
    <row r="2" customFormat="false" ht="15" hidden="false" customHeight="false" outlineLevel="0" collapsed="false">
      <c r="A2" s="1" t="s">
        <v>61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customFormat="false" ht="13.8" hidden="false" customHeight="false" outlineLevel="0" collapsed="false">
      <c r="A3" s="0" t="s">
        <v>62</v>
      </c>
      <c r="B3" s="4" t="n">
        <v>0.33</v>
      </c>
      <c r="D3" s="5" t="n">
        <v>1288</v>
      </c>
      <c r="E3" s="6" t="n">
        <f aca="false">D3*(1+$B3/12)</f>
        <v>1323.42</v>
      </c>
      <c r="F3" s="6" t="n">
        <f aca="false">E3*(1+$B3/12)</f>
        <v>1359.81405</v>
      </c>
      <c r="G3" s="6" t="n">
        <f aca="false">F3*(1+$B3/12)</f>
        <v>1397.208936375</v>
      </c>
      <c r="H3" s="6" t="n">
        <f aca="false">G3*(1+$B3/12)</f>
        <v>1435.63218212531</v>
      </c>
      <c r="I3" s="6" t="n">
        <f aca="false">H3*(1+$B3/12)</f>
        <v>1475.11206713376</v>
      </c>
      <c r="J3" s="6" t="n">
        <f aca="false">I3*(1+$B3/12)</f>
        <v>1515.67764897994</v>
      </c>
      <c r="K3" s="6" t="n">
        <f aca="false">J3*(1+$B3/12)</f>
        <v>1557.35878432689</v>
      </c>
      <c r="L3" s="6" t="n">
        <f aca="false">K3*(1+$B3/12)</f>
        <v>1600.18615089588</v>
      </c>
      <c r="M3" s="6" t="n">
        <f aca="false">L3*(1+$B3/12)</f>
        <v>1644.19127004551</v>
      </c>
      <c r="N3" s="6" t="n">
        <f aca="false">M3*(1+$B3/12)</f>
        <v>1689.40652997176</v>
      </c>
      <c r="O3" s="6" t="n">
        <f aca="false">N3*(1+$B3/12)</f>
        <v>1735.86520954599</v>
      </c>
      <c r="P3" s="6" t="n">
        <f aca="false">O3*(1+$B3/12)</f>
        <v>1783.6015028085</v>
      </c>
      <c r="Q3" s="6" t="n">
        <f aca="false">P3*(1+$B3/12)</f>
        <v>1832.65054413574</v>
      </c>
      <c r="R3" s="6" t="n">
        <f aca="false">Q3*(1+$B3/12)</f>
        <v>1883.04843409947</v>
      </c>
      <c r="S3" s="6" t="n">
        <f aca="false">R3*(1+$B3/12)</f>
        <v>1934.83226603721</v>
      </c>
      <c r="T3" s="6" t="n">
        <f aca="false">S3*(1+$B3/12)</f>
        <v>1988.04015335323</v>
      </c>
      <c r="U3" s="6" t="n">
        <f aca="false">T3*(1+$B3/12)</f>
        <v>2042.71125757044</v>
      </c>
      <c r="V3" s="6" t="n">
        <f aca="false">U3*(1+$B3/12)</f>
        <v>2098.88581715363</v>
      </c>
      <c r="W3" s="6" t="n">
        <f aca="false">V3*(1+$B3/12)</f>
        <v>2156.60517712535</v>
      </c>
      <c r="X3" s="6" t="n">
        <f aca="false">W3*(1+$B3/12)</f>
        <v>2215.9118194963</v>
      </c>
      <c r="Y3" s="6" t="n">
        <f aca="false">X3*(1+$B3/12)</f>
        <v>2276.84939453245</v>
      </c>
      <c r="Z3" s="6" t="n">
        <f aca="false">Y3*(1+$B3/12)</f>
        <v>2339.46275288209</v>
      </c>
      <c r="AA3" s="6" t="n">
        <f aca="false">Z3*(1+$B3/12)</f>
        <v>2403.79797858635</v>
      </c>
      <c r="AB3" s="6" t="n">
        <f aca="false">AA3*(1+$B3/12)</f>
        <v>2469.90242299747</v>
      </c>
      <c r="AC3" s="6" t="n">
        <f aca="false">AB3*(1+$B3/12)</f>
        <v>2537.82473962991</v>
      </c>
      <c r="AD3" s="6" t="n">
        <f aca="false">AC3*(1+$B3/12)</f>
        <v>2607.61491996973</v>
      </c>
      <c r="AE3" s="6" t="n">
        <f aca="false">AD3*(1+$B3/12)</f>
        <v>2679.3243302689</v>
      </c>
      <c r="AF3" s="6" t="n">
        <f aca="false">AE3*(1+$B3/12)</f>
        <v>2753.00574935129</v>
      </c>
      <c r="AG3" s="6" t="n">
        <f aca="false">AF3*(1+$B3/12)</f>
        <v>2828.71340745845</v>
      </c>
      <c r="AH3" s="6" t="n">
        <f aca="false">AG3*(1+$B3/12)</f>
        <v>2906.50302616356</v>
      </c>
      <c r="AI3" s="6" t="n">
        <f aca="false">AH3*(1+$B3/12)</f>
        <v>2986.43185938306</v>
      </c>
      <c r="AJ3" s="6" t="n">
        <f aca="false">AI3*(1+$B3/12)</f>
        <v>3068.55873551609</v>
      </c>
      <c r="AK3" s="6" t="n">
        <f aca="false">AJ3*(1+$B3/12)</f>
        <v>3152.94410074279</v>
      </c>
      <c r="AL3" s="6" t="n">
        <f aca="false">AK3*(1+$B3/12)</f>
        <v>3239.65006351321</v>
      </c>
      <c r="AM3" s="6" t="n">
        <f aca="false">AL3*(1+$B3/12)</f>
        <v>3328.74044025983</v>
      </c>
      <c r="AN3" s="6" t="n">
        <f aca="false">AM3*(1+$B3/12)</f>
        <v>3420.28080236697</v>
      </c>
      <c r="AO3" s="6" t="n">
        <f aca="false">AN3*(1+$B3/12)</f>
        <v>3514.33852443206</v>
      </c>
      <c r="AP3" s="6" t="n">
        <f aca="false">AO3*(1+$B3/12)</f>
        <v>3610.98283385395</v>
      </c>
      <c r="AQ3" s="6" t="n">
        <f aca="false">AP3*(1+$B3/12)</f>
        <v>3710.28486178493</v>
      </c>
      <c r="AR3" s="6" t="n">
        <f aca="false">AQ3*(1+$B3/12)</f>
        <v>3812.31769548402</v>
      </c>
      <c r="AS3" s="6" t="n">
        <f aca="false">AR3*(1+$B3/12)</f>
        <v>3917.15643210983</v>
      </c>
      <c r="AT3" s="6" t="n">
        <f aca="false">AS3*(1+$B3/12)</f>
        <v>4024.87823399285</v>
      </c>
      <c r="AU3" s="6" t="n">
        <f aca="false">AT3*(1+$B3/12)</f>
        <v>4135.56238542765</v>
      </c>
      <c r="AV3" s="6" t="n">
        <f aca="false">AU3*(1+$B3/12)</f>
        <v>4249.29035102691</v>
      </c>
      <c r="AW3" s="6" t="n">
        <f aca="false">AV3*(1+$B3/12)</f>
        <v>4366.14583568015</v>
      </c>
      <c r="AX3" s="6" t="n">
        <f aca="false">AW3*(1+$B3/12)</f>
        <v>4486.21484616136</v>
      </c>
      <c r="AY3" s="6" t="n">
        <f aca="false">AX3*(1+$B3/12)</f>
        <v>4609.58575443079</v>
      </c>
      <c r="AZ3" s="6" t="n">
        <f aca="false">AY3*(1+$B3/12)</f>
        <v>4736.34936267764</v>
      </c>
      <c r="BA3" s="6" t="n">
        <f aca="false">AZ3*(1+$B3/12)</f>
        <v>4866.59897015128</v>
      </c>
      <c r="BB3" s="6" t="n">
        <f aca="false">BA3*(1+$B3/12)</f>
        <v>5000.43044183044</v>
      </c>
      <c r="BC3" s="6" t="n">
        <f aca="false">BB3*(1+$B3/12)</f>
        <v>5137.94227898077</v>
      </c>
      <c r="BD3" s="6" t="n">
        <f aca="false">BC3*(1+$B3/12)</f>
        <v>5279.23569165275</v>
      </c>
      <c r="BE3" s="6" t="n">
        <f aca="false">BD3*(1+$B3/12)</f>
        <v>5424.4146731732</v>
      </c>
      <c r="BF3" s="6" t="n">
        <f aca="false">BE3*(1+$B3/12)</f>
        <v>5573.58607668546</v>
      </c>
      <c r="BG3" s="6" t="n">
        <f aca="false">BF3*(1+$B3/12)</f>
        <v>5726.85969379431</v>
      </c>
      <c r="BH3" s="6" t="n">
        <f aca="false">BG3*(1+$B3/12)</f>
        <v>5884.34833537366</v>
      </c>
      <c r="BI3" s="6" t="n">
        <f aca="false">BH3*(1+$B3/12)</f>
        <v>6046.16791459643</v>
      </c>
      <c r="BJ3" s="6" t="n">
        <f aca="false">BI3*(1+$B3/12)</f>
        <v>6212.43753224784</v>
      </c>
      <c r="BK3" s="6" t="n">
        <f aca="false">BJ3*(1+$B3/12)</f>
        <v>6383.27956438465</v>
      </c>
    </row>
    <row r="4" customFormat="false" ht="13.8" hidden="false" customHeight="false" outlineLevel="0" collapsed="false">
      <c r="A4" s="0" t="s">
        <v>63</v>
      </c>
      <c r="B4" s="7" t="n">
        <v>0.01</v>
      </c>
      <c r="C4" s="1"/>
      <c r="D4" s="8" t="n">
        <v>44</v>
      </c>
      <c r="E4" s="9" t="n">
        <f aca="false">D4*(1+$B$4/12)</f>
        <v>44.0366666666667</v>
      </c>
      <c r="F4" s="9" t="n">
        <f aca="false">E4*(1+$B$4/12)</f>
        <v>44.0733638888889</v>
      </c>
      <c r="G4" s="9" t="n">
        <f aca="false">F4*(1+$B$4/12)</f>
        <v>44.1100916921296</v>
      </c>
      <c r="H4" s="9" t="n">
        <f aca="false">G4*(1+$B$4/12)</f>
        <v>44.1468501018731</v>
      </c>
      <c r="I4" s="9" t="n">
        <f aca="false">H4*(1+$B$4/12)</f>
        <v>44.1836391436246</v>
      </c>
      <c r="J4" s="9" t="n">
        <f aca="false">I4*(1+$B$4/12)</f>
        <v>44.220458842911</v>
      </c>
      <c r="K4" s="9" t="n">
        <f aca="false">J4*(1+$B$4/12)</f>
        <v>44.25730922528</v>
      </c>
      <c r="L4" s="9" t="n">
        <f aca="false">K4*(1+$B$4/12)</f>
        <v>44.2941903163011</v>
      </c>
      <c r="M4" s="9" t="n">
        <f aca="false">L4*(1+$B$4/12)</f>
        <v>44.3311021415647</v>
      </c>
      <c r="N4" s="9" t="n">
        <f aca="false">M4*(1+$B$4/12)</f>
        <v>44.3680447266827</v>
      </c>
      <c r="O4" s="9" t="n">
        <f aca="false">N4*(1+$B$4/12)</f>
        <v>44.4050180972882</v>
      </c>
      <c r="P4" s="9" t="n">
        <f aca="false">O4*(1+$B$4/12)</f>
        <v>44.442022279036</v>
      </c>
      <c r="Q4" s="9" t="n">
        <f aca="false">P4*(1+$B$4/12)</f>
        <v>44.4790572976018</v>
      </c>
      <c r="R4" s="9" t="n">
        <f aca="false">Q4*(1+$B$4/12)</f>
        <v>44.5161231786832</v>
      </c>
      <c r="S4" s="9" t="n">
        <f aca="false">R4*(1+$B$4/12)</f>
        <v>44.5532199479987</v>
      </c>
      <c r="T4" s="9" t="n">
        <f aca="false">S4*(1+$B$4/12)</f>
        <v>44.5903476312887</v>
      </c>
      <c r="U4" s="9" t="n">
        <f aca="false">T4*(1+$B$4/12)</f>
        <v>44.6275062543148</v>
      </c>
      <c r="V4" s="9" t="n">
        <f aca="false">U4*(1+$B$4/12)</f>
        <v>44.66469584286</v>
      </c>
      <c r="W4" s="9" t="n">
        <f aca="false">V4*(1+$B$4/12)</f>
        <v>44.7019164227291</v>
      </c>
      <c r="X4" s="9" t="n">
        <f aca="false">W4*(1+$B$4/12)</f>
        <v>44.739168019748</v>
      </c>
      <c r="Y4" s="9" t="n">
        <f aca="false">X4*(1+$B$4/12)</f>
        <v>44.7764506597645</v>
      </c>
      <c r="Z4" s="9" t="n">
        <f aca="false">Y4*(1+$B$4/12)</f>
        <v>44.8137643686476</v>
      </c>
      <c r="AA4" s="9" t="n">
        <f aca="false">Z4*(1+$B$4/12)</f>
        <v>44.8511091722881</v>
      </c>
      <c r="AB4" s="9" t="n">
        <f aca="false">AA4*(1+$B$4/12)</f>
        <v>44.8884850965984</v>
      </c>
      <c r="AC4" s="9" t="n">
        <f aca="false">AB4*(1+$B$4/12)</f>
        <v>44.9258921675122</v>
      </c>
      <c r="AD4" s="9" t="n">
        <f aca="false">AC4*(1+$B$4/12)</f>
        <v>44.9633304109851</v>
      </c>
      <c r="AE4" s="9" t="n">
        <f aca="false">AD4*(1+$B$4/12)</f>
        <v>45.0007998529943</v>
      </c>
      <c r="AF4" s="9" t="n">
        <f aca="false">AE4*(1+$B$4/12)</f>
        <v>45.0383005195384</v>
      </c>
      <c r="AG4" s="9" t="n">
        <f aca="false">AF4*(1+$B$4/12)</f>
        <v>45.075832436638</v>
      </c>
      <c r="AH4" s="9" t="n">
        <f aca="false">AG4*(1+$B$4/12)</f>
        <v>45.1133956303352</v>
      </c>
      <c r="AI4" s="9" t="n">
        <f aca="false">AH4*(1+$B$4/12)</f>
        <v>45.1509901266938</v>
      </c>
      <c r="AJ4" s="9" t="n">
        <f aca="false">AI4*(1+$B$4/12)</f>
        <v>45.1886159517994</v>
      </c>
      <c r="AK4" s="9" t="n">
        <f aca="false">AJ4*(1+$B$4/12)</f>
        <v>45.2262731317592</v>
      </c>
      <c r="AL4" s="9" t="n">
        <f aca="false">AK4*(1+$B$4/12)</f>
        <v>45.2639616927024</v>
      </c>
      <c r="AM4" s="9" t="n">
        <f aca="false">AL4*(1+$B$4/12)</f>
        <v>45.3016816607796</v>
      </c>
      <c r="AN4" s="9" t="n">
        <f aca="false">AM4*(1+$B$4/12)</f>
        <v>45.3394330621636</v>
      </c>
      <c r="AO4" s="9" t="n">
        <f aca="false">AN4*(1+$B$4/12)</f>
        <v>45.3772159230487</v>
      </c>
      <c r="AP4" s="9" t="n">
        <f aca="false">AO4*(1+$B$4/12)</f>
        <v>45.4150302696513</v>
      </c>
      <c r="AQ4" s="9" t="n">
        <f aca="false">AP4*(1+$B$4/12)</f>
        <v>45.4528761282093</v>
      </c>
      <c r="AR4" s="9" t="n">
        <f aca="false">AQ4*(1+$B$4/12)</f>
        <v>45.4907535249828</v>
      </c>
      <c r="AS4" s="9" t="n">
        <f aca="false">AR4*(1+$B$4/12)</f>
        <v>45.5286624862536</v>
      </c>
      <c r="AT4" s="9" t="n">
        <f aca="false">AS4*(1+$B$4/12)</f>
        <v>45.5666030383255</v>
      </c>
      <c r="AU4" s="9" t="n">
        <f aca="false">AT4*(1+$B$4/12)</f>
        <v>45.6045752075241</v>
      </c>
      <c r="AV4" s="9" t="n">
        <f aca="false">AU4*(1+$B$4/12)</f>
        <v>45.642579020197</v>
      </c>
      <c r="AW4" s="9" t="n">
        <f aca="false">AV4*(1+$B$4/12)</f>
        <v>45.6806145027139</v>
      </c>
      <c r="AX4" s="9" t="n">
        <f aca="false">AW4*(1+$B$4/12)</f>
        <v>45.7186816814661</v>
      </c>
      <c r="AY4" s="9" t="n">
        <f aca="false">AX4*(1+$B$4/12)</f>
        <v>45.7567805828673</v>
      </c>
      <c r="AZ4" s="9" t="n">
        <f aca="false">AY4*(1+$B$4/12)</f>
        <v>45.7949112333531</v>
      </c>
      <c r="BA4" s="9" t="n">
        <f aca="false">AZ4*(1+$B$4/12)</f>
        <v>45.8330736593809</v>
      </c>
      <c r="BB4" s="9" t="n">
        <f aca="false">BA4*(1+$B$4/12)</f>
        <v>45.8712678874303</v>
      </c>
      <c r="BC4" s="9" t="n">
        <f aca="false">BB4*(1+$B$4/12)</f>
        <v>45.9094939440032</v>
      </c>
      <c r="BD4" s="9" t="n">
        <f aca="false">BC4*(1+$B$4/12)</f>
        <v>45.9477518556232</v>
      </c>
      <c r="BE4" s="9" t="n">
        <f aca="false">BD4*(1+$B$4/12)</f>
        <v>45.9860416488362</v>
      </c>
      <c r="BF4" s="9" t="n">
        <f aca="false">BE4*(1+$B$4/12)</f>
        <v>46.0243633502102</v>
      </c>
      <c r="BG4" s="9" t="n">
        <f aca="false">BF4*(1+$B$4/12)</f>
        <v>46.0627169863354</v>
      </c>
      <c r="BH4" s="9" t="n">
        <f aca="false">BG4*(1+$B$4/12)</f>
        <v>46.101102583824</v>
      </c>
      <c r="BI4" s="9" t="n">
        <f aca="false">BH4*(1+$B$4/12)</f>
        <v>46.1395201693105</v>
      </c>
      <c r="BJ4" s="9" t="n">
        <f aca="false">BI4*(1+$B$4/12)</f>
        <v>46.1779697694516</v>
      </c>
      <c r="BK4" s="9" t="n">
        <f aca="false">BJ4*(1+$B$4/12)</f>
        <v>46.2164514109261</v>
      </c>
    </row>
    <row r="5" customFormat="false" ht="15" hidden="false" customHeight="false" outlineLevel="0" collapsed="false">
      <c r="A5" s="1" t="s">
        <v>64</v>
      </c>
      <c r="D5" s="10" t="n">
        <f aca="false">D3*D4</f>
        <v>56672</v>
      </c>
      <c r="E5" s="10" t="n">
        <f aca="false">E3*E4</f>
        <v>58279.0054</v>
      </c>
      <c r="F5" s="10" t="n">
        <f aca="false">F3*F4</f>
        <v>59931.5794468737</v>
      </c>
      <c r="G5" s="10" t="n">
        <f aca="false">G3*G4</f>
        <v>61631.0142965642</v>
      </c>
      <c r="H5" s="10" t="n">
        <f aca="false">H3*H4</f>
        <v>63378.6387457111</v>
      </c>
      <c r="I5" s="10" t="n">
        <f aca="false">I3*I4</f>
        <v>65175.8192706442</v>
      </c>
      <c r="J5" s="10" t="n">
        <f aca="false">J3*J4</f>
        <v>67023.9610958374</v>
      </c>
      <c r="K5" s="10" t="n">
        <f aca="false">K3*K4</f>
        <v>68924.5092926612</v>
      </c>
      <c r="L5" s="10" t="n">
        <f aca="false">L3*L4</f>
        <v>70878.9499092912</v>
      </c>
      <c r="M5" s="10" t="n">
        <f aca="false">M3*M4</f>
        <v>72888.8111326566</v>
      </c>
      <c r="N5" s="10" t="n">
        <f aca="false">N3*N4</f>
        <v>74955.664483337</v>
      </c>
      <c r="O5" s="10" t="n">
        <f aca="false">O3*O4</f>
        <v>77081.1260443426</v>
      </c>
      <c r="P5" s="10" t="n">
        <f aca="false">P3*P4</f>
        <v>79266.8577247375</v>
      </c>
      <c r="Q5" s="10" t="n">
        <f aca="false">Q3*Q4</f>
        <v>81514.5685590946</v>
      </c>
      <c r="R5" s="10" t="n">
        <f aca="false">R3*R4</f>
        <v>83826.0160437984</v>
      </c>
      <c r="S5" s="10" t="n">
        <f aca="false">S3*S4</f>
        <v>86203.0075112404</v>
      </c>
      <c r="T5" s="10" t="n">
        <f aca="false">T3*T4</f>
        <v>88647.401542981</v>
      </c>
      <c r="U5" s="10" t="n">
        <f aca="false">U3*U4</f>
        <v>91161.1094229841</v>
      </c>
      <c r="V5" s="10" t="n">
        <f aca="false">V3*V4</f>
        <v>93746.0966320596</v>
      </c>
      <c r="W5" s="10" t="n">
        <f aca="false">W3*W4</f>
        <v>96404.3843846824</v>
      </c>
      <c r="X5" s="10" t="n">
        <f aca="false">X3*X4</f>
        <v>99138.0512093906</v>
      </c>
      <c r="Y5" s="10" t="n">
        <f aca="false">Y3*Y4</f>
        <v>101949.234573997</v>
      </c>
      <c r="Z5" s="10" t="n">
        <f aca="false">Z3*Z4</f>
        <v>104840.132556886</v>
      </c>
      <c r="AA5" s="10" t="n">
        <f aca="false">AA3*AA4</f>
        <v>107813.005565702</v>
      </c>
      <c r="AB5" s="10" t="n">
        <f aca="false">AB3*AB4</f>
        <v>110870.178104774</v>
      </c>
      <c r="AC5" s="10" t="n">
        <f aca="false">AC3*AC4</f>
        <v>114014.040592658</v>
      </c>
      <c r="AD5" s="10" t="n">
        <f aca="false">AD3*AD4</f>
        <v>117247.051231213</v>
      </c>
      <c r="AE5" s="10" t="n">
        <f aca="false">AE3*AE4</f>
        <v>120571.737927689</v>
      </c>
      <c r="AF5" s="10" t="n">
        <f aca="false">AF3*AF4</f>
        <v>123990.700271301</v>
      </c>
      <c r="AG5" s="10" t="n">
        <f aca="false">AG3*AG4</f>
        <v>127506.611565869</v>
      </c>
      <c r="AH5" s="10" t="n">
        <f aca="false">AH3*AH4</f>
        <v>131122.220920083</v>
      </c>
      <c r="AI5" s="10" t="n">
        <f aca="false">AI3*AI4</f>
        <v>134840.355397048</v>
      </c>
      <c r="AJ5" s="10" t="n">
        <f aca="false">AJ3*AJ4</f>
        <v>138663.922224776</v>
      </c>
      <c r="AK5" s="10" t="n">
        <f aca="false">AK3*AK4</f>
        <v>142595.911069362</v>
      </c>
      <c r="AL5" s="10" t="n">
        <f aca="false">AL3*AL4</f>
        <v>146639.396372623</v>
      </c>
      <c r="AM5" s="10" t="n">
        <f aca="false">AM3*AM4</f>
        <v>150797.539756014</v>
      </c>
      <c r="AN5" s="10" t="n">
        <f aca="false">AN3*AN4</f>
        <v>155073.592492721</v>
      </c>
      <c r="AO5" s="10" t="n">
        <f aca="false">AO3*AO4</f>
        <v>159470.898049842</v>
      </c>
      <c r="AP5" s="10" t="n">
        <f aca="false">AP3*AP4</f>
        <v>163992.894702668</v>
      </c>
      <c r="AQ5" s="10" t="n">
        <f aca="false">AQ3*AQ4</f>
        <v>168643.118223081</v>
      </c>
      <c r="AR5" s="10" t="n">
        <f aca="false">AR3*AR4</f>
        <v>173425.204644194</v>
      </c>
      <c r="AS5" s="10" t="n">
        <f aca="false">AS3*AS4</f>
        <v>178342.893103386</v>
      </c>
      <c r="AT5" s="10" t="n">
        <f aca="false">AT3*AT4</f>
        <v>183400.028765949</v>
      </c>
      <c r="AU5" s="10" t="n">
        <f aca="false">AU3*AU4</f>
        <v>188600.565831643</v>
      </c>
      <c r="AV5" s="10" t="n">
        <f aca="false">AV3*AV4</f>
        <v>193948.570626507</v>
      </c>
      <c r="AW5" s="10" t="n">
        <f aca="false">AW3*AW4</f>
        <v>199448.224782334</v>
      </c>
      <c r="AX5" s="10" t="n">
        <f aca="false">AX3*AX4</f>
        <v>205103.828506319</v>
      </c>
      <c r="AY5" s="10" t="n">
        <f aca="false">AY3*AY4</f>
        <v>210919.803943401</v>
      </c>
      <c r="AZ5" s="10" t="n">
        <f aca="false">AZ3*AZ4</f>
        <v>216900.698633971</v>
      </c>
      <c r="BA5" s="10" t="n">
        <f aca="false">BA3*BA4</f>
        <v>223051.18906961</v>
      </c>
      <c r="BB5" s="10" t="n">
        <f aca="false">BB3*BB4</f>
        <v>229376.084349665</v>
      </c>
      <c r="BC5" s="10" t="n">
        <f aca="false">BC3*BC4</f>
        <v>235880.329941506</v>
      </c>
      <c r="BD5" s="10" t="n">
        <f aca="false">BD3*BD4</f>
        <v>242569.01154741</v>
      </c>
      <c r="BE5" s="10" t="n">
        <f aca="false">BE3*BE4</f>
        <v>249447.359081101</v>
      </c>
      <c r="BF5" s="10" t="n">
        <f aca="false">BF3*BF4</f>
        <v>256520.750757044</v>
      </c>
      <c r="BG5" s="10" t="n">
        <f aca="false">BG3*BG4</f>
        <v>263794.717295699</v>
      </c>
      <c r="BH5" s="10" t="n">
        <f aca="false">BH3*BH4</f>
        <v>271274.946248015</v>
      </c>
      <c r="BI5" s="10" t="n">
        <f aca="false">BI3*BI4</f>
        <v>278967.28644256</v>
      </c>
      <c r="BJ5" s="10" t="n">
        <f aca="false">BJ3*BJ4</f>
        <v>286877.752558747</v>
      </c>
      <c r="BK5" s="10" t="n">
        <f aca="false">BK3*BK4</f>
        <v>295012.529829741</v>
      </c>
      <c r="BL5" s="11"/>
    </row>
    <row r="6" customFormat="false" ht="15" hidden="false" customHeight="false" outlineLevel="0" collapsed="false">
      <c r="D6" s="12"/>
      <c r="I6" s="11"/>
      <c r="J6" s="11"/>
      <c r="K6" s="11"/>
      <c r="L6" s="11"/>
      <c r="M6" s="11"/>
      <c r="N6" s="11"/>
      <c r="O6" s="11"/>
      <c r="P6" s="13"/>
      <c r="Q6" s="11"/>
      <c r="R6" s="11"/>
      <c r="S6" s="11"/>
      <c r="T6" s="11"/>
      <c r="U6" s="11"/>
      <c r="V6" s="11"/>
      <c r="W6" s="11"/>
      <c r="X6" s="11" t="s">
        <v>65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</row>
    <row r="7" customFormat="false" ht="15" hidden="false" customHeight="false" outlineLevel="0" collapsed="false">
      <c r="M7" s="14"/>
      <c r="Q7" s="14"/>
      <c r="R7" s="14"/>
      <c r="S7" s="14"/>
    </row>
    <row r="8" customFormat="false" ht="15" hidden="false" customHeight="false" outlineLevel="0" collapsed="false">
      <c r="A8" s="1" t="s">
        <v>66</v>
      </c>
      <c r="B8" s="1"/>
      <c r="C8" s="1"/>
      <c r="L8" s="14"/>
      <c r="O8" s="14"/>
      <c r="R8" s="14"/>
      <c r="U8" s="14"/>
      <c r="X8" s="14"/>
      <c r="AA8" s="14"/>
      <c r="AD8" s="14"/>
      <c r="AG8" s="14"/>
      <c r="AN8" s="14"/>
    </row>
    <row r="9" customFormat="false" ht="15" hidden="false" customHeight="false" outlineLevel="0" collapsed="false">
      <c r="A9" s="15" t="s">
        <v>67</v>
      </c>
      <c r="B9" s="15"/>
      <c r="C9" s="15"/>
    </row>
    <row r="10" customFormat="false" ht="15" hidden="false" customHeight="false" outlineLevel="0" collapsed="false">
      <c r="A10" s="0" t="s">
        <v>68</v>
      </c>
      <c r="D10" s="6" t="n">
        <f aca="false">D3</f>
        <v>1288</v>
      </c>
      <c r="E10" s="6" t="n">
        <f aca="false">E3</f>
        <v>1323.42</v>
      </c>
      <c r="F10" s="6" t="n">
        <f aca="false">F3</f>
        <v>1359.81405</v>
      </c>
      <c r="G10" s="6" t="n">
        <f aca="false">G3</f>
        <v>1397.208936375</v>
      </c>
      <c r="H10" s="6" t="n">
        <f aca="false">H3</f>
        <v>1435.63218212531</v>
      </c>
      <c r="I10" s="6" t="n">
        <f aca="false">I3</f>
        <v>1475.11206713376</v>
      </c>
      <c r="J10" s="6" t="n">
        <f aca="false">J3</f>
        <v>1515.67764897994</v>
      </c>
      <c r="K10" s="6" t="n">
        <f aca="false">K3</f>
        <v>1557.35878432689</v>
      </c>
      <c r="L10" s="6" t="n">
        <f aca="false">L3</f>
        <v>1600.18615089588</v>
      </c>
      <c r="M10" s="6" t="n">
        <f aca="false">M3</f>
        <v>1644.19127004551</v>
      </c>
      <c r="N10" s="6" t="n">
        <f aca="false">N3</f>
        <v>1689.40652997176</v>
      </c>
      <c r="O10" s="6" t="n">
        <f aca="false">O3</f>
        <v>1735.86520954599</v>
      </c>
      <c r="P10" s="6" t="n">
        <f aca="false">P3</f>
        <v>1783.6015028085</v>
      </c>
      <c r="Q10" s="6" t="n">
        <f aca="false">Q3</f>
        <v>1832.65054413574</v>
      </c>
      <c r="R10" s="6" t="n">
        <f aca="false">R3</f>
        <v>1883.04843409947</v>
      </c>
      <c r="S10" s="6" t="n">
        <f aca="false">S3</f>
        <v>1934.83226603721</v>
      </c>
      <c r="T10" s="6" t="n">
        <f aca="false">T3</f>
        <v>1988.04015335323</v>
      </c>
      <c r="U10" s="6" t="n">
        <f aca="false">U3</f>
        <v>2042.71125757044</v>
      </c>
      <c r="V10" s="6" t="n">
        <f aca="false">V3</f>
        <v>2098.88581715363</v>
      </c>
      <c r="W10" s="6" t="n">
        <f aca="false">W3</f>
        <v>2156.60517712535</v>
      </c>
      <c r="X10" s="6" t="n">
        <f aca="false">X3</f>
        <v>2215.9118194963</v>
      </c>
      <c r="Y10" s="6" t="n">
        <f aca="false">Y3</f>
        <v>2276.84939453245</v>
      </c>
      <c r="Z10" s="6" t="n">
        <f aca="false">Z3</f>
        <v>2339.46275288209</v>
      </c>
      <c r="AA10" s="6" t="n">
        <f aca="false">AA3</f>
        <v>2403.79797858635</v>
      </c>
      <c r="AB10" s="6" t="n">
        <f aca="false">AB3</f>
        <v>2469.90242299747</v>
      </c>
      <c r="AC10" s="6" t="n">
        <f aca="false">AC3</f>
        <v>2537.82473962991</v>
      </c>
      <c r="AD10" s="6" t="n">
        <f aca="false">AD3</f>
        <v>2607.61491996973</v>
      </c>
      <c r="AE10" s="6" t="n">
        <f aca="false">AE3</f>
        <v>2679.3243302689</v>
      </c>
      <c r="AF10" s="6" t="n">
        <f aca="false">AF3</f>
        <v>2753.00574935129</v>
      </c>
      <c r="AG10" s="6" t="n">
        <f aca="false">AG3</f>
        <v>2828.71340745845</v>
      </c>
      <c r="AH10" s="6" t="n">
        <f aca="false">AH3</f>
        <v>2906.50302616356</v>
      </c>
      <c r="AI10" s="6" t="n">
        <f aca="false">AI3</f>
        <v>2986.43185938306</v>
      </c>
      <c r="AJ10" s="6" t="n">
        <f aca="false">AJ3</f>
        <v>3068.55873551609</v>
      </c>
      <c r="AK10" s="6" t="n">
        <f aca="false">AK3</f>
        <v>3152.94410074279</v>
      </c>
      <c r="AL10" s="6" t="n">
        <f aca="false">AL3</f>
        <v>3239.65006351321</v>
      </c>
      <c r="AM10" s="6" t="n">
        <f aca="false">AM3</f>
        <v>3328.74044025983</v>
      </c>
      <c r="AN10" s="6" t="n">
        <f aca="false">AN3</f>
        <v>3420.28080236697</v>
      </c>
      <c r="AO10" s="6" t="n">
        <f aca="false">AO3</f>
        <v>3514.33852443206</v>
      </c>
      <c r="AP10" s="6" t="n">
        <f aca="false">AP3</f>
        <v>3610.98283385395</v>
      </c>
      <c r="AQ10" s="6" t="n">
        <f aca="false">AQ3</f>
        <v>3710.28486178493</v>
      </c>
      <c r="AR10" s="6" t="n">
        <f aca="false">AR3</f>
        <v>3812.31769548402</v>
      </c>
      <c r="AS10" s="6" t="n">
        <f aca="false">AS3</f>
        <v>3917.15643210983</v>
      </c>
      <c r="AT10" s="6" t="n">
        <f aca="false">AT3</f>
        <v>4024.87823399285</v>
      </c>
      <c r="AU10" s="6" t="n">
        <f aca="false">AU3</f>
        <v>4135.56238542765</v>
      </c>
      <c r="AV10" s="6" t="n">
        <f aca="false">AV3</f>
        <v>4249.29035102691</v>
      </c>
      <c r="AW10" s="6" t="n">
        <f aca="false">AW3</f>
        <v>4366.14583568015</v>
      </c>
      <c r="AX10" s="6" t="n">
        <f aca="false">AX3</f>
        <v>4486.21484616136</v>
      </c>
      <c r="AY10" s="6" t="n">
        <f aca="false">AY3</f>
        <v>4609.58575443079</v>
      </c>
      <c r="AZ10" s="6" t="n">
        <f aca="false">AZ3</f>
        <v>4736.34936267764</v>
      </c>
      <c r="BA10" s="6" t="n">
        <f aca="false">BA3</f>
        <v>4866.59897015128</v>
      </c>
      <c r="BB10" s="6" t="n">
        <f aca="false">BB3</f>
        <v>5000.43044183044</v>
      </c>
      <c r="BC10" s="6" t="n">
        <f aca="false">BC3</f>
        <v>5137.94227898077</v>
      </c>
      <c r="BD10" s="6" t="n">
        <f aca="false">BD3</f>
        <v>5279.23569165275</v>
      </c>
      <c r="BE10" s="6" t="n">
        <f aca="false">BE3</f>
        <v>5424.4146731732</v>
      </c>
      <c r="BF10" s="6" t="n">
        <f aca="false">BF3</f>
        <v>5573.58607668546</v>
      </c>
      <c r="BG10" s="6" t="n">
        <f aca="false">BG3</f>
        <v>5726.85969379431</v>
      </c>
      <c r="BH10" s="6" t="n">
        <f aca="false">BH3</f>
        <v>5884.34833537366</v>
      </c>
      <c r="BI10" s="6" t="n">
        <f aca="false">BI3</f>
        <v>6046.16791459643</v>
      </c>
      <c r="BJ10" s="6" t="n">
        <f aca="false">BJ3</f>
        <v>6212.43753224784</v>
      </c>
      <c r="BK10" s="6" t="n">
        <f aca="false">BK3</f>
        <v>6383.27956438465</v>
      </c>
    </row>
    <row r="11" customFormat="false" ht="13.8" hidden="false" customHeight="false" outlineLevel="0" collapsed="false">
      <c r="A11" s="0" t="s">
        <v>69</v>
      </c>
      <c r="B11" s="4" t="n">
        <v>0.01</v>
      </c>
      <c r="D11" s="8" t="n">
        <v>0.05</v>
      </c>
      <c r="E11" s="9" t="n">
        <f aca="false">D11*(1+$B11/12)</f>
        <v>0.0500416666666667</v>
      </c>
      <c r="F11" s="9" t="n">
        <f aca="false">E11*(1+$B11/12)</f>
        <v>0.0500833680555555</v>
      </c>
      <c r="G11" s="9" t="n">
        <f aca="false">F11*(1+$B11/12)</f>
        <v>0.0501251041956018</v>
      </c>
      <c r="H11" s="9" t="n">
        <f aca="false">G11*(1+$B11/12)</f>
        <v>0.0501668751157648</v>
      </c>
      <c r="I11" s="9" t="n">
        <f aca="false">H11*(1+$B11/12)</f>
        <v>0.050208680845028</v>
      </c>
      <c r="J11" s="9" t="n">
        <f aca="false">I11*(1+$B11/12)</f>
        <v>0.0502505214123988</v>
      </c>
      <c r="K11" s="9" t="n">
        <f aca="false">J11*(1+$B11/12)</f>
        <v>0.0502923968469092</v>
      </c>
      <c r="L11" s="9" t="n">
        <f aca="false">K11*(1+$B11/12)</f>
        <v>0.0503343071776149</v>
      </c>
      <c r="M11" s="9" t="n">
        <f aca="false">L11*(1+$B11/12)</f>
        <v>0.0503762524335963</v>
      </c>
      <c r="N11" s="9" t="n">
        <f aca="false">M11*(1+$B11/12)</f>
        <v>0.0504182326439576</v>
      </c>
      <c r="O11" s="9" t="n">
        <f aca="false">N11*(1+$B11/12)</f>
        <v>0.0504602478378275</v>
      </c>
      <c r="P11" s="9" t="n">
        <f aca="false">O11*(1+$B11/12)</f>
        <v>0.0505022980443591</v>
      </c>
      <c r="Q11" s="9" t="n">
        <f aca="false">P11*(1+$B11/12)</f>
        <v>0.0505443832927293</v>
      </c>
      <c r="R11" s="9" t="n">
        <f aca="false">Q11*(1+$B11/12)</f>
        <v>0.05058650361214</v>
      </c>
      <c r="S11" s="9" t="n">
        <f aca="false">R11*(1+$B11/12)</f>
        <v>0.0506286590318167</v>
      </c>
      <c r="T11" s="9" t="n">
        <f aca="false">S11*(1+$B11/12)</f>
        <v>0.0506708495810099</v>
      </c>
      <c r="U11" s="9" t="n">
        <f aca="false">T11*(1+$B11/12)</f>
        <v>0.0507130752889941</v>
      </c>
      <c r="V11" s="9" t="n">
        <f aca="false">U11*(1+$B11/12)</f>
        <v>0.0507553361850682</v>
      </c>
      <c r="W11" s="9" t="n">
        <f aca="false">V11*(1+$B11/12)</f>
        <v>0.0507976322985558</v>
      </c>
      <c r="X11" s="9" t="n">
        <f aca="false">W11*(1+$B11/12)</f>
        <v>0.0508399636588046</v>
      </c>
      <c r="Y11" s="9" t="n">
        <f aca="false">X11*(1+$B11/12)</f>
        <v>0.0508823302951869</v>
      </c>
      <c r="Z11" s="9" t="n">
        <f aca="false">Y11*(1+$B11/12)</f>
        <v>0.0509247322370995</v>
      </c>
      <c r="AA11" s="9" t="n">
        <f aca="false">Z11*(1+$B11/12)</f>
        <v>0.0509671695139638</v>
      </c>
      <c r="AB11" s="9" t="n">
        <f aca="false">AA11*(1+$B11/12)</f>
        <v>0.0510096421552254</v>
      </c>
      <c r="AC11" s="9" t="n">
        <f aca="false">AB11*(1+$B11/12)</f>
        <v>0.0510521501903548</v>
      </c>
      <c r="AD11" s="9" t="n">
        <f aca="false">AC11*(1+$B11/12)</f>
        <v>0.0510946936488467</v>
      </c>
      <c r="AE11" s="9" t="n">
        <f aca="false">AD11*(1+$B11/12)</f>
        <v>0.0511372725602208</v>
      </c>
      <c r="AF11" s="9" t="n">
        <f aca="false">AE11*(1+$B11/12)</f>
        <v>0.0511798869540209</v>
      </c>
      <c r="AG11" s="9" t="n">
        <f aca="false">AF11*(1+$B11/12)</f>
        <v>0.051222536859816</v>
      </c>
      <c r="AH11" s="9" t="n">
        <f aca="false">AG11*(1+$B11/12)</f>
        <v>0.0512652223071991</v>
      </c>
      <c r="AI11" s="9" t="n">
        <f aca="false">AH11*(1+$B11/12)</f>
        <v>0.0513079433257885</v>
      </c>
      <c r="AJ11" s="9" t="n">
        <f aca="false">AI11*(1+$B11/12)</f>
        <v>0.0513506999452266</v>
      </c>
      <c r="AK11" s="9" t="n">
        <f aca="false">AJ11*(1+$B11/12)</f>
        <v>0.051393492195181</v>
      </c>
      <c r="AL11" s="9" t="n">
        <f aca="false">AK11*(1+$B11/12)</f>
        <v>0.0514363201053436</v>
      </c>
      <c r="AM11" s="9" t="n">
        <f aca="false">AL11*(1+$B11/12)</f>
        <v>0.0514791837054314</v>
      </c>
      <c r="AN11" s="9" t="n">
        <f aca="false">AM11*(1+$B11/12)</f>
        <v>0.0515220830251859</v>
      </c>
      <c r="AO11" s="9" t="n">
        <f aca="false">AN11*(1+$B11/12)</f>
        <v>0.0515650180943736</v>
      </c>
      <c r="AP11" s="9" t="n">
        <f aca="false">AO11*(1+$B11/12)</f>
        <v>0.0516079889427855</v>
      </c>
      <c r="AQ11" s="9" t="n">
        <f aca="false">AP11*(1+$B11/12)</f>
        <v>0.0516509956002379</v>
      </c>
      <c r="AR11" s="9" t="n">
        <f aca="false">AQ11*(1+$B11/12)</f>
        <v>0.0516940380965714</v>
      </c>
      <c r="AS11" s="9" t="n">
        <f aca="false">AR11*(1+$B11/12)</f>
        <v>0.0517371164616519</v>
      </c>
      <c r="AT11" s="9" t="n">
        <f aca="false">AS11*(1+$B11/12)</f>
        <v>0.0517802307253699</v>
      </c>
      <c r="AU11" s="9" t="n">
        <f aca="false">AT11*(1+$B11/12)</f>
        <v>0.051823380917641</v>
      </c>
      <c r="AV11" s="9" t="n">
        <f aca="false">AU11*(1+$B11/12)</f>
        <v>0.0518665670684057</v>
      </c>
      <c r="AW11" s="9" t="n">
        <f aca="false">AV11*(1+$B11/12)</f>
        <v>0.0519097892076294</v>
      </c>
      <c r="AX11" s="9" t="n">
        <f aca="false">AW11*(1+$B11/12)</f>
        <v>0.0519530473653024</v>
      </c>
      <c r="AY11" s="9" t="n">
        <f aca="false">AX11*(1+$B11/12)</f>
        <v>0.0519963415714402</v>
      </c>
      <c r="AZ11" s="9" t="n">
        <f aca="false">AY11*(1+$B11/12)</f>
        <v>0.052039671856083</v>
      </c>
      <c r="BA11" s="9" t="n">
        <f aca="false">AZ11*(1+$B11/12)</f>
        <v>0.0520830382492964</v>
      </c>
      <c r="BB11" s="9" t="n">
        <f aca="false">BA11*(1+$B11/12)</f>
        <v>0.0521264407811708</v>
      </c>
      <c r="BC11" s="9" t="n">
        <f aca="false">BB11*(1+$B11/12)</f>
        <v>0.0521698794818218</v>
      </c>
      <c r="BD11" s="9" t="n">
        <f aca="false">BC11*(1+$B11/12)</f>
        <v>0.05221335438139</v>
      </c>
      <c r="BE11" s="9" t="n">
        <f aca="false">BD11*(1+$B11/12)</f>
        <v>0.0522568655100411</v>
      </c>
      <c r="BF11" s="9" t="n">
        <f aca="false">BE11*(1+$B11/12)</f>
        <v>0.0523004128979662</v>
      </c>
      <c r="BG11" s="9" t="n">
        <f aca="false">BF11*(1+$B11/12)</f>
        <v>0.0523439965753811</v>
      </c>
      <c r="BH11" s="9" t="n">
        <f aca="false">BG11*(1+$B11/12)</f>
        <v>0.0523876165725273</v>
      </c>
      <c r="BI11" s="9" t="n">
        <f aca="false">BH11*(1+$B11/12)</f>
        <v>0.052431272919671</v>
      </c>
      <c r="BJ11" s="9" t="n">
        <f aca="false">BI11*(1+$B11/12)</f>
        <v>0.0524749656471041</v>
      </c>
      <c r="BK11" s="9" t="n">
        <f aca="false">BJ11*(1+$B11/12)</f>
        <v>0.0525186947851433</v>
      </c>
    </row>
    <row r="12" customFormat="false" ht="15" hidden="false" customHeight="false" outlineLevel="0" collapsed="false">
      <c r="A12" s="0" t="s">
        <v>70</v>
      </c>
      <c r="B12" s="4" t="n">
        <v>0.01</v>
      </c>
      <c r="D12" s="8" t="n">
        <v>0.05</v>
      </c>
      <c r="E12" s="9" t="n">
        <f aca="false">D12*(1+$B12/12)</f>
        <v>0.0500416666666667</v>
      </c>
      <c r="F12" s="9" t="n">
        <f aca="false">E12*(1+$B12/12)</f>
        <v>0.0500833680555555</v>
      </c>
      <c r="G12" s="9" t="n">
        <f aca="false">F12*(1+$B12/12)</f>
        <v>0.0501251041956018</v>
      </c>
      <c r="H12" s="9" t="n">
        <f aca="false">G12*(1+$B12/12)</f>
        <v>0.0501668751157648</v>
      </c>
      <c r="I12" s="9" t="n">
        <f aca="false">H12*(1+$B12/12)</f>
        <v>0.050208680845028</v>
      </c>
      <c r="J12" s="9" t="n">
        <f aca="false">I12*(1+$B12/12)</f>
        <v>0.0502505214123988</v>
      </c>
      <c r="K12" s="9" t="n">
        <f aca="false">J12*(1+$B12/12)</f>
        <v>0.0502923968469092</v>
      </c>
      <c r="L12" s="9" t="n">
        <f aca="false">K12*(1+$B12/12)</f>
        <v>0.0503343071776149</v>
      </c>
      <c r="M12" s="9" t="n">
        <f aca="false">L12*(1+$B12/12)</f>
        <v>0.0503762524335963</v>
      </c>
      <c r="N12" s="9" t="n">
        <f aca="false">M12*(1+$B12/12)</f>
        <v>0.0504182326439576</v>
      </c>
      <c r="O12" s="9" t="n">
        <f aca="false">N12*(1+$B12/12)</f>
        <v>0.0504602478378275</v>
      </c>
      <c r="P12" s="9" t="n">
        <f aca="false">O12*(1+$B12/12)</f>
        <v>0.0505022980443591</v>
      </c>
      <c r="Q12" s="9" t="n">
        <f aca="false">P12*(1+$B12/12)</f>
        <v>0.0505443832927293</v>
      </c>
      <c r="R12" s="9" t="n">
        <f aca="false">Q12*(1+$B12/12)</f>
        <v>0.05058650361214</v>
      </c>
      <c r="S12" s="9" t="n">
        <f aca="false">R12*(1+$B12/12)</f>
        <v>0.0506286590318167</v>
      </c>
      <c r="T12" s="9" t="n">
        <f aca="false">S12*(1+$B12/12)</f>
        <v>0.0506708495810099</v>
      </c>
      <c r="U12" s="9" t="n">
        <f aca="false">T12*(1+$B12/12)</f>
        <v>0.0507130752889941</v>
      </c>
      <c r="V12" s="9" t="n">
        <f aca="false">U12*(1+$B12/12)</f>
        <v>0.0507553361850682</v>
      </c>
      <c r="W12" s="9" t="n">
        <f aca="false">V12*(1+$B12/12)</f>
        <v>0.0507976322985558</v>
      </c>
      <c r="X12" s="9" t="n">
        <f aca="false">W12*(1+$B12/12)</f>
        <v>0.0508399636588046</v>
      </c>
      <c r="Y12" s="9" t="n">
        <f aca="false">X12*(1+$B12/12)</f>
        <v>0.0508823302951869</v>
      </c>
      <c r="Z12" s="9" t="n">
        <f aca="false">Y12*(1+$B12/12)</f>
        <v>0.0509247322370995</v>
      </c>
      <c r="AA12" s="9" t="n">
        <f aca="false">Z12*(1+$B12/12)</f>
        <v>0.0509671695139638</v>
      </c>
      <c r="AB12" s="9" t="n">
        <f aca="false">AA12*(1+$B12/12)</f>
        <v>0.0510096421552254</v>
      </c>
      <c r="AC12" s="9" t="n">
        <f aca="false">AB12*(1+$B12/12)</f>
        <v>0.0510521501903548</v>
      </c>
      <c r="AD12" s="9" t="n">
        <f aca="false">AC12*(1+$B12/12)</f>
        <v>0.0510946936488467</v>
      </c>
      <c r="AE12" s="9" t="n">
        <f aca="false">AD12*(1+$B12/12)</f>
        <v>0.0511372725602208</v>
      </c>
      <c r="AF12" s="9" t="n">
        <f aca="false">AE12*(1+$B12/12)</f>
        <v>0.0511798869540209</v>
      </c>
      <c r="AG12" s="9" t="n">
        <f aca="false">AF12*(1+$B12/12)</f>
        <v>0.051222536859816</v>
      </c>
      <c r="AH12" s="9" t="n">
        <f aca="false">AG12*(1+$B12/12)</f>
        <v>0.0512652223071991</v>
      </c>
      <c r="AI12" s="9" t="n">
        <f aca="false">AH12*(1+$B12/12)</f>
        <v>0.0513079433257885</v>
      </c>
      <c r="AJ12" s="9" t="n">
        <f aca="false">AI12*(1+$B12/12)</f>
        <v>0.0513506999452266</v>
      </c>
      <c r="AK12" s="9" t="n">
        <f aca="false">AJ12*(1+$B12/12)</f>
        <v>0.051393492195181</v>
      </c>
      <c r="AL12" s="9" t="n">
        <f aca="false">AK12*(1+$B12/12)</f>
        <v>0.0514363201053436</v>
      </c>
      <c r="AM12" s="9" t="n">
        <f aca="false">AL12*(1+$B12/12)</f>
        <v>0.0514791837054314</v>
      </c>
      <c r="AN12" s="9" t="n">
        <f aca="false">AM12*(1+$B12/12)</f>
        <v>0.0515220830251859</v>
      </c>
      <c r="AO12" s="9" t="n">
        <f aca="false">AN12*(1+$B12/12)</f>
        <v>0.0515650180943736</v>
      </c>
      <c r="AP12" s="9" t="n">
        <f aca="false">AO12*(1+$B12/12)</f>
        <v>0.0516079889427855</v>
      </c>
      <c r="AQ12" s="9" t="n">
        <f aca="false">AP12*(1+$B12/12)</f>
        <v>0.0516509956002379</v>
      </c>
      <c r="AR12" s="9" t="n">
        <f aca="false">AQ12*(1+$B12/12)</f>
        <v>0.0516940380965714</v>
      </c>
      <c r="AS12" s="9" t="n">
        <f aca="false">AR12*(1+$B12/12)</f>
        <v>0.0517371164616519</v>
      </c>
      <c r="AT12" s="9" t="n">
        <f aca="false">AS12*(1+$B12/12)</f>
        <v>0.0517802307253699</v>
      </c>
      <c r="AU12" s="9" t="n">
        <f aca="false">AT12*(1+$B12/12)</f>
        <v>0.051823380917641</v>
      </c>
      <c r="AV12" s="9" t="n">
        <f aca="false">AU12*(1+$B12/12)</f>
        <v>0.0518665670684057</v>
      </c>
      <c r="AW12" s="9" t="n">
        <f aca="false">AV12*(1+$B12/12)</f>
        <v>0.0519097892076294</v>
      </c>
      <c r="AX12" s="9" t="n">
        <f aca="false">AW12*(1+$B12/12)</f>
        <v>0.0519530473653024</v>
      </c>
      <c r="AY12" s="9" t="n">
        <f aca="false">AX12*(1+$B12/12)</f>
        <v>0.0519963415714402</v>
      </c>
      <c r="AZ12" s="9" t="n">
        <f aca="false">AY12*(1+$B12/12)</f>
        <v>0.052039671856083</v>
      </c>
      <c r="BA12" s="9" t="n">
        <f aca="false">AZ12*(1+$B12/12)</f>
        <v>0.0520830382492964</v>
      </c>
      <c r="BB12" s="9" t="n">
        <f aca="false">BA12*(1+$B12/12)</f>
        <v>0.0521264407811708</v>
      </c>
      <c r="BC12" s="9" t="n">
        <f aca="false">BB12*(1+$B12/12)</f>
        <v>0.0521698794818218</v>
      </c>
      <c r="BD12" s="9" t="n">
        <f aca="false">BC12*(1+$B12/12)</f>
        <v>0.05221335438139</v>
      </c>
      <c r="BE12" s="9" t="n">
        <f aca="false">BD12*(1+$B12/12)</f>
        <v>0.0522568655100411</v>
      </c>
      <c r="BF12" s="9" t="n">
        <f aca="false">BE12*(1+$B12/12)</f>
        <v>0.0523004128979662</v>
      </c>
      <c r="BG12" s="9" t="n">
        <f aca="false">BF12*(1+$B12/12)</f>
        <v>0.0523439965753811</v>
      </c>
      <c r="BH12" s="9" t="n">
        <f aca="false">BG12*(1+$B12/12)</f>
        <v>0.0523876165725273</v>
      </c>
      <c r="BI12" s="9" t="n">
        <f aca="false">BH12*(1+$B12/12)</f>
        <v>0.052431272919671</v>
      </c>
      <c r="BJ12" s="9" t="n">
        <f aca="false">BI12*(1+$B12/12)</f>
        <v>0.0524749656471041</v>
      </c>
      <c r="BK12" s="9" t="n">
        <f aca="false">BJ12*(1+$B12/12)</f>
        <v>0.0525186947851433</v>
      </c>
    </row>
    <row r="13" customFormat="false" ht="15" hidden="false" customHeight="false" outlineLevel="0" collapsed="false">
      <c r="A13" s="0" t="s">
        <v>71</v>
      </c>
      <c r="D13" s="10" t="n">
        <f aca="false">(D11+D12)*D10</f>
        <v>128.8</v>
      </c>
      <c r="E13" s="10" t="n">
        <f aca="false">(E11+E12)*E10</f>
        <v>132.452285</v>
      </c>
      <c r="F13" s="10" t="n">
        <f aca="false">(F11+F12)*F10</f>
        <v>136.208135106531</v>
      </c>
      <c r="G13" s="10" t="n">
        <f aca="false">(G11+G12)*G10</f>
        <v>140.070487037646</v>
      </c>
      <c r="H13" s="10" t="n">
        <f aca="false">(H11+H12)*H10</f>
        <v>144.042360785707</v>
      </c>
      <c r="I13" s="10" t="n">
        <f aca="false">(I11+I12)*I10</f>
        <v>148.126861978737</v>
      </c>
      <c r="J13" s="10" t="n">
        <f aca="false">(J11+J12)*J10</f>
        <v>152.327184308721</v>
      </c>
      <c r="K13" s="10" t="n">
        <f aca="false">(K11+K12)*K10</f>
        <v>156.646612028776</v>
      </c>
      <c r="L13" s="10" t="n">
        <f aca="false">(L11+L12)*L10</f>
        <v>161.088522521117</v>
      </c>
      <c r="M13" s="10" t="n">
        <f aca="false">(M11+M12)*M10</f>
        <v>165.656388937856</v>
      </c>
      <c r="N13" s="10" t="n">
        <f aca="false">(N11+N12)*N10</f>
        <v>170.353782916675</v>
      </c>
      <c r="O13" s="10" t="n">
        <f aca="false">(O11+O12)*O10</f>
        <v>175.184377373506</v>
      </c>
      <c r="P13" s="10" t="n">
        <f aca="false">(P11+P12)*P10</f>
        <v>180.151949374403</v>
      </c>
      <c r="Q13" s="10" t="n">
        <f aca="false">(Q11+Q12)*Q10</f>
        <v>185.260383088851</v>
      </c>
      <c r="R13" s="10" t="n">
        <f aca="false">(R11+R12)*R10</f>
        <v>190.513672826815</v>
      </c>
      <c r="S13" s="10" t="n">
        <f aca="false">(S11+S12)*S10</f>
        <v>195.91592616191</v>
      </c>
      <c r="T13" s="10" t="n">
        <f aca="false">(T11+T12)*T10</f>
        <v>201.471367143139</v>
      </c>
      <c r="U13" s="10" t="n">
        <f aca="false">(U11+U12)*U10</f>
        <v>207.184339597691</v>
      </c>
      <c r="V13" s="10" t="n">
        <f aca="false">(V11+V12)*V10</f>
        <v>213.059310527408</v>
      </c>
      <c r="W13" s="10" t="n">
        <f aca="false">(W11+W12)*W10</f>
        <v>219.100873601551</v>
      </c>
      <c r="X13" s="10" t="n">
        <f aca="false">(X11+X12)*X10</f>
        <v>225.313752748615</v>
      </c>
      <c r="Y13" s="10" t="n">
        <f aca="false">(Y11+Y12)*Y10</f>
        <v>231.702805849993</v>
      </c>
      <c r="Z13" s="10" t="n">
        <f aca="false">(Z11+Z12)*Z10</f>
        <v>238.273028538377</v>
      </c>
      <c r="AA13" s="10" t="n">
        <f aca="false">(AA11+AA12)*AA10</f>
        <v>245.029558103868</v>
      </c>
      <c r="AB13" s="10" t="n">
        <f aca="false">(AB11+AB12)*AB10</f>
        <v>251.977677510851</v>
      </c>
      <c r="AC13" s="10" t="n">
        <f aca="false">(AC11+AC12)*AC10</f>
        <v>259.122819528768</v>
      </c>
      <c r="AD13" s="10" t="n">
        <f aca="false">(AD11+AD12)*AD10</f>
        <v>266.470570980031</v>
      </c>
      <c r="AE13" s="10" t="n">
        <f aca="false">(AE11+AE12)*AE10</f>
        <v>274.026677108383</v>
      </c>
      <c r="AF13" s="10" t="n">
        <f aca="false">(AF11+AF12)*AF10</f>
        <v>281.797046071138</v>
      </c>
      <c r="AG13" s="10" t="n">
        <f aca="false">(AG11+AG12)*AG10</f>
        <v>289.787753558792</v>
      </c>
      <c r="AH13" s="10" t="n">
        <f aca="false">(AH11+AH12)*AH10</f>
        <v>298.005047545644</v>
      </c>
      <c r="AI13" s="10" t="n">
        <f aca="false">(AI11+AI12)*AI10</f>
        <v>306.45535317511</v>
      </c>
      <c r="AJ13" s="10" t="n">
        <f aca="false">(AJ11+AJ12)*AJ10</f>
        <v>315.145277783582</v>
      </c>
      <c r="AK13" s="10" t="n">
        <f aca="false">(AK11+AK12)*AK10</f>
        <v>324.081616066732</v>
      </c>
      <c r="AL13" s="10" t="n">
        <f aca="false">(AL11+AL12)*AL10</f>
        <v>333.271355392325</v>
      </c>
      <c r="AM13" s="10" t="n">
        <f aca="false">(AM11+AM12)*AM10</f>
        <v>342.721681263668</v>
      </c>
      <c r="AN13" s="10" t="n">
        <f aca="false">(AN11+AN12)*AN10</f>
        <v>352.439982938001</v>
      </c>
      <c r="AO13" s="10" t="n">
        <f aca="false">(AO11+AO12)*AO10</f>
        <v>362.433859204187</v>
      </c>
      <c r="AP13" s="10" t="n">
        <f aca="false">(AP11+AP12)*AP10</f>
        <v>372.711124324246</v>
      </c>
      <c r="AQ13" s="10" t="n">
        <f aca="false">(AQ11+AQ12)*AQ10</f>
        <v>383.279814143365</v>
      </c>
      <c r="AR13" s="10" t="n">
        <f aca="false">(AR11+AR12)*AR10</f>
        <v>394.148192373168</v>
      </c>
      <c r="AS13" s="10" t="n">
        <f aca="false">(AS11+AS12)*AS10</f>
        <v>405.32475705315</v>
      </c>
      <c r="AT13" s="10" t="n">
        <f aca="false">(AT11+AT12)*AT10</f>
        <v>416.818247195338</v>
      </c>
      <c r="AU13" s="10" t="n">
        <f aca="false">(AU11+AU12)*AU10</f>
        <v>428.637649617371</v>
      </c>
      <c r="AV13" s="10" t="n">
        <f aca="false">(AV11+AV12)*AV10</f>
        <v>440.792205969333</v>
      </c>
      <c r="AW13" s="10" t="n">
        <f aca="false">(AW11+AW12)*AW10</f>
        <v>453.291419959851</v>
      </c>
      <c r="AX13" s="10" t="n">
        <f aca="false">(AX11+AX12)*AX10</f>
        <v>466.145064787088</v>
      </c>
      <c r="AY13" s="10" t="n">
        <f aca="false">(AY11+AY12)*AY10</f>
        <v>479.363190780456</v>
      </c>
      <c r="AZ13" s="10" t="n">
        <f aca="false">(AZ11+AZ12)*AZ10</f>
        <v>492.956133259025</v>
      </c>
      <c r="BA13" s="10" t="n">
        <f aca="false">(BA11+BA12)*BA10</f>
        <v>506.934520612751</v>
      </c>
      <c r="BB13" s="10" t="n">
        <f aca="false">(BB11+BB12)*BB10</f>
        <v>521.309282612876</v>
      </c>
      <c r="BC13" s="10" t="n">
        <f aca="false">(BC11+BC12)*BC10</f>
        <v>536.091658957968</v>
      </c>
      <c r="BD13" s="10" t="n">
        <f aca="false">(BD11+BD12)*BD10</f>
        <v>551.293208062294</v>
      </c>
      <c r="BE13" s="10" t="n">
        <f aca="false">(BE11+BE12)*BE10</f>
        <v>566.925816093411</v>
      </c>
      <c r="BF13" s="10" t="n">
        <f aca="false">(BF11+BF12)*BF10</f>
        <v>583.00170626601</v>
      </c>
      <c r="BG13" s="10" t="n">
        <f aca="false">(BG11+BG12)*BG10</f>
        <v>599.533448399315</v>
      </c>
      <c r="BH13" s="10" t="n">
        <f aca="false">(BH11+BH12)*BH10</f>
        <v>616.533968745488</v>
      </c>
      <c r="BI13" s="10" t="n">
        <f aca="false">(BI11+BI12)*BI10</f>
        <v>634.016560096728</v>
      </c>
      <c r="BJ13" s="10" t="n">
        <f aca="false">(BJ11+BJ12)*BJ10</f>
        <v>651.99489217897</v>
      </c>
      <c r="BK13" s="10" t="n">
        <f aca="false">(BK11+BK12)*BK10</f>
        <v>670.48302234032</v>
      </c>
    </row>
    <row r="14" customFormat="false" ht="15" hidden="false" customHeight="false" outlineLevel="0" collapsed="false">
      <c r="A14" s="0" t="s">
        <v>72</v>
      </c>
      <c r="D14" s="16" t="n">
        <v>10000</v>
      </c>
      <c r="E14" s="17" t="n">
        <v>0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 t="n">
        <v>0</v>
      </c>
      <c r="L14" s="17" t="n">
        <v>0</v>
      </c>
      <c r="M14" s="17" t="n">
        <v>0</v>
      </c>
      <c r="N14" s="17" t="n">
        <v>0</v>
      </c>
      <c r="O14" s="17" t="n">
        <v>0</v>
      </c>
      <c r="P14" s="17" t="n">
        <v>0</v>
      </c>
      <c r="Q14" s="17" t="n">
        <v>0</v>
      </c>
      <c r="R14" s="17" t="n">
        <v>0</v>
      </c>
      <c r="S14" s="17" t="n">
        <v>0</v>
      </c>
      <c r="T14" s="17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7" t="n">
        <v>0</v>
      </c>
      <c r="Z14" s="17" t="n">
        <v>0</v>
      </c>
      <c r="AA14" s="17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7" t="n">
        <v>0</v>
      </c>
      <c r="AG14" s="17" t="n">
        <v>0</v>
      </c>
      <c r="AH14" s="17" t="n">
        <v>0</v>
      </c>
      <c r="AI14" s="17" t="n">
        <v>0</v>
      </c>
      <c r="AJ14" s="17" t="n">
        <v>0</v>
      </c>
      <c r="AK14" s="17" t="n">
        <v>0</v>
      </c>
      <c r="AL14" s="17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7" t="n">
        <v>0</v>
      </c>
      <c r="AR14" s="17" t="n">
        <v>0</v>
      </c>
      <c r="AS14" s="17" t="n">
        <v>0</v>
      </c>
      <c r="AT14" s="17" t="n">
        <v>0</v>
      </c>
      <c r="AU14" s="17" t="n">
        <v>0</v>
      </c>
      <c r="AV14" s="17" t="n">
        <v>0</v>
      </c>
      <c r="AW14" s="17" t="n">
        <v>0</v>
      </c>
      <c r="AX14" s="17" t="n">
        <v>0</v>
      </c>
      <c r="AY14" s="17" t="n">
        <v>0</v>
      </c>
      <c r="AZ14" s="17" t="n">
        <v>0</v>
      </c>
      <c r="BA14" s="17" t="n">
        <v>0</v>
      </c>
      <c r="BB14" s="17" t="n">
        <v>0</v>
      </c>
      <c r="BC14" s="17" t="n">
        <v>0</v>
      </c>
      <c r="BD14" s="17" t="n">
        <v>0</v>
      </c>
      <c r="BE14" s="17" t="n">
        <v>0</v>
      </c>
      <c r="BF14" s="17" t="n">
        <v>0</v>
      </c>
      <c r="BG14" s="17" t="n">
        <v>0</v>
      </c>
      <c r="BH14" s="17" t="n">
        <v>0</v>
      </c>
      <c r="BI14" s="17" t="n">
        <v>0</v>
      </c>
      <c r="BJ14" s="17" t="n">
        <v>0</v>
      </c>
      <c r="BK14" s="17" t="n">
        <v>0</v>
      </c>
    </row>
    <row r="15" customFormat="false" ht="15" hidden="false" customHeight="false" outlineLevel="0" collapsed="false">
      <c r="A15" s="0" t="s">
        <v>73</v>
      </c>
      <c r="D15" s="14" t="n">
        <f aca="false">SUM(D13:D14)</f>
        <v>10128.8</v>
      </c>
      <c r="E15" s="14" t="n">
        <f aca="false">SUM(E10:E14)</f>
        <v>1455.97236833333</v>
      </c>
      <c r="F15" s="14" t="n">
        <f aca="false">SUM(F10:F14)</f>
        <v>1496.12235184264</v>
      </c>
      <c r="G15" s="14" t="n">
        <f aca="false">SUM(G10:G14)</f>
        <v>1537.37967362104</v>
      </c>
      <c r="H15" s="14" t="n">
        <f aca="false">SUM(H10:H14)</f>
        <v>1579.77487666125</v>
      </c>
      <c r="I15" s="14" t="n">
        <f aca="false">SUM(I10:I14)</f>
        <v>1623.33934647419</v>
      </c>
      <c r="J15" s="14" t="n">
        <f aca="false">SUM(J10:J14)</f>
        <v>1668.10533433148</v>
      </c>
      <c r="K15" s="14" t="n">
        <f aca="false">SUM(K10:K14)</f>
        <v>1714.10598114936</v>
      </c>
      <c r="L15" s="14" t="n">
        <f aca="false">SUM(L10:L14)</f>
        <v>1761.37534203135</v>
      </c>
      <c r="M15" s="14" t="n">
        <f aca="false">SUM(M10:M14)</f>
        <v>1809.94841148824</v>
      </c>
      <c r="N15" s="14" t="n">
        <f aca="false">SUM(N10:N14)</f>
        <v>1859.86114935373</v>
      </c>
      <c r="O15" s="14" t="n">
        <f aca="false">SUM(O10:O14)</f>
        <v>1911.15050741517</v>
      </c>
      <c r="P15" s="14" t="n">
        <f aca="false">SUM(P10:P14)</f>
        <v>1963.85445677899</v>
      </c>
      <c r="Q15" s="14" t="n">
        <f aca="false">SUM(Q10:Q14)</f>
        <v>2018.01201599117</v>
      </c>
      <c r="R15" s="14" t="n">
        <f aca="false">SUM(R10:R14)</f>
        <v>2073.66327993351</v>
      </c>
      <c r="S15" s="14" t="n">
        <f aca="false">SUM(S10:S14)</f>
        <v>2130.84944951718</v>
      </c>
      <c r="T15" s="14" t="n">
        <f aca="false">SUM(T10:T14)</f>
        <v>2189.61286219553</v>
      </c>
      <c r="U15" s="14" t="n">
        <f aca="false">SUM(U10:U14)</f>
        <v>2249.99702331871</v>
      </c>
      <c r="V15" s="14" t="n">
        <f aca="false">SUM(V10:V14)</f>
        <v>2312.04663835341</v>
      </c>
      <c r="W15" s="14" t="n">
        <f aca="false">SUM(W10:W14)</f>
        <v>2375.8076459915</v>
      </c>
      <c r="X15" s="14" t="n">
        <f aca="false">SUM(X10:X14)</f>
        <v>2441.32725217223</v>
      </c>
      <c r="Y15" s="14" t="n">
        <f aca="false">SUM(Y10:Y14)</f>
        <v>2508.65396504303</v>
      </c>
      <c r="Z15" s="14" t="n">
        <f aca="false">SUM(Z10:Z14)</f>
        <v>2577.83763088494</v>
      </c>
      <c r="AA15" s="14" t="n">
        <f aca="false">SUM(AA10:AA14)</f>
        <v>2648.92947102925</v>
      </c>
      <c r="AB15" s="14" t="n">
        <f aca="false">SUM(AB10:AB14)</f>
        <v>2721.98211979264</v>
      </c>
      <c r="AC15" s="14" t="n">
        <f aca="false">SUM(AC10:AC14)</f>
        <v>2797.04966345906</v>
      </c>
      <c r="AD15" s="14" t="n">
        <f aca="false">SUM(AD10:AD14)</f>
        <v>2874.18768033706</v>
      </c>
      <c r="AE15" s="14" t="n">
        <f aca="false">SUM(AE10:AE14)</f>
        <v>2953.4532819224</v>
      </c>
      <c r="AF15" s="14" t="n">
        <f aca="false">SUM(AF10:AF14)</f>
        <v>3034.90515519634</v>
      </c>
      <c r="AG15" s="14" t="n">
        <f aca="false">SUM(AG10:AG14)</f>
        <v>3118.60360609096</v>
      </c>
      <c r="AH15" s="14" t="n">
        <f aca="false">SUM(AH10:AH14)</f>
        <v>3204.61060415382</v>
      </c>
      <c r="AI15" s="14" t="n">
        <f aca="false">SUM(AI10:AI14)</f>
        <v>3292.98982844482</v>
      </c>
      <c r="AJ15" s="14" t="n">
        <f aca="false">SUM(AJ10:AJ14)</f>
        <v>3383.80671469956</v>
      </c>
      <c r="AK15" s="14" t="n">
        <f aca="false">SUM(AK10:AK14)</f>
        <v>3477.12850379391</v>
      </c>
      <c r="AL15" s="14" t="n">
        <f aca="false">SUM(AL10:AL14)</f>
        <v>3573.02429154575</v>
      </c>
      <c r="AM15" s="14" t="n">
        <f aca="false">SUM(AM10:AM14)</f>
        <v>3671.56507989091</v>
      </c>
      <c r="AN15" s="14" t="n">
        <f aca="false">SUM(AN10:AN14)</f>
        <v>3772.82382947102</v>
      </c>
      <c r="AO15" s="14" t="n">
        <f aca="false">SUM(AO10:AO14)</f>
        <v>3876.87551367244</v>
      </c>
      <c r="AP15" s="14" t="n">
        <f aca="false">SUM(AP10:AP14)</f>
        <v>3983.79717415608</v>
      </c>
      <c r="AQ15" s="14" t="n">
        <f aca="false">SUM(AQ10:AQ14)</f>
        <v>4093.6679779195</v>
      </c>
      <c r="AR15" s="14" t="n">
        <f aca="false">SUM(AR10:AR14)</f>
        <v>4206.56927593338</v>
      </c>
      <c r="AS15" s="14" t="n">
        <f aca="false">SUM(AS10:AS14)</f>
        <v>4322.5846633959</v>
      </c>
      <c r="AT15" s="14" t="n">
        <f aca="false">SUM(AT10:AT14)</f>
        <v>4441.80004164964</v>
      </c>
      <c r="AU15" s="14" t="n">
        <f aca="false">SUM(AU10:AU14)</f>
        <v>4564.30368180686</v>
      </c>
      <c r="AV15" s="14" t="n">
        <f aca="false">SUM(AV10:AV14)</f>
        <v>4690.18629013038</v>
      </c>
      <c r="AW15" s="14" t="n">
        <f aca="false">SUM(AW10:AW14)</f>
        <v>4819.54107521842</v>
      </c>
      <c r="AX15" s="14" t="n">
        <f aca="false">SUM(AX10:AX14)</f>
        <v>4952.46381704317</v>
      </c>
      <c r="AY15" s="14" t="n">
        <f aca="false">SUM(AY10:AY14)</f>
        <v>5089.05293789439</v>
      </c>
      <c r="AZ15" s="14" t="n">
        <f aca="false">SUM(AZ10:AZ14)</f>
        <v>5229.40957528038</v>
      </c>
      <c r="BA15" s="14" t="n">
        <f aca="false">SUM(BA10:BA14)</f>
        <v>5373.63765684053</v>
      </c>
      <c r="BB15" s="14" t="n">
        <f aca="false">SUM(BB10:BB14)</f>
        <v>5521.84397732488</v>
      </c>
      <c r="BC15" s="14" t="n">
        <f aca="false">SUM(BC10:BC14)</f>
        <v>5674.13827769771</v>
      </c>
      <c r="BD15" s="14" t="n">
        <f aca="false">SUM(BD10:BD14)</f>
        <v>5830.6333264238</v>
      </c>
      <c r="BE15" s="14" t="n">
        <f aca="false">SUM(BE10:BE14)</f>
        <v>5991.44500299763</v>
      </c>
      <c r="BF15" s="14" t="n">
        <f aca="false">SUM(BF10:BF14)</f>
        <v>6156.69238377727</v>
      </c>
      <c r="BG15" s="14" t="n">
        <f aca="false">SUM(BG10:BG14)</f>
        <v>6326.49783018678</v>
      </c>
      <c r="BH15" s="14" t="n">
        <f aca="false">SUM(BH10:BH14)</f>
        <v>6500.98707935229</v>
      </c>
      <c r="BI15" s="14" t="n">
        <f aca="false">SUM(BI10:BI14)</f>
        <v>6680.289337239</v>
      </c>
      <c r="BJ15" s="14" t="n">
        <f aca="false">SUM(BJ10:BJ14)</f>
        <v>6864.5373743581</v>
      </c>
      <c r="BK15" s="14" t="n">
        <f aca="false">SUM(BK10:BK14)</f>
        <v>7053.86762411454</v>
      </c>
      <c r="BL15" s="11"/>
    </row>
    <row r="16" customFormat="false" ht="15" hidden="false" customHeight="false" outlineLevel="0" collapsed="false"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customFormat="false" ht="15" hidden="false" customHeight="false" outlineLevel="0" collapsed="false">
      <c r="A17" s="0" t="s">
        <v>74</v>
      </c>
      <c r="D17" s="14" t="n">
        <f aca="false">IF((D5-D15)&lt;0,0,(D5-D15)*0.03)</f>
        <v>1396.296</v>
      </c>
      <c r="E17" s="14" t="n">
        <f aca="false">IF((E5-E15)&lt;0,0,(E5-E15)*0.03)</f>
        <v>1704.69099095</v>
      </c>
      <c r="F17" s="14" t="n">
        <f aca="false">IF((F5-F15)&lt;0,0,(F5-F15)*0.03)</f>
        <v>1753.06371285093</v>
      </c>
      <c r="G17" s="14" t="n">
        <f aca="false">IF((G5-G15)&lt;0,0,(G5-G15)*0.03)</f>
        <v>1802.80903868829</v>
      </c>
      <c r="H17" s="14" t="n">
        <f aca="false">IF((H5-H15)&lt;0,0,(H5-H15)*0.03)</f>
        <v>1853.9659160715</v>
      </c>
      <c r="I17" s="14" t="n">
        <f aca="false">IF((I5-I15)&lt;0,0,(I5-I15)*0.03)</f>
        <v>1906.5743977251</v>
      </c>
      <c r="J17" s="14" t="n">
        <f aca="false">IF((J5-J15)&lt;0,0,(J5-J15)*0.03)</f>
        <v>1960.67567284518</v>
      </c>
      <c r="K17" s="14" t="n">
        <f aca="false">IF((K5-K15)&lt;0,0,(K5-K15)*0.03)</f>
        <v>2016.31209934535</v>
      </c>
      <c r="L17" s="14" t="n">
        <f aca="false">IF((L5-L15)&lt;0,0,(L5-L15)*0.03)</f>
        <v>2073.5272370178</v>
      </c>
      <c r="M17" s="14" t="n">
        <f aca="false">IF((M5-M15)&lt;0,0,(M5-M15)*0.03)</f>
        <v>2132.36588163505</v>
      </c>
      <c r="N17" s="14" t="n">
        <f aca="false">IF((N5-N15)&lt;0,0,(N5-N15)*0.03)</f>
        <v>2192.8741000195</v>
      </c>
      <c r="O17" s="14" t="n">
        <f aca="false">IF((O5-O15)&lt;0,0,(O5-O15)*0.03)</f>
        <v>2255.09926610782</v>
      </c>
      <c r="P17" s="14" t="n">
        <f aca="false">IF((P5-P15)&lt;0,0,(P5-P15)*0.03)</f>
        <v>2319.09009803875</v>
      </c>
      <c r="Q17" s="14" t="n">
        <f aca="false">IF((Q5-Q15)&lt;0,0,(Q5-Q15)*0.03)</f>
        <v>2384.8966962931</v>
      </c>
      <c r="R17" s="14" t="n">
        <f aca="false">IF((R5-R15)&lt;0,0,(R5-R15)*0.03)</f>
        <v>2452.57058291595</v>
      </c>
      <c r="S17" s="14" t="n">
        <f aca="false">IF((S5-S15)&lt;0,0,(S5-S15)*0.03)</f>
        <v>2522.1647418517</v>
      </c>
      <c r="T17" s="14" t="n">
        <f aca="false">IF((T5-T15)&lt;0,0,(T5-T15)*0.03)</f>
        <v>2593.73366042356</v>
      </c>
      <c r="U17" s="14" t="n">
        <f aca="false">IF((U5-U15)&lt;0,0,(U5-U15)*0.03)</f>
        <v>2667.33337198996</v>
      </c>
      <c r="V17" s="14" t="n">
        <f aca="false">IF((V5-V15)&lt;0,0,(V5-V15)*0.03)</f>
        <v>2743.02149981119</v>
      </c>
      <c r="W17" s="14" t="n">
        <f aca="false">IF((W5-W15)&lt;0,0,(W5-W15)*0.03)</f>
        <v>2820.85730216073</v>
      </c>
      <c r="X17" s="14" t="n">
        <f aca="false">IF((X5-X15)&lt;0,0,(X5-X15)*0.03)</f>
        <v>2900.90171871655</v>
      </c>
      <c r="Y17" s="14" t="n">
        <f aca="false">IF((Y5-Y15)&lt;0,0,(Y5-Y15)*0.03)</f>
        <v>2983.21741826861</v>
      </c>
      <c r="Z17" s="14" t="n">
        <f aca="false">IF((Z5-Z15)&lt;0,0,(Z5-Z15)*0.03)</f>
        <v>3067.86884778002</v>
      </c>
      <c r="AA17" s="14" t="n">
        <f aca="false">IF((AA5-AA15)&lt;0,0,(AA5-AA15)*0.03)</f>
        <v>3154.92228284018</v>
      </c>
      <c r="AB17" s="14" t="n">
        <f aca="false">IF((AB5-AB15)&lt;0,0,(AB5-AB15)*0.03)</f>
        <v>3244.44587954945</v>
      </c>
      <c r="AC17" s="14" t="n">
        <f aca="false">IF((AC5-AC15)&lt;0,0,(AC5-AC15)*0.03)</f>
        <v>3336.50972787597</v>
      </c>
      <c r="AD17" s="14" t="n">
        <f aca="false">IF((AD5-AD15)&lt;0,0,(AD5-AD15)*0.03)</f>
        <v>3431.18590652629</v>
      </c>
      <c r="AE17" s="14" t="n">
        <f aca="false">IF((AE5-AE15)&lt;0,0,(AE5-AE15)*0.03)</f>
        <v>3528.54853937298</v>
      </c>
      <c r="AF17" s="14" t="n">
        <f aca="false">IF((AF5-AF15)&lt;0,0,(AF5-AF15)*0.03)</f>
        <v>3628.67385348313</v>
      </c>
      <c r="AG17" s="14" t="n">
        <f aca="false">IF((AG5-AG15)&lt;0,0,(AG5-AG15)*0.03)</f>
        <v>3731.64023879333</v>
      </c>
      <c r="AH17" s="14" t="n">
        <f aca="false">IF((AH5-AH15)&lt;0,0,(AH5-AH15)*0.03)</f>
        <v>3837.52830947788</v>
      </c>
      <c r="AI17" s="14" t="n">
        <f aca="false">IF((AI5-AI15)&lt;0,0,(AI5-AI15)*0.03)</f>
        <v>3946.42096705811</v>
      </c>
      <c r="AJ17" s="14" t="n">
        <f aca="false">IF((AJ5-AJ15)&lt;0,0,(AJ5-AJ15)*0.03)</f>
        <v>4058.40346530229</v>
      </c>
      <c r="AK17" s="14" t="n">
        <f aca="false">IF((AK5-AK15)&lt;0,0,(AK5-AK15)*0.03)</f>
        <v>4173.56347696705</v>
      </c>
      <c r="AL17" s="14" t="n">
        <f aca="false">IF((AL5-AL15)&lt;0,0,(AL5-AL15)*0.03)</f>
        <v>4291.99116243231</v>
      </c>
      <c r="AM17" s="14" t="n">
        <f aca="false">IF((AM5-AM15)&lt;0,0,(AM5-AM15)*0.03)</f>
        <v>4413.77924028369</v>
      </c>
      <c r="AN17" s="14" t="n">
        <f aca="false">IF((AN5-AN15)&lt;0,0,(AN5-AN15)*0.03)</f>
        <v>4539.02305989748</v>
      </c>
      <c r="AO17" s="14" t="n">
        <f aca="false">IF((AO5-AO15)&lt;0,0,(AO5-AO15)*0.03)</f>
        <v>4667.82067608509</v>
      </c>
      <c r="AP17" s="14" t="n">
        <f aca="false">IF((AP5-AP15)&lt;0,0,(AP5-AP15)*0.03)</f>
        <v>4800.27292585536</v>
      </c>
      <c r="AQ17" s="14" t="n">
        <f aca="false">IF((AQ5-AQ15)&lt;0,0,(AQ5-AQ15)*0.03)</f>
        <v>4936.48350735483</v>
      </c>
      <c r="AR17" s="14" t="n">
        <f aca="false">IF((AR5-AR15)&lt;0,0,(AR5-AR15)*0.03)</f>
        <v>5076.55906104781</v>
      </c>
      <c r="AS17" s="14" t="n">
        <f aca="false">IF((AS5-AS15)&lt;0,0,(AS5-AS15)*0.03)</f>
        <v>5220.60925319969</v>
      </c>
      <c r="AT17" s="14" t="n">
        <f aca="false">IF((AT5-AT15)&lt;0,0,(AT5-AT15)*0.03)</f>
        <v>5368.74686172897</v>
      </c>
      <c r="AU17" s="14" t="n">
        <f aca="false">IF((AU5-AU15)&lt;0,0,(AU5-AU15)*0.03)</f>
        <v>5521.08786449508</v>
      </c>
      <c r="AV17" s="14" t="n">
        <f aca="false">IF((AV5-AV15)&lt;0,0,(AV5-AV15)*0.03)</f>
        <v>5677.75153009129</v>
      </c>
      <c r="AW17" s="14" t="n">
        <f aca="false">IF((AW5-AW15)&lt;0,0,(AW5-AW15)*0.03)</f>
        <v>5838.86051121348</v>
      </c>
      <c r="AX17" s="14" t="n">
        <f aca="false">IF((AX5-AX15)&lt;0,0,(AX5-AX15)*0.03)</f>
        <v>6004.54094067826</v>
      </c>
      <c r="AY17" s="14" t="n">
        <f aca="false">IF((AY5-AY15)&lt;0,0,(AY5-AY15)*0.03)</f>
        <v>6174.92253016519</v>
      </c>
      <c r="AZ17" s="14" t="n">
        <f aca="false">IF((AZ5-AZ15)&lt;0,0,(AZ5-AZ15)*0.03)</f>
        <v>6350.13867176072</v>
      </c>
      <c r="BA17" s="14" t="n">
        <f aca="false">IF((BA5-BA15)&lt;0,0,(BA5-BA15)*0.03)</f>
        <v>6530.3265423831</v>
      </c>
      <c r="BB17" s="14" t="n">
        <f aca="false">IF((BB5-BB15)&lt;0,0,(BB5-BB15)*0.03)</f>
        <v>6715.62721117022</v>
      </c>
      <c r="BC17" s="14" t="n">
        <f aca="false">IF((BC5-BC15)&lt;0,0,(BC5-BC15)*0.03)</f>
        <v>6906.18574991424</v>
      </c>
      <c r="BD17" s="14" t="n">
        <f aca="false">IF((BD5-BD15)&lt;0,0,(BD5-BD15)*0.03)</f>
        <v>7102.15134662957</v>
      </c>
      <c r="BE17" s="14" t="n">
        <f aca="false">IF((BE5-BE15)&lt;0,0,(BE5-BE15)*0.03)</f>
        <v>7303.6774223431</v>
      </c>
      <c r="BF17" s="14" t="n">
        <f aca="false">IF((BF5-BF15)&lt;0,0,(BF5-BF15)*0.03)</f>
        <v>7510.92175119801</v>
      </c>
      <c r="BG17" s="14" t="n">
        <f aca="false">IF((BG5-BG15)&lt;0,0,(BG5-BG15)*0.03)</f>
        <v>7724.04658396536</v>
      </c>
      <c r="BH17" s="14" t="n">
        <f aca="false">IF((BH5-BH15)&lt;0,0,(BH5-BH15)*0.03)</f>
        <v>7943.21877505988</v>
      </c>
      <c r="BI17" s="14" t="n">
        <f aca="false">IF((BI5-BI15)&lt;0,0,(BI5-BI15)*0.03)</f>
        <v>8168.60991315963</v>
      </c>
      <c r="BJ17" s="14" t="n">
        <f aca="false">IF((BJ5-BJ15)&lt;0,0,(BJ5-BJ15)*0.03)</f>
        <v>8400.39645553166</v>
      </c>
      <c r="BK17" s="14" t="n">
        <f aca="false">IF((BK5-BK15)&lt;0,0,(BK5-BK15)*0.03)</f>
        <v>8638.75986616879</v>
      </c>
      <c r="BL17" s="11"/>
    </row>
    <row r="19" customFormat="false" ht="15" hidden="false" customHeight="false" outlineLevel="0" collapsed="false">
      <c r="A19" s="15" t="s">
        <v>75</v>
      </c>
      <c r="B19" s="15"/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</row>
    <row r="20" customFormat="false" ht="15" hidden="false" customHeight="false" outlineLevel="0" collapsed="false">
      <c r="A20" s="0" t="s">
        <v>76</v>
      </c>
      <c r="B20" s="4" t="n">
        <v>0.01</v>
      </c>
      <c r="D20" s="18" t="n">
        <v>5000</v>
      </c>
      <c r="E20" s="19" t="n">
        <f aca="false">D20*(1+$B20/12)</f>
        <v>5004.16666666667</v>
      </c>
      <c r="F20" s="19" t="n">
        <f aca="false">E20*(1+$B20/12)</f>
        <v>5008.33680555555</v>
      </c>
      <c r="G20" s="19" t="n">
        <f aca="false">F20*(1+$B20/12)</f>
        <v>5012.51041956018</v>
      </c>
      <c r="H20" s="19" t="n">
        <f aca="false">G20*(1+$B20/12)</f>
        <v>5016.68751157648</v>
      </c>
      <c r="I20" s="19" t="n">
        <f aca="false">H20*(1+$B20/12)</f>
        <v>5020.8680845028</v>
      </c>
      <c r="J20" s="19" t="n">
        <f aca="false">I20*(1+$B20/12)</f>
        <v>5025.05214123988</v>
      </c>
      <c r="K20" s="19" t="n">
        <f aca="false">J20*(1+$B20/12)</f>
        <v>5029.23968469092</v>
      </c>
      <c r="L20" s="19" t="n">
        <f aca="false">K20*(1+$B20/12)</f>
        <v>5033.43071776149</v>
      </c>
      <c r="M20" s="19" t="n">
        <f aca="false">L20*(1+$B20/12)</f>
        <v>5037.62524335963</v>
      </c>
      <c r="N20" s="19" t="n">
        <f aca="false">M20*(1+$B20/12)</f>
        <v>5041.82326439576</v>
      </c>
      <c r="O20" s="19" t="n">
        <f aca="false">N20*(1+$B20/12)</f>
        <v>5046.02478378275</v>
      </c>
      <c r="P20" s="19" t="n">
        <f aca="false">O20*(1+$B20/12)</f>
        <v>5050.22980443591</v>
      </c>
      <c r="Q20" s="19" t="n">
        <f aca="false">P20*(1+$B20/12)</f>
        <v>5054.43832927294</v>
      </c>
      <c r="R20" s="19" t="n">
        <f aca="false">Q20*(1+$B20/12)</f>
        <v>5058.650361214</v>
      </c>
      <c r="S20" s="19" t="n">
        <f aca="false">R20*(1+$B20/12)</f>
        <v>5062.86590318167</v>
      </c>
      <c r="T20" s="19" t="n">
        <f aca="false">S20*(1+$B20/12)</f>
        <v>5067.08495810099</v>
      </c>
      <c r="U20" s="19" t="n">
        <f aca="false">T20*(1+$B20/12)</f>
        <v>5071.30752889941</v>
      </c>
      <c r="V20" s="19" t="n">
        <f aca="false">U20*(1+$B20/12)</f>
        <v>5075.53361850682</v>
      </c>
      <c r="W20" s="19" t="n">
        <f aca="false">V20*(1+$B20/12)</f>
        <v>5079.76322985558</v>
      </c>
      <c r="X20" s="19" t="n">
        <f aca="false">W20*(1+$B20/12)</f>
        <v>5083.99636588046</v>
      </c>
      <c r="Y20" s="19" t="n">
        <f aca="false">X20*(1+$B20/12)</f>
        <v>5088.23302951869</v>
      </c>
      <c r="Z20" s="19" t="n">
        <f aca="false">Y20*(1+$B20/12)</f>
        <v>5092.47322370996</v>
      </c>
      <c r="AA20" s="19" t="n">
        <f aca="false">Z20*(1+$B20/12)</f>
        <v>5096.71695139638</v>
      </c>
      <c r="AB20" s="19" t="n">
        <f aca="false">AA20*(1+$B20/12)</f>
        <v>5100.96421552255</v>
      </c>
      <c r="AC20" s="19" t="n">
        <f aca="false">AB20*(1+$B20/12)</f>
        <v>5105.21501903548</v>
      </c>
      <c r="AD20" s="19" t="n">
        <f aca="false">AC20*(1+$B20/12)</f>
        <v>5109.46936488468</v>
      </c>
      <c r="AE20" s="19" t="n">
        <f aca="false">AD20*(1+$B20/12)</f>
        <v>5113.72725602208</v>
      </c>
      <c r="AF20" s="19" t="n">
        <f aca="false">AE20*(1+$B20/12)</f>
        <v>5117.9886954021</v>
      </c>
      <c r="AG20" s="19" t="n">
        <f aca="false">AF20*(1+$B20/12)</f>
        <v>5122.2536859816</v>
      </c>
      <c r="AH20" s="19" t="n">
        <f aca="false">AG20*(1+$B20/12)</f>
        <v>5126.52223071992</v>
      </c>
      <c r="AI20" s="19" t="n">
        <f aca="false">AH20*(1+$B20/12)</f>
        <v>5130.79433257885</v>
      </c>
      <c r="AJ20" s="19" t="n">
        <f aca="false">AI20*(1+$B20/12)</f>
        <v>5135.06999452266</v>
      </c>
      <c r="AK20" s="19" t="n">
        <f aca="false">AJ20*(1+$B20/12)</f>
        <v>5139.3492195181</v>
      </c>
      <c r="AL20" s="19" t="n">
        <f aca="false">AK20*(1+$B20/12)</f>
        <v>5143.63201053436</v>
      </c>
      <c r="AM20" s="19" t="n">
        <f aca="false">AL20*(1+$B20/12)</f>
        <v>5147.91837054314</v>
      </c>
      <c r="AN20" s="19" t="n">
        <f aca="false">AM20*(1+$B20/12)</f>
        <v>5152.20830251859</v>
      </c>
      <c r="AO20" s="19" t="n">
        <f aca="false">AN20*(1+$B20/12)</f>
        <v>5156.50180943736</v>
      </c>
      <c r="AP20" s="19" t="n">
        <f aca="false">AO20*(1+$B20/12)</f>
        <v>5160.79889427856</v>
      </c>
      <c r="AQ20" s="19" t="n">
        <f aca="false">AP20*(1+$B20/12)</f>
        <v>5165.09956002379</v>
      </c>
      <c r="AR20" s="19" t="n">
        <f aca="false">AQ20*(1+$B20/12)</f>
        <v>5169.40380965714</v>
      </c>
      <c r="AS20" s="19" t="n">
        <f aca="false">AR20*(1+$B20/12)</f>
        <v>5173.71164616519</v>
      </c>
      <c r="AT20" s="19" t="n">
        <f aca="false">AS20*(1+$B20/12)</f>
        <v>5178.02307253699</v>
      </c>
      <c r="AU20" s="19" t="n">
        <f aca="false">AT20*(1+$B20/12)</f>
        <v>5182.33809176411</v>
      </c>
      <c r="AV20" s="19" t="n">
        <f aca="false">AU20*(1+$B20/12)</f>
        <v>5186.65670684058</v>
      </c>
      <c r="AW20" s="19" t="n">
        <f aca="false">AV20*(1+$B20/12)</f>
        <v>5190.97892076294</v>
      </c>
      <c r="AX20" s="19" t="n">
        <f aca="false">AW20*(1+$B20/12)</f>
        <v>5195.30473653024</v>
      </c>
      <c r="AY20" s="19" t="n">
        <f aca="false">AX20*(1+$B20/12)</f>
        <v>5199.63415714402</v>
      </c>
      <c r="AZ20" s="19" t="n">
        <f aca="false">AY20*(1+$B20/12)</f>
        <v>5203.9671856083</v>
      </c>
      <c r="BA20" s="19" t="n">
        <f aca="false">AZ20*(1+$B20/12)</f>
        <v>5208.30382492964</v>
      </c>
      <c r="BB20" s="19" t="n">
        <f aca="false">BA20*(1+$B20/12)</f>
        <v>5212.64407811708</v>
      </c>
      <c r="BC20" s="19" t="n">
        <f aca="false">BB20*(1+$B20/12)</f>
        <v>5216.98794818218</v>
      </c>
      <c r="BD20" s="19" t="n">
        <f aca="false">BC20*(1+$B20/12)</f>
        <v>5221.335438139</v>
      </c>
      <c r="BE20" s="19" t="n">
        <f aca="false">BD20*(1+$B20/12)</f>
        <v>5225.68655100411</v>
      </c>
      <c r="BF20" s="19" t="n">
        <f aca="false">BE20*(1+$B20/12)</f>
        <v>5230.04128979662</v>
      </c>
      <c r="BG20" s="19" t="n">
        <f aca="false">BF20*(1+$B20/12)</f>
        <v>5234.39965753811</v>
      </c>
      <c r="BH20" s="19" t="n">
        <f aca="false">BG20*(1+$B20/12)</f>
        <v>5238.76165725273</v>
      </c>
      <c r="BI20" s="19" t="n">
        <f aca="false">BH20*(1+$B20/12)</f>
        <v>5243.12729196711</v>
      </c>
      <c r="BJ20" s="19" t="n">
        <f aca="false">BI20*(1+$B20/12)</f>
        <v>5247.49656471041</v>
      </c>
      <c r="BK20" s="19" t="n">
        <f aca="false">BJ20*(1+$B20/12)</f>
        <v>5251.86947851434</v>
      </c>
    </row>
    <row r="21" customFormat="false" ht="15" hidden="false" customHeight="false" outlineLevel="0" collapsed="false">
      <c r="A21" s="0" t="s">
        <v>77</v>
      </c>
      <c r="B21" s="20"/>
      <c r="C21" s="4" t="n">
        <v>0.25</v>
      </c>
      <c r="D21" s="21" t="n">
        <f aca="false">D20*$C21</f>
        <v>1250</v>
      </c>
      <c r="E21" s="19" t="n">
        <f aca="false">E20*$C21</f>
        <v>1251.04166666667</v>
      </c>
      <c r="F21" s="19" t="n">
        <f aca="false">F20*$C21</f>
        <v>1252.08420138889</v>
      </c>
      <c r="G21" s="19" t="n">
        <f aca="false">G20*$C21</f>
        <v>1253.12760489005</v>
      </c>
      <c r="H21" s="19" t="n">
        <f aca="false">H20*$C21</f>
        <v>1254.17187789412</v>
      </c>
      <c r="I21" s="19" t="n">
        <f aca="false">I20*$C21</f>
        <v>1255.2170211257</v>
      </c>
      <c r="J21" s="19" t="n">
        <f aca="false">J20*$C21</f>
        <v>1256.26303530997</v>
      </c>
      <c r="K21" s="19" t="n">
        <f aca="false">K20*$C21</f>
        <v>1257.30992117273</v>
      </c>
      <c r="L21" s="19" t="n">
        <f aca="false">L20*$C21</f>
        <v>1258.35767944037</v>
      </c>
      <c r="M21" s="19" t="n">
        <f aca="false">M20*$C21</f>
        <v>1259.40631083991</v>
      </c>
      <c r="N21" s="19" t="n">
        <f aca="false">N20*$C21</f>
        <v>1260.45581609894</v>
      </c>
      <c r="O21" s="19" t="n">
        <f aca="false">O20*$C21</f>
        <v>1261.50619594569</v>
      </c>
      <c r="P21" s="19" t="n">
        <f aca="false">P20*$C21</f>
        <v>1262.55745110898</v>
      </c>
      <c r="Q21" s="19" t="n">
        <f aca="false">Q20*$C21</f>
        <v>1263.60958231823</v>
      </c>
      <c r="R21" s="19" t="n">
        <f aca="false">R20*$C21</f>
        <v>1264.6625903035</v>
      </c>
      <c r="S21" s="19" t="n">
        <f aca="false">S20*$C21</f>
        <v>1265.71647579542</v>
      </c>
      <c r="T21" s="19" t="n">
        <f aca="false">T20*$C21</f>
        <v>1266.77123952525</v>
      </c>
      <c r="U21" s="19" t="n">
        <f aca="false">U20*$C21</f>
        <v>1267.82688222485</v>
      </c>
      <c r="V21" s="19" t="n">
        <f aca="false">V20*$C21</f>
        <v>1268.88340462671</v>
      </c>
      <c r="W21" s="19" t="n">
        <f aca="false">W20*$C21</f>
        <v>1269.9408074639</v>
      </c>
      <c r="X21" s="19" t="n">
        <f aca="false">X20*$C21</f>
        <v>1270.99909147011</v>
      </c>
      <c r="Y21" s="19" t="n">
        <f aca="false">Y20*$C21</f>
        <v>1272.05825737967</v>
      </c>
      <c r="Z21" s="19" t="n">
        <f aca="false">Z20*$C21</f>
        <v>1273.11830592749</v>
      </c>
      <c r="AA21" s="19" t="n">
        <f aca="false">AA20*$C21</f>
        <v>1274.1792378491</v>
      </c>
      <c r="AB21" s="19" t="n">
        <f aca="false">AB20*$C21</f>
        <v>1275.24105388064</v>
      </c>
      <c r="AC21" s="19" t="n">
        <f aca="false">AC20*$C21</f>
        <v>1276.30375475887</v>
      </c>
      <c r="AD21" s="19" t="n">
        <f aca="false">AD20*$C21</f>
        <v>1277.36734122117</v>
      </c>
      <c r="AE21" s="19" t="n">
        <f aca="false">AE20*$C21</f>
        <v>1278.43181400552</v>
      </c>
      <c r="AF21" s="19" t="n">
        <f aca="false">AF20*$C21</f>
        <v>1279.49717385052</v>
      </c>
      <c r="AG21" s="19" t="n">
        <f aca="false">AG20*$C21</f>
        <v>1280.5634214954</v>
      </c>
      <c r="AH21" s="19" t="n">
        <f aca="false">AH20*$C21</f>
        <v>1281.63055767998</v>
      </c>
      <c r="AI21" s="19" t="n">
        <f aca="false">AI20*$C21</f>
        <v>1282.69858314471</v>
      </c>
      <c r="AJ21" s="19" t="n">
        <f aca="false">AJ20*$C21</f>
        <v>1283.76749863067</v>
      </c>
      <c r="AK21" s="19" t="n">
        <f aca="false">AK20*$C21</f>
        <v>1284.83730487952</v>
      </c>
      <c r="AL21" s="19" t="n">
        <f aca="false">AL20*$C21</f>
        <v>1285.90800263359</v>
      </c>
      <c r="AM21" s="19" t="n">
        <f aca="false">AM20*$C21</f>
        <v>1286.97959263579</v>
      </c>
      <c r="AN21" s="19" t="n">
        <f aca="false">AN20*$C21</f>
        <v>1288.05207562965</v>
      </c>
      <c r="AO21" s="19" t="n">
        <f aca="false">AO20*$C21</f>
        <v>1289.12545235934</v>
      </c>
      <c r="AP21" s="19" t="n">
        <f aca="false">AP20*$C21</f>
        <v>1290.19972356964</v>
      </c>
      <c r="AQ21" s="19" t="n">
        <f aca="false">AQ20*$C21</f>
        <v>1291.27489000595</v>
      </c>
      <c r="AR21" s="19" t="n">
        <f aca="false">AR20*$C21</f>
        <v>1292.35095241429</v>
      </c>
      <c r="AS21" s="19" t="n">
        <f aca="false">AS20*$C21</f>
        <v>1293.4279115413</v>
      </c>
      <c r="AT21" s="19" t="n">
        <f aca="false">AT20*$C21</f>
        <v>1294.50576813425</v>
      </c>
      <c r="AU21" s="19" t="n">
        <f aca="false">AU20*$C21</f>
        <v>1295.58452294103</v>
      </c>
      <c r="AV21" s="19" t="n">
        <f aca="false">AV20*$C21</f>
        <v>1296.66417671014</v>
      </c>
      <c r="AW21" s="19" t="n">
        <f aca="false">AW20*$C21</f>
        <v>1297.74473019074</v>
      </c>
      <c r="AX21" s="19" t="n">
        <f aca="false">AX20*$C21</f>
        <v>1298.82618413256</v>
      </c>
      <c r="AY21" s="19" t="n">
        <f aca="false">AY20*$C21</f>
        <v>1299.908539286</v>
      </c>
      <c r="AZ21" s="19" t="n">
        <f aca="false">AZ20*$C21</f>
        <v>1300.99179640208</v>
      </c>
      <c r="BA21" s="19" t="n">
        <f aca="false">BA20*$C21</f>
        <v>1302.07595623241</v>
      </c>
      <c r="BB21" s="19" t="n">
        <f aca="false">BB20*$C21</f>
        <v>1303.16101952927</v>
      </c>
      <c r="BC21" s="19" t="n">
        <f aca="false">BC20*$C21</f>
        <v>1304.24698704555</v>
      </c>
      <c r="BD21" s="19" t="n">
        <f aca="false">BD20*$C21</f>
        <v>1305.33385953475</v>
      </c>
      <c r="BE21" s="19" t="n">
        <f aca="false">BE20*$C21</f>
        <v>1306.42163775103</v>
      </c>
      <c r="BF21" s="19" t="n">
        <f aca="false">BF20*$C21</f>
        <v>1307.51032244915</v>
      </c>
      <c r="BG21" s="19" t="n">
        <f aca="false">BG20*$C21</f>
        <v>1308.59991438453</v>
      </c>
      <c r="BH21" s="19" t="n">
        <f aca="false">BH20*$C21</f>
        <v>1309.69041431318</v>
      </c>
      <c r="BI21" s="19" t="n">
        <f aca="false">BI20*$C21</f>
        <v>1310.78182299178</v>
      </c>
      <c r="BJ21" s="19" t="n">
        <f aca="false">BJ20*$C21</f>
        <v>1311.8741411776</v>
      </c>
      <c r="BK21" s="19" t="n">
        <f aca="false">BK20*$C21</f>
        <v>1312.96736962858</v>
      </c>
    </row>
    <row r="22" customFormat="false" ht="15" hidden="false" customHeight="false" outlineLevel="0" collapsed="false">
      <c r="A22" s="0" t="s">
        <v>78</v>
      </c>
      <c r="B22" s="4" t="n">
        <v>0.01</v>
      </c>
      <c r="D22" s="18" t="n">
        <v>5000</v>
      </c>
      <c r="E22" s="19" t="n">
        <f aca="false">D22*(1+$B22/12)</f>
        <v>5004.16666666667</v>
      </c>
      <c r="F22" s="19" t="n">
        <f aca="false">E22*(1+$B22/12)</f>
        <v>5008.33680555555</v>
      </c>
      <c r="G22" s="19" t="n">
        <f aca="false">F22*(1+$B22/12)</f>
        <v>5012.51041956018</v>
      </c>
      <c r="H22" s="19" t="n">
        <f aca="false">G22*(1+$B22/12)</f>
        <v>5016.68751157648</v>
      </c>
      <c r="I22" s="19" t="n">
        <f aca="false">H22*(1+$B22/12)</f>
        <v>5020.8680845028</v>
      </c>
      <c r="J22" s="19" t="n">
        <f aca="false">I22*(1+$B22/12)</f>
        <v>5025.05214123988</v>
      </c>
      <c r="K22" s="19" t="n">
        <f aca="false">J22*(1+$B22/12)</f>
        <v>5029.23968469092</v>
      </c>
      <c r="L22" s="19" t="n">
        <f aca="false">K22*(1+$B22/12)</f>
        <v>5033.43071776149</v>
      </c>
      <c r="M22" s="19" t="n">
        <f aca="false">L22*(1+$B22/12)</f>
        <v>5037.62524335963</v>
      </c>
      <c r="N22" s="19" t="n">
        <f aca="false">M22*(1+$B22/12)</f>
        <v>5041.82326439576</v>
      </c>
      <c r="O22" s="19" t="n">
        <f aca="false">N22*(1+$B22/12)</f>
        <v>5046.02478378275</v>
      </c>
      <c r="P22" s="19" t="n">
        <f aca="false">O22*(1+$B22/12)</f>
        <v>5050.22980443591</v>
      </c>
      <c r="Q22" s="19" t="n">
        <f aca="false">P22*(1+$B22/12)</f>
        <v>5054.43832927294</v>
      </c>
      <c r="R22" s="19" t="n">
        <f aca="false">Q22*(1+$B22/12)</f>
        <v>5058.650361214</v>
      </c>
      <c r="S22" s="19" t="n">
        <f aca="false">R22*(1+$B22/12)</f>
        <v>5062.86590318167</v>
      </c>
      <c r="T22" s="19" t="n">
        <f aca="false">S22*(1+$B22/12)</f>
        <v>5067.08495810099</v>
      </c>
      <c r="U22" s="19" t="n">
        <f aca="false">T22*(1+$B22/12)</f>
        <v>5071.30752889941</v>
      </c>
      <c r="V22" s="19" t="n">
        <f aca="false">U22*(1+$B22/12)</f>
        <v>5075.53361850682</v>
      </c>
      <c r="W22" s="19" t="n">
        <f aca="false">V22*(1+$B22/12)</f>
        <v>5079.76322985558</v>
      </c>
      <c r="X22" s="19" t="n">
        <f aca="false">W22*(1+$B22/12)</f>
        <v>5083.99636588046</v>
      </c>
      <c r="Y22" s="19" t="n">
        <f aca="false">X22*(1+$B22/12)</f>
        <v>5088.23302951869</v>
      </c>
      <c r="Z22" s="19" t="n">
        <f aca="false">Y22*(1+$B22/12)</f>
        <v>5092.47322370996</v>
      </c>
      <c r="AA22" s="19" t="n">
        <f aca="false">Z22*(1+$B22/12)</f>
        <v>5096.71695139638</v>
      </c>
      <c r="AB22" s="19" t="n">
        <f aca="false">AA22*(1+$B22/12)</f>
        <v>5100.96421552255</v>
      </c>
      <c r="AC22" s="19" t="n">
        <f aca="false">AB22*(1+$B22/12)</f>
        <v>5105.21501903548</v>
      </c>
      <c r="AD22" s="19" t="n">
        <f aca="false">AC22*(1+$B22/12)</f>
        <v>5109.46936488468</v>
      </c>
      <c r="AE22" s="19" t="n">
        <f aca="false">AD22*(1+$B22/12)</f>
        <v>5113.72725602208</v>
      </c>
      <c r="AF22" s="19" t="n">
        <f aca="false">AE22*(1+$B22/12)</f>
        <v>5117.9886954021</v>
      </c>
      <c r="AG22" s="19" t="n">
        <f aca="false">AF22*(1+$B22/12)</f>
        <v>5122.2536859816</v>
      </c>
      <c r="AH22" s="19" t="n">
        <f aca="false">AG22*(1+$B22/12)</f>
        <v>5126.52223071992</v>
      </c>
      <c r="AI22" s="19" t="n">
        <f aca="false">AH22*(1+$B22/12)</f>
        <v>5130.79433257885</v>
      </c>
      <c r="AJ22" s="19" t="n">
        <f aca="false">AI22*(1+$B22/12)</f>
        <v>5135.06999452266</v>
      </c>
      <c r="AK22" s="19" t="n">
        <f aca="false">AJ22*(1+$B22/12)</f>
        <v>5139.3492195181</v>
      </c>
      <c r="AL22" s="19" t="n">
        <f aca="false">AK22*(1+$B22/12)</f>
        <v>5143.63201053436</v>
      </c>
      <c r="AM22" s="19" t="n">
        <f aca="false">AL22*(1+$B22/12)</f>
        <v>5147.91837054314</v>
      </c>
      <c r="AN22" s="19" t="n">
        <f aca="false">AM22*(1+$B22/12)</f>
        <v>5152.20830251859</v>
      </c>
      <c r="AO22" s="19" t="n">
        <f aca="false">AN22*(1+$B22/12)</f>
        <v>5156.50180943736</v>
      </c>
      <c r="AP22" s="19" t="n">
        <f aca="false">AO22*(1+$B22/12)</f>
        <v>5160.79889427856</v>
      </c>
      <c r="AQ22" s="19" t="n">
        <f aca="false">AP22*(1+$B22/12)</f>
        <v>5165.09956002379</v>
      </c>
      <c r="AR22" s="19" t="n">
        <f aca="false">AQ22*(1+$B22/12)</f>
        <v>5169.40380965714</v>
      </c>
      <c r="AS22" s="19" t="n">
        <f aca="false">AR22*(1+$B22/12)</f>
        <v>5173.71164616519</v>
      </c>
      <c r="AT22" s="19" t="n">
        <f aca="false">AS22*(1+$B22/12)</f>
        <v>5178.02307253699</v>
      </c>
      <c r="AU22" s="19" t="n">
        <f aca="false">AT22*(1+$B22/12)</f>
        <v>5182.33809176411</v>
      </c>
      <c r="AV22" s="19" t="n">
        <f aca="false">AU22*(1+$B22/12)</f>
        <v>5186.65670684058</v>
      </c>
      <c r="AW22" s="19" t="n">
        <f aca="false">AV22*(1+$B22/12)</f>
        <v>5190.97892076294</v>
      </c>
      <c r="AX22" s="19" t="n">
        <f aca="false">AW22*(1+$B22/12)</f>
        <v>5195.30473653024</v>
      </c>
      <c r="AY22" s="19" t="n">
        <f aca="false">AX22*(1+$B22/12)</f>
        <v>5199.63415714402</v>
      </c>
      <c r="AZ22" s="19" t="n">
        <f aca="false">AY22*(1+$B22/12)</f>
        <v>5203.9671856083</v>
      </c>
      <c r="BA22" s="19" t="n">
        <f aca="false">AZ22*(1+$B22/12)</f>
        <v>5208.30382492964</v>
      </c>
      <c r="BB22" s="19" t="n">
        <f aca="false">BA22*(1+$B22/12)</f>
        <v>5212.64407811708</v>
      </c>
      <c r="BC22" s="19" t="n">
        <f aca="false">BB22*(1+$B22/12)</f>
        <v>5216.98794818218</v>
      </c>
      <c r="BD22" s="19" t="n">
        <f aca="false">BC22*(1+$B22/12)</f>
        <v>5221.335438139</v>
      </c>
      <c r="BE22" s="19" t="n">
        <f aca="false">BD22*(1+$B22/12)</f>
        <v>5225.68655100411</v>
      </c>
      <c r="BF22" s="19" t="n">
        <f aca="false">BE22*(1+$B22/12)</f>
        <v>5230.04128979662</v>
      </c>
      <c r="BG22" s="19" t="n">
        <f aca="false">BF22*(1+$B22/12)</f>
        <v>5234.39965753811</v>
      </c>
      <c r="BH22" s="19" t="n">
        <f aca="false">BG22*(1+$B22/12)</f>
        <v>5238.76165725273</v>
      </c>
      <c r="BI22" s="19" t="n">
        <f aca="false">BH22*(1+$B22/12)</f>
        <v>5243.12729196711</v>
      </c>
      <c r="BJ22" s="19" t="n">
        <f aca="false">BI22*(1+$B22/12)</f>
        <v>5247.49656471041</v>
      </c>
      <c r="BK22" s="19" t="n">
        <f aca="false">BJ22*(1+$B22/12)</f>
        <v>5251.86947851434</v>
      </c>
    </row>
    <row r="23" customFormat="false" ht="15" hidden="false" customHeight="false" outlineLevel="0" collapsed="false">
      <c r="A23" s="0" t="s">
        <v>79</v>
      </c>
      <c r="B23" s="4" t="n">
        <v>0.01</v>
      </c>
      <c r="D23" s="18" t="n">
        <v>1000</v>
      </c>
      <c r="E23" s="19" t="n">
        <f aca="false">D23*(1+$B23/12)</f>
        <v>1000.83333333333</v>
      </c>
      <c r="F23" s="19" t="n">
        <f aca="false">E23*(1+$B23/12)</f>
        <v>1001.66736111111</v>
      </c>
      <c r="G23" s="19" t="n">
        <f aca="false">F23*(1+$B23/12)</f>
        <v>1002.50208391204</v>
      </c>
      <c r="H23" s="19" t="n">
        <f aca="false">G23*(1+$B23/12)</f>
        <v>1003.3375023153</v>
      </c>
      <c r="I23" s="19" t="n">
        <f aca="false">H23*(1+$B23/12)</f>
        <v>1004.17361690056</v>
      </c>
      <c r="J23" s="19" t="n">
        <f aca="false">I23*(1+$B23/12)</f>
        <v>1005.01042824798</v>
      </c>
      <c r="K23" s="19" t="n">
        <f aca="false">J23*(1+$B23/12)</f>
        <v>1005.84793693818</v>
      </c>
      <c r="L23" s="19" t="n">
        <f aca="false">K23*(1+$B23/12)</f>
        <v>1006.6861435523</v>
      </c>
      <c r="M23" s="19" t="n">
        <f aca="false">L23*(1+$B23/12)</f>
        <v>1007.52504867193</v>
      </c>
      <c r="N23" s="19" t="n">
        <f aca="false">M23*(1+$B23/12)</f>
        <v>1008.36465287915</v>
      </c>
      <c r="O23" s="19" t="n">
        <f aca="false">N23*(1+$B23/12)</f>
        <v>1009.20495675655</v>
      </c>
      <c r="P23" s="19" t="n">
        <f aca="false">O23*(1+$B23/12)</f>
        <v>1010.04596088718</v>
      </c>
      <c r="Q23" s="19" t="n">
        <f aca="false">P23*(1+$B23/12)</f>
        <v>1010.88766585459</v>
      </c>
      <c r="R23" s="19" t="n">
        <f aca="false">Q23*(1+$B23/12)</f>
        <v>1011.7300722428</v>
      </c>
      <c r="S23" s="19" t="n">
        <f aca="false">R23*(1+$B23/12)</f>
        <v>1012.57318063633</v>
      </c>
      <c r="T23" s="19" t="n">
        <f aca="false">S23*(1+$B23/12)</f>
        <v>1013.4169916202</v>
      </c>
      <c r="U23" s="19" t="n">
        <f aca="false">T23*(1+$B23/12)</f>
        <v>1014.26150577988</v>
      </c>
      <c r="V23" s="19" t="n">
        <f aca="false">U23*(1+$B23/12)</f>
        <v>1015.10672370136</v>
      </c>
      <c r="W23" s="19" t="n">
        <f aca="false">V23*(1+$B23/12)</f>
        <v>1015.95264597112</v>
      </c>
      <c r="X23" s="19" t="n">
        <f aca="false">W23*(1+$B23/12)</f>
        <v>1016.79927317609</v>
      </c>
      <c r="Y23" s="19" t="n">
        <f aca="false">X23*(1+$B23/12)</f>
        <v>1017.64660590374</v>
      </c>
      <c r="Z23" s="19" t="n">
        <f aca="false">Y23*(1+$B23/12)</f>
        <v>1018.49464474199</v>
      </c>
      <c r="AA23" s="19" t="n">
        <f aca="false">Z23*(1+$B23/12)</f>
        <v>1019.34339027928</v>
      </c>
      <c r="AB23" s="19" t="n">
        <f aca="false">AA23*(1+$B23/12)</f>
        <v>1020.19284310451</v>
      </c>
      <c r="AC23" s="19" t="n">
        <f aca="false">AB23*(1+$B23/12)</f>
        <v>1021.0430038071</v>
      </c>
      <c r="AD23" s="19" t="n">
        <f aca="false">AC23*(1+$B23/12)</f>
        <v>1021.89387297694</v>
      </c>
      <c r="AE23" s="19" t="n">
        <f aca="false">AD23*(1+$B23/12)</f>
        <v>1022.74545120442</v>
      </c>
      <c r="AF23" s="19" t="n">
        <f aca="false">AE23*(1+$B23/12)</f>
        <v>1023.59773908042</v>
      </c>
      <c r="AG23" s="19" t="n">
        <f aca="false">AF23*(1+$B23/12)</f>
        <v>1024.45073719632</v>
      </c>
      <c r="AH23" s="19" t="n">
        <f aca="false">AG23*(1+$B23/12)</f>
        <v>1025.30444614398</v>
      </c>
      <c r="AI23" s="19" t="n">
        <f aca="false">AH23*(1+$B23/12)</f>
        <v>1026.15886651577</v>
      </c>
      <c r="AJ23" s="19" t="n">
        <f aca="false">AI23*(1+$B23/12)</f>
        <v>1027.01399890453</v>
      </c>
      <c r="AK23" s="19" t="n">
        <f aca="false">AJ23*(1+$B23/12)</f>
        <v>1027.86984390362</v>
      </c>
      <c r="AL23" s="19" t="n">
        <f aca="false">AK23*(1+$B23/12)</f>
        <v>1028.72640210687</v>
      </c>
      <c r="AM23" s="19" t="n">
        <f aca="false">AL23*(1+$B23/12)</f>
        <v>1029.58367410863</v>
      </c>
      <c r="AN23" s="19" t="n">
        <f aca="false">AM23*(1+$B23/12)</f>
        <v>1030.44166050372</v>
      </c>
      <c r="AO23" s="19" t="n">
        <f aca="false">AN23*(1+$B23/12)</f>
        <v>1031.30036188747</v>
      </c>
      <c r="AP23" s="19" t="n">
        <f aca="false">AO23*(1+$B23/12)</f>
        <v>1032.15977885571</v>
      </c>
      <c r="AQ23" s="19" t="n">
        <f aca="false">AP23*(1+$B23/12)</f>
        <v>1033.01991200476</v>
      </c>
      <c r="AR23" s="19" t="n">
        <f aca="false">AQ23*(1+$B23/12)</f>
        <v>1033.88076193143</v>
      </c>
      <c r="AS23" s="19" t="n">
        <f aca="false">AR23*(1+$B23/12)</f>
        <v>1034.74232923304</v>
      </c>
      <c r="AT23" s="19" t="n">
        <f aca="false">AS23*(1+$B23/12)</f>
        <v>1035.6046145074</v>
      </c>
      <c r="AU23" s="19" t="n">
        <f aca="false">AT23*(1+$B23/12)</f>
        <v>1036.46761835282</v>
      </c>
      <c r="AV23" s="19" t="n">
        <f aca="false">AU23*(1+$B23/12)</f>
        <v>1037.33134136811</v>
      </c>
      <c r="AW23" s="19" t="n">
        <f aca="false">AV23*(1+$B23/12)</f>
        <v>1038.19578415259</v>
      </c>
      <c r="AX23" s="19" t="n">
        <f aca="false">AW23*(1+$B23/12)</f>
        <v>1039.06094730605</v>
      </c>
      <c r="AY23" s="19" t="n">
        <f aca="false">AX23*(1+$B23/12)</f>
        <v>1039.9268314288</v>
      </c>
      <c r="AZ23" s="19" t="n">
        <f aca="false">AY23*(1+$B23/12)</f>
        <v>1040.79343712166</v>
      </c>
      <c r="BA23" s="19" t="n">
        <f aca="false">AZ23*(1+$B23/12)</f>
        <v>1041.66076498593</v>
      </c>
      <c r="BB23" s="19" t="n">
        <f aca="false">BA23*(1+$B23/12)</f>
        <v>1042.52881562342</v>
      </c>
      <c r="BC23" s="19" t="n">
        <f aca="false">BB23*(1+$B23/12)</f>
        <v>1043.39758963644</v>
      </c>
      <c r="BD23" s="19" t="n">
        <f aca="false">BC23*(1+$B23/12)</f>
        <v>1044.2670876278</v>
      </c>
      <c r="BE23" s="19" t="n">
        <f aca="false">BD23*(1+$B23/12)</f>
        <v>1045.13731020082</v>
      </c>
      <c r="BF23" s="19" t="n">
        <f aca="false">BE23*(1+$B23/12)</f>
        <v>1046.00825795932</v>
      </c>
      <c r="BG23" s="19" t="n">
        <f aca="false">BF23*(1+$B23/12)</f>
        <v>1046.87993150762</v>
      </c>
      <c r="BH23" s="19" t="n">
        <f aca="false">BG23*(1+$B23/12)</f>
        <v>1047.75233145055</v>
      </c>
      <c r="BI23" s="19" t="n">
        <f aca="false">BH23*(1+$B23/12)</f>
        <v>1048.62545839342</v>
      </c>
      <c r="BJ23" s="19" t="n">
        <f aca="false">BI23*(1+$B23/12)</f>
        <v>1049.49931294208</v>
      </c>
      <c r="BK23" s="19" t="n">
        <f aca="false">BJ23*(1+$B23/12)</f>
        <v>1050.37389570287</v>
      </c>
    </row>
    <row r="24" customFormat="false" ht="15" hidden="false" customHeight="false" outlineLevel="0" collapsed="false">
      <c r="A24" s="0" t="s">
        <v>80</v>
      </c>
      <c r="B24" s="4" t="n">
        <v>0.01</v>
      </c>
      <c r="D24" s="18" t="n">
        <v>2000</v>
      </c>
      <c r="E24" s="19" t="n">
        <f aca="false">D24*(1+$B24/12)</f>
        <v>2001.66666666667</v>
      </c>
      <c r="F24" s="19" t="n">
        <f aca="false">E24*(1+$B24/12)</f>
        <v>2003.33472222222</v>
      </c>
      <c r="G24" s="19" t="n">
        <f aca="false">F24*(1+$B24/12)</f>
        <v>2005.00416782407</v>
      </c>
      <c r="H24" s="19" t="n">
        <f aca="false">G24*(1+$B24/12)</f>
        <v>2006.67500463059</v>
      </c>
      <c r="I24" s="19" t="n">
        <f aca="false">H24*(1+$B24/12)</f>
        <v>2008.34723380112</v>
      </c>
      <c r="J24" s="19" t="n">
        <f aca="false">I24*(1+$B24/12)</f>
        <v>2010.02085649595</v>
      </c>
      <c r="K24" s="19" t="n">
        <f aca="false">J24*(1+$B24/12)</f>
        <v>2011.69587387637</v>
      </c>
      <c r="L24" s="19" t="n">
        <f aca="false">K24*(1+$B24/12)</f>
        <v>2013.3722871046</v>
      </c>
      <c r="M24" s="19" t="n">
        <f aca="false">L24*(1+$B24/12)</f>
        <v>2015.05009734385</v>
      </c>
      <c r="N24" s="19" t="n">
        <f aca="false">M24*(1+$B24/12)</f>
        <v>2016.7293057583</v>
      </c>
      <c r="O24" s="19" t="n">
        <f aca="false">N24*(1+$B24/12)</f>
        <v>2018.4099135131</v>
      </c>
      <c r="P24" s="19" t="n">
        <f aca="false">O24*(1+$B24/12)</f>
        <v>2020.09192177436</v>
      </c>
      <c r="Q24" s="19" t="n">
        <f aca="false">P24*(1+$B24/12)</f>
        <v>2021.77533170917</v>
      </c>
      <c r="R24" s="19" t="n">
        <f aca="false">Q24*(1+$B24/12)</f>
        <v>2023.4601444856</v>
      </c>
      <c r="S24" s="19" t="n">
        <f aca="false">R24*(1+$B24/12)</f>
        <v>2025.14636127267</v>
      </c>
      <c r="T24" s="19" t="n">
        <f aca="false">S24*(1+$B24/12)</f>
        <v>2026.8339832404</v>
      </c>
      <c r="U24" s="19" t="n">
        <f aca="false">T24*(1+$B24/12)</f>
        <v>2028.52301155976</v>
      </c>
      <c r="V24" s="19" t="n">
        <f aca="false">U24*(1+$B24/12)</f>
        <v>2030.21344740273</v>
      </c>
      <c r="W24" s="19" t="n">
        <f aca="false">V24*(1+$B24/12)</f>
        <v>2031.90529194223</v>
      </c>
      <c r="X24" s="19" t="n">
        <f aca="false">W24*(1+$B24/12)</f>
        <v>2033.59854635218</v>
      </c>
      <c r="Y24" s="19" t="n">
        <f aca="false">X24*(1+$B24/12)</f>
        <v>2035.29321180748</v>
      </c>
      <c r="Z24" s="19" t="n">
        <f aca="false">Y24*(1+$B24/12)</f>
        <v>2036.98928948398</v>
      </c>
      <c r="AA24" s="19" t="n">
        <f aca="false">Z24*(1+$B24/12)</f>
        <v>2038.68678055855</v>
      </c>
      <c r="AB24" s="19" t="n">
        <f aca="false">AA24*(1+$B24/12)</f>
        <v>2040.38568620902</v>
      </c>
      <c r="AC24" s="19" t="n">
        <f aca="false">AB24*(1+$B24/12)</f>
        <v>2042.08600761419</v>
      </c>
      <c r="AD24" s="19" t="n">
        <f aca="false">AC24*(1+$B24/12)</f>
        <v>2043.78774595387</v>
      </c>
      <c r="AE24" s="19" t="n">
        <f aca="false">AD24*(1+$B24/12)</f>
        <v>2045.49090240883</v>
      </c>
      <c r="AF24" s="19" t="n">
        <f aca="false">AE24*(1+$B24/12)</f>
        <v>2047.19547816084</v>
      </c>
      <c r="AG24" s="19" t="n">
        <f aca="false">AF24*(1+$B24/12)</f>
        <v>2048.90147439264</v>
      </c>
      <c r="AH24" s="19" t="n">
        <f aca="false">AG24*(1+$B24/12)</f>
        <v>2050.60889228797</v>
      </c>
      <c r="AI24" s="19" t="n">
        <f aca="false">AH24*(1+$B24/12)</f>
        <v>2052.31773303154</v>
      </c>
      <c r="AJ24" s="19" t="n">
        <f aca="false">AI24*(1+$B24/12)</f>
        <v>2054.02799780906</v>
      </c>
      <c r="AK24" s="19" t="n">
        <f aca="false">AJ24*(1+$B24/12)</f>
        <v>2055.73968780724</v>
      </c>
      <c r="AL24" s="19" t="n">
        <f aca="false">AK24*(1+$B24/12)</f>
        <v>2057.45280421374</v>
      </c>
      <c r="AM24" s="19" t="n">
        <f aca="false">AL24*(1+$B24/12)</f>
        <v>2059.16734821726</v>
      </c>
      <c r="AN24" s="19" t="n">
        <f aca="false">AM24*(1+$B24/12)</f>
        <v>2060.88332100744</v>
      </c>
      <c r="AO24" s="19" t="n">
        <f aca="false">AN24*(1+$B24/12)</f>
        <v>2062.60072377494</v>
      </c>
      <c r="AP24" s="19" t="n">
        <f aca="false">AO24*(1+$B24/12)</f>
        <v>2064.31955771142</v>
      </c>
      <c r="AQ24" s="19" t="n">
        <f aca="false">AP24*(1+$B24/12)</f>
        <v>2066.03982400951</v>
      </c>
      <c r="AR24" s="19" t="n">
        <f aca="false">AQ24*(1+$B24/12)</f>
        <v>2067.76152386285</v>
      </c>
      <c r="AS24" s="19" t="n">
        <f aca="false">AR24*(1+$B24/12)</f>
        <v>2069.48465846607</v>
      </c>
      <c r="AT24" s="19" t="n">
        <f aca="false">AS24*(1+$B24/12)</f>
        <v>2071.2092290148</v>
      </c>
      <c r="AU24" s="19" t="n">
        <f aca="false">AT24*(1+$B24/12)</f>
        <v>2072.93523670564</v>
      </c>
      <c r="AV24" s="19" t="n">
        <f aca="false">AU24*(1+$B24/12)</f>
        <v>2074.66268273623</v>
      </c>
      <c r="AW24" s="19" t="n">
        <f aca="false">AV24*(1+$B24/12)</f>
        <v>2076.39156830518</v>
      </c>
      <c r="AX24" s="19" t="n">
        <f aca="false">AW24*(1+$B24/12)</f>
        <v>2078.1218946121</v>
      </c>
      <c r="AY24" s="19" t="n">
        <f aca="false">AX24*(1+$B24/12)</f>
        <v>2079.85366285761</v>
      </c>
      <c r="AZ24" s="19" t="n">
        <f aca="false">AY24*(1+$B24/12)</f>
        <v>2081.58687424332</v>
      </c>
      <c r="BA24" s="19" t="n">
        <f aca="false">AZ24*(1+$B24/12)</f>
        <v>2083.32152997186</v>
      </c>
      <c r="BB24" s="19" t="n">
        <f aca="false">BA24*(1+$B24/12)</f>
        <v>2085.05763124683</v>
      </c>
      <c r="BC24" s="19" t="n">
        <f aca="false">BB24*(1+$B24/12)</f>
        <v>2086.79517927287</v>
      </c>
      <c r="BD24" s="19" t="n">
        <f aca="false">BC24*(1+$B24/12)</f>
        <v>2088.5341752556</v>
      </c>
      <c r="BE24" s="19" t="n">
        <f aca="false">BD24*(1+$B24/12)</f>
        <v>2090.27462040165</v>
      </c>
      <c r="BF24" s="19" t="n">
        <f aca="false">BE24*(1+$B24/12)</f>
        <v>2092.01651591865</v>
      </c>
      <c r="BG24" s="19" t="n">
        <f aca="false">BF24*(1+$B24/12)</f>
        <v>2093.75986301525</v>
      </c>
      <c r="BH24" s="19" t="n">
        <f aca="false">BG24*(1+$B24/12)</f>
        <v>2095.50466290109</v>
      </c>
      <c r="BI24" s="19" t="n">
        <f aca="false">BH24*(1+$B24/12)</f>
        <v>2097.25091678684</v>
      </c>
      <c r="BJ24" s="19" t="n">
        <f aca="false">BI24*(1+$B24/12)</f>
        <v>2098.99862588416</v>
      </c>
      <c r="BK24" s="19" t="n">
        <f aca="false">BJ24*(1+$B24/12)</f>
        <v>2100.74779140573</v>
      </c>
    </row>
    <row r="25" customFormat="false" ht="15" hidden="false" customHeight="false" outlineLevel="0" collapsed="false">
      <c r="A25" s="0" t="s">
        <v>81</v>
      </c>
      <c r="B25" s="4" t="n">
        <v>0.01</v>
      </c>
      <c r="D25" s="18" t="n">
        <v>500</v>
      </c>
      <c r="E25" s="19" t="n">
        <f aca="false">D25*(1+$B25/12)</f>
        <v>500.416666666667</v>
      </c>
      <c r="F25" s="19" t="n">
        <f aca="false">E25*(1+$B25/12)</f>
        <v>500.833680555555</v>
      </c>
      <c r="G25" s="19" t="n">
        <f aca="false">F25*(1+$B25/12)</f>
        <v>501.251041956018</v>
      </c>
      <c r="H25" s="19" t="n">
        <f aca="false">G25*(1+$B25/12)</f>
        <v>501.668751157648</v>
      </c>
      <c r="I25" s="19" t="n">
        <f aca="false">H25*(1+$B25/12)</f>
        <v>502.08680845028</v>
      </c>
      <c r="J25" s="19" t="n">
        <f aca="false">I25*(1+$B25/12)</f>
        <v>502.505214123988</v>
      </c>
      <c r="K25" s="19" t="n">
        <f aca="false">J25*(1+$B25/12)</f>
        <v>502.923968469092</v>
      </c>
      <c r="L25" s="19" t="n">
        <f aca="false">K25*(1+$B25/12)</f>
        <v>503.343071776149</v>
      </c>
      <c r="M25" s="19" t="n">
        <f aca="false">L25*(1+$B25/12)</f>
        <v>503.762524335962</v>
      </c>
      <c r="N25" s="19" t="n">
        <f aca="false">M25*(1+$B25/12)</f>
        <v>504.182326439576</v>
      </c>
      <c r="O25" s="19" t="n">
        <f aca="false">N25*(1+$B25/12)</f>
        <v>504.602478378275</v>
      </c>
      <c r="P25" s="19" t="n">
        <f aca="false">O25*(1+$B25/12)</f>
        <v>505.02298044359</v>
      </c>
      <c r="Q25" s="19" t="n">
        <f aca="false">P25*(1+$B25/12)</f>
        <v>505.443832927293</v>
      </c>
      <c r="R25" s="19" t="n">
        <f aca="false">Q25*(1+$B25/12)</f>
        <v>505.8650361214</v>
      </c>
      <c r="S25" s="19" t="n">
        <f aca="false">R25*(1+$B25/12)</f>
        <v>506.286590318167</v>
      </c>
      <c r="T25" s="19" t="n">
        <f aca="false">S25*(1+$B25/12)</f>
        <v>506.708495810099</v>
      </c>
      <c r="U25" s="19" t="n">
        <f aca="false">T25*(1+$B25/12)</f>
        <v>507.130752889941</v>
      </c>
      <c r="V25" s="19" t="n">
        <f aca="false">U25*(1+$B25/12)</f>
        <v>507.553361850682</v>
      </c>
      <c r="W25" s="19" t="n">
        <f aca="false">V25*(1+$B25/12)</f>
        <v>507.976322985558</v>
      </c>
      <c r="X25" s="19" t="n">
        <f aca="false">W25*(1+$B25/12)</f>
        <v>508.399636588046</v>
      </c>
      <c r="Y25" s="19" t="n">
        <f aca="false">X25*(1+$B25/12)</f>
        <v>508.823302951869</v>
      </c>
      <c r="Z25" s="19" t="n">
        <f aca="false">Y25*(1+$B25/12)</f>
        <v>509.247322370996</v>
      </c>
      <c r="AA25" s="19" t="n">
        <f aca="false">Z25*(1+$B25/12)</f>
        <v>509.671695139638</v>
      </c>
      <c r="AB25" s="19" t="n">
        <f aca="false">AA25*(1+$B25/12)</f>
        <v>510.096421552254</v>
      </c>
      <c r="AC25" s="19" t="n">
        <f aca="false">AB25*(1+$B25/12)</f>
        <v>510.521501903548</v>
      </c>
      <c r="AD25" s="19" t="n">
        <f aca="false">AC25*(1+$B25/12)</f>
        <v>510.946936488467</v>
      </c>
      <c r="AE25" s="19" t="n">
        <f aca="false">AD25*(1+$B25/12)</f>
        <v>511.372725602208</v>
      </c>
      <c r="AF25" s="19" t="n">
        <f aca="false">AE25*(1+$B25/12)</f>
        <v>511.79886954021</v>
      </c>
      <c r="AG25" s="19" t="n">
        <f aca="false">AF25*(1+$B25/12)</f>
        <v>512.22536859816</v>
      </c>
      <c r="AH25" s="19" t="n">
        <f aca="false">AG25*(1+$B25/12)</f>
        <v>512.652223071992</v>
      </c>
      <c r="AI25" s="19" t="n">
        <f aca="false">AH25*(1+$B25/12)</f>
        <v>513.079433257885</v>
      </c>
      <c r="AJ25" s="19" t="n">
        <f aca="false">AI25*(1+$B25/12)</f>
        <v>513.506999452266</v>
      </c>
      <c r="AK25" s="19" t="n">
        <f aca="false">AJ25*(1+$B25/12)</f>
        <v>513.93492195181</v>
      </c>
      <c r="AL25" s="19" t="n">
        <f aca="false">AK25*(1+$B25/12)</f>
        <v>514.363201053436</v>
      </c>
      <c r="AM25" s="19" t="n">
        <f aca="false">AL25*(1+$B25/12)</f>
        <v>514.791837054314</v>
      </c>
      <c r="AN25" s="19" t="n">
        <f aca="false">AM25*(1+$B25/12)</f>
        <v>515.220830251859</v>
      </c>
      <c r="AO25" s="19" t="n">
        <f aca="false">AN25*(1+$B25/12)</f>
        <v>515.650180943736</v>
      </c>
      <c r="AP25" s="19" t="n">
        <f aca="false">AO25*(1+$B25/12)</f>
        <v>516.079889427855</v>
      </c>
      <c r="AQ25" s="19" t="n">
        <f aca="false">AP25*(1+$B25/12)</f>
        <v>516.509956002379</v>
      </c>
      <c r="AR25" s="19" t="n">
        <f aca="false">AQ25*(1+$B25/12)</f>
        <v>516.940380965714</v>
      </c>
      <c r="AS25" s="19" t="n">
        <f aca="false">AR25*(1+$B25/12)</f>
        <v>517.371164616519</v>
      </c>
      <c r="AT25" s="19" t="n">
        <f aca="false">AS25*(1+$B25/12)</f>
        <v>517.802307253699</v>
      </c>
      <c r="AU25" s="19" t="n">
        <f aca="false">AT25*(1+$B25/12)</f>
        <v>518.23380917641</v>
      </c>
      <c r="AV25" s="19" t="n">
        <f aca="false">AU25*(1+$B25/12)</f>
        <v>518.665670684057</v>
      </c>
      <c r="AW25" s="19" t="n">
        <f aca="false">AV25*(1+$B25/12)</f>
        <v>519.097892076294</v>
      </c>
      <c r="AX25" s="19" t="n">
        <f aca="false">AW25*(1+$B25/12)</f>
        <v>519.530473653024</v>
      </c>
      <c r="AY25" s="19" t="n">
        <f aca="false">AX25*(1+$B25/12)</f>
        <v>519.963415714402</v>
      </c>
      <c r="AZ25" s="19" t="n">
        <f aca="false">AY25*(1+$B25/12)</f>
        <v>520.39671856083</v>
      </c>
      <c r="BA25" s="19" t="n">
        <f aca="false">AZ25*(1+$B25/12)</f>
        <v>520.830382492964</v>
      </c>
      <c r="BB25" s="19" t="n">
        <f aca="false">BA25*(1+$B25/12)</f>
        <v>521.264407811708</v>
      </c>
      <c r="BC25" s="19" t="n">
        <f aca="false">BB25*(1+$B25/12)</f>
        <v>521.698794818218</v>
      </c>
      <c r="BD25" s="19" t="n">
        <f aca="false">BC25*(1+$B25/12)</f>
        <v>522.1335438139</v>
      </c>
      <c r="BE25" s="19" t="n">
        <f aca="false">BD25*(1+$B25/12)</f>
        <v>522.568655100411</v>
      </c>
      <c r="BF25" s="19" t="n">
        <f aca="false">BE25*(1+$B25/12)</f>
        <v>523.004128979662</v>
      </c>
      <c r="BG25" s="19" t="n">
        <f aca="false">BF25*(1+$B25/12)</f>
        <v>523.439965753811</v>
      </c>
      <c r="BH25" s="19" t="n">
        <f aca="false">BG25*(1+$B25/12)</f>
        <v>523.876165725273</v>
      </c>
      <c r="BI25" s="19" t="n">
        <f aca="false">BH25*(1+$B25/12)</f>
        <v>524.312729196711</v>
      </c>
      <c r="BJ25" s="19" t="n">
        <f aca="false">BI25*(1+$B25/12)</f>
        <v>524.749656471041</v>
      </c>
      <c r="BK25" s="19" t="n">
        <f aca="false">BJ25*(1+$B25/12)</f>
        <v>525.186947851434</v>
      </c>
    </row>
    <row r="26" customFormat="false" ht="15" hidden="false" customHeight="false" outlineLevel="0" collapsed="false">
      <c r="A26" s="0" t="s">
        <v>82</v>
      </c>
      <c r="B26" s="4" t="n">
        <v>0.01</v>
      </c>
      <c r="D26" s="18" t="n">
        <v>500</v>
      </c>
      <c r="E26" s="19" t="n">
        <f aca="false">D26*(1+$B26/12)</f>
        <v>500.416666666667</v>
      </c>
      <c r="F26" s="19" t="n">
        <f aca="false">E26*(1+$B26/12)</f>
        <v>500.833680555555</v>
      </c>
      <c r="G26" s="19" t="n">
        <f aca="false">F26*(1+$B26/12)</f>
        <v>501.251041956018</v>
      </c>
      <c r="H26" s="19" t="n">
        <f aca="false">G26*(1+$B26/12)</f>
        <v>501.668751157648</v>
      </c>
      <c r="I26" s="19" t="n">
        <f aca="false">H26*(1+$B26/12)</f>
        <v>502.08680845028</v>
      </c>
      <c r="J26" s="19" t="n">
        <f aca="false">I26*(1+$B26/12)</f>
        <v>502.505214123988</v>
      </c>
      <c r="K26" s="19" t="n">
        <f aca="false">J26*(1+$B26/12)</f>
        <v>502.923968469092</v>
      </c>
      <c r="L26" s="19" t="n">
        <f aca="false">K26*(1+$B26/12)</f>
        <v>503.343071776149</v>
      </c>
      <c r="M26" s="19" t="n">
        <f aca="false">L26*(1+$B26/12)</f>
        <v>503.762524335962</v>
      </c>
      <c r="N26" s="19" t="n">
        <f aca="false">M26*(1+$B26/12)</f>
        <v>504.182326439576</v>
      </c>
      <c r="O26" s="19" t="n">
        <f aca="false">N26*(1+$B26/12)</f>
        <v>504.602478378275</v>
      </c>
      <c r="P26" s="19" t="n">
        <f aca="false">O26*(1+$B26/12)</f>
        <v>505.02298044359</v>
      </c>
      <c r="Q26" s="19" t="n">
        <f aca="false">P26*(1+$B26/12)</f>
        <v>505.443832927293</v>
      </c>
      <c r="R26" s="19" t="n">
        <f aca="false">Q26*(1+$B26/12)</f>
        <v>505.8650361214</v>
      </c>
      <c r="S26" s="19" t="n">
        <f aca="false">R26*(1+$B26/12)</f>
        <v>506.286590318167</v>
      </c>
      <c r="T26" s="19" t="n">
        <f aca="false">S26*(1+$B26/12)</f>
        <v>506.708495810099</v>
      </c>
      <c r="U26" s="19" t="n">
        <f aca="false">T26*(1+$B26/12)</f>
        <v>507.130752889941</v>
      </c>
      <c r="V26" s="19" t="n">
        <f aca="false">U26*(1+$B26/12)</f>
        <v>507.553361850682</v>
      </c>
      <c r="W26" s="19" t="n">
        <f aca="false">V26*(1+$B26/12)</f>
        <v>507.976322985558</v>
      </c>
      <c r="X26" s="19" t="n">
        <f aca="false">W26*(1+$B26/12)</f>
        <v>508.399636588046</v>
      </c>
      <c r="Y26" s="19" t="n">
        <f aca="false">X26*(1+$B26/12)</f>
        <v>508.823302951869</v>
      </c>
      <c r="Z26" s="19" t="n">
        <f aca="false">Y26*(1+$B26/12)</f>
        <v>509.247322370996</v>
      </c>
      <c r="AA26" s="19" t="n">
        <f aca="false">Z26*(1+$B26/12)</f>
        <v>509.671695139638</v>
      </c>
      <c r="AB26" s="19" t="n">
        <f aca="false">AA26*(1+$B26/12)</f>
        <v>510.096421552254</v>
      </c>
      <c r="AC26" s="19" t="n">
        <f aca="false">AB26*(1+$B26/12)</f>
        <v>510.521501903548</v>
      </c>
      <c r="AD26" s="19" t="n">
        <f aca="false">AC26*(1+$B26/12)</f>
        <v>510.946936488467</v>
      </c>
      <c r="AE26" s="19" t="n">
        <f aca="false">AD26*(1+$B26/12)</f>
        <v>511.372725602208</v>
      </c>
      <c r="AF26" s="19" t="n">
        <f aca="false">AE26*(1+$B26/12)</f>
        <v>511.79886954021</v>
      </c>
      <c r="AG26" s="19" t="n">
        <f aca="false">AF26*(1+$B26/12)</f>
        <v>512.22536859816</v>
      </c>
      <c r="AH26" s="19" t="n">
        <f aca="false">AG26*(1+$B26/12)</f>
        <v>512.652223071992</v>
      </c>
      <c r="AI26" s="19" t="n">
        <f aca="false">AH26*(1+$B26/12)</f>
        <v>513.079433257885</v>
      </c>
      <c r="AJ26" s="19" t="n">
        <f aca="false">AI26*(1+$B26/12)</f>
        <v>513.506999452266</v>
      </c>
      <c r="AK26" s="19" t="n">
        <f aca="false">AJ26*(1+$B26/12)</f>
        <v>513.93492195181</v>
      </c>
      <c r="AL26" s="19" t="n">
        <f aca="false">AK26*(1+$B26/12)</f>
        <v>514.363201053436</v>
      </c>
      <c r="AM26" s="19" t="n">
        <f aca="false">AL26*(1+$B26/12)</f>
        <v>514.791837054314</v>
      </c>
      <c r="AN26" s="19" t="n">
        <f aca="false">AM26*(1+$B26/12)</f>
        <v>515.220830251859</v>
      </c>
      <c r="AO26" s="19" t="n">
        <f aca="false">AN26*(1+$B26/12)</f>
        <v>515.650180943736</v>
      </c>
      <c r="AP26" s="19" t="n">
        <f aca="false">AO26*(1+$B26/12)</f>
        <v>516.079889427855</v>
      </c>
      <c r="AQ26" s="19" t="n">
        <f aca="false">AP26*(1+$B26/12)</f>
        <v>516.509956002379</v>
      </c>
      <c r="AR26" s="19" t="n">
        <f aca="false">AQ26*(1+$B26/12)</f>
        <v>516.940380965714</v>
      </c>
      <c r="AS26" s="19" t="n">
        <f aca="false">AR26*(1+$B26/12)</f>
        <v>517.371164616519</v>
      </c>
      <c r="AT26" s="19" t="n">
        <f aca="false">AS26*(1+$B26/12)</f>
        <v>517.802307253699</v>
      </c>
      <c r="AU26" s="19" t="n">
        <f aca="false">AT26*(1+$B26/12)</f>
        <v>518.23380917641</v>
      </c>
      <c r="AV26" s="19" t="n">
        <f aca="false">AU26*(1+$B26/12)</f>
        <v>518.665670684057</v>
      </c>
      <c r="AW26" s="19" t="n">
        <f aca="false">AV26*(1+$B26/12)</f>
        <v>519.097892076294</v>
      </c>
      <c r="AX26" s="19" t="n">
        <f aca="false">AW26*(1+$B26/12)</f>
        <v>519.530473653024</v>
      </c>
      <c r="AY26" s="19" t="n">
        <f aca="false">AX26*(1+$B26/12)</f>
        <v>519.963415714402</v>
      </c>
      <c r="AZ26" s="19" t="n">
        <f aca="false">AY26*(1+$B26/12)</f>
        <v>520.39671856083</v>
      </c>
      <c r="BA26" s="19" t="n">
        <f aca="false">AZ26*(1+$B26/12)</f>
        <v>520.830382492964</v>
      </c>
      <c r="BB26" s="19" t="n">
        <f aca="false">BA26*(1+$B26/12)</f>
        <v>521.264407811708</v>
      </c>
      <c r="BC26" s="19" t="n">
        <f aca="false">BB26*(1+$B26/12)</f>
        <v>521.698794818218</v>
      </c>
      <c r="BD26" s="19" t="n">
        <f aca="false">BC26*(1+$B26/12)</f>
        <v>522.1335438139</v>
      </c>
      <c r="BE26" s="19" t="n">
        <f aca="false">BD26*(1+$B26/12)</f>
        <v>522.568655100411</v>
      </c>
      <c r="BF26" s="19" t="n">
        <f aca="false">BE26*(1+$B26/12)</f>
        <v>523.004128979662</v>
      </c>
      <c r="BG26" s="19" t="n">
        <f aca="false">BF26*(1+$B26/12)</f>
        <v>523.439965753811</v>
      </c>
      <c r="BH26" s="19" t="n">
        <f aca="false">BG26*(1+$B26/12)</f>
        <v>523.876165725273</v>
      </c>
      <c r="BI26" s="19" t="n">
        <f aca="false">BH26*(1+$B26/12)</f>
        <v>524.312729196711</v>
      </c>
      <c r="BJ26" s="19" t="n">
        <f aca="false">BI26*(1+$B26/12)</f>
        <v>524.749656471041</v>
      </c>
      <c r="BK26" s="19" t="n">
        <f aca="false">BJ26*(1+$B26/12)</f>
        <v>525.186947851434</v>
      </c>
    </row>
    <row r="27" customFormat="false" ht="15" hidden="false" customHeight="false" outlineLevel="0" collapsed="false">
      <c r="A27" s="0" t="s">
        <v>83</v>
      </c>
      <c r="B27" s="4" t="n">
        <v>0.01</v>
      </c>
      <c r="D27" s="18" t="n">
        <v>500</v>
      </c>
      <c r="E27" s="19" t="n">
        <f aca="false">D27*(1+$B27/12)</f>
        <v>500.416666666667</v>
      </c>
      <c r="F27" s="19" t="n">
        <f aca="false">E27*(1+$B27/12)</f>
        <v>500.833680555555</v>
      </c>
      <c r="G27" s="19" t="n">
        <f aca="false">F27*(1+$B27/12)</f>
        <v>501.251041956018</v>
      </c>
      <c r="H27" s="19" t="n">
        <f aca="false">G27*(1+$B27/12)</f>
        <v>501.668751157648</v>
      </c>
      <c r="I27" s="19" t="n">
        <f aca="false">H27*(1+$B27/12)</f>
        <v>502.08680845028</v>
      </c>
      <c r="J27" s="19" t="n">
        <f aca="false">I27*(1+$B27/12)</f>
        <v>502.505214123988</v>
      </c>
      <c r="K27" s="19" t="n">
        <f aca="false">J27*(1+$B27/12)</f>
        <v>502.923968469092</v>
      </c>
      <c r="L27" s="19" t="n">
        <f aca="false">K27*(1+$B27/12)</f>
        <v>503.343071776149</v>
      </c>
      <c r="M27" s="19" t="n">
        <f aca="false">L27*(1+$B27/12)</f>
        <v>503.762524335962</v>
      </c>
      <c r="N27" s="19" t="n">
        <f aca="false">M27*(1+$B27/12)</f>
        <v>504.182326439576</v>
      </c>
      <c r="O27" s="19" t="n">
        <f aca="false">N27*(1+$B27/12)</f>
        <v>504.602478378275</v>
      </c>
      <c r="P27" s="19" t="n">
        <f aca="false">O27*(1+$B27/12)</f>
        <v>505.02298044359</v>
      </c>
      <c r="Q27" s="19" t="n">
        <f aca="false">P27*(1+$B27/12)</f>
        <v>505.443832927293</v>
      </c>
      <c r="R27" s="19" t="n">
        <f aca="false">Q27*(1+$B27/12)</f>
        <v>505.8650361214</v>
      </c>
      <c r="S27" s="19" t="n">
        <f aca="false">R27*(1+$B27/12)</f>
        <v>506.286590318167</v>
      </c>
      <c r="T27" s="19" t="n">
        <f aca="false">S27*(1+$B27/12)</f>
        <v>506.708495810099</v>
      </c>
      <c r="U27" s="19" t="n">
        <f aca="false">T27*(1+$B27/12)</f>
        <v>507.130752889941</v>
      </c>
      <c r="V27" s="19" t="n">
        <f aca="false">U27*(1+$B27/12)</f>
        <v>507.553361850682</v>
      </c>
      <c r="W27" s="19" t="n">
        <f aca="false">V27*(1+$B27/12)</f>
        <v>507.976322985558</v>
      </c>
      <c r="X27" s="19" t="n">
        <f aca="false">W27*(1+$B27/12)</f>
        <v>508.399636588046</v>
      </c>
      <c r="Y27" s="19" t="n">
        <f aca="false">X27*(1+$B27/12)</f>
        <v>508.823302951869</v>
      </c>
      <c r="Z27" s="19" t="n">
        <f aca="false">Y27*(1+$B27/12)</f>
        <v>509.247322370996</v>
      </c>
      <c r="AA27" s="19" t="n">
        <f aca="false">Z27*(1+$B27/12)</f>
        <v>509.671695139638</v>
      </c>
      <c r="AB27" s="19" t="n">
        <f aca="false">AA27*(1+$B27/12)</f>
        <v>510.096421552254</v>
      </c>
      <c r="AC27" s="19" t="n">
        <f aca="false">AB27*(1+$B27/12)</f>
        <v>510.521501903548</v>
      </c>
      <c r="AD27" s="19" t="n">
        <f aca="false">AC27*(1+$B27/12)</f>
        <v>510.946936488467</v>
      </c>
      <c r="AE27" s="19" t="n">
        <f aca="false">AD27*(1+$B27/12)</f>
        <v>511.372725602208</v>
      </c>
      <c r="AF27" s="19" t="n">
        <f aca="false">AE27*(1+$B27/12)</f>
        <v>511.79886954021</v>
      </c>
      <c r="AG27" s="19" t="n">
        <f aca="false">AF27*(1+$B27/12)</f>
        <v>512.22536859816</v>
      </c>
      <c r="AH27" s="19" t="n">
        <f aca="false">AG27*(1+$B27/12)</f>
        <v>512.652223071992</v>
      </c>
      <c r="AI27" s="19" t="n">
        <f aca="false">AH27*(1+$B27/12)</f>
        <v>513.079433257885</v>
      </c>
      <c r="AJ27" s="19" t="n">
        <f aca="false">AI27*(1+$B27/12)</f>
        <v>513.506999452266</v>
      </c>
      <c r="AK27" s="19" t="n">
        <f aca="false">AJ27*(1+$B27/12)</f>
        <v>513.93492195181</v>
      </c>
      <c r="AL27" s="19" t="n">
        <f aca="false">AK27*(1+$B27/12)</f>
        <v>514.363201053436</v>
      </c>
      <c r="AM27" s="19" t="n">
        <f aca="false">AL27*(1+$B27/12)</f>
        <v>514.791837054314</v>
      </c>
      <c r="AN27" s="19" t="n">
        <f aca="false">AM27*(1+$B27/12)</f>
        <v>515.220830251859</v>
      </c>
      <c r="AO27" s="19" t="n">
        <f aca="false">AN27*(1+$B27/12)</f>
        <v>515.650180943736</v>
      </c>
      <c r="AP27" s="19" t="n">
        <f aca="false">AO27*(1+$B27/12)</f>
        <v>516.079889427855</v>
      </c>
      <c r="AQ27" s="19" t="n">
        <f aca="false">AP27*(1+$B27/12)</f>
        <v>516.509956002379</v>
      </c>
      <c r="AR27" s="19" t="n">
        <f aca="false">AQ27*(1+$B27/12)</f>
        <v>516.940380965714</v>
      </c>
      <c r="AS27" s="19" t="n">
        <f aca="false">AR27*(1+$B27/12)</f>
        <v>517.371164616519</v>
      </c>
      <c r="AT27" s="19" t="n">
        <f aca="false">AS27*(1+$B27/12)</f>
        <v>517.802307253699</v>
      </c>
      <c r="AU27" s="19" t="n">
        <f aca="false">AT27*(1+$B27/12)</f>
        <v>518.23380917641</v>
      </c>
      <c r="AV27" s="19" t="n">
        <f aca="false">AU27*(1+$B27/12)</f>
        <v>518.665670684057</v>
      </c>
      <c r="AW27" s="19" t="n">
        <f aca="false">AV27*(1+$B27/12)</f>
        <v>519.097892076294</v>
      </c>
      <c r="AX27" s="19" t="n">
        <f aca="false">AW27*(1+$B27/12)</f>
        <v>519.530473653024</v>
      </c>
      <c r="AY27" s="19" t="n">
        <f aca="false">AX27*(1+$B27/12)</f>
        <v>519.963415714402</v>
      </c>
      <c r="AZ27" s="19" t="n">
        <f aca="false">AY27*(1+$B27/12)</f>
        <v>520.39671856083</v>
      </c>
      <c r="BA27" s="19" t="n">
        <f aca="false">AZ27*(1+$B27/12)</f>
        <v>520.830382492964</v>
      </c>
      <c r="BB27" s="19" t="n">
        <f aca="false">BA27*(1+$B27/12)</f>
        <v>521.264407811708</v>
      </c>
      <c r="BC27" s="19" t="n">
        <f aca="false">BB27*(1+$B27/12)</f>
        <v>521.698794818218</v>
      </c>
      <c r="BD27" s="19" t="n">
        <f aca="false">BC27*(1+$B27/12)</f>
        <v>522.1335438139</v>
      </c>
      <c r="BE27" s="19" t="n">
        <f aca="false">BD27*(1+$B27/12)</f>
        <v>522.568655100411</v>
      </c>
      <c r="BF27" s="19" t="n">
        <f aca="false">BE27*(1+$B27/12)</f>
        <v>523.004128979662</v>
      </c>
      <c r="BG27" s="19" t="n">
        <f aca="false">BF27*(1+$B27/12)</f>
        <v>523.439965753811</v>
      </c>
      <c r="BH27" s="19" t="n">
        <f aca="false">BG27*(1+$B27/12)</f>
        <v>523.876165725273</v>
      </c>
      <c r="BI27" s="19" t="n">
        <f aca="false">BH27*(1+$B27/12)</f>
        <v>524.312729196711</v>
      </c>
      <c r="BJ27" s="19" t="n">
        <f aca="false">BI27*(1+$B27/12)</f>
        <v>524.749656471041</v>
      </c>
      <c r="BK27" s="19" t="n">
        <f aca="false">BJ27*(1+$B27/12)</f>
        <v>525.186947851434</v>
      </c>
    </row>
    <row r="28" customFormat="false" ht="15" hidden="false" customHeight="false" outlineLevel="0" collapsed="false">
      <c r="A28" s="0" t="s">
        <v>84</v>
      </c>
      <c r="B28" s="4" t="n">
        <v>0.01</v>
      </c>
      <c r="D28" s="18" t="n">
        <v>100</v>
      </c>
      <c r="E28" s="19" t="n">
        <f aca="false">D28*(1+$B28/12)</f>
        <v>100.083333333333</v>
      </c>
      <c r="F28" s="19" t="n">
        <f aca="false">E28*(1+$B28/12)</f>
        <v>100.166736111111</v>
      </c>
      <c r="G28" s="19" t="n">
        <f aca="false">F28*(1+$B28/12)</f>
        <v>100.250208391204</v>
      </c>
      <c r="H28" s="19" t="n">
        <f aca="false">G28*(1+$B28/12)</f>
        <v>100.33375023153</v>
      </c>
      <c r="I28" s="19" t="n">
        <f aca="false">H28*(1+$B28/12)</f>
        <v>100.417361690056</v>
      </c>
      <c r="J28" s="19" t="n">
        <f aca="false">I28*(1+$B28/12)</f>
        <v>100.501042824798</v>
      </c>
      <c r="K28" s="19" t="n">
        <f aca="false">J28*(1+$B28/12)</f>
        <v>100.584793693818</v>
      </c>
      <c r="L28" s="19" t="n">
        <f aca="false">K28*(1+$B28/12)</f>
        <v>100.66861435523</v>
      </c>
      <c r="M28" s="19" t="n">
        <f aca="false">L28*(1+$B28/12)</f>
        <v>100.752504867193</v>
      </c>
      <c r="N28" s="19" t="n">
        <f aca="false">M28*(1+$B28/12)</f>
        <v>100.836465287915</v>
      </c>
      <c r="O28" s="19" t="n">
        <f aca="false">N28*(1+$B28/12)</f>
        <v>100.920495675655</v>
      </c>
      <c r="P28" s="19" t="n">
        <f aca="false">O28*(1+$B28/12)</f>
        <v>101.004596088718</v>
      </c>
      <c r="Q28" s="19" t="n">
        <f aca="false">P28*(1+$B28/12)</f>
        <v>101.088766585459</v>
      </c>
      <c r="R28" s="19" t="n">
        <f aca="false">Q28*(1+$B28/12)</f>
        <v>101.17300722428</v>
      </c>
      <c r="S28" s="19" t="n">
        <f aca="false">R28*(1+$B28/12)</f>
        <v>101.257318063633</v>
      </c>
      <c r="T28" s="19" t="n">
        <f aca="false">S28*(1+$B28/12)</f>
        <v>101.34169916202</v>
      </c>
      <c r="U28" s="19" t="n">
        <f aca="false">T28*(1+$B28/12)</f>
        <v>101.426150577988</v>
      </c>
      <c r="V28" s="19" t="n">
        <f aca="false">U28*(1+$B28/12)</f>
        <v>101.510672370136</v>
      </c>
      <c r="W28" s="19" t="n">
        <f aca="false">V28*(1+$B28/12)</f>
        <v>101.595264597112</v>
      </c>
      <c r="X28" s="19" t="n">
        <f aca="false">W28*(1+$B28/12)</f>
        <v>101.679927317609</v>
      </c>
      <c r="Y28" s="19" t="n">
        <f aca="false">X28*(1+$B28/12)</f>
        <v>101.764660590374</v>
      </c>
      <c r="Z28" s="19" t="n">
        <f aca="false">Y28*(1+$B28/12)</f>
        <v>101.849464474199</v>
      </c>
      <c r="AA28" s="19" t="n">
        <f aca="false">Z28*(1+$B28/12)</f>
        <v>101.934339027928</v>
      </c>
      <c r="AB28" s="19" t="n">
        <f aca="false">AA28*(1+$B28/12)</f>
        <v>102.019284310451</v>
      </c>
      <c r="AC28" s="19" t="n">
        <f aca="false">AB28*(1+$B28/12)</f>
        <v>102.10430038071</v>
      </c>
      <c r="AD28" s="19" t="n">
        <f aca="false">AC28*(1+$B28/12)</f>
        <v>102.189387297693</v>
      </c>
      <c r="AE28" s="19" t="n">
        <f aca="false">AD28*(1+$B28/12)</f>
        <v>102.274545120442</v>
      </c>
      <c r="AF28" s="19" t="n">
        <f aca="false">AE28*(1+$B28/12)</f>
        <v>102.359773908042</v>
      </c>
      <c r="AG28" s="19" t="n">
        <f aca="false">AF28*(1+$B28/12)</f>
        <v>102.445073719632</v>
      </c>
      <c r="AH28" s="19" t="n">
        <f aca="false">AG28*(1+$B28/12)</f>
        <v>102.530444614398</v>
      </c>
      <c r="AI28" s="19" t="n">
        <f aca="false">AH28*(1+$B28/12)</f>
        <v>102.615886651577</v>
      </c>
      <c r="AJ28" s="19" t="n">
        <f aca="false">AI28*(1+$B28/12)</f>
        <v>102.701399890453</v>
      </c>
      <c r="AK28" s="19" t="n">
        <f aca="false">AJ28*(1+$B28/12)</f>
        <v>102.786984390362</v>
      </c>
      <c r="AL28" s="19" t="n">
        <f aca="false">AK28*(1+$B28/12)</f>
        <v>102.872640210687</v>
      </c>
      <c r="AM28" s="19" t="n">
        <f aca="false">AL28*(1+$B28/12)</f>
        <v>102.958367410863</v>
      </c>
      <c r="AN28" s="19" t="n">
        <f aca="false">AM28*(1+$B28/12)</f>
        <v>103.044166050372</v>
      </c>
      <c r="AO28" s="19" t="n">
        <f aca="false">AN28*(1+$B28/12)</f>
        <v>103.130036188747</v>
      </c>
      <c r="AP28" s="19" t="n">
        <f aca="false">AO28*(1+$B28/12)</f>
        <v>103.215977885571</v>
      </c>
      <c r="AQ28" s="19" t="n">
        <f aca="false">AP28*(1+$B28/12)</f>
        <v>103.301991200476</v>
      </c>
      <c r="AR28" s="19" t="n">
        <f aca="false">AQ28*(1+$B28/12)</f>
        <v>103.388076193143</v>
      </c>
      <c r="AS28" s="19" t="n">
        <f aca="false">AR28*(1+$B28/12)</f>
        <v>103.474232923304</v>
      </c>
      <c r="AT28" s="19" t="n">
        <f aca="false">AS28*(1+$B28/12)</f>
        <v>103.56046145074</v>
      </c>
      <c r="AU28" s="19" t="n">
        <f aca="false">AT28*(1+$B28/12)</f>
        <v>103.646761835282</v>
      </c>
      <c r="AV28" s="19" t="n">
        <f aca="false">AU28*(1+$B28/12)</f>
        <v>103.733134136811</v>
      </c>
      <c r="AW28" s="19" t="n">
        <f aca="false">AV28*(1+$B28/12)</f>
        <v>103.819578415259</v>
      </c>
      <c r="AX28" s="19" t="n">
        <f aca="false">AW28*(1+$B28/12)</f>
        <v>103.906094730605</v>
      </c>
      <c r="AY28" s="19" t="n">
        <f aca="false">AX28*(1+$B28/12)</f>
        <v>103.99268314288</v>
      </c>
      <c r="AZ28" s="19" t="n">
        <f aca="false">AY28*(1+$B28/12)</f>
        <v>104.079343712166</v>
      </c>
      <c r="BA28" s="19" t="n">
        <f aca="false">AZ28*(1+$B28/12)</f>
        <v>104.166076498593</v>
      </c>
      <c r="BB28" s="19" t="n">
        <f aca="false">BA28*(1+$B28/12)</f>
        <v>104.252881562342</v>
      </c>
      <c r="BC28" s="19" t="n">
        <f aca="false">BB28*(1+$B28/12)</f>
        <v>104.339758963644</v>
      </c>
      <c r="BD28" s="19" t="n">
        <f aca="false">BC28*(1+$B28/12)</f>
        <v>104.42670876278</v>
      </c>
      <c r="BE28" s="19" t="n">
        <f aca="false">BD28*(1+$B28/12)</f>
        <v>104.513731020082</v>
      </c>
      <c r="BF28" s="19" t="n">
        <f aca="false">BE28*(1+$B28/12)</f>
        <v>104.600825795932</v>
      </c>
      <c r="BG28" s="19" t="n">
        <f aca="false">BF28*(1+$B28/12)</f>
        <v>104.687993150762</v>
      </c>
      <c r="BH28" s="19" t="n">
        <f aca="false">BG28*(1+$B28/12)</f>
        <v>104.775233145055</v>
      </c>
      <c r="BI28" s="19" t="n">
        <f aca="false">BH28*(1+$B28/12)</f>
        <v>104.862545839342</v>
      </c>
      <c r="BJ28" s="19" t="n">
        <f aca="false">BI28*(1+$B28/12)</f>
        <v>104.949931294208</v>
      </c>
      <c r="BK28" s="19" t="n">
        <f aca="false">BJ28*(1+$B28/12)</f>
        <v>105.037389570287</v>
      </c>
    </row>
    <row r="29" customFormat="false" ht="15" hidden="false" customHeight="false" outlineLevel="0" collapsed="false">
      <c r="A29" s="0" t="s">
        <v>85</v>
      </c>
      <c r="B29" s="4" t="n">
        <v>0.01</v>
      </c>
      <c r="D29" s="18" t="n">
        <v>200</v>
      </c>
      <c r="E29" s="19" t="n">
        <f aca="false">D29*(1+$B29/12)</f>
        <v>200.166666666667</v>
      </c>
      <c r="F29" s="19" t="n">
        <f aca="false">E29*(1+$B29/12)</f>
        <v>200.333472222222</v>
      </c>
      <c r="G29" s="19" t="n">
        <f aca="false">F29*(1+$B29/12)</f>
        <v>200.500416782407</v>
      </c>
      <c r="H29" s="19" t="n">
        <f aca="false">G29*(1+$B29/12)</f>
        <v>200.667500463059</v>
      </c>
      <c r="I29" s="19" t="n">
        <f aca="false">H29*(1+$B29/12)</f>
        <v>200.834723380112</v>
      </c>
      <c r="J29" s="19" t="n">
        <f aca="false">I29*(1+$B29/12)</f>
        <v>201.002085649595</v>
      </c>
      <c r="K29" s="19" t="n">
        <f aca="false">J29*(1+$B29/12)</f>
        <v>201.169587387637</v>
      </c>
      <c r="L29" s="19" t="n">
        <f aca="false">K29*(1+$B29/12)</f>
        <v>201.33722871046</v>
      </c>
      <c r="M29" s="19" t="n">
        <f aca="false">L29*(1+$B29/12)</f>
        <v>201.505009734385</v>
      </c>
      <c r="N29" s="19" t="n">
        <f aca="false">M29*(1+$B29/12)</f>
        <v>201.67293057583</v>
      </c>
      <c r="O29" s="19" t="n">
        <f aca="false">N29*(1+$B29/12)</f>
        <v>201.84099135131</v>
      </c>
      <c r="P29" s="19" t="n">
        <f aca="false">O29*(1+$B29/12)</f>
        <v>202.009192177436</v>
      </c>
      <c r="Q29" s="19" t="n">
        <f aca="false">P29*(1+$B29/12)</f>
        <v>202.177533170917</v>
      </c>
      <c r="R29" s="19" t="n">
        <f aca="false">Q29*(1+$B29/12)</f>
        <v>202.34601444856</v>
      </c>
      <c r="S29" s="19" t="n">
        <f aca="false">R29*(1+$B29/12)</f>
        <v>202.514636127267</v>
      </c>
      <c r="T29" s="19" t="n">
        <f aca="false">S29*(1+$B29/12)</f>
        <v>202.68339832404</v>
      </c>
      <c r="U29" s="19" t="n">
        <f aca="false">T29*(1+$B29/12)</f>
        <v>202.852301155976</v>
      </c>
      <c r="V29" s="19" t="n">
        <f aca="false">U29*(1+$B29/12)</f>
        <v>203.021344740273</v>
      </c>
      <c r="W29" s="19" t="n">
        <f aca="false">V29*(1+$B29/12)</f>
        <v>203.190529194223</v>
      </c>
      <c r="X29" s="19" t="n">
        <f aca="false">W29*(1+$B29/12)</f>
        <v>203.359854635218</v>
      </c>
      <c r="Y29" s="19" t="n">
        <f aca="false">X29*(1+$B29/12)</f>
        <v>203.529321180748</v>
      </c>
      <c r="Z29" s="19" t="n">
        <f aca="false">Y29*(1+$B29/12)</f>
        <v>203.698928948398</v>
      </c>
      <c r="AA29" s="19" t="n">
        <f aca="false">Z29*(1+$B29/12)</f>
        <v>203.868678055855</v>
      </c>
      <c r="AB29" s="19" t="n">
        <f aca="false">AA29*(1+$B29/12)</f>
        <v>204.038568620902</v>
      </c>
      <c r="AC29" s="19" t="n">
        <f aca="false">AB29*(1+$B29/12)</f>
        <v>204.208600761419</v>
      </c>
      <c r="AD29" s="19" t="n">
        <f aca="false">AC29*(1+$B29/12)</f>
        <v>204.378774595387</v>
      </c>
      <c r="AE29" s="19" t="n">
        <f aca="false">AD29*(1+$B29/12)</f>
        <v>204.549090240883</v>
      </c>
      <c r="AF29" s="19" t="n">
        <f aca="false">AE29*(1+$B29/12)</f>
        <v>204.719547816084</v>
      </c>
      <c r="AG29" s="19" t="n">
        <f aca="false">AF29*(1+$B29/12)</f>
        <v>204.890147439264</v>
      </c>
      <c r="AH29" s="19" t="n">
        <f aca="false">AG29*(1+$B29/12)</f>
        <v>205.060889228797</v>
      </c>
      <c r="AI29" s="19" t="n">
        <f aca="false">AH29*(1+$B29/12)</f>
        <v>205.231773303154</v>
      </c>
      <c r="AJ29" s="19" t="n">
        <f aca="false">AI29*(1+$B29/12)</f>
        <v>205.402799780906</v>
      </c>
      <c r="AK29" s="19" t="n">
        <f aca="false">AJ29*(1+$B29/12)</f>
        <v>205.573968780724</v>
      </c>
      <c r="AL29" s="19" t="n">
        <f aca="false">AK29*(1+$B29/12)</f>
        <v>205.745280421374</v>
      </c>
      <c r="AM29" s="19" t="n">
        <f aca="false">AL29*(1+$B29/12)</f>
        <v>205.916734821726</v>
      </c>
      <c r="AN29" s="19" t="n">
        <f aca="false">AM29*(1+$B29/12)</f>
        <v>206.088332100744</v>
      </c>
      <c r="AO29" s="19" t="n">
        <f aca="false">AN29*(1+$B29/12)</f>
        <v>206.260072377494</v>
      </c>
      <c r="AP29" s="19" t="n">
        <f aca="false">AO29*(1+$B29/12)</f>
        <v>206.431955771142</v>
      </c>
      <c r="AQ29" s="19" t="n">
        <f aca="false">AP29*(1+$B29/12)</f>
        <v>206.603982400951</v>
      </c>
      <c r="AR29" s="19" t="n">
        <f aca="false">AQ29*(1+$B29/12)</f>
        <v>206.776152386286</v>
      </c>
      <c r="AS29" s="19" t="n">
        <f aca="false">AR29*(1+$B29/12)</f>
        <v>206.948465846607</v>
      </c>
      <c r="AT29" s="19" t="n">
        <f aca="false">AS29*(1+$B29/12)</f>
        <v>207.12092290148</v>
      </c>
      <c r="AU29" s="19" t="n">
        <f aca="false">AT29*(1+$B29/12)</f>
        <v>207.293523670564</v>
      </c>
      <c r="AV29" s="19" t="n">
        <f aca="false">AU29*(1+$B29/12)</f>
        <v>207.466268273623</v>
      </c>
      <c r="AW29" s="19" t="n">
        <f aca="false">AV29*(1+$B29/12)</f>
        <v>207.639156830518</v>
      </c>
      <c r="AX29" s="19" t="n">
        <f aca="false">AW29*(1+$B29/12)</f>
        <v>207.81218946121</v>
      </c>
      <c r="AY29" s="19" t="n">
        <f aca="false">AX29*(1+$B29/12)</f>
        <v>207.985366285761</v>
      </c>
      <c r="AZ29" s="19" t="n">
        <f aca="false">AY29*(1+$B29/12)</f>
        <v>208.158687424332</v>
      </c>
      <c r="BA29" s="19" t="n">
        <f aca="false">AZ29*(1+$B29/12)</f>
        <v>208.332152997186</v>
      </c>
      <c r="BB29" s="19" t="n">
        <f aca="false">BA29*(1+$B29/12)</f>
        <v>208.505763124683</v>
      </c>
      <c r="BC29" s="19" t="n">
        <f aca="false">BB29*(1+$B29/12)</f>
        <v>208.679517927287</v>
      </c>
      <c r="BD29" s="19" t="n">
        <f aca="false">BC29*(1+$B29/12)</f>
        <v>208.85341752556</v>
      </c>
      <c r="BE29" s="19" t="n">
        <f aca="false">BD29*(1+$B29/12)</f>
        <v>209.027462040165</v>
      </c>
      <c r="BF29" s="19" t="n">
        <f aca="false">BE29*(1+$B29/12)</f>
        <v>209.201651591865</v>
      </c>
      <c r="BG29" s="19" t="n">
        <f aca="false">BF29*(1+$B29/12)</f>
        <v>209.375986301524</v>
      </c>
      <c r="BH29" s="19" t="n">
        <f aca="false">BG29*(1+$B29/12)</f>
        <v>209.550466290109</v>
      </c>
      <c r="BI29" s="19" t="n">
        <f aca="false">BH29*(1+$B29/12)</f>
        <v>209.725091678684</v>
      </c>
      <c r="BJ29" s="19" t="n">
        <f aca="false">BI29*(1+$B29/12)</f>
        <v>209.899862588416</v>
      </c>
      <c r="BK29" s="19" t="n">
        <f aca="false">BJ29*(1+$B29/12)</f>
        <v>210.074779140573</v>
      </c>
    </row>
    <row r="30" customFormat="false" ht="15" hidden="false" customHeight="false" outlineLevel="0" collapsed="false">
      <c r="A30" s="0" t="s">
        <v>86</v>
      </c>
      <c r="B30" s="4" t="n">
        <v>0.01</v>
      </c>
      <c r="D30" s="18" t="n">
        <v>500</v>
      </c>
      <c r="E30" s="19" t="n">
        <f aca="false">D30*(1+$B30/12)</f>
        <v>500.416666666667</v>
      </c>
      <c r="F30" s="19" t="n">
        <f aca="false">E30*(1+$B30/12)</f>
        <v>500.833680555555</v>
      </c>
      <c r="G30" s="19" t="n">
        <f aca="false">F30*(1+$B30/12)</f>
        <v>501.251041956018</v>
      </c>
      <c r="H30" s="19" t="n">
        <f aca="false">G30*(1+$B30/12)</f>
        <v>501.668751157648</v>
      </c>
      <c r="I30" s="19" t="n">
        <f aca="false">H30*(1+$B30/12)</f>
        <v>502.08680845028</v>
      </c>
      <c r="J30" s="19" t="n">
        <f aca="false">I30*(1+$B30/12)</f>
        <v>502.505214123988</v>
      </c>
      <c r="K30" s="19" t="n">
        <f aca="false">J30*(1+$B30/12)</f>
        <v>502.923968469092</v>
      </c>
      <c r="L30" s="19" t="n">
        <f aca="false">K30*(1+$B30/12)</f>
        <v>503.343071776149</v>
      </c>
      <c r="M30" s="19" t="n">
        <f aca="false">L30*(1+$B30/12)</f>
        <v>503.762524335962</v>
      </c>
      <c r="N30" s="19" t="n">
        <f aca="false">M30*(1+$B30/12)</f>
        <v>504.182326439576</v>
      </c>
      <c r="O30" s="19" t="n">
        <f aca="false">N30*(1+$B30/12)</f>
        <v>504.602478378275</v>
      </c>
      <c r="P30" s="19" t="n">
        <f aca="false">O30*(1+$B30/12)</f>
        <v>505.02298044359</v>
      </c>
      <c r="Q30" s="19" t="n">
        <f aca="false">P30*(1+$B30/12)</f>
        <v>505.443832927293</v>
      </c>
      <c r="R30" s="19" t="n">
        <f aca="false">Q30*(1+$B30/12)</f>
        <v>505.8650361214</v>
      </c>
      <c r="S30" s="19" t="n">
        <f aca="false">R30*(1+$B30/12)</f>
        <v>506.286590318167</v>
      </c>
      <c r="T30" s="19" t="n">
        <f aca="false">S30*(1+$B30/12)</f>
        <v>506.708495810099</v>
      </c>
      <c r="U30" s="19" t="n">
        <f aca="false">T30*(1+$B30/12)</f>
        <v>507.130752889941</v>
      </c>
      <c r="V30" s="19" t="n">
        <f aca="false">U30*(1+$B30/12)</f>
        <v>507.553361850682</v>
      </c>
      <c r="W30" s="19" t="n">
        <f aca="false">V30*(1+$B30/12)</f>
        <v>507.976322985558</v>
      </c>
      <c r="X30" s="19" t="n">
        <f aca="false">W30*(1+$B30/12)</f>
        <v>508.399636588046</v>
      </c>
      <c r="Y30" s="19" t="n">
        <f aca="false">X30*(1+$B30/12)</f>
        <v>508.823302951869</v>
      </c>
      <c r="Z30" s="19" t="n">
        <f aca="false">Y30*(1+$B30/12)</f>
        <v>509.247322370996</v>
      </c>
      <c r="AA30" s="19" t="n">
        <f aca="false">Z30*(1+$B30/12)</f>
        <v>509.671695139638</v>
      </c>
      <c r="AB30" s="19" t="n">
        <f aca="false">AA30*(1+$B30/12)</f>
        <v>510.096421552254</v>
      </c>
      <c r="AC30" s="19" t="n">
        <f aca="false">AB30*(1+$B30/12)</f>
        <v>510.521501903548</v>
      </c>
      <c r="AD30" s="19" t="n">
        <f aca="false">AC30*(1+$B30/12)</f>
        <v>510.946936488467</v>
      </c>
      <c r="AE30" s="19" t="n">
        <f aca="false">AD30*(1+$B30/12)</f>
        <v>511.372725602208</v>
      </c>
      <c r="AF30" s="19" t="n">
        <f aca="false">AE30*(1+$B30/12)</f>
        <v>511.79886954021</v>
      </c>
      <c r="AG30" s="19" t="n">
        <f aca="false">AF30*(1+$B30/12)</f>
        <v>512.22536859816</v>
      </c>
      <c r="AH30" s="19" t="n">
        <f aca="false">AG30*(1+$B30/12)</f>
        <v>512.652223071992</v>
      </c>
      <c r="AI30" s="19" t="n">
        <f aca="false">AH30*(1+$B30/12)</f>
        <v>513.079433257885</v>
      </c>
      <c r="AJ30" s="19" t="n">
        <f aca="false">AI30*(1+$B30/12)</f>
        <v>513.506999452266</v>
      </c>
      <c r="AK30" s="19" t="n">
        <f aca="false">AJ30*(1+$B30/12)</f>
        <v>513.93492195181</v>
      </c>
      <c r="AL30" s="19" t="n">
        <f aca="false">AK30*(1+$B30/12)</f>
        <v>514.363201053436</v>
      </c>
      <c r="AM30" s="19" t="n">
        <f aca="false">AL30*(1+$B30/12)</f>
        <v>514.791837054314</v>
      </c>
      <c r="AN30" s="19" t="n">
        <f aca="false">AM30*(1+$B30/12)</f>
        <v>515.220830251859</v>
      </c>
      <c r="AO30" s="19" t="n">
        <f aca="false">AN30*(1+$B30/12)</f>
        <v>515.650180943736</v>
      </c>
      <c r="AP30" s="19" t="n">
        <f aca="false">AO30*(1+$B30/12)</f>
        <v>516.079889427855</v>
      </c>
      <c r="AQ30" s="19" t="n">
        <f aca="false">AP30*(1+$B30/12)</f>
        <v>516.509956002379</v>
      </c>
      <c r="AR30" s="19" t="n">
        <f aca="false">AQ30*(1+$B30/12)</f>
        <v>516.940380965714</v>
      </c>
      <c r="AS30" s="19" t="n">
        <f aca="false">AR30*(1+$B30/12)</f>
        <v>517.371164616519</v>
      </c>
      <c r="AT30" s="19" t="n">
        <f aca="false">AS30*(1+$B30/12)</f>
        <v>517.802307253699</v>
      </c>
      <c r="AU30" s="19" t="n">
        <f aca="false">AT30*(1+$B30/12)</f>
        <v>518.23380917641</v>
      </c>
      <c r="AV30" s="19" t="n">
        <f aca="false">AU30*(1+$B30/12)</f>
        <v>518.665670684057</v>
      </c>
      <c r="AW30" s="19" t="n">
        <f aca="false">AV30*(1+$B30/12)</f>
        <v>519.097892076294</v>
      </c>
      <c r="AX30" s="19" t="n">
        <f aca="false">AW30*(1+$B30/12)</f>
        <v>519.530473653024</v>
      </c>
      <c r="AY30" s="19" t="n">
        <f aca="false">AX30*(1+$B30/12)</f>
        <v>519.963415714402</v>
      </c>
      <c r="AZ30" s="19" t="n">
        <f aca="false">AY30*(1+$B30/12)</f>
        <v>520.39671856083</v>
      </c>
      <c r="BA30" s="19" t="n">
        <f aca="false">AZ30*(1+$B30/12)</f>
        <v>520.830382492964</v>
      </c>
      <c r="BB30" s="19" t="n">
        <f aca="false">BA30*(1+$B30/12)</f>
        <v>521.264407811708</v>
      </c>
      <c r="BC30" s="19" t="n">
        <f aca="false">BB30*(1+$B30/12)</f>
        <v>521.698794818218</v>
      </c>
      <c r="BD30" s="19" t="n">
        <f aca="false">BC30*(1+$B30/12)</f>
        <v>522.1335438139</v>
      </c>
      <c r="BE30" s="19" t="n">
        <f aca="false">BD30*(1+$B30/12)</f>
        <v>522.568655100411</v>
      </c>
      <c r="BF30" s="19" t="n">
        <f aca="false">BE30*(1+$B30/12)</f>
        <v>523.004128979662</v>
      </c>
      <c r="BG30" s="19" t="n">
        <f aca="false">BF30*(1+$B30/12)</f>
        <v>523.439965753811</v>
      </c>
      <c r="BH30" s="19" t="n">
        <f aca="false">BG30*(1+$B30/12)</f>
        <v>523.876165725273</v>
      </c>
      <c r="BI30" s="19" t="n">
        <f aca="false">BH30*(1+$B30/12)</f>
        <v>524.312729196711</v>
      </c>
      <c r="BJ30" s="19" t="n">
        <f aca="false">BI30*(1+$B30/12)</f>
        <v>524.749656471041</v>
      </c>
      <c r="BK30" s="19" t="n">
        <f aca="false">BJ30*(1+$B30/12)</f>
        <v>525.186947851434</v>
      </c>
    </row>
    <row r="31" customFormat="false" ht="15" hidden="false" customHeight="false" outlineLevel="0" collapsed="false">
      <c r="A31" s="0" t="s">
        <v>87</v>
      </c>
      <c r="B31" s="4" t="n">
        <v>0.01</v>
      </c>
      <c r="D31" s="18" t="n">
        <v>150</v>
      </c>
      <c r="E31" s="19" t="n">
        <f aca="false">D31*(1+$B31/12)</f>
        <v>150.125</v>
      </c>
      <c r="F31" s="19" t="n">
        <f aca="false">E31*(1+$B31/12)</f>
        <v>150.250104166667</v>
      </c>
      <c r="G31" s="19" t="n">
        <f aca="false">F31*(1+$B31/12)</f>
        <v>150.375312586806</v>
      </c>
      <c r="H31" s="19" t="n">
        <f aca="false">G31*(1+$B31/12)</f>
        <v>150.500625347295</v>
      </c>
      <c r="I31" s="19" t="n">
        <f aca="false">H31*(1+$B31/12)</f>
        <v>150.626042535084</v>
      </c>
      <c r="J31" s="19" t="n">
        <f aca="false">I31*(1+$B31/12)</f>
        <v>150.751564237196</v>
      </c>
      <c r="K31" s="19" t="n">
        <f aca="false">J31*(1+$B31/12)</f>
        <v>150.877190540727</v>
      </c>
      <c r="L31" s="19" t="n">
        <f aca="false">K31*(1+$B31/12)</f>
        <v>151.002921532845</v>
      </c>
      <c r="M31" s="19" t="n">
        <f aca="false">L31*(1+$B31/12)</f>
        <v>151.128757300789</v>
      </c>
      <c r="N31" s="19" t="n">
        <f aca="false">M31*(1+$B31/12)</f>
        <v>151.254697931873</v>
      </c>
      <c r="O31" s="19" t="n">
        <f aca="false">N31*(1+$B31/12)</f>
        <v>151.380743513483</v>
      </c>
      <c r="P31" s="19" t="n">
        <f aca="false">O31*(1+$B31/12)</f>
        <v>151.506894133077</v>
      </c>
      <c r="Q31" s="19" t="n">
        <f aca="false">P31*(1+$B31/12)</f>
        <v>151.633149878188</v>
      </c>
      <c r="R31" s="19" t="n">
        <f aca="false">Q31*(1+$B31/12)</f>
        <v>151.75951083642</v>
      </c>
      <c r="S31" s="19" t="n">
        <f aca="false">R31*(1+$B31/12)</f>
        <v>151.88597709545</v>
      </c>
      <c r="T31" s="19" t="n">
        <f aca="false">S31*(1+$B31/12)</f>
        <v>152.01254874303</v>
      </c>
      <c r="U31" s="19" t="n">
        <f aca="false">T31*(1+$B31/12)</f>
        <v>152.139225866982</v>
      </c>
      <c r="V31" s="19" t="n">
        <f aca="false">U31*(1+$B31/12)</f>
        <v>152.266008555205</v>
      </c>
      <c r="W31" s="19" t="n">
        <f aca="false">V31*(1+$B31/12)</f>
        <v>152.392896895667</v>
      </c>
      <c r="X31" s="19" t="n">
        <f aca="false">W31*(1+$B31/12)</f>
        <v>152.519890976414</v>
      </c>
      <c r="Y31" s="19" t="n">
        <f aca="false">X31*(1+$B31/12)</f>
        <v>152.646990885561</v>
      </c>
      <c r="Z31" s="19" t="n">
        <f aca="false">Y31*(1+$B31/12)</f>
        <v>152.774196711299</v>
      </c>
      <c r="AA31" s="19" t="n">
        <f aca="false">Z31*(1+$B31/12)</f>
        <v>152.901508541891</v>
      </c>
      <c r="AB31" s="19" t="n">
        <f aca="false">AA31*(1+$B31/12)</f>
        <v>153.028926465676</v>
      </c>
      <c r="AC31" s="19" t="n">
        <f aca="false">AB31*(1+$B31/12)</f>
        <v>153.156450571064</v>
      </c>
      <c r="AD31" s="19" t="n">
        <f aca="false">AC31*(1+$B31/12)</f>
        <v>153.28408094654</v>
      </c>
      <c r="AE31" s="19" t="n">
        <f aca="false">AD31*(1+$B31/12)</f>
        <v>153.411817680662</v>
      </c>
      <c r="AF31" s="19" t="n">
        <f aca="false">AE31*(1+$B31/12)</f>
        <v>153.539660862063</v>
      </c>
      <c r="AG31" s="19" t="n">
        <f aca="false">AF31*(1+$B31/12)</f>
        <v>153.667610579448</v>
      </c>
      <c r="AH31" s="19" t="n">
        <f aca="false">AG31*(1+$B31/12)</f>
        <v>153.795666921597</v>
      </c>
      <c r="AI31" s="19" t="n">
        <f aca="false">AH31*(1+$B31/12)</f>
        <v>153.923829977365</v>
      </c>
      <c r="AJ31" s="19" t="n">
        <f aca="false">AI31*(1+$B31/12)</f>
        <v>154.05209983568</v>
      </c>
      <c r="AK31" s="19" t="n">
        <f aca="false">AJ31*(1+$B31/12)</f>
        <v>154.180476585543</v>
      </c>
      <c r="AL31" s="19" t="n">
        <f aca="false">AK31*(1+$B31/12)</f>
        <v>154.308960316031</v>
      </c>
      <c r="AM31" s="19" t="n">
        <f aca="false">AL31*(1+$B31/12)</f>
        <v>154.437551116294</v>
      </c>
      <c r="AN31" s="19" t="n">
        <f aca="false">AM31*(1+$B31/12)</f>
        <v>154.566249075558</v>
      </c>
      <c r="AO31" s="19" t="n">
        <f aca="false">AN31*(1+$B31/12)</f>
        <v>154.695054283121</v>
      </c>
      <c r="AP31" s="19" t="n">
        <f aca="false">AO31*(1+$B31/12)</f>
        <v>154.823966828357</v>
      </c>
      <c r="AQ31" s="19" t="n">
        <f aca="false">AP31*(1+$B31/12)</f>
        <v>154.952986800714</v>
      </c>
      <c r="AR31" s="19" t="n">
        <f aca="false">AQ31*(1+$B31/12)</f>
        <v>155.082114289714</v>
      </c>
      <c r="AS31" s="19" t="n">
        <f aca="false">AR31*(1+$B31/12)</f>
        <v>155.211349384956</v>
      </c>
      <c r="AT31" s="19" t="n">
        <f aca="false">AS31*(1+$B31/12)</f>
        <v>155.34069217611</v>
      </c>
      <c r="AU31" s="19" t="n">
        <f aca="false">AT31*(1+$B31/12)</f>
        <v>155.470142752923</v>
      </c>
      <c r="AV31" s="19" t="n">
        <f aca="false">AU31*(1+$B31/12)</f>
        <v>155.599701205217</v>
      </c>
      <c r="AW31" s="19" t="n">
        <f aca="false">AV31*(1+$B31/12)</f>
        <v>155.729367622888</v>
      </c>
      <c r="AX31" s="19" t="n">
        <f aca="false">AW31*(1+$B31/12)</f>
        <v>155.859142095907</v>
      </c>
      <c r="AY31" s="19" t="n">
        <f aca="false">AX31*(1+$B31/12)</f>
        <v>155.989024714321</v>
      </c>
      <c r="AZ31" s="19" t="n">
        <f aca="false">AY31*(1+$B31/12)</f>
        <v>156.119015568249</v>
      </c>
      <c r="BA31" s="19" t="n">
        <f aca="false">AZ31*(1+$B31/12)</f>
        <v>156.249114747889</v>
      </c>
      <c r="BB31" s="19" t="n">
        <f aca="false">BA31*(1+$B31/12)</f>
        <v>156.379322343513</v>
      </c>
      <c r="BC31" s="19" t="n">
        <f aca="false">BB31*(1+$B31/12)</f>
        <v>156.509638445465</v>
      </c>
      <c r="BD31" s="19" t="n">
        <f aca="false">BC31*(1+$B31/12)</f>
        <v>156.64006314417</v>
      </c>
      <c r="BE31" s="19" t="n">
        <f aca="false">BD31*(1+$B31/12)</f>
        <v>156.770596530123</v>
      </c>
      <c r="BF31" s="19" t="n">
        <f aca="false">BE31*(1+$B31/12)</f>
        <v>156.901238693899</v>
      </c>
      <c r="BG31" s="19" t="n">
        <f aca="false">BF31*(1+$B31/12)</f>
        <v>157.031989726143</v>
      </c>
      <c r="BH31" s="19" t="n">
        <f aca="false">BG31*(1+$B31/12)</f>
        <v>157.162849717582</v>
      </c>
      <c r="BI31" s="19" t="n">
        <f aca="false">BH31*(1+$B31/12)</f>
        <v>157.293818759013</v>
      </c>
      <c r="BJ31" s="19" t="n">
        <f aca="false">BI31*(1+$B31/12)</f>
        <v>157.424896941312</v>
      </c>
      <c r="BK31" s="19" t="n">
        <f aca="false">BJ31*(1+$B31/12)</f>
        <v>157.55608435543</v>
      </c>
    </row>
    <row r="32" customFormat="false" ht="15" hidden="false" customHeight="false" outlineLevel="0" collapsed="false">
      <c r="A32" s="0" t="s">
        <v>88</v>
      </c>
      <c r="B32" s="4" t="n">
        <v>0.01</v>
      </c>
      <c r="D32" s="18" t="n">
        <v>100</v>
      </c>
      <c r="E32" s="19" t="n">
        <f aca="false">D32*(1+$B32/12)</f>
        <v>100.083333333333</v>
      </c>
      <c r="F32" s="19" t="n">
        <f aca="false">E32*(1+$B32/12)</f>
        <v>100.166736111111</v>
      </c>
      <c r="G32" s="19" t="n">
        <f aca="false">F32*(1+$B32/12)</f>
        <v>100.250208391204</v>
      </c>
      <c r="H32" s="19" t="n">
        <f aca="false">G32*(1+$B32/12)</f>
        <v>100.33375023153</v>
      </c>
      <c r="I32" s="19" t="n">
        <f aca="false">H32*(1+$B32/12)</f>
        <v>100.417361690056</v>
      </c>
      <c r="J32" s="19" t="n">
        <f aca="false">I32*(1+$B32/12)</f>
        <v>100.501042824798</v>
      </c>
      <c r="K32" s="19" t="n">
        <f aca="false">J32*(1+$B32/12)</f>
        <v>100.584793693818</v>
      </c>
      <c r="L32" s="19" t="n">
        <f aca="false">K32*(1+$B32/12)</f>
        <v>100.66861435523</v>
      </c>
      <c r="M32" s="19" t="n">
        <f aca="false">L32*(1+$B32/12)</f>
        <v>100.752504867193</v>
      </c>
      <c r="N32" s="19" t="n">
        <f aca="false">M32*(1+$B32/12)</f>
        <v>100.836465287915</v>
      </c>
      <c r="O32" s="19" t="n">
        <f aca="false">N32*(1+$B32/12)</f>
        <v>100.920495675655</v>
      </c>
      <c r="P32" s="19" t="n">
        <f aca="false">O32*(1+$B32/12)</f>
        <v>101.004596088718</v>
      </c>
      <c r="Q32" s="19" t="n">
        <f aca="false">P32*(1+$B32/12)</f>
        <v>101.088766585459</v>
      </c>
      <c r="R32" s="19" t="n">
        <f aca="false">Q32*(1+$B32/12)</f>
        <v>101.17300722428</v>
      </c>
      <c r="S32" s="19" t="n">
        <f aca="false">R32*(1+$B32/12)</f>
        <v>101.257318063633</v>
      </c>
      <c r="T32" s="19" t="n">
        <f aca="false">S32*(1+$B32/12)</f>
        <v>101.34169916202</v>
      </c>
      <c r="U32" s="19" t="n">
        <f aca="false">T32*(1+$B32/12)</f>
        <v>101.426150577988</v>
      </c>
      <c r="V32" s="19" t="n">
        <f aca="false">U32*(1+$B32/12)</f>
        <v>101.510672370136</v>
      </c>
      <c r="W32" s="19" t="n">
        <f aca="false">V32*(1+$B32/12)</f>
        <v>101.595264597112</v>
      </c>
      <c r="X32" s="19" t="n">
        <f aca="false">W32*(1+$B32/12)</f>
        <v>101.679927317609</v>
      </c>
      <c r="Y32" s="19" t="n">
        <f aca="false">X32*(1+$B32/12)</f>
        <v>101.764660590374</v>
      </c>
      <c r="Z32" s="19" t="n">
        <f aca="false">Y32*(1+$B32/12)</f>
        <v>101.849464474199</v>
      </c>
      <c r="AA32" s="19" t="n">
        <f aca="false">Z32*(1+$B32/12)</f>
        <v>101.934339027928</v>
      </c>
      <c r="AB32" s="19" t="n">
        <f aca="false">AA32*(1+$B32/12)</f>
        <v>102.019284310451</v>
      </c>
      <c r="AC32" s="19" t="n">
        <f aca="false">AB32*(1+$B32/12)</f>
        <v>102.10430038071</v>
      </c>
      <c r="AD32" s="19" t="n">
        <f aca="false">AC32*(1+$B32/12)</f>
        <v>102.189387297693</v>
      </c>
      <c r="AE32" s="19" t="n">
        <f aca="false">AD32*(1+$B32/12)</f>
        <v>102.274545120442</v>
      </c>
      <c r="AF32" s="19" t="n">
        <f aca="false">AE32*(1+$B32/12)</f>
        <v>102.359773908042</v>
      </c>
      <c r="AG32" s="19" t="n">
        <f aca="false">AF32*(1+$B32/12)</f>
        <v>102.445073719632</v>
      </c>
      <c r="AH32" s="19" t="n">
        <f aca="false">AG32*(1+$B32/12)</f>
        <v>102.530444614398</v>
      </c>
      <c r="AI32" s="19" t="n">
        <f aca="false">AH32*(1+$B32/12)</f>
        <v>102.615886651577</v>
      </c>
      <c r="AJ32" s="19" t="n">
        <f aca="false">AI32*(1+$B32/12)</f>
        <v>102.701399890453</v>
      </c>
      <c r="AK32" s="19" t="n">
        <f aca="false">AJ32*(1+$B32/12)</f>
        <v>102.786984390362</v>
      </c>
      <c r="AL32" s="19" t="n">
        <f aca="false">AK32*(1+$B32/12)</f>
        <v>102.872640210687</v>
      </c>
      <c r="AM32" s="19" t="n">
        <f aca="false">AL32*(1+$B32/12)</f>
        <v>102.958367410863</v>
      </c>
      <c r="AN32" s="19" t="n">
        <f aca="false">AM32*(1+$B32/12)</f>
        <v>103.044166050372</v>
      </c>
      <c r="AO32" s="19" t="n">
        <f aca="false">AN32*(1+$B32/12)</f>
        <v>103.130036188747</v>
      </c>
      <c r="AP32" s="19" t="n">
        <f aca="false">AO32*(1+$B32/12)</f>
        <v>103.215977885571</v>
      </c>
      <c r="AQ32" s="19" t="n">
        <f aca="false">AP32*(1+$B32/12)</f>
        <v>103.301991200476</v>
      </c>
      <c r="AR32" s="19" t="n">
        <f aca="false">AQ32*(1+$B32/12)</f>
        <v>103.388076193143</v>
      </c>
      <c r="AS32" s="19" t="n">
        <f aca="false">AR32*(1+$B32/12)</f>
        <v>103.474232923304</v>
      </c>
      <c r="AT32" s="19" t="n">
        <f aca="false">AS32*(1+$B32/12)</f>
        <v>103.56046145074</v>
      </c>
      <c r="AU32" s="19" t="n">
        <f aca="false">AT32*(1+$B32/12)</f>
        <v>103.646761835282</v>
      </c>
      <c r="AV32" s="19" t="n">
        <f aca="false">AU32*(1+$B32/12)</f>
        <v>103.733134136811</v>
      </c>
      <c r="AW32" s="19" t="n">
        <f aca="false">AV32*(1+$B32/12)</f>
        <v>103.819578415259</v>
      </c>
      <c r="AX32" s="19" t="n">
        <f aca="false">AW32*(1+$B32/12)</f>
        <v>103.906094730605</v>
      </c>
      <c r="AY32" s="19" t="n">
        <f aca="false">AX32*(1+$B32/12)</f>
        <v>103.99268314288</v>
      </c>
      <c r="AZ32" s="19" t="n">
        <f aca="false">AY32*(1+$B32/12)</f>
        <v>104.079343712166</v>
      </c>
      <c r="BA32" s="19" t="n">
        <f aca="false">AZ32*(1+$B32/12)</f>
        <v>104.166076498593</v>
      </c>
      <c r="BB32" s="19" t="n">
        <f aca="false">BA32*(1+$B32/12)</f>
        <v>104.252881562342</v>
      </c>
      <c r="BC32" s="19" t="n">
        <f aca="false">BB32*(1+$B32/12)</f>
        <v>104.339758963644</v>
      </c>
      <c r="BD32" s="19" t="n">
        <f aca="false">BC32*(1+$B32/12)</f>
        <v>104.42670876278</v>
      </c>
      <c r="BE32" s="19" t="n">
        <f aca="false">BD32*(1+$B32/12)</f>
        <v>104.513731020082</v>
      </c>
      <c r="BF32" s="19" t="n">
        <f aca="false">BE32*(1+$B32/12)</f>
        <v>104.600825795932</v>
      </c>
      <c r="BG32" s="19" t="n">
        <f aca="false">BF32*(1+$B32/12)</f>
        <v>104.687993150762</v>
      </c>
      <c r="BH32" s="19" t="n">
        <f aca="false">BG32*(1+$B32/12)</f>
        <v>104.775233145055</v>
      </c>
      <c r="BI32" s="19" t="n">
        <f aca="false">BH32*(1+$B32/12)</f>
        <v>104.862545839342</v>
      </c>
      <c r="BJ32" s="19" t="n">
        <f aca="false">BI32*(1+$B32/12)</f>
        <v>104.949931294208</v>
      </c>
      <c r="BK32" s="19" t="n">
        <f aca="false">BJ32*(1+$B32/12)</f>
        <v>105.037389570287</v>
      </c>
    </row>
    <row r="33" customFormat="false" ht="15" hidden="false" customHeight="false" outlineLevel="0" collapsed="false">
      <c r="A33" s="0" t="s">
        <v>72</v>
      </c>
      <c r="B33" s="4" t="n">
        <v>0.01</v>
      </c>
      <c r="D33" s="18" t="n">
        <v>100</v>
      </c>
      <c r="E33" s="19" t="n">
        <f aca="false">D33*(1+$B33/12)</f>
        <v>100.083333333333</v>
      </c>
      <c r="F33" s="19" t="n">
        <f aca="false">E33*(1+$B33/12)</f>
        <v>100.166736111111</v>
      </c>
      <c r="G33" s="19" t="n">
        <f aca="false">F33*(1+$B33/12)</f>
        <v>100.250208391204</v>
      </c>
      <c r="H33" s="19" t="n">
        <f aca="false">G33*(1+$B33/12)</f>
        <v>100.33375023153</v>
      </c>
      <c r="I33" s="19" t="n">
        <f aca="false">H33*(1+$B33/12)</f>
        <v>100.417361690056</v>
      </c>
      <c r="J33" s="19" t="n">
        <f aca="false">I33*(1+$B33/12)</f>
        <v>100.501042824798</v>
      </c>
      <c r="K33" s="19" t="n">
        <f aca="false">J33*(1+$B33/12)</f>
        <v>100.584793693818</v>
      </c>
      <c r="L33" s="19" t="n">
        <f aca="false">K33*(1+$B33/12)</f>
        <v>100.66861435523</v>
      </c>
      <c r="M33" s="19" t="n">
        <f aca="false">L33*(1+$B33/12)</f>
        <v>100.752504867193</v>
      </c>
      <c r="N33" s="19" t="n">
        <f aca="false">M33*(1+$B33/12)</f>
        <v>100.836465287915</v>
      </c>
      <c r="O33" s="19" t="n">
        <f aca="false">N33*(1+$B33/12)</f>
        <v>100.920495675655</v>
      </c>
      <c r="P33" s="19" t="n">
        <f aca="false">O33*(1+$B33/12)</f>
        <v>101.004596088718</v>
      </c>
      <c r="Q33" s="19" t="n">
        <f aca="false">P33*(1+$B33/12)</f>
        <v>101.088766585459</v>
      </c>
      <c r="R33" s="19" t="n">
        <f aca="false">Q33*(1+$B33/12)</f>
        <v>101.17300722428</v>
      </c>
      <c r="S33" s="19" t="n">
        <f aca="false">R33*(1+$B33/12)</f>
        <v>101.257318063633</v>
      </c>
      <c r="T33" s="19" t="n">
        <f aca="false">S33*(1+$B33/12)</f>
        <v>101.34169916202</v>
      </c>
      <c r="U33" s="19" t="n">
        <f aca="false">T33*(1+$B33/12)</f>
        <v>101.426150577988</v>
      </c>
      <c r="V33" s="19" t="n">
        <f aca="false">U33*(1+$B33/12)</f>
        <v>101.510672370136</v>
      </c>
      <c r="W33" s="19" t="n">
        <f aca="false">V33*(1+$B33/12)</f>
        <v>101.595264597112</v>
      </c>
      <c r="X33" s="19" t="n">
        <f aca="false">W33*(1+$B33/12)</f>
        <v>101.679927317609</v>
      </c>
      <c r="Y33" s="19" t="n">
        <f aca="false">X33*(1+$B33/12)</f>
        <v>101.764660590374</v>
      </c>
      <c r="Z33" s="19" t="n">
        <f aca="false">Y33*(1+$B33/12)</f>
        <v>101.849464474199</v>
      </c>
      <c r="AA33" s="19" t="n">
        <f aca="false">Z33*(1+$B33/12)</f>
        <v>101.934339027928</v>
      </c>
      <c r="AB33" s="19" t="n">
        <f aca="false">AA33*(1+$B33/12)</f>
        <v>102.019284310451</v>
      </c>
      <c r="AC33" s="19" t="n">
        <f aca="false">AB33*(1+$B33/12)</f>
        <v>102.10430038071</v>
      </c>
      <c r="AD33" s="19" t="n">
        <f aca="false">AC33*(1+$B33/12)</f>
        <v>102.189387297693</v>
      </c>
      <c r="AE33" s="19" t="n">
        <f aca="false">AD33*(1+$B33/12)</f>
        <v>102.274545120442</v>
      </c>
      <c r="AF33" s="19" t="n">
        <f aca="false">AE33*(1+$B33/12)</f>
        <v>102.359773908042</v>
      </c>
      <c r="AG33" s="19" t="n">
        <f aca="false">AF33*(1+$B33/12)</f>
        <v>102.445073719632</v>
      </c>
      <c r="AH33" s="19" t="n">
        <f aca="false">AG33*(1+$B33/12)</f>
        <v>102.530444614398</v>
      </c>
      <c r="AI33" s="19" t="n">
        <f aca="false">AH33*(1+$B33/12)</f>
        <v>102.615886651577</v>
      </c>
      <c r="AJ33" s="19" t="n">
        <f aca="false">AI33*(1+$B33/12)</f>
        <v>102.701399890453</v>
      </c>
      <c r="AK33" s="19" t="n">
        <f aca="false">AJ33*(1+$B33/12)</f>
        <v>102.786984390362</v>
      </c>
      <c r="AL33" s="19" t="n">
        <f aca="false">AK33*(1+$B33/12)</f>
        <v>102.872640210687</v>
      </c>
      <c r="AM33" s="19" t="n">
        <f aca="false">AL33*(1+$B33/12)</f>
        <v>102.958367410863</v>
      </c>
      <c r="AN33" s="19" t="n">
        <f aca="false">AM33*(1+$B33/12)</f>
        <v>103.044166050372</v>
      </c>
      <c r="AO33" s="19" t="n">
        <f aca="false">AN33*(1+$B33/12)</f>
        <v>103.130036188747</v>
      </c>
      <c r="AP33" s="19" t="n">
        <f aca="false">AO33*(1+$B33/12)</f>
        <v>103.215977885571</v>
      </c>
      <c r="AQ33" s="19" t="n">
        <f aca="false">AP33*(1+$B33/12)</f>
        <v>103.301991200476</v>
      </c>
      <c r="AR33" s="19" t="n">
        <f aca="false">AQ33*(1+$B33/12)</f>
        <v>103.388076193143</v>
      </c>
      <c r="AS33" s="19" t="n">
        <f aca="false">AR33*(1+$B33/12)</f>
        <v>103.474232923304</v>
      </c>
      <c r="AT33" s="19" t="n">
        <f aca="false">AS33*(1+$B33/12)</f>
        <v>103.56046145074</v>
      </c>
      <c r="AU33" s="19" t="n">
        <f aca="false">AT33*(1+$B33/12)</f>
        <v>103.646761835282</v>
      </c>
      <c r="AV33" s="19" t="n">
        <f aca="false">AU33*(1+$B33/12)</f>
        <v>103.733134136811</v>
      </c>
      <c r="AW33" s="19" t="n">
        <f aca="false">AV33*(1+$B33/12)</f>
        <v>103.819578415259</v>
      </c>
      <c r="AX33" s="19" t="n">
        <f aca="false">AW33*(1+$B33/12)</f>
        <v>103.906094730605</v>
      </c>
      <c r="AY33" s="19" t="n">
        <f aca="false">AX33*(1+$B33/12)</f>
        <v>103.99268314288</v>
      </c>
      <c r="AZ33" s="19" t="n">
        <f aca="false">AY33*(1+$B33/12)</f>
        <v>104.079343712166</v>
      </c>
      <c r="BA33" s="19" t="n">
        <f aca="false">AZ33*(1+$B33/12)</f>
        <v>104.166076498593</v>
      </c>
      <c r="BB33" s="19" t="n">
        <f aca="false">BA33*(1+$B33/12)</f>
        <v>104.252881562342</v>
      </c>
      <c r="BC33" s="19" t="n">
        <f aca="false">BB33*(1+$B33/12)</f>
        <v>104.339758963644</v>
      </c>
      <c r="BD33" s="19" t="n">
        <f aca="false">BC33*(1+$B33/12)</f>
        <v>104.42670876278</v>
      </c>
      <c r="BE33" s="19" t="n">
        <f aca="false">BD33*(1+$B33/12)</f>
        <v>104.513731020082</v>
      </c>
      <c r="BF33" s="19" t="n">
        <f aca="false">BE33*(1+$B33/12)</f>
        <v>104.600825795932</v>
      </c>
      <c r="BG33" s="19" t="n">
        <f aca="false">BF33*(1+$B33/12)</f>
        <v>104.687993150762</v>
      </c>
      <c r="BH33" s="19" t="n">
        <f aca="false">BG33*(1+$B33/12)</f>
        <v>104.775233145055</v>
      </c>
      <c r="BI33" s="19" t="n">
        <f aca="false">BH33*(1+$B33/12)</f>
        <v>104.862545839342</v>
      </c>
      <c r="BJ33" s="19" t="n">
        <f aca="false">BI33*(1+$B33/12)</f>
        <v>104.949931294208</v>
      </c>
      <c r="BK33" s="19" t="n">
        <f aca="false">BJ33*(1+$B33/12)</f>
        <v>105.037389570287</v>
      </c>
    </row>
    <row r="34" customFormat="false" ht="15" hidden="false" customHeight="false" outlineLevel="0" collapsed="false">
      <c r="A34" s="0" t="s">
        <v>89</v>
      </c>
      <c r="B34" s="4" t="n">
        <v>0.01</v>
      </c>
      <c r="D34" s="18" t="n">
        <v>500</v>
      </c>
      <c r="E34" s="19" t="n">
        <f aca="false">D34*(1+$B34/12)</f>
        <v>500.416666666667</v>
      </c>
      <c r="F34" s="19" t="n">
        <f aca="false">E34*(1+$B34/12)</f>
        <v>500.833680555555</v>
      </c>
      <c r="G34" s="19" t="n">
        <f aca="false">F34*(1+$B34/12)</f>
        <v>501.251041956018</v>
      </c>
      <c r="H34" s="19" t="n">
        <f aca="false">G34*(1+$B34/12)</f>
        <v>501.668751157648</v>
      </c>
      <c r="I34" s="19" t="n">
        <f aca="false">H34*(1+$B34/12)</f>
        <v>502.08680845028</v>
      </c>
      <c r="J34" s="19" t="n">
        <f aca="false">I34*(1+$B34/12)</f>
        <v>502.505214123988</v>
      </c>
      <c r="K34" s="19" t="n">
        <f aca="false">J34*(1+$B34/12)</f>
        <v>502.923968469092</v>
      </c>
      <c r="L34" s="19" t="n">
        <f aca="false">K34*(1+$B34/12)</f>
        <v>503.343071776149</v>
      </c>
      <c r="M34" s="19" t="n">
        <f aca="false">L34*(1+$B34/12)</f>
        <v>503.762524335962</v>
      </c>
      <c r="N34" s="19" t="n">
        <f aca="false">M34*(1+$B34/12)</f>
        <v>504.182326439576</v>
      </c>
      <c r="O34" s="19" t="n">
        <f aca="false">N34*(1+$B34/12)</f>
        <v>504.602478378275</v>
      </c>
      <c r="P34" s="19" t="n">
        <f aca="false">O34*(1+$B34/12)</f>
        <v>505.02298044359</v>
      </c>
      <c r="Q34" s="19" t="n">
        <f aca="false">P34*(1+$B34/12)</f>
        <v>505.443832927293</v>
      </c>
      <c r="R34" s="19" t="n">
        <f aca="false">Q34*(1+$B34/12)</f>
        <v>505.8650361214</v>
      </c>
      <c r="S34" s="19" t="n">
        <f aca="false">R34*(1+$B34/12)</f>
        <v>506.286590318167</v>
      </c>
      <c r="T34" s="19" t="n">
        <f aca="false">S34*(1+$B34/12)</f>
        <v>506.708495810099</v>
      </c>
      <c r="U34" s="19" t="n">
        <f aca="false">T34*(1+$B34/12)</f>
        <v>507.130752889941</v>
      </c>
      <c r="V34" s="19" t="n">
        <f aca="false">U34*(1+$B34/12)</f>
        <v>507.553361850682</v>
      </c>
      <c r="W34" s="19" t="n">
        <f aca="false">V34*(1+$B34/12)</f>
        <v>507.976322985558</v>
      </c>
      <c r="X34" s="19" t="n">
        <f aca="false">W34*(1+$B34/12)</f>
        <v>508.399636588046</v>
      </c>
      <c r="Y34" s="19" t="n">
        <f aca="false">X34*(1+$B34/12)</f>
        <v>508.823302951869</v>
      </c>
      <c r="Z34" s="19" t="n">
        <f aca="false">Y34*(1+$B34/12)</f>
        <v>509.247322370996</v>
      </c>
      <c r="AA34" s="19" t="n">
        <f aca="false">Z34*(1+$B34/12)</f>
        <v>509.671695139638</v>
      </c>
      <c r="AB34" s="19" t="n">
        <f aca="false">AA34*(1+$B34/12)</f>
        <v>510.096421552254</v>
      </c>
      <c r="AC34" s="19" t="n">
        <f aca="false">AB34*(1+$B34/12)</f>
        <v>510.521501903548</v>
      </c>
      <c r="AD34" s="19" t="n">
        <f aca="false">AC34*(1+$B34/12)</f>
        <v>510.946936488467</v>
      </c>
      <c r="AE34" s="19" t="n">
        <f aca="false">AD34*(1+$B34/12)</f>
        <v>511.372725602208</v>
      </c>
      <c r="AF34" s="19" t="n">
        <f aca="false">AE34*(1+$B34/12)</f>
        <v>511.79886954021</v>
      </c>
      <c r="AG34" s="19" t="n">
        <f aca="false">AF34*(1+$B34/12)</f>
        <v>512.22536859816</v>
      </c>
      <c r="AH34" s="19" t="n">
        <f aca="false">AG34*(1+$B34/12)</f>
        <v>512.652223071992</v>
      </c>
      <c r="AI34" s="19" t="n">
        <f aca="false">AH34*(1+$B34/12)</f>
        <v>513.079433257885</v>
      </c>
      <c r="AJ34" s="19" t="n">
        <f aca="false">AI34*(1+$B34/12)</f>
        <v>513.506999452266</v>
      </c>
      <c r="AK34" s="19" t="n">
        <f aca="false">AJ34*(1+$B34/12)</f>
        <v>513.93492195181</v>
      </c>
      <c r="AL34" s="19" t="n">
        <f aca="false">AK34*(1+$B34/12)</f>
        <v>514.363201053436</v>
      </c>
      <c r="AM34" s="19" t="n">
        <f aca="false">AL34*(1+$B34/12)</f>
        <v>514.791837054314</v>
      </c>
      <c r="AN34" s="19" t="n">
        <f aca="false">AM34*(1+$B34/12)</f>
        <v>515.220830251859</v>
      </c>
      <c r="AO34" s="19" t="n">
        <f aca="false">AN34*(1+$B34/12)</f>
        <v>515.650180943736</v>
      </c>
      <c r="AP34" s="19" t="n">
        <f aca="false">AO34*(1+$B34/12)</f>
        <v>516.079889427855</v>
      </c>
      <c r="AQ34" s="19" t="n">
        <f aca="false">AP34*(1+$B34/12)</f>
        <v>516.509956002379</v>
      </c>
      <c r="AR34" s="19" t="n">
        <f aca="false">AQ34*(1+$B34/12)</f>
        <v>516.940380965714</v>
      </c>
      <c r="AS34" s="19" t="n">
        <f aca="false">AR34*(1+$B34/12)</f>
        <v>517.371164616519</v>
      </c>
      <c r="AT34" s="19" t="n">
        <f aca="false">AS34*(1+$B34/12)</f>
        <v>517.802307253699</v>
      </c>
      <c r="AU34" s="19" t="n">
        <f aca="false">AT34*(1+$B34/12)</f>
        <v>518.23380917641</v>
      </c>
      <c r="AV34" s="19" t="n">
        <f aca="false">AU34*(1+$B34/12)</f>
        <v>518.665670684057</v>
      </c>
      <c r="AW34" s="19" t="n">
        <f aca="false">AV34*(1+$B34/12)</f>
        <v>519.097892076294</v>
      </c>
      <c r="AX34" s="19" t="n">
        <f aca="false">AW34*(1+$B34/12)</f>
        <v>519.530473653024</v>
      </c>
      <c r="AY34" s="19" t="n">
        <f aca="false">AX34*(1+$B34/12)</f>
        <v>519.963415714402</v>
      </c>
      <c r="AZ34" s="19" t="n">
        <f aca="false">AY34*(1+$B34/12)</f>
        <v>520.39671856083</v>
      </c>
      <c r="BA34" s="19" t="n">
        <f aca="false">AZ34*(1+$B34/12)</f>
        <v>520.830382492964</v>
      </c>
      <c r="BB34" s="19" t="n">
        <f aca="false">BA34*(1+$B34/12)</f>
        <v>521.264407811708</v>
      </c>
      <c r="BC34" s="19" t="n">
        <f aca="false">BB34*(1+$B34/12)</f>
        <v>521.698794818218</v>
      </c>
      <c r="BD34" s="19" t="n">
        <f aca="false">BC34*(1+$B34/12)</f>
        <v>522.1335438139</v>
      </c>
      <c r="BE34" s="19" t="n">
        <f aca="false">BD34*(1+$B34/12)</f>
        <v>522.568655100411</v>
      </c>
      <c r="BF34" s="19" t="n">
        <f aca="false">BE34*(1+$B34/12)</f>
        <v>523.004128979662</v>
      </c>
      <c r="BG34" s="19" t="n">
        <f aca="false">BF34*(1+$B34/12)</f>
        <v>523.439965753811</v>
      </c>
      <c r="BH34" s="19" t="n">
        <f aca="false">BG34*(1+$B34/12)</f>
        <v>523.876165725273</v>
      </c>
      <c r="BI34" s="19" t="n">
        <f aca="false">BH34*(1+$B34/12)</f>
        <v>524.312729196711</v>
      </c>
      <c r="BJ34" s="19" t="n">
        <f aca="false">BI34*(1+$B34/12)</f>
        <v>524.749656471041</v>
      </c>
      <c r="BK34" s="19" t="n">
        <f aca="false">BJ34*(1+$B34/12)</f>
        <v>525.186947851434</v>
      </c>
    </row>
    <row r="35" customFormat="false" ht="15" hidden="false" customHeight="false" outlineLevel="0" collapsed="false">
      <c r="A35" s="0" t="s">
        <v>90</v>
      </c>
      <c r="D35" s="10" t="n">
        <f aca="false">SUM(D20:D34)</f>
        <v>17400</v>
      </c>
      <c r="E35" s="10" t="n">
        <f aca="false">SUM(E20:E34)</f>
        <v>17414.5</v>
      </c>
      <c r="F35" s="10" t="n">
        <f aca="false">SUM(F20:F34)</f>
        <v>17429.0120833333</v>
      </c>
      <c r="G35" s="10" t="n">
        <f aca="false">SUM(G20:G34)</f>
        <v>17443.5362600694</v>
      </c>
      <c r="H35" s="10" t="n">
        <f aca="false">SUM(H20:H34)</f>
        <v>17458.0725402862</v>
      </c>
      <c r="I35" s="10" t="n">
        <f aca="false">SUM(I20:I34)</f>
        <v>17472.6209340697</v>
      </c>
      <c r="J35" s="10" t="n">
        <f aca="false">SUM(J20:J34)</f>
        <v>17487.1814515148</v>
      </c>
      <c r="K35" s="10" t="n">
        <f aca="false">SUM(K20:K34)</f>
        <v>17501.7541027244</v>
      </c>
      <c r="L35" s="10" t="n">
        <f aca="false">SUM(L20:L34)</f>
        <v>17516.33889781</v>
      </c>
      <c r="M35" s="10" t="n">
        <f aca="false">SUM(M20:M34)</f>
        <v>17530.9358468915</v>
      </c>
      <c r="N35" s="10" t="n">
        <f aca="false">SUM(N20:N34)</f>
        <v>17545.5449600972</v>
      </c>
      <c r="O35" s="10" t="n">
        <f aca="false">SUM(O20:O34)</f>
        <v>17560.166247564</v>
      </c>
      <c r="P35" s="10" t="n">
        <f aca="false">SUM(P20:P34)</f>
        <v>17574.799719437</v>
      </c>
      <c r="Q35" s="10" t="n">
        <f aca="false">SUM(Q20:Q34)</f>
        <v>17589.4453858698</v>
      </c>
      <c r="R35" s="10" t="n">
        <f aca="false">SUM(R20:R34)</f>
        <v>17604.1032570247</v>
      </c>
      <c r="S35" s="10" t="n">
        <f aca="false">SUM(S20:S34)</f>
        <v>17618.7733430722</v>
      </c>
      <c r="T35" s="10" t="n">
        <f aca="false">SUM(T20:T34)</f>
        <v>17633.4556541914</v>
      </c>
      <c r="U35" s="10" t="n">
        <f aca="false">SUM(U20:U34)</f>
        <v>17648.1502005699</v>
      </c>
      <c r="V35" s="10" t="n">
        <f aca="false">SUM(V20:V34)</f>
        <v>17662.8569924037</v>
      </c>
      <c r="W35" s="10" t="n">
        <f aca="false">SUM(W20:W34)</f>
        <v>17677.5760398974</v>
      </c>
      <c r="X35" s="10" t="n">
        <f aca="false">SUM(X20:X34)</f>
        <v>17692.307353264</v>
      </c>
      <c r="Y35" s="10" t="n">
        <f aca="false">SUM(Y20:Y34)</f>
        <v>17707.050942725</v>
      </c>
      <c r="Z35" s="10" t="n">
        <f aca="false">SUM(Z20:Z34)</f>
        <v>17721.8068185106</v>
      </c>
      <c r="AA35" s="10" t="n">
        <f aca="false">SUM(AA20:AA34)</f>
        <v>17736.5749908594</v>
      </c>
      <c r="AB35" s="10" t="n">
        <f aca="false">SUM(AB20:AB34)</f>
        <v>17751.3554700185</v>
      </c>
      <c r="AC35" s="10" t="n">
        <f aca="false">SUM(AC20:AC34)</f>
        <v>17766.1482662435</v>
      </c>
      <c r="AD35" s="10" t="n">
        <f aca="false">SUM(AD20:AD34)</f>
        <v>17780.9533897987</v>
      </c>
      <c r="AE35" s="10" t="n">
        <f aca="false">SUM(AE20:AE34)</f>
        <v>17795.7708509568</v>
      </c>
      <c r="AF35" s="10" t="n">
        <f aca="false">SUM(AF20:AF34)</f>
        <v>17810.6006599993</v>
      </c>
      <c r="AG35" s="10" t="n">
        <f aca="false">SUM(AG20:AG34)</f>
        <v>17825.442827216</v>
      </c>
      <c r="AH35" s="10" t="n">
        <f aca="false">SUM(AH20:AH34)</f>
        <v>17840.2973629053</v>
      </c>
      <c r="AI35" s="10" t="n">
        <f aca="false">SUM(AI20:AI34)</f>
        <v>17855.1642773744</v>
      </c>
      <c r="AJ35" s="10" t="n">
        <f aca="false">SUM(AJ20:AJ34)</f>
        <v>17870.0435809389</v>
      </c>
      <c r="AK35" s="10" t="n">
        <f aca="false">SUM(AK20:AK34)</f>
        <v>17884.935283923</v>
      </c>
      <c r="AL35" s="10" t="n">
        <f aca="false">SUM(AL20:AL34)</f>
        <v>17899.8393966596</v>
      </c>
      <c r="AM35" s="10" t="n">
        <f aca="false">SUM(AM20:AM34)</f>
        <v>17914.7559294901</v>
      </c>
      <c r="AN35" s="10" t="n">
        <f aca="false">SUM(AN20:AN34)</f>
        <v>17929.6848927647</v>
      </c>
      <c r="AO35" s="10" t="n">
        <f aca="false">SUM(AO20:AO34)</f>
        <v>17944.626296842</v>
      </c>
      <c r="AP35" s="10" t="n">
        <f aca="false">SUM(AP20:AP34)</f>
        <v>17959.5801520894</v>
      </c>
      <c r="AQ35" s="10" t="n">
        <f aca="false">SUM(AQ20:AQ34)</f>
        <v>17974.5464688828</v>
      </c>
      <c r="AR35" s="10" t="n">
        <f aca="false">SUM(AR20:AR34)</f>
        <v>17989.5252576068</v>
      </c>
      <c r="AS35" s="10" t="n">
        <f aca="false">SUM(AS20:AS34)</f>
        <v>18004.5165286549</v>
      </c>
      <c r="AT35" s="10" t="n">
        <f aca="false">SUM(AT20:AT34)</f>
        <v>18019.5202924287</v>
      </c>
      <c r="AU35" s="10" t="n">
        <f aca="false">SUM(AU20:AU34)</f>
        <v>18034.5365593391</v>
      </c>
      <c r="AV35" s="10" t="n">
        <f aca="false">SUM(AV20:AV34)</f>
        <v>18049.5653398052</v>
      </c>
      <c r="AW35" s="10" t="n">
        <f aca="false">SUM(AW20:AW34)</f>
        <v>18064.606644255</v>
      </c>
      <c r="AX35" s="10" t="n">
        <f aca="false">SUM(AX20:AX34)</f>
        <v>18079.6604831252</v>
      </c>
      <c r="AY35" s="10" t="n">
        <f aca="false">SUM(AY20:AY34)</f>
        <v>18094.7268668612</v>
      </c>
      <c r="AZ35" s="10" t="n">
        <f aca="false">SUM(AZ20:AZ34)</f>
        <v>18109.8058059169</v>
      </c>
      <c r="BA35" s="10" t="n">
        <f aca="false">SUM(BA20:BA34)</f>
        <v>18124.8973107552</v>
      </c>
      <c r="BB35" s="10" t="n">
        <f aca="false">SUM(BB20:BB34)</f>
        <v>18140.0013918475</v>
      </c>
      <c r="BC35" s="10" t="n">
        <f aca="false">SUM(BC20:BC34)</f>
        <v>18155.118059674</v>
      </c>
      <c r="BD35" s="10" t="n">
        <f aca="false">SUM(BD20:BD34)</f>
        <v>18170.2473247237</v>
      </c>
      <c r="BE35" s="10" t="n">
        <f aca="false">SUM(BE20:BE34)</f>
        <v>18185.3891974943</v>
      </c>
      <c r="BF35" s="10" t="n">
        <f aca="false">SUM(BF20:BF34)</f>
        <v>18200.5436884922</v>
      </c>
      <c r="BG35" s="10" t="n">
        <f aca="false">SUM(BG20:BG34)</f>
        <v>18215.7108082326</v>
      </c>
      <c r="BH35" s="10" t="n">
        <f aca="false">SUM(BH20:BH34)</f>
        <v>18230.8905672395</v>
      </c>
      <c r="BI35" s="10" t="n">
        <f aca="false">SUM(BI20:BI34)</f>
        <v>18246.0829760455</v>
      </c>
      <c r="BJ35" s="10" t="n">
        <f aca="false">SUM(BJ20:BJ34)</f>
        <v>18261.2880451922</v>
      </c>
      <c r="BK35" s="10" t="n">
        <f aca="false">SUM(BK20:BK34)</f>
        <v>18276.5057852299</v>
      </c>
      <c r="BL35" s="11"/>
    </row>
    <row r="36" customFormat="false" ht="15" hidden="false" customHeight="false" outlineLevel="0" collapsed="false"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</row>
    <row r="37" customFormat="false" ht="15" hidden="false" customHeight="false" outlineLevel="0" collapsed="false">
      <c r="A37" s="1" t="s">
        <v>91</v>
      </c>
      <c r="B37" s="1"/>
      <c r="C37" s="1"/>
      <c r="D37" s="14" t="n">
        <f aca="false">D15+D17+D35</f>
        <v>28925.096</v>
      </c>
      <c r="E37" s="14" t="n">
        <f aca="false">E15+E17+E35</f>
        <v>20575.1633592833</v>
      </c>
      <c r="F37" s="14" t="n">
        <f aca="false">F15+F17+F35</f>
        <v>20678.1981480269</v>
      </c>
      <c r="G37" s="14" t="n">
        <f aca="false">G15+G17+G35</f>
        <v>20783.7249723788</v>
      </c>
      <c r="H37" s="14" t="n">
        <f aca="false">H15+H17+H35</f>
        <v>20891.8133330189</v>
      </c>
      <c r="I37" s="14" t="n">
        <f aca="false">I15+I17+I35</f>
        <v>21002.534678269</v>
      </c>
      <c r="J37" s="14" t="n">
        <f aca="false">J15+J17+J35</f>
        <v>21115.9624586915</v>
      </c>
      <c r="K37" s="14" t="n">
        <f aca="false">K15+K17+K35</f>
        <v>21232.1721832191</v>
      </c>
      <c r="L37" s="14" t="n">
        <f aca="false">L15+L17+L35</f>
        <v>21351.2414768591</v>
      </c>
      <c r="M37" s="14" t="n">
        <f aca="false">M15+M17+M35</f>
        <v>21473.2501400148</v>
      </c>
      <c r="N37" s="14" t="n">
        <f aca="false">N15+N17+N35</f>
        <v>21598.2802094705</v>
      </c>
      <c r="O37" s="14" t="n">
        <f aca="false">O15+O17+O35</f>
        <v>21726.416021087</v>
      </c>
      <c r="P37" s="14" t="n">
        <f aca="false">P15+P17+P35</f>
        <v>21857.7442742547</v>
      </c>
      <c r="Q37" s="14" t="n">
        <f aca="false">Q15+Q17+Q35</f>
        <v>21992.3540981541</v>
      </c>
      <c r="R37" s="14" t="n">
        <f aca="false">R15+R17+R35</f>
        <v>22130.3371198742</v>
      </c>
      <c r="S37" s="14" t="n">
        <f aca="false">S15+S17+S35</f>
        <v>22271.7875344411</v>
      </c>
      <c r="T37" s="14" t="n">
        <f aca="false">T15+T17+T35</f>
        <v>22416.8021768105</v>
      </c>
      <c r="U37" s="14" t="n">
        <f aca="false">U15+U17+U35</f>
        <v>22565.4805958786</v>
      </c>
      <c r="V37" s="14" t="n">
        <f aca="false">V15+V17+V35</f>
        <v>22717.9251305683</v>
      </c>
      <c r="W37" s="14" t="n">
        <f aca="false">W15+W17+W35</f>
        <v>22874.2409880496</v>
      </c>
      <c r="X37" s="14" t="n">
        <f aca="false">X15+X17+X35</f>
        <v>23034.5363241528</v>
      </c>
      <c r="Y37" s="14" t="n">
        <f aca="false">Y15+Y17+Y35</f>
        <v>23198.9223260367</v>
      </c>
      <c r="Z37" s="14" t="n">
        <f aca="false">Z15+Z17+Z35</f>
        <v>23367.5132971756</v>
      </c>
      <c r="AA37" s="14" t="n">
        <f aca="false">AA15+AA17+AA35</f>
        <v>23540.4267447288</v>
      </c>
      <c r="AB37" s="14" t="n">
        <f aca="false">AB15+AB17+AB35</f>
        <v>23717.7834693605</v>
      </c>
      <c r="AC37" s="14" t="n">
        <f aca="false">AC15+AC17+AC35</f>
        <v>23899.7076575785</v>
      </c>
      <c r="AD37" s="14" t="n">
        <f aca="false">AD15+AD17+AD35</f>
        <v>24086.326976662</v>
      </c>
      <c r="AE37" s="14" t="n">
        <f aca="false">AE15+AE17+AE35</f>
        <v>24277.7726722522</v>
      </c>
      <c r="AF37" s="14" t="n">
        <f aca="false">AF15+AF17+AF35</f>
        <v>24474.1796686787</v>
      </c>
      <c r="AG37" s="14" t="n">
        <f aca="false">AG15+AG17+AG35</f>
        <v>24675.6866721002</v>
      </c>
      <c r="AH37" s="14" t="n">
        <f aca="false">AH15+AH17+AH35</f>
        <v>24882.436276537</v>
      </c>
      <c r="AI37" s="14" t="n">
        <f aca="false">AI15+AI17+AI35</f>
        <v>25094.5750728773</v>
      </c>
      <c r="AJ37" s="14" t="n">
        <f aca="false">AJ15+AJ17+AJ35</f>
        <v>25312.2537609407</v>
      </c>
      <c r="AK37" s="14" t="n">
        <f aca="false">AK15+AK17+AK35</f>
        <v>25535.6272646839</v>
      </c>
      <c r="AL37" s="14" t="n">
        <f aca="false">AL15+AL17+AL35</f>
        <v>25764.8548506376</v>
      </c>
      <c r="AM37" s="14" t="n">
        <f aca="false">AM15+AM17+AM35</f>
        <v>26000.1002496647</v>
      </c>
      <c r="AN37" s="14" t="n">
        <f aca="false">AN15+AN17+AN35</f>
        <v>26241.5317821332</v>
      </c>
      <c r="AO37" s="14" t="n">
        <f aca="false">AO15+AO17+AO35</f>
        <v>26489.3224865995</v>
      </c>
      <c r="AP37" s="14" t="n">
        <f aca="false">AP15+AP17+AP35</f>
        <v>26743.6502521008</v>
      </c>
      <c r="AQ37" s="14" t="n">
        <f aca="false">AQ15+AQ17+AQ35</f>
        <v>27004.6979541571</v>
      </c>
      <c r="AR37" s="14" t="n">
        <f aca="false">AR15+AR17+AR35</f>
        <v>27272.653594588</v>
      </c>
      <c r="AS37" s="14" t="n">
        <f aca="false">AS15+AS17+AS35</f>
        <v>27547.7104452504</v>
      </c>
      <c r="AT37" s="14" t="n">
        <f aca="false">AT15+AT17+AT35</f>
        <v>27830.0671958073</v>
      </c>
      <c r="AU37" s="14" t="n">
        <f aca="false">AU15+AU17+AU35</f>
        <v>28119.928105641</v>
      </c>
      <c r="AV37" s="14" t="n">
        <f aca="false">AV15+AV17+AV35</f>
        <v>28417.5031600269</v>
      </c>
      <c r="AW37" s="14" t="n">
        <f aca="false">AW15+AW17+AW35</f>
        <v>28723.0082306869</v>
      </c>
      <c r="AX37" s="14" t="n">
        <f aca="false">AX15+AX17+AX35</f>
        <v>29036.6652408467</v>
      </c>
      <c r="AY37" s="14" t="n">
        <f aca="false">AY15+AY17+AY35</f>
        <v>29358.7023349208</v>
      </c>
      <c r="AZ37" s="14" t="n">
        <f aca="false">AZ15+AZ17+AZ35</f>
        <v>29689.354052958</v>
      </c>
      <c r="BA37" s="14" t="n">
        <f aca="false">BA15+BA17+BA35</f>
        <v>30028.8615099788</v>
      </c>
      <c r="BB37" s="14" t="n">
        <f aca="false">BB15+BB17+BB35</f>
        <v>30377.4725803425</v>
      </c>
      <c r="BC37" s="14" t="n">
        <f aca="false">BC15+BC17+BC35</f>
        <v>30735.4420872859</v>
      </c>
      <c r="BD37" s="14" t="n">
        <f aca="false">BD15+BD17+BD35</f>
        <v>31103.0319977771</v>
      </c>
      <c r="BE37" s="14" t="n">
        <f aca="false">BE15+BE17+BE35</f>
        <v>31480.511622835</v>
      </c>
      <c r="BF37" s="14" t="n">
        <f aca="false">BF15+BF17+BF35</f>
        <v>31868.1578234675</v>
      </c>
      <c r="BG37" s="14" t="n">
        <f aca="false">BG15+BG17+BG35</f>
        <v>32266.2552223848</v>
      </c>
      <c r="BH37" s="14" t="n">
        <f aca="false">BH15+BH17+BH35</f>
        <v>32675.0964216517</v>
      </c>
      <c r="BI37" s="14" t="n">
        <f aca="false">BI15+BI17+BI35</f>
        <v>33094.9822264442</v>
      </c>
      <c r="BJ37" s="14" t="n">
        <f aca="false">BJ15+BJ17+BJ35</f>
        <v>33526.221875082</v>
      </c>
      <c r="BK37" s="14" t="n">
        <f aca="false">BK15+BK17+BK35</f>
        <v>33969.1332755132</v>
      </c>
      <c r="BL37" s="11"/>
    </row>
    <row r="38" customFormat="false" ht="15" hidden="false" customHeight="false" outlineLevel="0" collapsed="false">
      <c r="A38" s="1" t="s">
        <v>92</v>
      </c>
      <c r="B38" s="1"/>
      <c r="C38" s="1"/>
      <c r="D38" s="22" t="n">
        <f aca="false">D5-D37</f>
        <v>27746.904</v>
      </c>
      <c r="E38" s="22" t="n">
        <f aca="false">E5-E37</f>
        <v>37703.8420407167</v>
      </c>
      <c r="F38" s="22" t="n">
        <f aca="false">F5-F37</f>
        <v>39253.3812988468</v>
      </c>
      <c r="G38" s="22" t="n">
        <f aca="false">G5-G37</f>
        <v>40847.2893241854</v>
      </c>
      <c r="H38" s="22" t="n">
        <f aca="false">H5-H37</f>
        <v>42486.8254126922</v>
      </c>
      <c r="I38" s="22" t="n">
        <f aca="false">I5-I37</f>
        <v>44173.2845923751</v>
      </c>
      <c r="J38" s="22" t="n">
        <f aca="false">J5-J37</f>
        <v>45907.9986371459</v>
      </c>
      <c r="K38" s="22" t="n">
        <f aca="false">K5-K37</f>
        <v>47692.3371094421</v>
      </c>
      <c r="L38" s="22" t="n">
        <f aca="false">L5-L37</f>
        <v>49527.7084324321</v>
      </c>
      <c r="M38" s="22" t="n">
        <f aca="false">M5-M37</f>
        <v>51415.5609926418</v>
      </c>
      <c r="N38" s="22" t="n">
        <f aca="false">N5-N37</f>
        <v>53357.3842738665</v>
      </c>
      <c r="O38" s="22" t="n">
        <f aca="false">O5-O37</f>
        <v>55354.7100232556</v>
      </c>
      <c r="P38" s="22" t="n">
        <f aca="false">P5-P37</f>
        <v>57409.1134504828</v>
      </c>
      <c r="Q38" s="22" t="n">
        <f aca="false">Q5-Q37</f>
        <v>59522.2144609405</v>
      </c>
      <c r="R38" s="22" t="n">
        <f aca="false">R5-R37</f>
        <v>61695.6789239242</v>
      </c>
      <c r="S38" s="22" t="n">
        <f aca="false">S5-S37</f>
        <v>63931.2199767993</v>
      </c>
      <c r="T38" s="22" t="n">
        <f aca="false">T5-T37</f>
        <v>66230.5993661704</v>
      </c>
      <c r="U38" s="22" t="n">
        <f aca="false">U5-U37</f>
        <v>68595.6288271055</v>
      </c>
      <c r="V38" s="22" t="n">
        <f aca="false">V5-V37</f>
        <v>71028.1715014913</v>
      </c>
      <c r="W38" s="22" t="n">
        <f aca="false">W5-W37</f>
        <v>73530.1433966328</v>
      </c>
      <c r="X38" s="22" t="n">
        <f aca="false">X5-X37</f>
        <v>76103.5148852378</v>
      </c>
      <c r="Y38" s="22" t="n">
        <f aca="false">Y5-Y37</f>
        <v>78750.3122479602</v>
      </c>
      <c r="Z38" s="22" t="n">
        <f aca="false">Z5-Z37</f>
        <v>81472.6192597101</v>
      </c>
      <c r="AA38" s="22" t="n">
        <f aca="false">AA5-AA37</f>
        <v>84272.5788209731</v>
      </c>
      <c r="AB38" s="22" t="n">
        <f aca="false">AB5-AB37</f>
        <v>87152.3946354138</v>
      </c>
      <c r="AC38" s="22" t="n">
        <f aca="false">AC5-AC37</f>
        <v>90114.3329350794</v>
      </c>
      <c r="AD38" s="22" t="n">
        <f aca="false">AD5-AD37</f>
        <v>93160.7242545514</v>
      </c>
      <c r="AE38" s="22" t="n">
        <f aca="false">AE5-AE37</f>
        <v>96293.9652554363</v>
      </c>
      <c r="AF38" s="22" t="n">
        <f aca="false">AF5-AF37</f>
        <v>99516.5206026218</v>
      </c>
      <c r="AG38" s="22" t="n">
        <f aca="false">AG5-AG37</f>
        <v>102830.924893768</v>
      </c>
      <c r="AH38" s="22" t="n">
        <f aca="false">AH5-AH37</f>
        <v>106239.784643546</v>
      </c>
      <c r="AI38" s="22" t="n">
        <f aca="false">AI5-AI37</f>
        <v>109745.780324171</v>
      </c>
      <c r="AJ38" s="22" t="n">
        <f aca="false">AJ5-AJ37</f>
        <v>113351.668463835</v>
      </c>
      <c r="AK38" s="22" t="n">
        <f aca="false">AK5-AK37</f>
        <v>117060.283804678</v>
      </c>
      <c r="AL38" s="22" t="n">
        <f aca="false">AL5-AL37</f>
        <v>120874.541521985</v>
      </c>
      <c r="AM38" s="22" t="n">
        <f aca="false">AM5-AM37</f>
        <v>124797.439506349</v>
      </c>
      <c r="AN38" s="22" t="n">
        <f aca="false">AN5-AN37</f>
        <v>128832.060710587</v>
      </c>
      <c r="AO38" s="22" t="n">
        <f aca="false">AO5-AO37</f>
        <v>132981.575563243</v>
      </c>
      <c r="AP38" s="22" t="n">
        <f aca="false">AP5-AP37</f>
        <v>137249.244450567</v>
      </c>
      <c r="AQ38" s="22" t="n">
        <f aca="false">AQ5-AQ37</f>
        <v>141638.420268923</v>
      </c>
      <c r="AR38" s="22" t="n">
        <f aca="false">AR5-AR37</f>
        <v>146152.551049606</v>
      </c>
      <c r="AS38" s="22" t="n">
        <f aca="false">AS5-AS37</f>
        <v>150795.182658135</v>
      </c>
      <c r="AT38" s="22" t="n">
        <f aca="false">AT5-AT37</f>
        <v>155569.961570141</v>
      </c>
      <c r="AU38" s="22" t="n">
        <f aca="false">AU5-AU37</f>
        <v>160480.637726002</v>
      </c>
      <c r="AV38" s="22" t="n">
        <f aca="false">AV5-AV37</f>
        <v>165531.06746648</v>
      </c>
      <c r="AW38" s="22" t="n">
        <f aca="false">AW5-AW37</f>
        <v>170725.216551648</v>
      </c>
      <c r="AX38" s="22" t="n">
        <f aca="false">AX5-AX37</f>
        <v>176067.163265472</v>
      </c>
      <c r="AY38" s="22" t="n">
        <f aca="false">AY5-AY37</f>
        <v>181561.10160848</v>
      </c>
      <c r="AZ38" s="22" t="n">
        <f aca="false">AZ5-AZ37</f>
        <v>187211.344581013</v>
      </c>
      <c r="BA38" s="22" t="n">
        <f aca="false">BA5-BA37</f>
        <v>193022.327559632</v>
      </c>
      <c r="BB38" s="22" t="n">
        <f aca="false">BB5-BB37</f>
        <v>198998.611769323</v>
      </c>
      <c r="BC38" s="22" t="n">
        <f aca="false">BC5-BC37</f>
        <v>205144.88785422</v>
      </c>
      <c r="BD38" s="22" t="n">
        <f aca="false">BD5-BD37</f>
        <v>211465.979549632</v>
      </c>
      <c r="BE38" s="22" t="n">
        <f aca="false">BE5-BE37</f>
        <v>217966.847458266</v>
      </c>
      <c r="BF38" s="22" t="n">
        <f aca="false">BF5-BF37</f>
        <v>224652.592933577</v>
      </c>
      <c r="BG38" s="22" t="n">
        <f aca="false">BG5-BG37</f>
        <v>231528.462073314</v>
      </c>
      <c r="BH38" s="22" t="n">
        <f aca="false">BH5-BH37</f>
        <v>238599.849826363</v>
      </c>
      <c r="BI38" s="22" t="n">
        <f aca="false">BI5-BI37</f>
        <v>245872.304216116</v>
      </c>
      <c r="BJ38" s="22" t="n">
        <f aca="false">BJ5-BJ37</f>
        <v>253351.530683665</v>
      </c>
      <c r="BK38" s="22" t="n">
        <f aca="false">BK5-BK37</f>
        <v>261043.396554228</v>
      </c>
      <c r="BL38" s="11"/>
    </row>
    <row r="39" customFormat="false" ht="15.75" hidden="false" customHeight="false" outlineLevel="0" collapsed="false">
      <c r="A39" s="1" t="s">
        <v>93</v>
      </c>
      <c r="C39" s="23" t="n">
        <v>0.21</v>
      </c>
      <c r="D39" s="24" t="n">
        <f aca="false">D38*$C$39</f>
        <v>5826.84984</v>
      </c>
      <c r="E39" s="24" t="n">
        <f aca="false">E38*$C$39</f>
        <v>7917.8068285505</v>
      </c>
      <c r="F39" s="24" t="n">
        <f aca="false">F38*$C$39</f>
        <v>8243.21007275784</v>
      </c>
      <c r="G39" s="24" t="n">
        <f aca="false">G38*$C$39</f>
        <v>8577.93075807893</v>
      </c>
      <c r="H39" s="24" t="n">
        <f aca="false">H38*$C$39</f>
        <v>8922.23333666536</v>
      </c>
      <c r="I39" s="24" t="n">
        <f aca="false">I38*$C$39</f>
        <v>9276.38976439878</v>
      </c>
      <c r="J39" s="24" t="n">
        <f aca="false">J38*$C$39</f>
        <v>9640.67971380064</v>
      </c>
      <c r="K39" s="24" t="n">
        <f aca="false">K38*$C$39</f>
        <v>10015.3907929828</v>
      </c>
      <c r="L39" s="24" t="n">
        <f aca="false">L38*$C$39</f>
        <v>10400.8187708107</v>
      </c>
      <c r="M39" s="24" t="n">
        <f aca="false">M38*$C$39</f>
        <v>10797.2678084548</v>
      </c>
      <c r="N39" s="24" t="n">
        <f aca="false">N38*$C$39</f>
        <v>11205.050697512</v>
      </c>
      <c r="O39" s="24" t="n">
        <f aca="false">O38*$C$39</f>
        <v>11624.4891048837</v>
      </c>
      <c r="P39" s="24" t="n">
        <f aca="false">P38*$C$39</f>
        <v>12055.9138246014</v>
      </c>
      <c r="Q39" s="24" t="n">
        <f aca="false">Q38*$C$39</f>
        <v>12499.6650367975</v>
      </c>
      <c r="R39" s="24" t="n">
        <f aca="false">R38*$C$39</f>
        <v>12956.0925740241</v>
      </c>
      <c r="S39" s="24" t="n">
        <f aca="false">S38*$C$39</f>
        <v>13425.5561951278</v>
      </c>
      <c r="T39" s="24" t="n">
        <f aca="false">T38*$C$39</f>
        <v>13908.4258668958</v>
      </c>
      <c r="U39" s="24" t="n">
        <f aca="false">U38*$C$39</f>
        <v>14405.0820536922</v>
      </c>
      <c r="V39" s="24" t="n">
        <f aca="false">V38*$C$39</f>
        <v>14915.9160153132</v>
      </c>
      <c r="W39" s="24" t="n">
        <f aca="false">W38*$C$39</f>
        <v>15441.3301132929</v>
      </c>
      <c r="X39" s="24" t="n">
        <f aca="false">X38*$C$39</f>
        <v>15981.7381258999</v>
      </c>
      <c r="Y39" s="24" t="n">
        <f aca="false">Y38*$C$39</f>
        <v>16537.5655720716</v>
      </c>
      <c r="Z39" s="24" t="n">
        <f aca="false">Z38*$C$39</f>
        <v>17109.2500445391</v>
      </c>
      <c r="AA39" s="24" t="n">
        <f aca="false">AA38*$C$39</f>
        <v>17697.2415524044</v>
      </c>
      <c r="AB39" s="24" t="n">
        <f aca="false">AB38*$C$39</f>
        <v>18302.0028734369</v>
      </c>
      <c r="AC39" s="24" t="n">
        <f aca="false">AC38*$C$39</f>
        <v>18924.0099163667</v>
      </c>
      <c r="AD39" s="24" t="n">
        <f aca="false">AD38*$C$39</f>
        <v>19563.7520934558</v>
      </c>
      <c r="AE39" s="24" t="n">
        <f aca="false">AE38*$C$39</f>
        <v>20221.7327036416</v>
      </c>
      <c r="AF39" s="24" t="n">
        <f aca="false">AF38*$C$39</f>
        <v>20898.4693265506</v>
      </c>
      <c r="AG39" s="24" t="n">
        <f aca="false">AG38*$C$39</f>
        <v>21594.4942276914</v>
      </c>
      <c r="AH39" s="24" t="n">
        <f aca="false">AH38*$C$39</f>
        <v>22310.3547751447</v>
      </c>
      <c r="AI39" s="24" t="n">
        <f aca="false">AI38*$C$39</f>
        <v>23046.6138680759</v>
      </c>
      <c r="AJ39" s="24" t="n">
        <f aca="false">AJ38*$C$39</f>
        <v>23803.8503774054</v>
      </c>
      <c r="AK39" s="24" t="n">
        <f aca="false">AK38*$C$39</f>
        <v>24582.6595989824</v>
      </c>
      <c r="AL39" s="24" t="n">
        <f aca="false">AL38*$C$39</f>
        <v>25383.6537196169</v>
      </c>
      <c r="AM39" s="24" t="n">
        <f aca="false">AM38*$C$39</f>
        <v>26207.4622963334</v>
      </c>
      <c r="AN39" s="24" t="n">
        <f aca="false">AN38*$C$39</f>
        <v>27054.7327492233</v>
      </c>
      <c r="AO39" s="24" t="n">
        <f aca="false">AO38*$C$39</f>
        <v>27926.130868281</v>
      </c>
      <c r="AP39" s="24" t="n">
        <f aca="false">AP38*$C$39</f>
        <v>28822.3413346191</v>
      </c>
      <c r="AQ39" s="24" t="n">
        <f aca="false">AQ38*$C$39</f>
        <v>29744.0682564739</v>
      </c>
      <c r="AR39" s="24" t="n">
        <f aca="false">AR38*$C$39</f>
        <v>30692.0357204172</v>
      </c>
      <c r="AS39" s="24" t="n">
        <f aca="false">AS38*$C$39</f>
        <v>31666.9883582084</v>
      </c>
      <c r="AT39" s="24" t="n">
        <f aca="false">AT38*$C$39</f>
        <v>32669.6919297297</v>
      </c>
      <c r="AU39" s="24" t="n">
        <f aca="false">AU38*$C$39</f>
        <v>33700.9339224604</v>
      </c>
      <c r="AV39" s="24" t="n">
        <f aca="false">AV38*$C$39</f>
        <v>34761.5241679607</v>
      </c>
      <c r="AW39" s="24" t="n">
        <f aca="false">AW38*$C$39</f>
        <v>35852.295475846</v>
      </c>
      <c r="AX39" s="24" t="n">
        <f aca="false">AX38*$C$39</f>
        <v>36974.1042857491</v>
      </c>
      <c r="AY39" s="24" t="n">
        <f aca="false">AY38*$C$39</f>
        <v>38127.8313377808</v>
      </c>
      <c r="AZ39" s="24" t="n">
        <f aca="false">AZ38*$C$39</f>
        <v>39314.3823620127</v>
      </c>
      <c r="BA39" s="24" t="n">
        <f aca="false">BA38*$C$39</f>
        <v>40534.6887875226</v>
      </c>
      <c r="BB39" s="24" t="n">
        <f aca="false">BB38*$C$39</f>
        <v>41789.7084715578</v>
      </c>
      <c r="BC39" s="24" t="n">
        <f aca="false">BC38*$C$39</f>
        <v>43080.4264493862</v>
      </c>
      <c r="BD39" s="24" t="n">
        <f aca="false">BD38*$C$39</f>
        <v>44407.8557054228</v>
      </c>
      <c r="BE39" s="24" t="n">
        <f aca="false">BE38*$C$39</f>
        <v>45773.0379662358</v>
      </c>
      <c r="BF39" s="24" t="n">
        <f aca="false">BF38*$C$39</f>
        <v>47177.0445160511</v>
      </c>
      <c r="BG39" s="24" t="n">
        <f aca="false">BG38*$C$39</f>
        <v>48620.9770353959</v>
      </c>
      <c r="BH39" s="24" t="n">
        <f aca="false">BH38*$C$39</f>
        <v>50105.9684635363</v>
      </c>
      <c r="BI39" s="24" t="n">
        <f aca="false">BI38*$C$39</f>
        <v>51633.1838853843</v>
      </c>
      <c r="BJ39" s="24" t="n">
        <f aca="false">BJ38*$C$39</f>
        <v>53203.8214435696</v>
      </c>
      <c r="BK39" s="24" t="n">
        <f aca="false">BK38*$C$39</f>
        <v>54819.1132763878</v>
      </c>
      <c r="BL39" s="11"/>
    </row>
    <row r="40" customFormat="false" ht="15.75" hidden="false" customHeight="false" outlineLevel="0" collapsed="false">
      <c r="A40" s="1" t="s">
        <v>94</v>
      </c>
      <c r="B40" s="1"/>
      <c r="C40" s="1"/>
      <c r="D40" s="25" t="n">
        <f aca="false">D38-D39</f>
        <v>21920.05416</v>
      </c>
      <c r="E40" s="25" t="n">
        <f aca="false">E38-E39</f>
        <v>29786.0352121662</v>
      </c>
      <c r="F40" s="25" t="n">
        <f aca="false">F38-F39</f>
        <v>31010.171226089</v>
      </c>
      <c r="G40" s="25" t="n">
        <f aca="false">G38-G39</f>
        <v>32269.3585661065</v>
      </c>
      <c r="H40" s="25" t="n">
        <f aca="false">H38-H39</f>
        <v>33564.5920760268</v>
      </c>
      <c r="I40" s="25" t="n">
        <f aca="false">I38-I39</f>
        <v>34896.8948279764</v>
      </c>
      <c r="J40" s="25" t="n">
        <f aca="false">J38-J39</f>
        <v>36267.3189233453</v>
      </c>
      <c r="K40" s="25" t="n">
        <f aca="false">K38-K39</f>
        <v>37676.9463164593</v>
      </c>
      <c r="L40" s="25" t="n">
        <f aca="false">L38-L39</f>
        <v>39126.8896616214</v>
      </c>
      <c r="M40" s="25" t="n">
        <f aca="false">M38-M39</f>
        <v>40618.293184187</v>
      </c>
      <c r="N40" s="25" t="n">
        <f aca="false">N38-N39</f>
        <v>42152.3335763545</v>
      </c>
      <c r="O40" s="25" t="n">
        <f aca="false">O38-O39</f>
        <v>43730.2209183719</v>
      </c>
      <c r="P40" s="25" t="n">
        <f aca="false">P38-P39</f>
        <v>45353.1996258814</v>
      </c>
      <c r="Q40" s="25" t="n">
        <f aca="false">Q38-Q39</f>
        <v>47022.549424143</v>
      </c>
      <c r="R40" s="25" t="n">
        <f aca="false">R38-R39</f>
        <v>48739.5863499001</v>
      </c>
      <c r="S40" s="25" t="n">
        <f aca="false">S38-S39</f>
        <v>50505.6637816714</v>
      </c>
      <c r="T40" s="25" t="n">
        <f aca="false">T38-T39</f>
        <v>52322.1734992746</v>
      </c>
      <c r="U40" s="25" t="n">
        <f aca="false">U38-U39</f>
        <v>54190.5467734134</v>
      </c>
      <c r="V40" s="25" t="n">
        <f aca="false">V38-V39</f>
        <v>56112.2554861781</v>
      </c>
      <c r="W40" s="25" t="n">
        <f aca="false">W38-W39</f>
        <v>58088.8132833399</v>
      </c>
      <c r="X40" s="25" t="n">
        <f aca="false">X38-X39</f>
        <v>60121.7767593379</v>
      </c>
      <c r="Y40" s="25" t="n">
        <f aca="false">Y38-Y39</f>
        <v>62212.7466758885</v>
      </c>
      <c r="Z40" s="25" t="n">
        <f aca="false">Z38-Z39</f>
        <v>64363.369215171</v>
      </c>
      <c r="AA40" s="25" t="n">
        <f aca="false">AA38-AA39</f>
        <v>66575.3372685688</v>
      </c>
      <c r="AB40" s="25" t="n">
        <f aca="false">AB38-AB39</f>
        <v>68850.3917619769</v>
      </c>
      <c r="AC40" s="25" t="n">
        <f aca="false">AC38-AC39</f>
        <v>71190.3230187127</v>
      </c>
      <c r="AD40" s="25" t="n">
        <f aca="false">AD38-AD39</f>
        <v>73596.9721610956</v>
      </c>
      <c r="AE40" s="25" t="n">
        <f aca="false">AE38-AE39</f>
        <v>76072.2325517947</v>
      </c>
      <c r="AF40" s="25" t="n">
        <f aca="false">AF38-AF39</f>
        <v>78618.0512760712</v>
      </c>
      <c r="AG40" s="25" t="n">
        <f aca="false">AG38-AG39</f>
        <v>81236.430666077</v>
      </c>
      <c r="AH40" s="25" t="n">
        <f aca="false">AH38-AH39</f>
        <v>83929.4298684016</v>
      </c>
      <c r="AI40" s="25" t="n">
        <f aca="false">AI38-AI39</f>
        <v>86699.1664560952</v>
      </c>
      <c r="AJ40" s="25" t="n">
        <f aca="false">AJ38-AJ39</f>
        <v>89547.8180864298</v>
      </c>
      <c r="AK40" s="25" t="n">
        <f aca="false">AK38-AK39</f>
        <v>92477.6242056959</v>
      </c>
      <c r="AL40" s="25" t="n">
        <f aca="false">AL38-AL39</f>
        <v>95490.8878023683</v>
      </c>
      <c r="AM40" s="25" t="n">
        <f aca="false">AM38-AM39</f>
        <v>98589.977210016</v>
      </c>
      <c r="AN40" s="25" t="n">
        <f aca="false">AN38-AN39</f>
        <v>101777.327961364</v>
      </c>
      <c r="AO40" s="25" t="n">
        <f aca="false">AO38-AO39</f>
        <v>105055.444694962</v>
      </c>
      <c r="AP40" s="25" t="n">
        <f aca="false">AP38-AP39</f>
        <v>108426.903115948</v>
      </c>
      <c r="AQ40" s="25" t="n">
        <f aca="false">AQ38-AQ39</f>
        <v>111894.35201245</v>
      </c>
      <c r="AR40" s="25" t="n">
        <f aca="false">AR38-AR39</f>
        <v>115460.515329189</v>
      </c>
      <c r="AS40" s="25" t="n">
        <f aca="false">AS38-AS39</f>
        <v>119128.194299927</v>
      </c>
      <c r="AT40" s="25" t="n">
        <f aca="false">AT38-AT39</f>
        <v>122900.269640412</v>
      </c>
      <c r="AU40" s="25" t="n">
        <f aca="false">AU38-AU39</f>
        <v>126779.703803542</v>
      </c>
      <c r="AV40" s="25" t="n">
        <f aca="false">AV38-AV39</f>
        <v>130769.543298519</v>
      </c>
      <c r="AW40" s="25" t="n">
        <f aca="false">AW38-AW39</f>
        <v>134872.921075802</v>
      </c>
      <c r="AX40" s="25" t="n">
        <f aca="false">AX38-AX39</f>
        <v>139093.058979723</v>
      </c>
      <c r="AY40" s="25" t="n">
        <f aca="false">AY38-AY39</f>
        <v>143433.270270699</v>
      </c>
      <c r="AZ40" s="25" t="n">
        <f aca="false">AZ38-AZ39</f>
        <v>147896.962219</v>
      </c>
      <c r="BA40" s="25" t="n">
        <f aca="false">BA38-BA39</f>
        <v>152487.638772109</v>
      </c>
      <c r="BB40" s="25" t="n">
        <f aca="false">BB38-BB39</f>
        <v>157208.903297765</v>
      </c>
      <c r="BC40" s="25" t="n">
        <f aca="false">BC38-BC39</f>
        <v>162064.461404834</v>
      </c>
      <c r="BD40" s="25" t="n">
        <f aca="false">BD38-BD39</f>
        <v>167058.12384421</v>
      </c>
      <c r="BE40" s="25" t="n">
        <f aca="false">BE38-BE39</f>
        <v>172193.80949203</v>
      </c>
      <c r="BF40" s="25" t="n">
        <f aca="false">BF38-BF39</f>
        <v>177475.548417526</v>
      </c>
      <c r="BG40" s="25" t="n">
        <f aca="false">BG38-BG39</f>
        <v>182907.485037918</v>
      </c>
      <c r="BH40" s="25" t="n">
        <f aca="false">BH38-BH39</f>
        <v>188493.881362827</v>
      </c>
      <c r="BI40" s="25" t="n">
        <f aca="false">BI38-BI39</f>
        <v>194239.120330732</v>
      </c>
      <c r="BJ40" s="25" t="n">
        <f aca="false">BJ38-BJ39</f>
        <v>200147.709240095</v>
      </c>
      <c r="BK40" s="25" t="n">
        <f aca="false">BK38-BK39</f>
        <v>206224.28327784</v>
      </c>
      <c r="BL4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" min="1" style="0" width="36.43"/>
    <col collapsed="false" customWidth="true" hidden="false" outlineLevel="0" max="2" min="2" style="0" width="23.15"/>
    <col collapsed="false" customWidth="true" hidden="false" outlineLevel="0" max="4" min="3" style="0" width="14.57"/>
    <col collapsed="false" customWidth="true" hidden="false" outlineLevel="0" max="19" min="5" style="0" width="10.71"/>
    <col collapsed="false" customWidth="true" hidden="false" outlineLevel="0" max="20" min="20" style="0" width="11"/>
    <col collapsed="false" customWidth="true" hidden="false" outlineLevel="0" max="22" min="21" style="0" width="12"/>
    <col collapsed="false" customWidth="true" hidden="false" outlineLevel="0" max="23" min="23" style="0" width="11.57"/>
    <col collapsed="false" customWidth="true" hidden="false" outlineLevel="0" max="42" min="24" style="0" width="12"/>
    <col collapsed="false" customWidth="true" hidden="false" outlineLevel="0" max="43" min="43" style="0" width="11.57"/>
    <col collapsed="false" customWidth="true" hidden="false" outlineLevel="0" max="46" min="44" style="0" width="12"/>
    <col collapsed="false" customWidth="true" hidden="false" outlineLevel="0" max="62" min="47" style="0" width="12.57"/>
    <col collapsed="false" customWidth="true" hidden="false" outlineLevel="0" max="63" min="63" style="0" width="14.28"/>
    <col collapsed="false" customWidth="true" hidden="false" outlineLevel="0" max="65" min="64" style="0" width="12.57"/>
    <col collapsed="false" customWidth="true" hidden="false" outlineLevel="0" max="1025" min="66" style="0" width="8.53"/>
  </cols>
  <sheetData>
    <row r="1" customFormat="false" ht="15" hidden="false" customHeight="false" outlineLevel="0" collapsed="false">
      <c r="B1" s="1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96</v>
      </c>
      <c r="BL1" s="2" t="s">
        <v>97</v>
      </c>
      <c r="BM1" s="2" t="s">
        <v>98</v>
      </c>
    </row>
    <row r="2" customFormat="false" ht="15" hidden="false" customHeight="false" outlineLevel="0" collapsed="false">
      <c r="A2" s="1" t="s">
        <v>99</v>
      </c>
      <c r="B2" s="26" t="n">
        <v>-2</v>
      </c>
      <c r="C2" s="11" t="n">
        <f aca="true">OFFSET('Monthly Revenues &amp; Expenses'!D5,0,$B$2)</f>
        <v>0</v>
      </c>
      <c r="D2" s="11" t="n">
        <f aca="true">OFFSET('Monthly Revenues &amp; Expenses'!E5,0,$B$2)</f>
        <v>0</v>
      </c>
      <c r="E2" s="11" t="n">
        <f aca="true">OFFSET('Monthly Revenues &amp; Expenses'!F5,0,$B$2)</f>
        <v>56672</v>
      </c>
      <c r="F2" s="11" t="n">
        <f aca="true">OFFSET('Monthly Revenues &amp; Expenses'!G5,0,$B$2)</f>
        <v>58279.0054</v>
      </c>
      <c r="G2" s="11" t="n">
        <f aca="true">OFFSET('Monthly Revenues &amp; Expenses'!H5,0,$B$2)</f>
        <v>59931.5794468737</v>
      </c>
      <c r="H2" s="11" t="n">
        <f aca="true">OFFSET('Monthly Revenues &amp; Expenses'!I5,0,$B$2)</f>
        <v>61631.0142965642</v>
      </c>
      <c r="I2" s="11" t="n">
        <f aca="true">OFFSET('Monthly Revenues &amp; Expenses'!J5,0,$B$2)</f>
        <v>63378.6387457111</v>
      </c>
      <c r="J2" s="11" t="n">
        <f aca="true">OFFSET('Monthly Revenues &amp; Expenses'!K5,0,$B$2)</f>
        <v>65175.8192706442</v>
      </c>
      <c r="K2" s="11" t="n">
        <f aca="true">OFFSET('Monthly Revenues &amp; Expenses'!L5,0,$B$2)</f>
        <v>67023.9610958374</v>
      </c>
      <c r="L2" s="11" t="n">
        <f aca="true">OFFSET('Monthly Revenues &amp; Expenses'!M5,0,$B$2)</f>
        <v>68924.5092926612</v>
      </c>
      <c r="M2" s="11" t="n">
        <f aca="true">OFFSET('Monthly Revenues &amp; Expenses'!N5,0,$B$2)</f>
        <v>70878.9499092912</v>
      </c>
      <c r="N2" s="11" t="n">
        <f aca="true">OFFSET('Monthly Revenues &amp; Expenses'!O5,0,$B$2)</f>
        <v>72888.8111326566</v>
      </c>
      <c r="O2" s="11" t="n">
        <f aca="true">OFFSET('Monthly Revenues &amp; Expenses'!P5,0,$B$2)</f>
        <v>74955.664483337</v>
      </c>
      <c r="P2" s="11" t="n">
        <f aca="true">OFFSET('Monthly Revenues &amp; Expenses'!Q5,0,$B$2)</f>
        <v>77081.1260443426</v>
      </c>
      <c r="Q2" s="11" t="n">
        <f aca="true">OFFSET('Monthly Revenues &amp; Expenses'!R5,0,$B$2)</f>
        <v>79266.8577247375</v>
      </c>
      <c r="R2" s="11" t="n">
        <f aca="true">OFFSET('Monthly Revenues &amp; Expenses'!S5,0,$B$2)</f>
        <v>81514.5685590946</v>
      </c>
      <c r="S2" s="11" t="n">
        <f aca="true">OFFSET('Monthly Revenues &amp; Expenses'!T5,0,$B$2)</f>
        <v>83826.0160437984</v>
      </c>
      <c r="T2" s="11" t="n">
        <f aca="true">OFFSET('Monthly Revenues &amp; Expenses'!U5,0,$B$2)</f>
        <v>86203.0075112404</v>
      </c>
      <c r="U2" s="11" t="n">
        <f aca="true">OFFSET('Monthly Revenues &amp; Expenses'!V5,0,$B$2)</f>
        <v>88647.401542981</v>
      </c>
      <c r="V2" s="11" t="n">
        <f aca="true">OFFSET('Monthly Revenues &amp; Expenses'!W5,0,$B$2)</f>
        <v>91161.1094229841</v>
      </c>
      <c r="W2" s="11" t="n">
        <f aca="true">OFFSET('Monthly Revenues &amp; Expenses'!X5,0,$B$2)</f>
        <v>93746.0966320596</v>
      </c>
      <c r="X2" s="11" t="n">
        <f aca="true">OFFSET('Monthly Revenues &amp; Expenses'!Y5,0,$B$2)</f>
        <v>96404.3843846824</v>
      </c>
      <c r="Y2" s="11" t="n">
        <f aca="true">OFFSET('Monthly Revenues &amp; Expenses'!Z5,0,$B$2)</f>
        <v>99138.0512093906</v>
      </c>
      <c r="Z2" s="11" t="n">
        <f aca="true">OFFSET('Monthly Revenues &amp; Expenses'!AA5,0,$B$2)</f>
        <v>101949.234573997</v>
      </c>
      <c r="AA2" s="11" t="n">
        <f aca="true">OFFSET('Monthly Revenues &amp; Expenses'!AB5,0,$B$2)</f>
        <v>104840.132556886</v>
      </c>
      <c r="AB2" s="11" t="n">
        <f aca="true">OFFSET('Monthly Revenues &amp; Expenses'!AC5,0,$B$2)</f>
        <v>107813.005565702</v>
      </c>
      <c r="AC2" s="11" t="n">
        <f aca="true">OFFSET('Monthly Revenues &amp; Expenses'!AD5,0,$B$2)</f>
        <v>110870.178104774</v>
      </c>
      <c r="AD2" s="11" t="n">
        <f aca="true">OFFSET('Monthly Revenues &amp; Expenses'!AE5,0,$B$2)</f>
        <v>114014.040592658</v>
      </c>
      <c r="AE2" s="11" t="n">
        <f aca="true">OFFSET('Monthly Revenues &amp; Expenses'!AF5,0,$B$2)</f>
        <v>117247.051231213</v>
      </c>
      <c r="AF2" s="11" t="n">
        <f aca="true">OFFSET('Monthly Revenues &amp; Expenses'!AG5,0,$B$2)</f>
        <v>120571.737927689</v>
      </c>
      <c r="AG2" s="11" t="n">
        <f aca="true">OFFSET('Monthly Revenues &amp; Expenses'!AH5,0,$B$2)</f>
        <v>123990.700271301</v>
      </c>
      <c r="AH2" s="11" t="n">
        <f aca="true">OFFSET('Monthly Revenues &amp; Expenses'!AI5,0,$B$2)</f>
        <v>127506.611565869</v>
      </c>
      <c r="AI2" s="11" t="n">
        <f aca="true">OFFSET('Monthly Revenues &amp; Expenses'!AJ5,0,$B$2)</f>
        <v>131122.220920083</v>
      </c>
      <c r="AJ2" s="11" t="n">
        <f aca="true">OFFSET('Monthly Revenues &amp; Expenses'!AK5,0,$B$2)</f>
        <v>134840.355397048</v>
      </c>
      <c r="AK2" s="11" t="n">
        <f aca="true">OFFSET('Monthly Revenues &amp; Expenses'!AL5,0,$B$2)</f>
        <v>138663.922224776</v>
      </c>
      <c r="AL2" s="11" t="n">
        <f aca="true">OFFSET('Monthly Revenues &amp; Expenses'!AM5,0,$B$2)</f>
        <v>142595.911069362</v>
      </c>
      <c r="AM2" s="11" t="n">
        <f aca="true">OFFSET('Monthly Revenues &amp; Expenses'!AN5,0,$B$2)</f>
        <v>146639.396372623</v>
      </c>
      <c r="AN2" s="11" t="n">
        <f aca="true">OFFSET('Monthly Revenues &amp; Expenses'!AO5,0,$B$2)</f>
        <v>150797.539756014</v>
      </c>
      <c r="AO2" s="11" t="n">
        <f aca="true">OFFSET('Monthly Revenues &amp; Expenses'!AP5,0,$B$2)</f>
        <v>155073.592492721</v>
      </c>
      <c r="AP2" s="11" t="n">
        <f aca="true">OFFSET('Monthly Revenues &amp; Expenses'!AQ5,0,$B$2)</f>
        <v>159470.898049842</v>
      </c>
      <c r="AQ2" s="11" t="n">
        <f aca="true">OFFSET('Monthly Revenues &amp; Expenses'!AR5,0,$B$2)</f>
        <v>163992.894702668</v>
      </c>
      <c r="AR2" s="11" t="n">
        <f aca="true">OFFSET('Monthly Revenues &amp; Expenses'!AS5,0,$B$2)</f>
        <v>168643.118223081</v>
      </c>
      <c r="AS2" s="11" t="n">
        <f aca="true">OFFSET('Monthly Revenues &amp; Expenses'!AT5,0,$B$2)</f>
        <v>173425.204644194</v>
      </c>
      <c r="AT2" s="11" t="n">
        <f aca="true">OFFSET('Monthly Revenues &amp; Expenses'!AU5,0,$B$2)</f>
        <v>178342.893103386</v>
      </c>
      <c r="AU2" s="11" t="n">
        <f aca="true">OFFSET('Monthly Revenues &amp; Expenses'!AV5,0,$B$2)</f>
        <v>183400.028765949</v>
      </c>
      <c r="AV2" s="11" t="n">
        <f aca="true">OFFSET('Monthly Revenues &amp; Expenses'!AW5,0,$B$2)</f>
        <v>188600.565831643</v>
      </c>
      <c r="AW2" s="11" t="n">
        <f aca="true">OFFSET('Monthly Revenues &amp; Expenses'!AX5,0,$B$2)</f>
        <v>193948.570626507</v>
      </c>
      <c r="AX2" s="11" t="n">
        <f aca="true">OFFSET('Monthly Revenues &amp; Expenses'!AY5,0,$B$2)</f>
        <v>199448.224782334</v>
      </c>
      <c r="AY2" s="11" t="n">
        <f aca="true">OFFSET('Monthly Revenues &amp; Expenses'!AZ5,0,$B$2)</f>
        <v>205103.828506319</v>
      </c>
      <c r="AZ2" s="11" t="n">
        <f aca="true">OFFSET('Monthly Revenues &amp; Expenses'!BA5,0,$B$2)</f>
        <v>210919.803943401</v>
      </c>
      <c r="BA2" s="11" t="n">
        <f aca="true">OFFSET('Monthly Revenues &amp; Expenses'!BB5,0,$B$2)</f>
        <v>216900.698633971</v>
      </c>
      <c r="BB2" s="11" t="n">
        <f aca="true">OFFSET('Monthly Revenues &amp; Expenses'!BC5,0,$B$2)</f>
        <v>223051.18906961</v>
      </c>
      <c r="BC2" s="11" t="n">
        <f aca="true">OFFSET('Monthly Revenues &amp; Expenses'!BD5,0,$B$2)</f>
        <v>229376.084349665</v>
      </c>
      <c r="BD2" s="11" t="n">
        <f aca="true">OFFSET('Monthly Revenues &amp; Expenses'!BE5,0,$B$2)</f>
        <v>235880.329941506</v>
      </c>
      <c r="BE2" s="11" t="n">
        <f aca="true">OFFSET('Monthly Revenues &amp; Expenses'!BF5,0,$B$2)</f>
        <v>242569.01154741</v>
      </c>
      <c r="BF2" s="11" t="n">
        <f aca="true">OFFSET('Monthly Revenues &amp; Expenses'!BG5,0,$B$2)</f>
        <v>249447.359081101</v>
      </c>
      <c r="BG2" s="11" t="n">
        <f aca="true">OFFSET('Monthly Revenues &amp; Expenses'!BH5,0,$B$2)</f>
        <v>256520.750757044</v>
      </c>
      <c r="BH2" s="11" t="n">
        <f aca="true">OFFSET('Monthly Revenues &amp; Expenses'!BI5,0,$B$2)</f>
        <v>263794.717295699</v>
      </c>
      <c r="BI2" s="11" t="n">
        <f aca="true">OFFSET('Monthly Revenues &amp; Expenses'!BJ5,0,$B$2)</f>
        <v>271274.946248015</v>
      </c>
      <c r="BJ2" s="11" t="n">
        <f aca="true">OFFSET('Monthly Revenues &amp; Expenses'!BK5,0,$B$2)</f>
        <v>278967.28644256</v>
      </c>
      <c r="BK2" s="11" t="n">
        <f aca="true">OFFSET('Monthly Revenues &amp; Expenses'!BL5,0,$B$2)</f>
        <v>286877.752558747</v>
      </c>
      <c r="BL2" s="11" t="n">
        <f aca="true">OFFSET('Monthly Revenues &amp; Expenses'!BM5,0,$B$2)</f>
        <v>295012.529829741</v>
      </c>
      <c r="BM2" s="11"/>
    </row>
    <row r="3" customFormat="false" ht="15" hidden="false" customHeight="false" outlineLevel="0" collapsed="false">
      <c r="A3" s="1" t="s">
        <v>100</v>
      </c>
      <c r="B3" s="27"/>
      <c r="C3" s="11" t="n">
        <f aca="false">'Monthly Revenues &amp; Expenses'!D37+'Monthly Revenues &amp; Expenses'!D39-'Monthly Revenues &amp; Expenses'!D14</f>
        <v>24751.94584</v>
      </c>
      <c r="D3" s="11" t="n">
        <f aca="false">'Monthly Revenues &amp; Expenses'!E37+'Monthly Revenues &amp; Expenses'!E39-'Monthly Revenues &amp; Expenses'!E14</f>
        <v>28492.9701878338</v>
      </c>
      <c r="E3" s="11" t="n">
        <f aca="false">'Monthly Revenues &amp; Expenses'!F37+'Monthly Revenues &amp; Expenses'!F39-'Monthly Revenues &amp; Expenses'!F14</f>
        <v>28921.4082207847</v>
      </c>
      <c r="F3" s="11" t="n">
        <f aca="false">'Monthly Revenues &amp; Expenses'!G37+'Monthly Revenues &amp; Expenses'!G39-'Monthly Revenues &amp; Expenses'!G14</f>
        <v>29361.6557304577</v>
      </c>
      <c r="G3" s="11" t="n">
        <f aca="false">'Monthly Revenues &amp; Expenses'!H37+'Monthly Revenues &amp; Expenses'!H39-'Monthly Revenues &amp; Expenses'!H14</f>
        <v>29814.0466696843</v>
      </c>
      <c r="H3" s="11" t="n">
        <f aca="false">'Monthly Revenues &amp; Expenses'!I37+'Monthly Revenues &amp; Expenses'!I39-'Monthly Revenues &amp; Expenses'!I14</f>
        <v>30278.9244426678</v>
      </c>
      <c r="I3" s="11" t="n">
        <f aca="false">'Monthly Revenues &amp; Expenses'!J37+'Monthly Revenues &amp; Expenses'!J39-'Monthly Revenues &amp; Expenses'!J14</f>
        <v>30756.6421724921</v>
      </c>
      <c r="J3" s="11" t="n">
        <f aca="false">'Monthly Revenues &amp; Expenses'!K37+'Monthly Revenues &amp; Expenses'!K39-'Monthly Revenues &amp; Expenses'!K14</f>
        <v>31247.5629762019</v>
      </c>
      <c r="K3" s="11" t="n">
        <f aca="false">'Monthly Revenues &amp; Expenses'!L37+'Monthly Revenues &amp; Expenses'!L39-'Monthly Revenues &amp; Expenses'!L14</f>
        <v>31752.0602476699</v>
      </c>
      <c r="L3" s="11" t="n">
        <f aca="false">'Monthly Revenues &amp; Expenses'!M37+'Monthly Revenues &amp; Expenses'!M39-'Monthly Revenues &amp; Expenses'!M14</f>
        <v>32270.5179484696</v>
      </c>
      <c r="M3" s="11" t="n">
        <f aca="false">'Monthly Revenues &amp; Expenses'!N37+'Monthly Revenues &amp; Expenses'!N39-'Monthly Revenues &amp; Expenses'!N14</f>
        <v>32803.3309069824</v>
      </c>
      <c r="N3" s="11" t="n">
        <f aca="false">'Monthly Revenues &amp; Expenses'!O37+'Monthly Revenues &amp; Expenses'!O39-'Monthly Revenues &amp; Expenses'!O14</f>
        <v>33350.9051259707</v>
      </c>
      <c r="O3" s="11" t="n">
        <f aca="false">'Monthly Revenues &amp; Expenses'!P37+'Monthly Revenues &amp; Expenses'!P39-'Monthly Revenues &amp; Expenses'!P14</f>
        <v>33913.6580988561</v>
      </c>
      <c r="P3" s="11" t="n">
        <f aca="false">'Monthly Revenues &amp; Expenses'!Q37+'Monthly Revenues &amp; Expenses'!Q39-'Monthly Revenues &amp; Expenses'!Q14</f>
        <v>34492.0191349516</v>
      </c>
      <c r="Q3" s="11" t="n">
        <f aca="false">'Monthly Revenues &amp; Expenses'!R37+'Monthly Revenues &amp; Expenses'!R39-'Monthly Revenues &amp; Expenses'!R14</f>
        <v>35086.4296938982</v>
      </c>
      <c r="R3" s="11" t="n">
        <f aca="false">'Monthly Revenues &amp; Expenses'!S37+'Monthly Revenues &amp; Expenses'!S39-'Monthly Revenues &amp; Expenses'!S14</f>
        <v>35697.3437295689</v>
      </c>
      <c r="S3" s="11" t="n">
        <f aca="false">'Monthly Revenues &amp; Expenses'!T37+'Monthly Revenues &amp; Expenses'!T39-'Monthly Revenues &amp; Expenses'!T14</f>
        <v>36325.2280437063</v>
      </c>
      <c r="T3" s="11" t="n">
        <f aca="false">'Monthly Revenues &amp; Expenses'!U37+'Monthly Revenues &amp; Expenses'!U39-'Monthly Revenues &amp; Expenses'!U14</f>
        <v>36970.5626495708</v>
      </c>
      <c r="U3" s="11" t="n">
        <f aca="false">'Monthly Revenues &amp; Expenses'!V37+'Monthly Revenues &amp; Expenses'!V39-'Monthly Revenues &amp; Expenses'!V14</f>
        <v>37633.8411458815</v>
      </c>
      <c r="V3" s="11" t="n">
        <f aca="false">'Monthly Revenues &amp; Expenses'!W37+'Monthly Revenues &amp; Expenses'!W39-'Monthly Revenues &amp; Expenses'!W14</f>
        <v>38315.5711013425</v>
      </c>
      <c r="W3" s="11" t="n">
        <f aca="false">'Monthly Revenues &amp; Expenses'!X37+'Monthly Revenues &amp; Expenses'!X39-'Monthly Revenues &amp; Expenses'!X14</f>
        <v>39016.2744500527</v>
      </c>
      <c r="X3" s="11" t="n">
        <f aca="false">'Monthly Revenues &amp; Expenses'!Y37+'Monthly Revenues &amp; Expenses'!Y39-'Monthly Revenues &amp; Expenses'!Y14</f>
        <v>39736.4878981083</v>
      </c>
      <c r="Y3" s="11" t="n">
        <f aca="false">'Monthly Revenues &amp; Expenses'!Z37+'Monthly Revenues &amp; Expenses'!Z39-'Monthly Revenues &amp; Expenses'!Z14</f>
        <v>40476.7633417147</v>
      </c>
      <c r="Z3" s="11" t="n">
        <f aca="false">'Monthly Revenues &amp; Expenses'!AA37+'Monthly Revenues &amp; Expenses'!AA39-'Monthly Revenues &amp; Expenses'!AA14</f>
        <v>41237.6682971332</v>
      </c>
      <c r="AA3" s="11" t="n">
        <f aca="false">'Monthly Revenues &amp; Expenses'!AB37+'Monthly Revenues &amp; Expenses'!AB39-'Monthly Revenues &amp; Expenses'!AB14</f>
        <v>42019.7863427975</v>
      </c>
      <c r="AB3" s="11" t="n">
        <f aca="false">'Monthly Revenues &amp; Expenses'!AC37+'Monthly Revenues &amp; Expenses'!AC39-'Monthly Revenues &amp; Expenses'!AC14</f>
        <v>42823.7175739452</v>
      </c>
      <c r="AC3" s="11" t="n">
        <f aca="false">'Monthly Revenues &amp; Expenses'!AD37+'Monthly Revenues &amp; Expenses'!AD39-'Monthly Revenues &amp; Expenses'!AD14</f>
        <v>43650.0790701178</v>
      </c>
      <c r="AD3" s="11" t="n">
        <f aca="false">'Monthly Revenues &amp; Expenses'!AE37+'Monthly Revenues &amp; Expenses'!AE39-'Monthly Revenues &amp; Expenses'!AE14</f>
        <v>44499.5053758939</v>
      </c>
      <c r="AE3" s="11" t="n">
        <f aca="false">'Monthly Revenues &amp; Expenses'!AF37+'Monthly Revenues &amp; Expenses'!AF39-'Monthly Revenues &amp; Expenses'!AF14</f>
        <v>45372.6489952293</v>
      </c>
      <c r="AF3" s="11" t="n">
        <f aca="false">'Monthly Revenues &amp; Expenses'!AG37+'Monthly Revenues &amp; Expenses'!AG39-'Monthly Revenues &amp; Expenses'!AG14</f>
        <v>46270.1808997916</v>
      </c>
      <c r="AG3" s="11" t="n">
        <f aca="false">'Monthly Revenues &amp; Expenses'!AH37+'Monthly Revenues &amp; Expenses'!AH39-'Monthly Revenues &amp; Expenses'!AH14</f>
        <v>47192.7910516817</v>
      </c>
      <c r="AH3" s="11" t="n">
        <f aca="false">'Monthly Revenues &amp; Expenses'!AI37+'Monthly Revenues &amp; Expenses'!AI39-'Monthly Revenues &amp; Expenses'!AI14</f>
        <v>48141.1889409532</v>
      </c>
      <c r="AI3" s="11" t="n">
        <f aca="false">'Monthly Revenues &amp; Expenses'!AJ37+'Monthly Revenues &amp; Expenses'!AJ39-'Monthly Revenues &amp; Expenses'!AJ14</f>
        <v>49116.1041383461</v>
      </c>
      <c r="AJ3" s="11" t="n">
        <f aca="false">'Monthly Revenues &amp; Expenses'!AK37+'Monthly Revenues &amp; Expenses'!AK39-'Monthly Revenues &amp; Expenses'!AK14</f>
        <v>50118.2868636664</v>
      </c>
      <c r="AK3" s="11" t="n">
        <f aca="false">'Monthly Revenues &amp; Expenses'!AL37+'Monthly Revenues &amp; Expenses'!AL39-'Monthly Revenues &amp; Expenses'!AL14</f>
        <v>51148.5085702546</v>
      </c>
      <c r="AL3" s="11" t="n">
        <f aca="false">'Monthly Revenues &amp; Expenses'!AM37+'Monthly Revenues &amp; Expenses'!AM39-'Monthly Revenues &amp; Expenses'!AM14</f>
        <v>52207.5625459981</v>
      </c>
      <c r="AM3" s="11" t="n">
        <f aca="false">'Monthly Revenues &amp; Expenses'!AN37+'Monthly Revenues &amp; Expenses'!AN39-'Monthly Revenues &amp; Expenses'!AN14</f>
        <v>53296.2645313565</v>
      </c>
      <c r="AN3" s="11" t="n">
        <f aca="false">'Monthly Revenues &amp; Expenses'!AO37+'Monthly Revenues &amp; Expenses'!AO39-'Monthly Revenues &amp; Expenses'!AO14</f>
        <v>54415.4533548805</v>
      </c>
      <c r="AO3" s="11" t="n">
        <f aca="false">'Monthly Revenues &amp; Expenses'!AP37+'Monthly Revenues &amp; Expenses'!AP39-'Monthly Revenues &amp; Expenses'!AP14</f>
        <v>55565.9915867199</v>
      </c>
      <c r="AP3" s="11" t="n">
        <f aca="false">'Monthly Revenues &amp; Expenses'!AQ37+'Monthly Revenues &amp; Expenses'!AQ39-'Monthly Revenues &amp; Expenses'!AQ14</f>
        <v>56748.766210631</v>
      </c>
      <c r="AQ3" s="11" t="n">
        <f aca="false">'Monthly Revenues &amp; Expenses'!AR37+'Monthly Revenues &amp; Expenses'!AR39-'Monthly Revenues &amp; Expenses'!AR14</f>
        <v>57964.6893150052</v>
      </c>
      <c r="AR3" s="11" t="n">
        <f aca="false">'Monthly Revenues &amp; Expenses'!AS37+'Monthly Revenues &amp; Expenses'!AS39-'Monthly Revenues &amp; Expenses'!AS14</f>
        <v>59214.6988034589</v>
      </c>
      <c r="AS3" s="11" t="n">
        <f aca="false">'Monthly Revenues &amp; Expenses'!AT37+'Monthly Revenues &amp; Expenses'!AT39-'Monthly Revenues &amp; Expenses'!AT14</f>
        <v>60499.759125537</v>
      </c>
      <c r="AT3" s="11" t="n">
        <f aca="false">'Monthly Revenues &amp; Expenses'!AU37+'Monthly Revenues &amp; Expenses'!AU39-'Monthly Revenues &amp; Expenses'!AU14</f>
        <v>61820.8620281014</v>
      </c>
      <c r="AU3" s="11" t="n">
        <f aca="false">'Monthly Revenues &amp; Expenses'!AV37+'Monthly Revenues &amp; Expenses'!AV39-'Monthly Revenues &amp; Expenses'!AV14</f>
        <v>63179.0273279876</v>
      </c>
      <c r="AV3" s="11" t="n">
        <f aca="false">'Monthly Revenues &amp; Expenses'!AW37+'Monthly Revenues &amp; Expenses'!AW39-'Monthly Revenues &amp; Expenses'!AW14</f>
        <v>64575.3037065329</v>
      </c>
      <c r="AW3" s="11" t="n">
        <f aca="false">'Monthly Revenues &amp; Expenses'!AX37+'Monthly Revenues &amp; Expenses'!AX39-'Monthly Revenues &amp; Expenses'!AX14</f>
        <v>66010.7695265957</v>
      </c>
      <c r="AX3" s="11" t="n">
        <f aca="false">'Monthly Revenues &amp; Expenses'!AY37+'Monthly Revenues &amp; Expenses'!AY39-'Monthly Revenues &amp; Expenses'!AY14</f>
        <v>67486.5336727016</v>
      </c>
      <c r="AY3" s="11" t="n">
        <f aca="false">'Monthly Revenues &amp; Expenses'!AZ37+'Monthly Revenues &amp; Expenses'!AZ39-'Monthly Revenues &amp; Expenses'!AZ14</f>
        <v>69003.7364149707</v>
      </c>
      <c r="AZ3" s="11" t="n">
        <f aca="false">'Monthly Revenues &amp; Expenses'!BA37+'Monthly Revenues &amp; Expenses'!BA39-'Monthly Revenues &amp; Expenses'!BA14</f>
        <v>70563.5502975014</v>
      </c>
      <c r="BA3" s="11" t="n">
        <f aca="false">'Monthly Revenues &amp; Expenses'!BB37+'Monthly Revenues &amp; Expenses'!BB39-'Monthly Revenues &amp; Expenses'!BB14</f>
        <v>72167.1810519004</v>
      </c>
      <c r="BB3" s="11" t="n">
        <f aca="false">'Monthly Revenues &amp; Expenses'!BC37+'Monthly Revenues &amp; Expenses'!BC39-'Monthly Revenues &amp; Expenses'!BC14</f>
        <v>73815.8685366721</v>
      </c>
      <c r="BC3" s="11" t="n">
        <f aca="false">'Monthly Revenues &amp; Expenses'!BD37+'Monthly Revenues &amp; Expenses'!BD39-'Monthly Revenues &amp; Expenses'!BD14</f>
        <v>75510.8877031999</v>
      </c>
      <c r="BD3" s="11" t="n">
        <f aca="false">'Monthly Revenues &amp; Expenses'!BE37+'Monthly Revenues &amp; Expenses'!BE39-'Monthly Revenues &amp; Expenses'!BE14</f>
        <v>77253.5495890708</v>
      </c>
      <c r="BE3" s="11" t="n">
        <f aca="false">'Monthly Revenues &amp; Expenses'!BF37+'Monthly Revenues &amp; Expenses'!BF39-'Monthly Revenues &amp; Expenses'!BF14</f>
        <v>79045.2023395186</v>
      </c>
      <c r="BF3" s="11" t="n">
        <f aca="false">'Monthly Revenues &amp; Expenses'!BG37+'Monthly Revenues &amp; Expenses'!BG39-'Monthly Revenues &amp; Expenses'!BG14</f>
        <v>80887.2322577807</v>
      </c>
      <c r="BG3" s="11" t="n">
        <f aca="false">'Monthly Revenues &amp; Expenses'!BH37+'Monthly Revenues &amp; Expenses'!BH39-'Monthly Revenues &amp; Expenses'!BH14</f>
        <v>82781.0648851879</v>
      </c>
      <c r="BH3" s="11" t="n">
        <f aca="false">'Monthly Revenues &amp; Expenses'!BI37+'Monthly Revenues &amp; Expenses'!BI39-'Monthly Revenues &amp; Expenses'!BI14</f>
        <v>84728.1661118285</v>
      </c>
      <c r="BI3" s="11" t="n">
        <f aca="false">'Monthly Revenues &amp; Expenses'!BJ37+'Monthly Revenues &amp; Expenses'!BJ39-'Monthly Revenues &amp; Expenses'!BJ14</f>
        <v>86730.0433186516</v>
      </c>
      <c r="BJ3" s="11" t="n">
        <f aca="false">'Monthly Revenues &amp; Expenses'!BK37+'Monthly Revenues &amp; Expenses'!BK39-'Monthly Revenues &amp; Expenses'!BK14</f>
        <v>88788.246551901</v>
      </c>
      <c r="BK3" s="11"/>
      <c r="BL3" s="11"/>
    </row>
    <row r="4" customFormat="false" ht="15.75" hidden="false" customHeight="false" outlineLevel="0" collapsed="false">
      <c r="A4" s="1" t="s">
        <v>101</v>
      </c>
      <c r="B4" s="27"/>
      <c r="C4" s="28" t="n">
        <f aca="false">'Monthly Revenues &amp; Expenses'!D14</f>
        <v>10000</v>
      </c>
      <c r="D4" s="28" t="n">
        <f aca="false">'Monthly Revenues &amp; Expenses'!E14</f>
        <v>0</v>
      </c>
      <c r="E4" s="28" t="n">
        <f aca="false">'Monthly Revenues &amp; Expenses'!F14</f>
        <v>0</v>
      </c>
      <c r="F4" s="28" t="n">
        <f aca="false">'Monthly Revenues &amp; Expenses'!G14</f>
        <v>0</v>
      </c>
      <c r="G4" s="28" t="n">
        <f aca="false">'Monthly Revenues &amp; Expenses'!H14</f>
        <v>0</v>
      </c>
      <c r="H4" s="28" t="n">
        <f aca="false">'Monthly Revenues &amp; Expenses'!I14</f>
        <v>0</v>
      </c>
      <c r="I4" s="28" t="n">
        <f aca="false">'Monthly Revenues &amp; Expenses'!J14</f>
        <v>0</v>
      </c>
      <c r="J4" s="28" t="n">
        <f aca="false">'Monthly Revenues &amp; Expenses'!K14</f>
        <v>0</v>
      </c>
      <c r="K4" s="28" t="n">
        <f aca="false">'Monthly Revenues &amp; Expenses'!L14</f>
        <v>0</v>
      </c>
      <c r="L4" s="28" t="n">
        <f aca="false">'Monthly Revenues &amp; Expenses'!M14</f>
        <v>0</v>
      </c>
      <c r="M4" s="28" t="n">
        <f aca="false">'Monthly Revenues &amp; Expenses'!N14</f>
        <v>0</v>
      </c>
      <c r="N4" s="28" t="n">
        <f aca="false">'Monthly Revenues &amp; Expenses'!O14</f>
        <v>0</v>
      </c>
      <c r="O4" s="28" t="n">
        <f aca="false">'Monthly Revenues &amp; Expenses'!P14</f>
        <v>0</v>
      </c>
      <c r="P4" s="28" t="n">
        <f aca="false">'Monthly Revenues &amp; Expenses'!Q14</f>
        <v>0</v>
      </c>
      <c r="Q4" s="28" t="n">
        <f aca="false">'Monthly Revenues &amp; Expenses'!R14</f>
        <v>0</v>
      </c>
      <c r="R4" s="28" t="n">
        <f aca="false">'Monthly Revenues &amp; Expenses'!S14</f>
        <v>0</v>
      </c>
      <c r="S4" s="28" t="n">
        <f aca="false">'Monthly Revenues &amp; Expenses'!T14</f>
        <v>0</v>
      </c>
      <c r="T4" s="28" t="n">
        <f aca="false">'Monthly Revenues &amp; Expenses'!U14</f>
        <v>0</v>
      </c>
      <c r="U4" s="28" t="n">
        <f aca="false">'Monthly Revenues &amp; Expenses'!V14</f>
        <v>0</v>
      </c>
      <c r="V4" s="28" t="n">
        <f aca="false">'Monthly Revenues &amp; Expenses'!W14</f>
        <v>0</v>
      </c>
      <c r="W4" s="28" t="n">
        <f aca="false">'Monthly Revenues &amp; Expenses'!X14</f>
        <v>0</v>
      </c>
      <c r="X4" s="28" t="n">
        <f aca="false">'Monthly Revenues &amp; Expenses'!Y14</f>
        <v>0</v>
      </c>
      <c r="Y4" s="28" t="n">
        <f aca="false">'Monthly Revenues &amp; Expenses'!Z14</f>
        <v>0</v>
      </c>
      <c r="Z4" s="28" t="n">
        <f aca="false">'Monthly Revenues &amp; Expenses'!AA14</f>
        <v>0</v>
      </c>
      <c r="AA4" s="28" t="n">
        <f aca="false">'Monthly Revenues &amp; Expenses'!AB14</f>
        <v>0</v>
      </c>
      <c r="AB4" s="28" t="n">
        <f aca="false">'Monthly Revenues &amp; Expenses'!AC14</f>
        <v>0</v>
      </c>
      <c r="AC4" s="28" t="n">
        <f aca="false">'Monthly Revenues &amp; Expenses'!AD14</f>
        <v>0</v>
      </c>
      <c r="AD4" s="28" t="n">
        <f aca="false">'Monthly Revenues &amp; Expenses'!AE14</f>
        <v>0</v>
      </c>
      <c r="AE4" s="28" t="n">
        <f aca="false">'Monthly Revenues &amp; Expenses'!AF14</f>
        <v>0</v>
      </c>
      <c r="AF4" s="28" t="n">
        <f aca="false">'Monthly Revenues &amp; Expenses'!AG14</f>
        <v>0</v>
      </c>
      <c r="AG4" s="28" t="n">
        <f aca="false">'Monthly Revenues &amp; Expenses'!AH14</f>
        <v>0</v>
      </c>
      <c r="AH4" s="28" t="n">
        <f aca="false">'Monthly Revenues &amp; Expenses'!AI14</f>
        <v>0</v>
      </c>
      <c r="AI4" s="28" t="n">
        <f aca="false">'Monthly Revenues &amp; Expenses'!AJ14</f>
        <v>0</v>
      </c>
      <c r="AJ4" s="28" t="n">
        <f aca="false">'Monthly Revenues &amp; Expenses'!AK14</f>
        <v>0</v>
      </c>
      <c r="AK4" s="28" t="n">
        <f aca="false">'Monthly Revenues &amp; Expenses'!AL14</f>
        <v>0</v>
      </c>
      <c r="AL4" s="28" t="n">
        <f aca="false">'Monthly Revenues &amp; Expenses'!AM14</f>
        <v>0</v>
      </c>
      <c r="AM4" s="28" t="n">
        <f aca="false">'Monthly Revenues &amp; Expenses'!AN14</f>
        <v>0</v>
      </c>
      <c r="AN4" s="28" t="n">
        <f aca="false">'Monthly Revenues &amp; Expenses'!AO14</f>
        <v>0</v>
      </c>
      <c r="AO4" s="28" t="n">
        <f aca="false">'Monthly Revenues &amp; Expenses'!AP14</f>
        <v>0</v>
      </c>
      <c r="AP4" s="28" t="n">
        <f aca="false">'Monthly Revenues &amp; Expenses'!AQ14</f>
        <v>0</v>
      </c>
      <c r="AQ4" s="28" t="n">
        <f aca="false">'Monthly Revenues &amp; Expenses'!AR14</f>
        <v>0</v>
      </c>
      <c r="AR4" s="28" t="n">
        <f aca="false">'Monthly Revenues &amp; Expenses'!AS14</f>
        <v>0</v>
      </c>
      <c r="AS4" s="28" t="n">
        <f aca="false">'Monthly Revenues &amp; Expenses'!AT14</f>
        <v>0</v>
      </c>
      <c r="AT4" s="28" t="n">
        <f aca="false">'Monthly Revenues &amp; Expenses'!AU14</f>
        <v>0</v>
      </c>
      <c r="AU4" s="28" t="n">
        <f aca="false">'Monthly Revenues &amp; Expenses'!AV14</f>
        <v>0</v>
      </c>
      <c r="AV4" s="28" t="n">
        <f aca="false">'Monthly Revenues &amp; Expenses'!AW14</f>
        <v>0</v>
      </c>
      <c r="AW4" s="28" t="n">
        <f aca="false">'Monthly Revenues &amp; Expenses'!AX14</f>
        <v>0</v>
      </c>
      <c r="AX4" s="28" t="n">
        <f aca="false">'Monthly Revenues &amp; Expenses'!AY14</f>
        <v>0</v>
      </c>
      <c r="AY4" s="28" t="n">
        <f aca="false">'Monthly Revenues &amp; Expenses'!AZ14</f>
        <v>0</v>
      </c>
      <c r="AZ4" s="28" t="n">
        <f aca="false">'Monthly Revenues &amp; Expenses'!BA14</f>
        <v>0</v>
      </c>
      <c r="BA4" s="28" t="n">
        <f aca="false">'Monthly Revenues &amp; Expenses'!BB14</f>
        <v>0</v>
      </c>
      <c r="BB4" s="28" t="n">
        <f aca="false">'Monthly Revenues &amp; Expenses'!BC14</f>
        <v>0</v>
      </c>
      <c r="BC4" s="28" t="n">
        <f aca="false">'Monthly Revenues &amp; Expenses'!BD14</f>
        <v>0</v>
      </c>
      <c r="BD4" s="28" t="n">
        <f aca="false">'Monthly Revenues &amp; Expenses'!BE14</f>
        <v>0</v>
      </c>
      <c r="BE4" s="28" t="n">
        <f aca="false">'Monthly Revenues &amp; Expenses'!BF14</f>
        <v>0</v>
      </c>
      <c r="BF4" s="28" t="n">
        <f aca="false">'Monthly Revenues &amp; Expenses'!BG14</f>
        <v>0</v>
      </c>
      <c r="BG4" s="28" t="n">
        <f aca="false">'Monthly Revenues &amp; Expenses'!BH14</f>
        <v>0</v>
      </c>
      <c r="BH4" s="28" t="n">
        <f aca="false">'Monthly Revenues &amp; Expenses'!BI14</f>
        <v>0</v>
      </c>
      <c r="BI4" s="28" t="n">
        <f aca="false">'Monthly Revenues &amp; Expenses'!BJ14</f>
        <v>0</v>
      </c>
      <c r="BJ4" s="28" t="n">
        <f aca="false">'Monthly Revenues &amp; Expenses'!BK14</f>
        <v>0</v>
      </c>
      <c r="BK4" s="28"/>
      <c r="BL4" s="28"/>
    </row>
    <row r="5" customFormat="false" ht="15.75" hidden="false" customHeight="false" outlineLevel="0" collapsed="false">
      <c r="A5" s="1" t="s">
        <v>102</v>
      </c>
      <c r="B5" s="1"/>
      <c r="C5" s="25" t="n">
        <f aca="false">C2-C3-C4</f>
        <v>-34751.94584</v>
      </c>
      <c r="D5" s="25" t="n">
        <f aca="false">D2-D3-D4</f>
        <v>-28492.9701878338</v>
      </c>
      <c r="E5" s="25" t="n">
        <f aca="false">E2-E3-E4</f>
        <v>27750.5917792153</v>
      </c>
      <c r="F5" s="25" t="n">
        <f aca="false">F2-F3-F4</f>
        <v>28917.3496695423</v>
      </c>
      <c r="G5" s="25" t="n">
        <f aca="false">G2-G3-G4</f>
        <v>30117.5327771895</v>
      </c>
      <c r="H5" s="25" t="n">
        <f aca="false">H2-H3-H4</f>
        <v>31352.0898538964</v>
      </c>
      <c r="I5" s="25" t="n">
        <f aca="false">I2-I3-I4</f>
        <v>32621.996573219</v>
      </c>
      <c r="J5" s="25" t="n">
        <f aca="false">J2-J3-J4</f>
        <v>33928.2562944422</v>
      </c>
      <c r="K5" s="25" t="n">
        <f aca="false">K2-K3-K4</f>
        <v>35271.9008481675</v>
      </c>
      <c r="L5" s="25" t="n">
        <f aca="false">L2-L3-L4</f>
        <v>36653.9913441916</v>
      </c>
      <c r="M5" s="25" t="n">
        <f aca="false">M2-M3-M4</f>
        <v>38075.6190023088</v>
      </c>
      <c r="N5" s="25" t="n">
        <f aca="false">N2-N3-N4</f>
        <v>39537.9060066859</v>
      </c>
      <c r="O5" s="25" t="n">
        <f aca="false">O2-O3-O4</f>
        <v>41042.0063844809</v>
      </c>
      <c r="P5" s="25" t="n">
        <f aca="false">P2-P3-P4</f>
        <v>42589.106909391</v>
      </c>
      <c r="Q5" s="25" t="n">
        <f aca="false">Q2-Q3-Q4</f>
        <v>44180.4280308392</v>
      </c>
      <c r="R5" s="25" t="n">
        <f aca="false">R2-R3-R4</f>
        <v>45817.2248295256</v>
      </c>
      <c r="S5" s="25" t="n">
        <f aca="false">S2-S3-S4</f>
        <v>47500.7880000921</v>
      </c>
      <c r="T5" s="25" t="n">
        <f aca="false">T2-T3-T4</f>
        <v>49232.4448616696</v>
      </c>
      <c r="U5" s="25" t="n">
        <f aca="false">U2-U3-U4</f>
        <v>51013.5603970995</v>
      </c>
      <c r="V5" s="25" t="n">
        <f aca="false">V2-V3-V4</f>
        <v>52845.5383216416</v>
      </c>
      <c r="W5" s="25" t="n">
        <f aca="false">W2-W3-W4</f>
        <v>54729.8221820069</v>
      </c>
      <c r="X5" s="25" t="n">
        <f aca="false">X2-X3-X4</f>
        <v>56667.8964865741</v>
      </c>
      <c r="Y5" s="25" t="n">
        <f aca="false">Y2-Y3-Y4</f>
        <v>58661.2878676758</v>
      </c>
      <c r="Z5" s="25" t="n">
        <f aca="false">Z2-Z3-Z4</f>
        <v>60711.5662768637</v>
      </c>
      <c r="AA5" s="25" t="n">
        <f aca="false">AA2-AA3-AA4</f>
        <v>62820.3462140883</v>
      </c>
      <c r="AB5" s="25" t="n">
        <f aca="false">AB2-AB3-AB4</f>
        <v>64989.2879917568</v>
      </c>
      <c r="AC5" s="25" t="n">
        <f aca="false">AC2-AC3-AC4</f>
        <v>67220.0990346566</v>
      </c>
      <c r="AD5" s="25" t="n">
        <f aca="false">AD2-AD3-AD4</f>
        <v>69514.5352167641</v>
      </c>
      <c r="AE5" s="25" t="n">
        <f aca="false">AE2-AE3-AE4</f>
        <v>71874.4022359841</v>
      </c>
      <c r="AF5" s="25" t="n">
        <f aca="false">AF2-AF3-AF4</f>
        <v>74301.5570278969</v>
      </c>
      <c r="AG5" s="25" t="n">
        <f aca="false">AG2-AG3-AG4</f>
        <v>76797.9092196188</v>
      </c>
      <c r="AH5" s="25" t="n">
        <f aca="false">AH2-AH3-AH4</f>
        <v>79365.4226249154</v>
      </c>
      <c r="AI5" s="25" t="n">
        <f aca="false">AI2-AI3-AI4</f>
        <v>82006.1167817372</v>
      </c>
      <c r="AJ5" s="25" t="n">
        <f aca="false">AJ2-AJ3-AJ4</f>
        <v>84722.068533382</v>
      </c>
      <c r="AK5" s="25" t="n">
        <f aca="false">AK2-AK3-AK4</f>
        <v>87515.4136545214</v>
      </c>
      <c r="AL5" s="25" t="n">
        <f aca="false">AL2-AL3-AL4</f>
        <v>90388.3485233642</v>
      </c>
      <c r="AM5" s="25" t="n">
        <f aca="false">AM2-AM3-AM4</f>
        <v>93343.1318412663</v>
      </c>
      <c r="AN5" s="25" t="n">
        <f aca="false">AN2-AN3-AN4</f>
        <v>96382.0864011335</v>
      </c>
      <c r="AO5" s="25" t="n">
        <f aca="false">AO2-AO3-AO4</f>
        <v>99507.6009060006</v>
      </c>
      <c r="AP5" s="25" t="n">
        <f aca="false">AP2-AP3-AP4</f>
        <v>102722.131839211</v>
      </c>
      <c r="AQ5" s="25" t="n">
        <f aca="false">AQ2-AQ3-AQ4</f>
        <v>106028.205387663</v>
      </c>
      <c r="AR5" s="25" t="n">
        <f aca="false">AR2-AR3-AR4</f>
        <v>109428.419419622</v>
      </c>
      <c r="AS5" s="25" t="n">
        <f aca="false">AS2-AS3-AS4</f>
        <v>112925.445518657</v>
      </c>
      <c r="AT5" s="25" t="n">
        <f aca="false">AT2-AT3-AT4</f>
        <v>116522.031075284</v>
      </c>
      <c r="AU5" s="25" t="n">
        <f aca="false">AU2-AU3-AU4</f>
        <v>120221.001437961</v>
      </c>
      <c r="AV5" s="25" t="n">
        <f aca="false">AV2-AV3-AV4</f>
        <v>124025.26212511</v>
      </c>
      <c r="AW5" s="25" t="n">
        <f aca="false">AW2-AW3-AW4</f>
        <v>127937.801099911</v>
      </c>
      <c r="AX5" s="25" t="n">
        <f aca="false">AX2-AX3-AX4</f>
        <v>131961.691109633</v>
      </c>
      <c r="AY5" s="25" t="n">
        <f aca="false">AY2-AY3-AY4</f>
        <v>136100.092091348</v>
      </c>
      <c r="AZ5" s="25" t="n">
        <f aca="false">AZ2-AZ3-AZ4</f>
        <v>140356.253645899</v>
      </c>
      <c r="BA5" s="25" t="n">
        <f aca="false">BA2-BA3-BA4</f>
        <v>144733.51758207</v>
      </c>
      <c r="BB5" s="25" t="n">
        <f aca="false">BB2-BB3-BB4</f>
        <v>149235.320532938</v>
      </c>
      <c r="BC5" s="25" t="n">
        <f aca="false">BC2-BC3-BC4</f>
        <v>153865.196646466</v>
      </c>
      <c r="BD5" s="25" t="n">
        <f aca="false">BD2-BD3-BD4</f>
        <v>158626.780352435</v>
      </c>
      <c r="BE5" s="25" t="n">
        <f aca="false">BE2-BE3-BE4</f>
        <v>163523.809207891</v>
      </c>
      <c r="BF5" s="25" t="n">
        <f aca="false">BF2-BF3-BF4</f>
        <v>168560.12682332</v>
      </c>
      <c r="BG5" s="25" t="n">
        <f aca="false">BG2-BG3-BG4</f>
        <v>173739.685871856</v>
      </c>
      <c r="BH5" s="25" t="n">
        <f aca="false">BH2-BH3-BH4</f>
        <v>179066.55118387</v>
      </c>
      <c r="BI5" s="25" t="n">
        <f aca="false">BI2-BI3-BI4</f>
        <v>184544.902929363</v>
      </c>
      <c r="BJ5" s="25" t="n">
        <f aca="false">BJ2-BJ3-BJ4</f>
        <v>190179.039890659</v>
      </c>
      <c r="BK5" s="29" t="n">
        <f aca="false">(BJ5*(1+D22))/(D23-D22)</f>
        <v>6065710.43019681</v>
      </c>
      <c r="BL5" s="30" t="s">
        <v>103</v>
      </c>
    </row>
    <row r="7" customFormat="false" ht="15" hidden="false" customHeight="false" outlineLevel="0" collapsed="false">
      <c r="A7" s="1" t="s">
        <v>104</v>
      </c>
      <c r="B7" s="1"/>
      <c r="C7" s="31" t="n">
        <v>10000</v>
      </c>
      <c r="D7" s="25" t="n">
        <f aca="false">C9</f>
        <v>-24751.94584</v>
      </c>
      <c r="E7" s="25" t="n">
        <f aca="false">D9</f>
        <v>-53244.9160278338</v>
      </c>
      <c r="F7" s="25" t="n">
        <f aca="false">E9</f>
        <v>-25494.3242486186</v>
      </c>
      <c r="G7" s="25" t="n">
        <f aca="false">F9</f>
        <v>3423.02542092372</v>
      </c>
      <c r="H7" s="25" t="n">
        <f aca="false">G9</f>
        <v>33540.5581981132</v>
      </c>
      <c r="I7" s="25" t="n">
        <f aca="false">H9</f>
        <v>64892.6480520095</v>
      </c>
      <c r="J7" s="25" t="n">
        <f aca="false">I9</f>
        <v>97514.6446252285</v>
      </c>
      <c r="K7" s="25" t="n">
        <f aca="false">J9</f>
        <v>131442.900919671</v>
      </c>
      <c r="L7" s="25" t="n">
        <f aca="false">K9</f>
        <v>166714.801767838</v>
      </c>
      <c r="M7" s="25" t="n">
        <f aca="false">L9</f>
        <v>203368.79311203</v>
      </c>
      <c r="N7" s="25" t="n">
        <f aca="false">M9</f>
        <v>241444.412114339</v>
      </c>
      <c r="O7" s="25" t="n">
        <f aca="false">N9</f>
        <v>280982.318121025</v>
      </c>
      <c r="P7" s="25" t="n">
        <f aca="false">O9</f>
        <v>322024.324505505</v>
      </c>
      <c r="Q7" s="25" t="n">
        <f aca="false">P9</f>
        <v>364613.431414896</v>
      </c>
      <c r="R7" s="25" t="n">
        <f aca="false">Q9</f>
        <v>408793.859445736</v>
      </c>
      <c r="S7" s="25" t="n">
        <f aca="false">R9</f>
        <v>454611.084275261</v>
      </c>
      <c r="T7" s="25" t="n">
        <f aca="false">S9</f>
        <v>502111.872275353</v>
      </c>
      <c r="U7" s="25" t="n">
        <f aca="false">T9</f>
        <v>551344.317137023</v>
      </c>
      <c r="V7" s="25" t="n">
        <f aca="false">U9</f>
        <v>602357.877534122</v>
      </c>
      <c r="W7" s="25" t="n">
        <f aca="false">V9</f>
        <v>655203.415855764</v>
      </c>
      <c r="X7" s="25" t="n">
        <f aca="false">W9</f>
        <v>709933.238037771</v>
      </c>
      <c r="Y7" s="25" t="n">
        <f aca="false">X9</f>
        <v>766601.134524345</v>
      </c>
      <c r="Z7" s="25" t="n">
        <f aca="false">Y9</f>
        <v>825262.422392021</v>
      </c>
      <c r="AA7" s="25" t="n">
        <f aca="false">Z9</f>
        <v>885973.988668885</v>
      </c>
      <c r="AB7" s="25" t="n">
        <f aca="false">AA9</f>
        <v>948794.334882973</v>
      </c>
      <c r="AC7" s="25" t="n">
        <f aca="false">AB9</f>
        <v>1013783.62287473</v>
      </c>
      <c r="AD7" s="25" t="n">
        <f aca="false">AC9</f>
        <v>1081003.72190939</v>
      </c>
      <c r="AE7" s="25" t="n">
        <f aca="false">AD9</f>
        <v>1150518.25712615</v>
      </c>
      <c r="AF7" s="25" t="n">
        <f aca="false">AE9</f>
        <v>1222392.65936213</v>
      </c>
      <c r="AG7" s="25" t="n">
        <f aca="false">AF9</f>
        <v>1296694.21639003</v>
      </c>
      <c r="AH7" s="25" t="n">
        <f aca="false">AG9</f>
        <v>1373492.12560965</v>
      </c>
      <c r="AI7" s="25" t="n">
        <f aca="false">AH9</f>
        <v>1452857.54823457</v>
      </c>
      <c r="AJ7" s="25" t="n">
        <f aca="false">AI9</f>
        <v>1534863.6650163</v>
      </c>
      <c r="AK7" s="25" t="n">
        <f aca="false">AJ9</f>
        <v>1619585.73354968</v>
      </c>
      <c r="AL7" s="25" t="n">
        <f aca="false">AK9</f>
        <v>1707101.14720421</v>
      </c>
      <c r="AM7" s="25" t="n">
        <f aca="false">AL9</f>
        <v>1797489.49572757</v>
      </c>
      <c r="AN7" s="25" t="n">
        <f aca="false">AM9</f>
        <v>1890832.62756884</v>
      </c>
      <c r="AO7" s="25" t="n">
        <f aca="false">AN9</f>
        <v>1987214.71396997</v>
      </c>
      <c r="AP7" s="25" t="n">
        <f aca="false">AO9</f>
        <v>2086722.31487597</v>
      </c>
      <c r="AQ7" s="25" t="n">
        <f aca="false">AP9</f>
        <v>2189444.44671518</v>
      </c>
      <c r="AR7" s="25" t="n">
        <f aca="false">AQ9</f>
        <v>2295472.65210284</v>
      </c>
      <c r="AS7" s="25" t="n">
        <f aca="false">AR9</f>
        <v>2404901.07152247</v>
      </c>
      <c r="AT7" s="25" t="n">
        <f aca="false">AS9</f>
        <v>2517826.51704112</v>
      </c>
      <c r="AU7" s="25" t="n">
        <f aca="false">AT9</f>
        <v>2634348.54811641</v>
      </c>
      <c r="AV7" s="25" t="n">
        <f aca="false">AU9</f>
        <v>2754569.54955437</v>
      </c>
      <c r="AW7" s="25" t="n">
        <f aca="false">AV9</f>
        <v>2878594.81167948</v>
      </c>
      <c r="AX7" s="25" t="n">
        <f aca="false">AW9</f>
        <v>3006532.61277939</v>
      </c>
      <c r="AY7" s="25" t="n">
        <f aca="false">AX9</f>
        <v>3138494.30388902</v>
      </c>
      <c r="AZ7" s="25" t="n">
        <f aca="false">AY9</f>
        <v>3274594.39598037</v>
      </c>
      <c r="BA7" s="25" t="n">
        <f aca="false">AZ9</f>
        <v>3414950.64962627</v>
      </c>
      <c r="BB7" s="25" t="n">
        <f aca="false">BA9</f>
        <v>3559684.16720834</v>
      </c>
      <c r="BC7" s="25" t="n">
        <f aca="false">BB9</f>
        <v>3708919.48774128</v>
      </c>
      <c r="BD7" s="25" t="n">
        <f aca="false">BC9</f>
        <v>3862784.68438774</v>
      </c>
      <c r="BE7" s="25" t="n">
        <f aca="false">BD9</f>
        <v>4021411.46474018</v>
      </c>
      <c r="BF7" s="25" t="n">
        <f aca="false">BE9</f>
        <v>4184935.27394807</v>
      </c>
      <c r="BG7" s="25" t="n">
        <f aca="false">BF9</f>
        <v>4353495.40077139</v>
      </c>
      <c r="BH7" s="25" t="n">
        <f aca="false">BG9</f>
        <v>4527235.08664325</v>
      </c>
      <c r="BI7" s="25" t="n">
        <f aca="false">BH9</f>
        <v>4706301.63782712</v>
      </c>
      <c r="BJ7" s="25" t="n">
        <f aca="false">BI9</f>
        <v>4890846.54075648</v>
      </c>
      <c r="BK7" s="25"/>
      <c r="BL7" s="25"/>
    </row>
    <row r="8" customFormat="false" ht="15" hidden="false" customHeight="false" outlineLevel="0" collapsed="false">
      <c r="A8" s="1" t="s">
        <v>105</v>
      </c>
      <c r="B8" s="1"/>
      <c r="C8" s="25" t="n">
        <f aca="false">C5</f>
        <v>-34751.94584</v>
      </c>
      <c r="D8" s="25" t="n">
        <f aca="false">D5</f>
        <v>-28492.9701878338</v>
      </c>
      <c r="E8" s="25" t="n">
        <f aca="false">E5</f>
        <v>27750.5917792153</v>
      </c>
      <c r="F8" s="25" t="n">
        <f aca="false">F5</f>
        <v>28917.3496695423</v>
      </c>
      <c r="G8" s="25" t="n">
        <f aca="false">G5</f>
        <v>30117.5327771895</v>
      </c>
      <c r="H8" s="25" t="n">
        <f aca="false">H5</f>
        <v>31352.0898538964</v>
      </c>
      <c r="I8" s="25" t="n">
        <f aca="false">I5</f>
        <v>32621.996573219</v>
      </c>
      <c r="J8" s="25" t="n">
        <f aca="false">J5</f>
        <v>33928.2562944422</v>
      </c>
      <c r="K8" s="25" t="n">
        <f aca="false">K5</f>
        <v>35271.9008481675</v>
      </c>
      <c r="L8" s="25" t="n">
        <f aca="false">L5</f>
        <v>36653.9913441916</v>
      </c>
      <c r="M8" s="25" t="n">
        <f aca="false">M5</f>
        <v>38075.6190023088</v>
      </c>
      <c r="N8" s="25" t="n">
        <f aca="false">N5</f>
        <v>39537.9060066859</v>
      </c>
      <c r="O8" s="25" t="n">
        <f aca="false">O5</f>
        <v>41042.0063844809</v>
      </c>
      <c r="P8" s="25" t="n">
        <f aca="false">P5</f>
        <v>42589.106909391</v>
      </c>
      <c r="Q8" s="25" t="n">
        <f aca="false">Q5</f>
        <v>44180.4280308392</v>
      </c>
      <c r="R8" s="25" t="n">
        <f aca="false">R5</f>
        <v>45817.2248295256</v>
      </c>
      <c r="S8" s="25" t="n">
        <f aca="false">S5</f>
        <v>47500.7880000921</v>
      </c>
      <c r="T8" s="25" t="n">
        <f aca="false">T5</f>
        <v>49232.4448616696</v>
      </c>
      <c r="U8" s="25" t="n">
        <f aca="false">U5</f>
        <v>51013.5603970995</v>
      </c>
      <c r="V8" s="25" t="n">
        <f aca="false">V5</f>
        <v>52845.5383216416</v>
      </c>
      <c r="W8" s="25" t="n">
        <f aca="false">W5</f>
        <v>54729.8221820069</v>
      </c>
      <c r="X8" s="25" t="n">
        <f aca="false">X5</f>
        <v>56667.8964865741</v>
      </c>
      <c r="Y8" s="25" t="n">
        <f aca="false">Y5</f>
        <v>58661.2878676758</v>
      </c>
      <c r="Z8" s="25" t="n">
        <f aca="false">Z5</f>
        <v>60711.5662768637</v>
      </c>
      <c r="AA8" s="25" t="n">
        <f aca="false">AA5</f>
        <v>62820.3462140883</v>
      </c>
      <c r="AB8" s="25" t="n">
        <f aca="false">AB5</f>
        <v>64989.2879917568</v>
      </c>
      <c r="AC8" s="25" t="n">
        <f aca="false">AC5</f>
        <v>67220.0990346566</v>
      </c>
      <c r="AD8" s="25" t="n">
        <f aca="false">AD5</f>
        <v>69514.5352167641</v>
      </c>
      <c r="AE8" s="25" t="n">
        <f aca="false">AE5</f>
        <v>71874.4022359841</v>
      </c>
      <c r="AF8" s="25" t="n">
        <f aca="false">AF5</f>
        <v>74301.5570278969</v>
      </c>
      <c r="AG8" s="25" t="n">
        <f aca="false">AG5</f>
        <v>76797.9092196188</v>
      </c>
      <c r="AH8" s="25" t="n">
        <f aca="false">AH5</f>
        <v>79365.4226249154</v>
      </c>
      <c r="AI8" s="25" t="n">
        <f aca="false">AI5</f>
        <v>82006.1167817372</v>
      </c>
      <c r="AJ8" s="25" t="n">
        <f aca="false">AJ5</f>
        <v>84722.068533382</v>
      </c>
      <c r="AK8" s="25" t="n">
        <f aca="false">AK5</f>
        <v>87515.4136545214</v>
      </c>
      <c r="AL8" s="25" t="n">
        <f aca="false">AL5</f>
        <v>90388.3485233642</v>
      </c>
      <c r="AM8" s="25" t="n">
        <f aca="false">AM5</f>
        <v>93343.1318412663</v>
      </c>
      <c r="AN8" s="25" t="n">
        <f aca="false">AN5</f>
        <v>96382.0864011335</v>
      </c>
      <c r="AO8" s="25" t="n">
        <f aca="false">AO5</f>
        <v>99507.6009060006</v>
      </c>
      <c r="AP8" s="25" t="n">
        <f aca="false">AP5</f>
        <v>102722.131839211</v>
      </c>
      <c r="AQ8" s="25" t="n">
        <f aca="false">AQ5</f>
        <v>106028.205387663</v>
      </c>
      <c r="AR8" s="25" t="n">
        <f aca="false">AR5</f>
        <v>109428.419419622</v>
      </c>
      <c r="AS8" s="25" t="n">
        <f aca="false">AS5</f>
        <v>112925.445518657</v>
      </c>
      <c r="AT8" s="25" t="n">
        <f aca="false">AT5</f>
        <v>116522.031075284</v>
      </c>
      <c r="AU8" s="25" t="n">
        <f aca="false">AU5</f>
        <v>120221.001437961</v>
      </c>
      <c r="AV8" s="25" t="n">
        <f aca="false">AV5</f>
        <v>124025.26212511</v>
      </c>
      <c r="AW8" s="25" t="n">
        <f aca="false">AW5</f>
        <v>127937.801099911</v>
      </c>
      <c r="AX8" s="25" t="n">
        <f aca="false">AX5</f>
        <v>131961.691109633</v>
      </c>
      <c r="AY8" s="25" t="n">
        <f aca="false">AY5</f>
        <v>136100.092091348</v>
      </c>
      <c r="AZ8" s="25" t="n">
        <f aca="false">AZ5</f>
        <v>140356.253645899</v>
      </c>
      <c r="BA8" s="25" t="n">
        <f aca="false">BA5</f>
        <v>144733.51758207</v>
      </c>
      <c r="BB8" s="25" t="n">
        <f aca="false">BB5</f>
        <v>149235.320532938</v>
      </c>
      <c r="BC8" s="25" t="n">
        <f aca="false">BC5</f>
        <v>153865.196646466</v>
      </c>
      <c r="BD8" s="25" t="n">
        <f aca="false">BD5</f>
        <v>158626.780352435</v>
      </c>
      <c r="BE8" s="25" t="n">
        <f aca="false">BE5</f>
        <v>163523.809207891</v>
      </c>
      <c r="BF8" s="25" t="n">
        <f aca="false">BF5</f>
        <v>168560.12682332</v>
      </c>
      <c r="BG8" s="25" t="n">
        <f aca="false">BG5</f>
        <v>173739.685871856</v>
      </c>
      <c r="BH8" s="25" t="n">
        <f aca="false">BH5</f>
        <v>179066.55118387</v>
      </c>
      <c r="BI8" s="25" t="n">
        <f aca="false">BI5</f>
        <v>184544.902929363</v>
      </c>
      <c r="BJ8" s="25" t="n">
        <f aca="false">BJ5</f>
        <v>190179.039890659</v>
      </c>
      <c r="BK8" s="25"/>
      <c r="BL8" s="25"/>
    </row>
    <row r="9" customFormat="false" ht="15" hidden="false" customHeight="false" outlineLevel="0" collapsed="false">
      <c r="A9" s="1" t="s">
        <v>106</v>
      </c>
      <c r="B9" s="1"/>
      <c r="C9" s="22" t="n">
        <f aca="false">C7+C8</f>
        <v>-24751.94584</v>
      </c>
      <c r="D9" s="22" t="n">
        <f aca="false">D7+D8</f>
        <v>-53244.9160278338</v>
      </c>
      <c r="E9" s="22" t="n">
        <f aca="false">E7+E8</f>
        <v>-25494.3242486186</v>
      </c>
      <c r="F9" s="22" t="n">
        <f aca="false">F7+F8</f>
        <v>3423.02542092372</v>
      </c>
      <c r="G9" s="22" t="n">
        <f aca="false">G7+G8</f>
        <v>33540.5581981132</v>
      </c>
      <c r="H9" s="22" t="n">
        <f aca="false">H7+H8</f>
        <v>64892.6480520095</v>
      </c>
      <c r="I9" s="22" t="n">
        <f aca="false">I7+I8</f>
        <v>97514.6446252285</v>
      </c>
      <c r="J9" s="22" t="n">
        <f aca="false">J7+J8</f>
        <v>131442.900919671</v>
      </c>
      <c r="K9" s="22" t="n">
        <f aca="false">K7+K8</f>
        <v>166714.801767838</v>
      </c>
      <c r="L9" s="22" t="n">
        <f aca="false">L7+L8</f>
        <v>203368.79311203</v>
      </c>
      <c r="M9" s="22" t="n">
        <f aca="false">M7+M8</f>
        <v>241444.412114339</v>
      </c>
      <c r="N9" s="22" t="n">
        <f aca="false">N7+N8</f>
        <v>280982.318121025</v>
      </c>
      <c r="O9" s="22" t="n">
        <f aca="false">O7+O8</f>
        <v>322024.324505505</v>
      </c>
      <c r="P9" s="22" t="n">
        <f aca="false">P7+P8</f>
        <v>364613.431414896</v>
      </c>
      <c r="Q9" s="22" t="n">
        <f aca="false">Q7+Q8</f>
        <v>408793.859445736</v>
      </c>
      <c r="R9" s="22" t="n">
        <f aca="false">R7+R8</f>
        <v>454611.084275261</v>
      </c>
      <c r="S9" s="22" t="n">
        <f aca="false">S7+S8</f>
        <v>502111.872275353</v>
      </c>
      <c r="T9" s="22" t="n">
        <f aca="false">T7+T8</f>
        <v>551344.317137023</v>
      </c>
      <c r="U9" s="22" t="n">
        <f aca="false">U7+U8</f>
        <v>602357.877534122</v>
      </c>
      <c r="V9" s="22" t="n">
        <f aca="false">V7+V8</f>
        <v>655203.415855764</v>
      </c>
      <c r="W9" s="22" t="n">
        <f aca="false">W7+W8</f>
        <v>709933.238037771</v>
      </c>
      <c r="X9" s="22" t="n">
        <f aca="false">X7+X8</f>
        <v>766601.134524345</v>
      </c>
      <c r="Y9" s="22" t="n">
        <f aca="false">Y7+Y8</f>
        <v>825262.422392021</v>
      </c>
      <c r="Z9" s="22" t="n">
        <f aca="false">Z7+Z8</f>
        <v>885973.988668885</v>
      </c>
      <c r="AA9" s="22" t="n">
        <f aca="false">AA7+AA8</f>
        <v>948794.334882973</v>
      </c>
      <c r="AB9" s="22" t="n">
        <f aca="false">AB7+AB8</f>
        <v>1013783.62287473</v>
      </c>
      <c r="AC9" s="22" t="n">
        <f aca="false">AC7+AC8</f>
        <v>1081003.72190939</v>
      </c>
      <c r="AD9" s="22" t="n">
        <f aca="false">AD7+AD8</f>
        <v>1150518.25712615</v>
      </c>
      <c r="AE9" s="22" t="n">
        <f aca="false">AE7+AE8</f>
        <v>1222392.65936213</v>
      </c>
      <c r="AF9" s="22" t="n">
        <f aca="false">AF7+AF8</f>
        <v>1296694.21639003</v>
      </c>
      <c r="AG9" s="22" t="n">
        <f aca="false">AG7+AG8</f>
        <v>1373492.12560965</v>
      </c>
      <c r="AH9" s="22" t="n">
        <f aca="false">AH7+AH8</f>
        <v>1452857.54823457</v>
      </c>
      <c r="AI9" s="22" t="n">
        <f aca="false">AI7+AI8</f>
        <v>1534863.6650163</v>
      </c>
      <c r="AJ9" s="22" t="n">
        <f aca="false">AJ7+AJ8</f>
        <v>1619585.73354968</v>
      </c>
      <c r="AK9" s="22" t="n">
        <f aca="false">AK7+AK8</f>
        <v>1707101.14720421</v>
      </c>
      <c r="AL9" s="22" t="n">
        <f aca="false">AL7+AL8</f>
        <v>1797489.49572757</v>
      </c>
      <c r="AM9" s="22" t="n">
        <f aca="false">AM7+AM8</f>
        <v>1890832.62756884</v>
      </c>
      <c r="AN9" s="22" t="n">
        <f aca="false">AN7+AN8</f>
        <v>1987214.71396997</v>
      </c>
      <c r="AO9" s="22" t="n">
        <f aca="false">AO7+AO8</f>
        <v>2086722.31487597</v>
      </c>
      <c r="AP9" s="22" t="n">
        <f aca="false">AP7+AP8</f>
        <v>2189444.44671518</v>
      </c>
      <c r="AQ9" s="22" t="n">
        <f aca="false">AQ7+AQ8</f>
        <v>2295472.65210284</v>
      </c>
      <c r="AR9" s="22" t="n">
        <f aca="false">AR7+AR8</f>
        <v>2404901.07152247</v>
      </c>
      <c r="AS9" s="22" t="n">
        <f aca="false">AS7+AS8</f>
        <v>2517826.51704112</v>
      </c>
      <c r="AT9" s="22" t="n">
        <f aca="false">AT7+AT8</f>
        <v>2634348.54811641</v>
      </c>
      <c r="AU9" s="22" t="n">
        <f aca="false">AU7+AU8</f>
        <v>2754569.54955437</v>
      </c>
      <c r="AV9" s="22" t="n">
        <f aca="false">AV7+AV8</f>
        <v>2878594.81167948</v>
      </c>
      <c r="AW9" s="22" t="n">
        <f aca="false">AW7+AW8</f>
        <v>3006532.61277939</v>
      </c>
      <c r="AX9" s="22" t="n">
        <f aca="false">AX7+AX8</f>
        <v>3138494.30388902</v>
      </c>
      <c r="AY9" s="22" t="n">
        <f aca="false">AY7+AY8</f>
        <v>3274594.39598037</v>
      </c>
      <c r="AZ9" s="22" t="n">
        <f aca="false">AZ7+AZ8</f>
        <v>3414950.64962627</v>
      </c>
      <c r="BA9" s="22" t="n">
        <f aca="false">BA7+BA8</f>
        <v>3559684.16720834</v>
      </c>
      <c r="BB9" s="22" t="n">
        <f aca="false">BB7+BB8</f>
        <v>3708919.48774128</v>
      </c>
      <c r="BC9" s="22" t="n">
        <f aca="false">BC7+BC8</f>
        <v>3862784.68438774</v>
      </c>
      <c r="BD9" s="22" t="n">
        <f aca="false">BD7+BD8</f>
        <v>4021411.46474018</v>
      </c>
      <c r="BE9" s="22" t="n">
        <f aca="false">BE7+BE8</f>
        <v>4184935.27394807</v>
      </c>
      <c r="BF9" s="22" t="n">
        <f aca="false">BF7+BF8</f>
        <v>4353495.40077139</v>
      </c>
      <c r="BG9" s="22" t="n">
        <f aca="false">BG7+BG8</f>
        <v>4527235.08664325</v>
      </c>
      <c r="BH9" s="22" t="n">
        <f aca="false">BH7+BH8</f>
        <v>4706301.63782712</v>
      </c>
      <c r="BI9" s="22" t="n">
        <f aca="false">BI7+BI8</f>
        <v>4890846.54075648</v>
      </c>
      <c r="BJ9" s="22" t="n">
        <f aca="false">BJ7+BJ8</f>
        <v>5081025.58064714</v>
      </c>
      <c r="BK9" s="22"/>
      <c r="BL9" s="22"/>
    </row>
    <row r="10" customFormat="false" ht="15" hidden="false" customHeight="false" outlineLevel="0" collapsed="false">
      <c r="A10" s="1" t="s">
        <v>107</v>
      </c>
      <c r="B10" s="1"/>
      <c r="C10" s="32" t="n">
        <f aca="false">ROUNDUP(IF(C3*0.1&lt;10000,10000,0.1*C3),-3)</f>
        <v>10000</v>
      </c>
      <c r="D10" s="11" t="n">
        <f aca="false">ROUNDUP(IF(D3*0.1&lt;10000,10000,0.1*D3),-3)</f>
        <v>10000</v>
      </c>
      <c r="E10" s="11" t="n">
        <f aca="false">ROUNDUP(IF(E3*0.1&lt;10000,10000,0.1*E3),-3)</f>
        <v>10000</v>
      </c>
      <c r="F10" s="11" t="n">
        <f aca="false">ROUNDUP(IF(F3*0.1&lt;10000,10000,0.1*F3),-3)</f>
        <v>10000</v>
      </c>
      <c r="G10" s="11" t="n">
        <f aca="false">ROUNDUP(IF(G3*0.1&lt;10000,10000,0.1*G3),-3)</f>
        <v>10000</v>
      </c>
      <c r="H10" s="11" t="n">
        <f aca="false">ROUNDUP(IF(H3*0.1&lt;10000,10000,0.1*H3),-3)</f>
        <v>10000</v>
      </c>
      <c r="I10" s="11" t="n">
        <f aca="false">ROUNDUP(IF(I3*0.1&lt;10000,10000,0.1*I3),-3)</f>
        <v>10000</v>
      </c>
      <c r="J10" s="11" t="n">
        <f aca="false">ROUNDUP(IF(J3*0.1&lt;10000,10000,0.1*J3),-3)</f>
        <v>10000</v>
      </c>
      <c r="K10" s="11" t="n">
        <f aca="false">ROUNDUP(IF(K3*0.1&lt;10000,10000,0.1*K3),-3)</f>
        <v>10000</v>
      </c>
      <c r="L10" s="11" t="n">
        <f aca="false">ROUNDUP(IF(L3*0.1&lt;10000,10000,0.1*L3),-3)</f>
        <v>10000</v>
      </c>
      <c r="M10" s="11" t="n">
        <f aca="false">ROUNDUP(IF(M3*0.1&lt;10000,10000,0.1*M3),-3)</f>
        <v>10000</v>
      </c>
      <c r="N10" s="11" t="n">
        <f aca="false">ROUNDUP(IF(N3*0.1&lt;10000,10000,0.1*N3),-3)</f>
        <v>10000</v>
      </c>
      <c r="O10" s="11" t="n">
        <f aca="false">ROUNDUP(IF(O3*0.1&lt;10000,10000,0.1*O3),-3)</f>
        <v>10000</v>
      </c>
      <c r="P10" s="11" t="n">
        <f aca="false">ROUNDUP(IF(P3*0.1&lt;10000,10000,0.1*P3),-3)</f>
        <v>10000</v>
      </c>
      <c r="Q10" s="11" t="n">
        <f aca="false">ROUNDUP(IF(Q3*0.1&lt;10000,10000,0.1*Q3),-3)</f>
        <v>10000</v>
      </c>
      <c r="R10" s="11" t="n">
        <f aca="false">ROUNDUP(IF(R3*0.1&lt;10000,10000,0.1*R3),-3)</f>
        <v>10000</v>
      </c>
      <c r="S10" s="11" t="n">
        <f aca="false">ROUNDUP(IF(S3*0.1&lt;10000,10000,0.1*S3),-3)</f>
        <v>10000</v>
      </c>
      <c r="T10" s="11" t="n">
        <f aca="false">ROUNDUP(IF(T3*0.1&lt;10000,10000,0.1*T3),-3)</f>
        <v>10000</v>
      </c>
      <c r="U10" s="11" t="n">
        <f aca="false">ROUNDUP(IF(U3*0.1&lt;10000,10000,0.1*U3),-3)</f>
        <v>10000</v>
      </c>
      <c r="V10" s="11" t="n">
        <f aca="false">ROUNDUP(IF(V3*0.1&lt;10000,10000,0.1*V3),-3)</f>
        <v>10000</v>
      </c>
      <c r="W10" s="11" t="n">
        <f aca="false">ROUNDUP(IF(W3*0.1&lt;10000,10000,0.1*W3),-3)</f>
        <v>10000</v>
      </c>
      <c r="X10" s="11" t="n">
        <f aca="false">ROUNDUP(IF(X3*0.1&lt;10000,10000,0.1*X3),-3)</f>
        <v>10000</v>
      </c>
      <c r="Y10" s="11" t="n">
        <f aca="false">ROUNDUP(IF(Y3*0.1&lt;10000,10000,0.1*Y3),-3)</f>
        <v>10000</v>
      </c>
      <c r="Z10" s="11" t="n">
        <f aca="false">ROUNDUP(IF(Z3*0.1&lt;10000,10000,0.1*Z3),-3)</f>
        <v>10000</v>
      </c>
      <c r="AA10" s="11" t="n">
        <f aca="false">ROUNDUP(IF(AA3*0.1&lt;10000,10000,0.1*AA3),-3)</f>
        <v>10000</v>
      </c>
      <c r="AB10" s="11" t="n">
        <f aca="false">ROUNDUP(IF(AB3*0.1&lt;10000,10000,0.1*AB3),-3)</f>
        <v>10000</v>
      </c>
      <c r="AC10" s="11" t="n">
        <f aca="false">ROUNDUP(IF(AC3*0.1&lt;10000,10000,0.1*AC3),-3)</f>
        <v>10000</v>
      </c>
      <c r="AD10" s="11" t="n">
        <f aca="false">ROUNDUP(IF(AD3*0.1&lt;10000,10000,0.1*AD3),-3)</f>
        <v>10000</v>
      </c>
      <c r="AE10" s="11" t="n">
        <f aca="false">ROUNDUP(IF(AE3*0.1&lt;10000,10000,0.1*AE3),-3)</f>
        <v>10000</v>
      </c>
      <c r="AF10" s="11" t="n">
        <f aca="false">ROUNDUP(IF(AF3*0.1&lt;10000,10000,0.1*AF3),-3)</f>
        <v>10000</v>
      </c>
      <c r="AG10" s="11" t="n">
        <f aca="false">ROUNDUP(IF(AG3*0.1&lt;10000,10000,0.1*AG3),-3)</f>
        <v>10000</v>
      </c>
      <c r="AH10" s="11" t="n">
        <f aca="false">ROUNDUP(IF(AH3*0.1&lt;10000,10000,0.1*AH3),-3)</f>
        <v>10000</v>
      </c>
      <c r="AI10" s="11" t="n">
        <f aca="false">ROUNDUP(IF(AI3*0.1&lt;10000,10000,0.1*AI3),-3)</f>
        <v>10000</v>
      </c>
      <c r="AJ10" s="11" t="n">
        <f aca="false">ROUNDUP(IF(AJ3*0.1&lt;10000,10000,0.1*AJ3),-3)</f>
        <v>10000</v>
      </c>
      <c r="AK10" s="11" t="n">
        <f aca="false">ROUNDUP(IF(AK3*0.1&lt;10000,10000,0.1*AK3),-3)</f>
        <v>10000</v>
      </c>
      <c r="AL10" s="11" t="n">
        <f aca="false">ROUNDUP(IF(AL3*0.1&lt;10000,10000,0.1*AL3),-3)</f>
        <v>10000</v>
      </c>
      <c r="AM10" s="11" t="n">
        <f aca="false">ROUNDUP(IF(AM3*0.1&lt;10000,10000,0.1*AM3),-3)</f>
        <v>10000</v>
      </c>
      <c r="AN10" s="11" t="n">
        <f aca="false">ROUNDUP(IF(AN3*0.1&lt;10000,10000,0.1*AN3),-3)</f>
        <v>10000</v>
      </c>
      <c r="AO10" s="11" t="n">
        <f aca="false">ROUNDUP(IF(AO3*0.1&lt;10000,10000,0.1*AO3),-3)</f>
        <v>10000</v>
      </c>
      <c r="AP10" s="11" t="n">
        <f aca="false">ROUNDUP(IF(AP3*0.1&lt;10000,10000,0.1*AP3),-3)</f>
        <v>10000</v>
      </c>
      <c r="AQ10" s="11" t="n">
        <f aca="false">ROUNDUP(IF(AQ3*0.1&lt;10000,10000,0.1*AQ3),-3)</f>
        <v>10000</v>
      </c>
      <c r="AR10" s="11" t="n">
        <f aca="false">ROUNDUP(IF(AR3*0.1&lt;10000,10000,0.1*AR3),-3)</f>
        <v>10000</v>
      </c>
      <c r="AS10" s="11" t="n">
        <f aca="false">ROUNDUP(IF(AS3*0.1&lt;10000,10000,0.1*AS3),-3)</f>
        <v>10000</v>
      </c>
      <c r="AT10" s="11" t="n">
        <f aca="false">ROUNDUP(IF(AT3*0.1&lt;10000,10000,0.1*AT3),-3)</f>
        <v>10000</v>
      </c>
      <c r="AU10" s="11" t="n">
        <f aca="false">ROUNDUP(IF(AU3*0.1&lt;10000,10000,0.1*AU3),-3)</f>
        <v>10000</v>
      </c>
      <c r="AV10" s="11" t="n">
        <f aca="false">ROUNDUP(IF(AV3*0.1&lt;10000,10000,0.1*AV3),-3)</f>
        <v>10000</v>
      </c>
      <c r="AW10" s="11" t="n">
        <f aca="false">ROUNDUP(IF(AW3*0.1&lt;10000,10000,0.1*AW3),-3)</f>
        <v>10000</v>
      </c>
      <c r="AX10" s="11" t="n">
        <f aca="false">ROUNDUP(IF(AX3*0.1&lt;10000,10000,0.1*AX3),-3)</f>
        <v>10000</v>
      </c>
      <c r="AY10" s="11" t="n">
        <f aca="false">ROUNDUP(IF(AY3*0.1&lt;10000,10000,0.1*AY3),-3)</f>
        <v>10000</v>
      </c>
      <c r="AZ10" s="11" t="n">
        <f aca="false">ROUNDUP(IF(AZ3*0.1&lt;10000,10000,0.1*AZ3),-3)</f>
        <v>10000</v>
      </c>
      <c r="BA10" s="11" t="n">
        <f aca="false">ROUNDUP(IF(BA3*0.1&lt;10000,10000,0.1*BA3),-3)</f>
        <v>10000</v>
      </c>
      <c r="BB10" s="11" t="n">
        <f aca="false">ROUNDUP(IF(BB3*0.1&lt;10000,10000,0.1*BB3),-3)</f>
        <v>10000</v>
      </c>
      <c r="BC10" s="11" t="n">
        <f aca="false">ROUNDUP(IF(BC3*0.1&lt;10000,10000,0.1*BC3),-3)</f>
        <v>10000</v>
      </c>
      <c r="BD10" s="11" t="n">
        <f aca="false">ROUNDUP(IF(BD3*0.1&lt;10000,10000,0.1*BD3),-3)</f>
        <v>10000</v>
      </c>
      <c r="BE10" s="11" t="n">
        <f aca="false">ROUNDUP(IF(BE3*0.1&lt;10000,10000,0.1*BE3),-3)</f>
        <v>10000</v>
      </c>
      <c r="BF10" s="11" t="n">
        <f aca="false">ROUNDUP(IF(BF3*0.1&lt;10000,10000,0.1*BF3),-3)</f>
        <v>10000</v>
      </c>
      <c r="BG10" s="11" t="n">
        <f aca="false">ROUNDUP(IF(BG3*0.1&lt;10000,10000,0.1*BG3),-3)</f>
        <v>10000</v>
      </c>
      <c r="BH10" s="11" t="n">
        <f aca="false">ROUNDUP(IF(BH3*0.1&lt;10000,10000,0.1*BH3),-3)</f>
        <v>10000</v>
      </c>
      <c r="BI10" s="11" t="n">
        <f aca="false">ROUNDUP(IF(BI3*0.1&lt;10000,10000,0.1*BI3),-3)</f>
        <v>10000</v>
      </c>
      <c r="BJ10" s="11" t="n">
        <f aca="false">ROUNDUP(IF(BJ3*0.1&lt;10000,10000,0.1*BJ3),-3)</f>
        <v>10000</v>
      </c>
      <c r="BK10" s="33"/>
      <c r="BL10" s="11"/>
    </row>
    <row r="11" customFormat="false" ht="15" hidden="false" customHeight="false" outlineLevel="0" collapsed="false">
      <c r="A11" s="1" t="s">
        <v>108</v>
      </c>
      <c r="B11" s="1"/>
      <c r="C11" s="22" t="n">
        <f aca="false">C9-C10</f>
        <v>-34751.94584</v>
      </c>
      <c r="D11" s="22" t="n">
        <f aca="false">D9-D10</f>
        <v>-63244.9160278338</v>
      </c>
      <c r="E11" s="22" t="n">
        <f aca="false">E9-E10</f>
        <v>-35494.3242486186</v>
      </c>
      <c r="F11" s="22" t="n">
        <f aca="false">F9-F10</f>
        <v>-6576.97457907628</v>
      </c>
      <c r="G11" s="22" t="n">
        <f aca="false">G9-G10</f>
        <v>23540.5581981132</v>
      </c>
      <c r="H11" s="22" t="n">
        <f aca="false">H9-H10</f>
        <v>54892.6480520095</v>
      </c>
      <c r="I11" s="22" t="n">
        <f aca="false">I9-I10</f>
        <v>87514.6446252285</v>
      </c>
      <c r="J11" s="22" t="n">
        <f aca="false">J9-J10</f>
        <v>121442.900919671</v>
      </c>
      <c r="K11" s="22" t="n">
        <f aca="false">K9-K10</f>
        <v>156714.801767838</v>
      </c>
      <c r="L11" s="22" t="n">
        <f aca="false">L9-L10</f>
        <v>193368.79311203</v>
      </c>
      <c r="M11" s="22" t="n">
        <f aca="false">M9-M10</f>
        <v>231444.412114339</v>
      </c>
      <c r="N11" s="22" t="n">
        <f aca="false">N9-N10</f>
        <v>270982.318121025</v>
      </c>
      <c r="O11" s="22" t="n">
        <f aca="false">O9-O10</f>
        <v>312024.324505505</v>
      </c>
      <c r="P11" s="22" t="n">
        <f aca="false">P9-P10</f>
        <v>354613.431414896</v>
      </c>
      <c r="Q11" s="22" t="n">
        <f aca="false">Q9-Q10</f>
        <v>398793.859445736</v>
      </c>
      <c r="R11" s="22" t="n">
        <f aca="false">R9-R10</f>
        <v>444611.084275261</v>
      </c>
      <c r="S11" s="22" t="n">
        <f aca="false">S9-S10</f>
        <v>492111.872275353</v>
      </c>
      <c r="T11" s="22" t="n">
        <f aca="false">T9-T10</f>
        <v>541344.317137023</v>
      </c>
      <c r="U11" s="22" t="n">
        <f aca="false">U9-U10</f>
        <v>592357.877534122</v>
      </c>
      <c r="V11" s="22" t="n">
        <f aca="false">V9-V10</f>
        <v>645203.415855764</v>
      </c>
      <c r="W11" s="22" t="n">
        <f aca="false">W9-W10</f>
        <v>699933.238037771</v>
      </c>
      <c r="X11" s="22" t="n">
        <f aca="false">X9-X10</f>
        <v>756601.134524345</v>
      </c>
      <c r="Y11" s="22" t="n">
        <f aca="false">Y9-Y10</f>
        <v>815262.422392021</v>
      </c>
      <c r="Z11" s="22" t="n">
        <f aca="false">Z9-Z10</f>
        <v>875973.988668885</v>
      </c>
      <c r="AA11" s="22" t="n">
        <f aca="false">AA9-AA10</f>
        <v>938794.334882973</v>
      </c>
      <c r="AB11" s="22" t="n">
        <f aca="false">AB9-AB10</f>
        <v>1003783.62287473</v>
      </c>
      <c r="AC11" s="22" t="n">
        <f aca="false">AC9-AC10</f>
        <v>1071003.72190939</v>
      </c>
      <c r="AD11" s="22" t="n">
        <f aca="false">AD9-AD10</f>
        <v>1140518.25712615</v>
      </c>
      <c r="AE11" s="22" t="n">
        <f aca="false">AE9-AE10</f>
        <v>1212392.65936213</v>
      </c>
      <c r="AF11" s="22" t="n">
        <f aca="false">AF9-AF10</f>
        <v>1286694.21639003</v>
      </c>
      <c r="AG11" s="22" t="n">
        <f aca="false">AG9-AG10</f>
        <v>1363492.12560965</v>
      </c>
      <c r="AH11" s="22" t="n">
        <f aca="false">AH9-AH10</f>
        <v>1442857.54823457</v>
      </c>
      <c r="AI11" s="22" t="n">
        <f aca="false">AI9-AI10</f>
        <v>1524863.6650163</v>
      </c>
      <c r="AJ11" s="22" t="n">
        <f aca="false">AJ9-AJ10</f>
        <v>1609585.73354968</v>
      </c>
      <c r="AK11" s="22" t="n">
        <f aca="false">AK9-AK10</f>
        <v>1697101.14720421</v>
      </c>
      <c r="AL11" s="22" t="n">
        <f aca="false">AL9-AL10</f>
        <v>1787489.49572757</v>
      </c>
      <c r="AM11" s="22" t="n">
        <f aca="false">AM9-AM10</f>
        <v>1880832.62756884</v>
      </c>
      <c r="AN11" s="22" t="n">
        <f aca="false">AN9-AN10</f>
        <v>1977214.71396997</v>
      </c>
      <c r="AO11" s="22" t="n">
        <f aca="false">AO9-AO10</f>
        <v>2076722.31487597</v>
      </c>
      <c r="AP11" s="22" t="n">
        <f aca="false">AP9-AP10</f>
        <v>2179444.44671518</v>
      </c>
      <c r="AQ11" s="22" t="n">
        <f aca="false">AQ9-AQ10</f>
        <v>2285472.65210284</v>
      </c>
      <c r="AR11" s="22" t="n">
        <f aca="false">AR9-AR10</f>
        <v>2394901.07152247</v>
      </c>
      <c r="AS11" s="22" t="n">
        <f aca="false">AS9-AS10</f>
        <v>2507826.51704112</v>
      </c>
      <c r="AT11" s="22" t="n">
        <f aca="false">AT9-AT10</f>
        <v>2624348.54811641</v>
      </c>
      <c r="AU11" s="22" t="n">
        <f aca="false">AU9-AU10</f>
        <v>2744569.54955437</v>
      </c>
      <c r="AV11" s="22" t="n">
        <f aca="false">AV9-AV10</f>
        <v>2868594.81167948</v>
      </c>
      <c r="AW11" s="22" t="n">
        <f aca="false">AW9-AW10</f>
        <v>2996532.61277939</v>
      </c>
      <c r="AX11" s="22" t="n">
        <f aca="false">AX9-AX10</f>
        <v>3128494.30388902</v>
      </c>
      <c r="AY11" s="22" t="n">
        <f aca="false">AY9-AY10</f>
        <v>3264594.39598037</v>
      </c>
      <c r="AZ11" s="22" t="n">
        <f aca="false">AZ9-AZ10</f>
        <v>3404950.64962627</v>
      </c>
      <c r="BA11" s="22" t="n">
        <f aca="false">BA9-BA10</f>
        <v>3549684.16720834</v>
      </c>
      <c r="BB11" s="22" t="n">
        <f aca="false">BB9-BB10</f>
        <v>3698919.48774128</v>
      </c>
      <c r="BC11" s="22" t="n">
        <f aca="false">BC9-BC10</f>
        <v>3852784.68438774</v>
      </c>
      <c r="BD11" s="22" t="n">
        <f aca="false">BD9-BD10</f>
        <v>4011411.46474018</v>
      </c>
      <c r="BE11" s="22" t="n">
        <f aca="false">BE9-BE10</f>
        <v>4174935.27394807</v>
      </c>
      <c r="BF11" s="22" t="n">
        <f aca="false">BF9-BF10</f>
        <v>4343495.40077139</v>
      </c>
      <c r="BG11" s="22" t="n">
        <f aca="false">BG9-BG10</f>
        <v>4517235.08664325</v>
      </c>
      <c r="BH11" s="22" t="n">
        <f aca="false">BH9-BH10</f>
        <v>4696301.63782712</v>
      </c>
      <c r="BI11" s="22" t="n">
        <f aca="false">BI9-BI10</f>
        <v>4880846.54075648</v>
      </c>
      <c r="BJ11" s="22" t="n">
        <f aca="false">BJ9-BJ10</f>
        <v>5071025.58064714</v>
      </c>
      <c r="BL11" s="33"/>
    </row>
    <row r="12" customFormat="false" ht="15" hidden="false" customHeight="false" outlineLevel="0" collapsed="false">
      <c r="A12" s="1" t="s">
        <v>109</v>
      </c>
      <c r="B12" s="1"/>
      <c r="C12" s="11"/>
    </row>
    <row r="14" customFormat="false" ht="15" hidden="false" customHeight="false" outlineLevel="0" collapsed="false">
      <c r="A14" s="1" t="s">
        <v>110</v>
      </c>
      <c r="B14" s="1"/>
      <c r="C14" s="25" t="n">
        <f aca="false">MIN(C11:BJ11)</f>
        <v>-63244.9160278338</v>
      </c>
      <c r="O14" s="14"/>
    </row>
    <row r="15" customFormat="false" ht="15" hidden="false" customHeight="false" outlineLevel="0" collapsed="false">
      <c r="A15" s="1" t="s">
        <v>111</v>
      </c>
      <c r="B15" s="1"/>
      <c r="C15" s="34" t="str">
        <f aca="false">INDEX(C1:BJ1,(MATCH(MIN(C11:BJ11),C11:BJ11,0)))</f>
        <v>Y1M2</v>
      </c>
    </row>
    <row r="17" customFormat="false" ht="15" hidden="false" customHeight="false" outlineLevel="0" collapsed="false">
      <c r="A17" s="35" t="s">
        <v>112</v>
      </c>
    </row>
    <row r="18" customFormat="false" ht="15" hidden="false" customHeight="false" outlineLevel="0" collapsed="false">
      <c r="A18" s="35" t="s">
        <v>113</v>
      </c>
      <c r="B18" s="35"/>
    </row>
    <row r="20" customFormat="false" ht="15" hidden="false" customHeight="false" outlineLevel="0" collapsed="false">
      <c r="B20" s="36" t="s">
        <v>114</v>
      </c>
      <c r="C20" s="36"/>
      <c r="D20" s="36"/>
    </row>
    <row r="21" customFormat="false" ht="15" hidden="false" customHeight="false" outlineLevel="0" collapsed="false">
      <c r="C21" s="0" t="s">
        <v>115</v>
      </c>
      <c r="D21" s="0" t="s">
        <v>116</v>
      </c>
    </row>
    <row r="22" customFormat="false" ht="15" hidden="false" customHeight="false" outlineLevel="0" collapsed="false">
      <c r="B22" s="0" t="s">
        <v>117</v>
      </c>
      <c r="C22" s="4" t="n">
        <v>0.12</v>
      </c>
      <c r="D22" s="37" t="n">
        <f aca="false">C22/12</f>
        <v>0.01</v>
      </c>
    </row>
    <row r="23" customFormat="false" ht="15" hidden="false" customHeight="false" outlineLevel="0" collapsed="false">
      <c r="B23" s="0" t="s">
        <v>118</v>
      </c>
      <c r="C23" s="4" t="n">
        <v>0.5</v>
      </c>
      <c r="D23" s="37" t="n">
        <f aca="false">C23/12</f>
        <v>0.0416666666666667</v>
      </c>
    </row>
    <row r="24" customFormat="false" ht="15" hidden="false" customHeight="false" outlineLevel="0" collapsed="false">
      <c r="B24" s="0" t="s">
        <v>119</v>
      </c>
      <c r="C24" s="38" t="n">
        <f aca="false">BK5</f>
        <v>6065710.43019681</v>
      </c>
      <c r="D24" s="37"/>
    </row>
    <row r="25" customFormat="false" ht="15" hidden="false" customHeight="false" outlineLevel="0" collapsed="false">
      <c r="B25" s="1" t="s">
        <v>120</v>
      </c>
      <c r="C25" s="30" t="n">
        <f aca="false">NPV(D23,C5:BK5)</f>
        <v>1675035.54431444</v>
      </c>
    </row>
    <row r="28" customFormat="false" ht="15" hidden="false" customHeight="false" outlineLevel="0" collapsed="false">
      <c r="B28" s="36" t="s">
        <v>121</v>
      </c>
      <c r="C28" s="36"/>
      <c r="D28" s="36"/>
    </row>
    <row r="29" customFormat="false" ht="15" hidden="false" customHeight="false" outlineLevel="0" collapsed="false">
      <c r="B29" s="0" t="s">
        <v>122</v>
      </c>
      <c r="C29" s="39" t="n">
        <v>30</v>
      </c>
    </row>
    <row r="30" customFormat="false" ht="15" hidden="false" customHeight="false" outlineLevel="0" collapsed="false">
      <c r="B30" s="0" t="s">
        <v>119</v>
      </c>
      <c r="C30" s="25" t="n">
        <f aca="false">BK50</f>
        <v>5705371.19671977</v>
      </c>
    </row>
    <row r="31" customFormat="false" ht="15" hidden="false" customHeight="false" outlineLevel="0" collapsed="false">
      <c r="B31" s="1" t="s">
        <v>120</v>
      </c>
      <c r="C31" s="30" t="n">
        <f aca="false">NPV(D23,C50:BK50)</f>
        <v>1645164.06257633</v>
      </c>
    </row>
    <row r="34" customFormat="false" ht="15" hidden="false" customHeight="false" outlineLevel="0" collapsed="false">
      <c r="C34" s="40" t="n">
        <f aca="false">NPV(D23,'Monthly Revenues &amp; Expenses'!D40:BK40)</f>
        <v>1398957.58156058</v>
      </c>
    </row>
    <row r="49" customFormat="false" ht="15" hidden="false" customHeight="false" outlineLevel="0" collapsed="false">
      <c r="C49" s="34" t="str">
        <f aca="false">C1</f>
        <v>Y1M1</v>
      </c>
      <c r="D49" s="34" t="str">
        <f aca="false">D1</f>
        <v>Y1M2</v>
      </c>
      <c r="E49" s="34" t="str">
        <f aca="false">E1</f>
        <v>Y1M3</v>
      </c>
      <c r="F49" s="34" t="str">
        <f aca="false">F1</f>
        <v>Y1M4</v>
      </c>
      <c r="G49" s="34" t="str">
        <f aca="false">G1</f>
        <v>Y1M5</v>
      </c>
      <c r="H49" s="34" t="str">
        <f aca="false">H1</f>
        <v>Y1M6</v>
      </c>
      <c r="I49" s="34" t="str">
        <f aca="false">I1</f>
        <v>Y1M7</v>
      </c>
      <c r="J49" s="34" t="str">
        <f aca="false">J1</f>
        <v>Y1M8</v>
      </c>
      <c r="K49" s="34" t="str">
        <f aca="false">K1</f>
        <v>Y1M9</v>
      </c>
      <c r="L49" s="34" t="str">
        <f aca="false">L1</f>
        <v>Y1M10</v>
      </c>
      <c r="M49" s="34" t="str">
        <f aca="false">M1</f>
        <v>Y1M11</v>
      </c>
      <c r="N49" s="34" t="str">
        <f aca="false">N1</f>
        <v>Y1M12</v>
      </c>
      <c r="O49" s="34" t="str">
        <f aca="false">O1</f>
        <v>Y2M1</v>
      </c>
      <c r="P49" s="34" t="str">
        <f aca="false">P1</f>
        <v>Y2M2</v>
      </c>
      <c r="Q49" s="34" t="str">
        <f aca="false">Q1</f>
        <v>Y2M3</v>
      </c>
      <c r="R49" s="34" t="str">
        <f aca="false">R1</f>
        <v>Y2M4</v>
      </c>
      <c r="S49" s="34" t="str">
        <f aca="false">S1</f>
        <v>Y2M5</v>
      </c>
      <c r="T49" s="34" t="str">
        <f aca="false">T1</f>
        <v>Y2M6</v>
      </c>
      <c r="U49" s="34" t="str">
        <f aca="false">U1</f>
        <v>Y2M7</v>
      </c>
      <c r="V49" s="34" t="str">
        <f aca="false">V1</f>
        <v>Y2M8</v>
      </c>
      <c r="W49" s="34" t="str">
        <f aca="false">W1</f>
        <v>Y2M9</v>
      </c>
      <c r="X49" s="34" t="str">
        <f aca="false">X1</f>
        <v>Y2M10</v>
      </c>
      <c r="Y49" s="34" t="str">
        <f aca="false">Y1</f>
        <v>Y2M11</v>
      </c>
      <c r="Z49" s="34" t="str">
        <f aca="false">Z1</f>
        <v>Y2M12</v>
      </c>
      <c r="AA49" s="34" t="str">
        <f aca="false">AA1</f>
        <v>Y3 M1</v>
      </c>
      <c r="AB49" s="34" t="str">
        <f aca="false">AB1</f>
        <v>Y3 M2</v>
      </c>
      <c r="AC49" s="34" t="str">
        <f aca="false">AC1</f>
        <v>Y3 M3</v>
      </c>
      <c r="AD49" s="34" t="str">
        <f aca="false">AD1</f>
        <v>Y3 M4</v>
      </c>
      <c r="AE49" s="34" t="str">
        <f aca="false">AE1</f>
        <v>Y3M5</v>
      </c>
      <c r="AF49" s="34" t="str">
        <f aca="false">AF1</f>
        <v>Y3 M6</v>
      </c>
      <c r="AG49" s="34" t="str">
        <f aca="false">AG1</f>
        <v>Y3 M7</v>
      </c>
      <c r="AH49" s="34" t="str">
        <f aca="false">AH1</f>
        <v>Y3 M8</v>
      </c>
      <c r="AI49" s="34" t="str">
        <f aca="false">AI1</f>
        <v>Y3 M9</v>
      </c>
      <c r="AJ49" s="34" t="str">
        <f aca="false">AJ1</f>
        <v>Y3 M10</v>
      </c>
      <c r="AK49" s="34" t="str">
        <f aca="false">AK1</f>
        <v>Y3 M11</v>
      </c>
      <c r="AL49" s="34" t="str">
        <f aca="false">AL1</f>
        <v>Y3 M12</v>
      </c>
      <c r="AM49" s="34" t="str">
        <f aca="false">AM1</f>
        <v>Y4 M1</v>
      </c>
      <c r="AN49" s="34" t="str">
        <f aca="false">AN1</f>
        <v>Y4 M2</v>
      </c>
      <c r="AO49" s="34" t="str">
        <f aca="false">AO1</f>
        <v>Y4 M3</v>
      </c>
      <c r="AP49" s="34" t="str">
        <f aca="false">AP1</f>
        <v>Y4 M4</v>
      </c>
      <c r="AQ49" s="34" t="str">
        <f aca="false">AQ1</f>
        <v>Y4 M5</v>
      </c>
      <c r="AR49" s="34" t="str">
        <f aca="false">AR1</f>
        <v>Y4 M6</v>
      </c>
      <c r="AS49" s="34" t="str">
        <f aca="false">AS1</f>
        <v>Y4 M7</v>
      </c>
      <c r="AT49" s="34" t="str">
        <f aca="false">AT1</f>
        <v>Y4 M8</v>
      </c>
      <c r="AU49" s="34" t="str">
        <f aca="false">AU1</f>
        <v>Y4 M9</v>
      </c>
      <c r="AV49" s="34" t="str">
        <f aca="false">AV1</f>
        <v>Y4 M10</v>
      </c>
      <c r="AW49" s="34" t="str">
        <f aca="false">AW1</f>
        <v>Y4 M11</v>
      </c>
      <c r="AX49" s="34" t="str">
        <f aca="false">AX1</f>
        <v>Y4 M12</v>
      </c>
      <c r="AY49" s="34" t="str">
        <f aca="false">AY1</f>
        <v>Y5 M1</v>
      </c>
      <c r="AZ49" s="34" t="str">
        <f aca="false">AZ1</f>
        <v>Y5 M2</v>
      </c>
      <c r="BA49" s="34" t="str">
        <f aca="false">BA1</f>
        <v>Y5 M3</v>
      </c>
      <c r="BB49" s="34" t="str">
        <f aca="false">BB1</f>
        <v>Y5 M4</v>
      </c>
      <c r="BC49" s="34" t="str">
        <f aca="false">BC1</f>
        <v>Y5 M5</v>
      </c>
      <c r="BD49" s="34" t="str">
        <f aca="false">BD1</f>
        <v>Y5 M6</v>
      </c>
      <c r="BE49" s="34" t="str">
        <f aca="false">BE1</f>
        <v>Y5 M7</v>
      </c>
      <c r="BF49" s="34" t="str">
        <f aca="false">BF1</f>
        <v>Y5 M8</v>
      </c>
      <c r="BG49" s="34" t="str">
        <f aca="false">BG1</f>
        <v>Y5 M9</v>
      </c>
      <c r="BH49" s="34" t="str">
        <f aca="false">BH1</f>
        <v>Y5 M10</v>
      </c>
      <c r="BI49" s="34" t="str">
        <f aca="false">BI1</f>
        <v>Y5 M11</v>
      </c>
      <c r="BJ49" s="34" t="str">
        <f aca="false">BJ1</f>
        <v>Y5 M12</v>
      </c>
      <c r="BK49" s="34" t="str">
        <f aca="false">BK1</f>
        <v>Y6 M1</v>
      </c>
    </row>
    <row r="50" customFormat="false" ht="15" hidden="false" customHeight="false" outlineLevel="0" collapsed="false">
      <c r="C50" s="25" t="n">
        <f aca="false">C5</f>
        <v>-34751.94584</v>
      </c>
      <c r="D50" s="25" t="n">
        <f aca="false">D5</f>
        <v>-28492.9701878338</v>
      </c>
      <c r="E50" s="25" t="n">
        <f aca="false">E5</f>
        <v>27750.5917792153</v>
      </c>
      <c r="F50" s="25" t="n">
        <f aca="false">F5</f>
        <v>28917.3496695423</v>
      </c>
      <c r="G50" s="25" t="n">
        <f aca="false">G5</f>
        <v>30117.5327771895</v>
      </c>
      <c r="H50" s="25" t="n">
        <f aca="false">H5</f>
        <v>31352.0898538964</v>
      </c>
      <c r="I50" s="25" t="n">
        <f aca="false">I5</f>
        <v>32621.996573219</v>
      </c>
      <c r="J50" s="25" t="n">
        <f aca="false">J5</f>
        <v>33928.2562944422</v>
      </c>
      <c r="K50" s="25" t="n">
        <f aca="false">K5</f>
        <v>35271.9008481675</v>
      </c>
      <c r="L50" s="25" t="n">
        <f aca="false">L5</f>
        <v>36653.9913441916</v>
      </c>
      <c r="M50" s="25" t="n">
        <f aca="false">M5</f>
        <v>38075.6190023088</v>
      </c>
      <c r="N50" s="25" t="n">
        <f aca="false">N5</f>
        <v>39537.9060066859</v>
      </c>
      <c r="O50" s="25" t="n">
        <f aca="false">O5</f>
        <v>41042.0063844809</v>
      </c>
      <c r="P50" s="25" t="n">
        <f aca="false">P5</f>
        <v>42589.106909391</v>
      </c>
      <c r="Q50" s="25" t="n">
        <f aca="false">Q5</f>
        <v>44180.4280308392</v>
      </c>
      <c r="R50" s="25" t="n">
        <f aca="false">R5</f>
        <v>45817.2248295256</v>
      </c>
      <c r="S50" s="25" t="n">
        <f aca="false">S5</f>
        <v>47500.7880000921</v>
      </c>
      <c r="T50" s="25" t="n">
        <f aca="false">T5</f>
        <v>49232.4448616696</v>
      </c>
      <c r="U50" s="25" t="n">
        <f aca="false">U5</f>
        <v>51013.5603970995</v>
      </c>
      <c r="V50" s="25" t="n">
        <f aca="false">V5</f>
        <v>52845.5383216416</v>
      </c>
      <c r="W50" s="25" t="n">
        <f aca="false">W5</f>
        <v>54729.8221820069</v>
      </c>
      <c r="X50" s="25" t="n">
        <f aca="false">X5</f>
        <v>56667.8964865741</v>
      </c>
      <c r="Y50" s="25" t="n">
        <f aca="false">Y5</f>
        <v>58661.2878676758</v>
      </c>
      <c r="Z50" s="25" t="n">
        <f aca="false">Z5</f>
        <v>60711.5662768637</v>
      </c>
      <c r="AA50" s="25" t="n">
        <f aca="false">AA5</f>
        <v>62820.3462140883</v>
      </c>
      <c r="AB50" s="25" t="n">
        <f aca="false">AB5</f>
        <v>64989.2879917568</v>
      </c>
      <c r="AC50" s="25" t="n">
        <f aca="false">AC5</f>
        <v>67220.0990346566</v>
      </c>
      <c r="AD50" s="25" t="n">
        <f aca="false">AD5</f>
        <v>69514.5352167641</v>
      </c>
      <c r="AE50" s="25" t="n">
        <f aca="false">AE5</f>
        <v>71874.4022359841</v>
      </c>
      <c r="AF50" s="25" t="n">
        <f aca="false">AF5</f>
        <v>74301.5570278969</v>
      </c>
      <c r="AG50" s="25" t="n">
        <f aca="false">AG5</f>
        <v>76797.9092196188</v>
      </c>
      <c r="AH50" s="25" t="n">
        <f aca="false">AH5</f>
        <v>79365.4226249154</v>
      </c>
      <c r="AI50" s="25" t="n">
        <f aca="false">AI5</f>
        <v>82006.1167817372</v>
      </c>
      <c r="AJ50" s="25" t="n">
        <f aca="false">AJ5</f>
        <v>84722.068533382</v>
      </c>
      <c r="AK50" s="25" t="n">
        <f aca="false">AK5</f>
        <v>87515.4136545214</v>
      </c>
      <c r="AL50" s="25" t="n">
        <f aca="false">AL5</f>
        <v>90388.3485233642</v>
      </c>
      <c r="AM50" s="25" t="n">
        <f aca="false">AM5</f>
        <v>93343.1318412663</v>
      </c>
      <c r="AN50" s="25" t="n">
        <f aca="false">AN5</f>
        <v>96382.0864011335</v>
      </c>
      <c r="AO50" s="25" t="n">
        <f aca="false">AO5</f>
        <v>99507.6009060006</v>
      </c>
      <c r="AP50" s="25" t="n">
        <f aca="false">AP5</f>
        <v>102722.131839211</v>
      </c>
      <c r="AQ50" s="25" t="n">
        <f aca="false">AQ5</f>
        <v>106028.205387663</v>
      </c>
      <c r="AR50" s="25" t="n">
        <f aca="false">AR5</f>
        <v>109428.419419622</v>
      </c>
      <c r="AS50" s="25" t="n">
        <f aca="false">AS5</f>
        <v>112925.445518657</v>
      </c>
      <c r="AT50" s="25" t="n">
        <f aca="false">AT5</f>
        <v>116522.031075284</v>
      </c>
      <c r="AU50" s="25" t="n">
        <f aca="false">AU5</f>
        <v>120221.001437961</v>
      </c>
      <c r="AV50" s="25" t="n">
        <f aca="false">AV5</f>
        <v>124025.26212511</v>
      </c>
      <c r="AW50" s="25" t="n">
        <f aca="false">AW5</f>
        <v>127937.801099911</v>
      </c>
      <c r="AX50" s="25" t="n">
        <f aca="false">AX5</f>
        <v>131961.691109633</v>
      </c>
      <c r="AY50" s="25" t="n">
        <f aca="false">AY5</f>
        <v>136100.092091348</v>
      </c>
      <c r="AZ50" s="25" t="n">
        <f aca="false">AZ5</f>
        <v>140356.253645899</v>
      </c>
      <c r="BA50" s="25" t="n">
        <f aca="false">BA5</f>
        <v>144733.51758207</v>
      </c>
      <c r="BB50" s="25" t="n">
        <f aca="false">BB5</f>
        <v>149235.320532938</v>
      </c>
      <c r="BC50" s="25" t="n">
        <f aca="false">BC5</f>
        <v>153865.196646466</v>
      </c>
      <c r="BD50" s="25" t="n">
        <f aca="false">BD5</f>
        <v>158626.780352435</v>
      </c>
      <c r="BE50" s="25" t="n">
        <f aca="false">BE5</f>
        <v>163523.809207891</v>
      </c>
      <c r="BF50" s="25" t="n">
        <f aca="false">BF5</f>
        <v>168560.12682332</v>
      </c>
      <c r="BG50" s="25" t="n">
        <f aca="false">BG5</f>
        <v>173739.685871856</v>
      </c>
      <c r="BH50" s="25" t="n">
        <f aca="false">BH5</f>
        <v>179066.55118387</v>
      </c>
      <c r="BI50" s="25" t="n">
        <f aca="false">BI5</f>
        <v>184544.902929363</v>
      </c>
      <c r="BJ50" s="25" t="n">
        <f aca="false">BJ5</f>
        <v>190179.039890659</v>
      </c>
      <c r="BK50" s="25" t="n">
        <f aca="false">BJ50*C29</f>
        <v>5705371.19671977</v>
      </c>
      <c r="BL50" s="0" t="s">
        <v>103</v>
      </c>
    </row>
  </sheetData>
  <mergeCells count="2">
    <mergeCell ref="B20:D20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RowHeight="1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12.28"/>
    <col collapsed="false" customWidth="true" hidden="false" outlineLevel="0" max="3" min="3" style="0" width="14.43"/>
    <col collapsed="false" customWidth="true" hidden="false" outlineLevel="0" max="4" min="4" style="0" width="14.57"/>
    <col collapsed="false" customWidth="true" hidden="false" outlineLevel="0" max="6" min="5" style="0" width="15.43"/>
    <col collapsed="false" customWidth="true" hidden="false" outlineLevel="0" max="8" min="7" style="0" width="12.57"/>
    <col collapsed="false" customWidth="true" hidden="false" outlineLevel="0" max="1025" min="9" style="0" width="8.53"/>
  </cols>
  <sheetData>
    <row r="1" customFormat="false" ht="21" hidden="false" customHeight="false" outlineLevel="0" collapsed="false">
      <c r="A1" s="41" t="s">
        <v>123</v>
      </c>
      <c r="B1" s="41"/>
      <c r="C1" s="41"/>
      <c r="D1" s="41"/>
      <c r="E1" s="41"/>
      <c r="F1" s="41"/>
    </row>
    <row r="2" customFormat="false" ht="15.75" hidden="false" customHeight="false" outlineLevel="0" collapsed="false">
      <c r="A2" s="36" t="s">
        <v>124</v>
      </c>
      <c r="B2" s="36"/>
      <c r="C2" s="36"/>
      <c r="D2" s="36"/>
      <c r="E2" s="36"/>
      <c r="F2" s="36"/>
      <c r="G2" s="42"/>
      <c r="H2" s="42"/>
    </row>
    <row r="3" customFormat="false" ht="15.75" hidden="false" customHeight="false" outlineLevel="0" collapsed="false">
      <c r="A3" s="35"/>
      <c r="B3" s="35"/>
      <c r="C3" s="35"/>
      <c r="D3" s="35"/>
      <c r="E3" s="35"/>
      <c r="F3" s="35"/>
      <c r="G3" s="42"/>
      <c r="H3" s="42"/>
    </row>
    <row r="4" s="2" customFormat="true" ht="15.75" hidden="false" customHeight="false" outlineLevel="0" collapsed="false">
      <c r="B4" s="2" t="s">
        <v>125</v>
      </c>
      <c r="C4" s="2" t="s">
        <v>126</v>
      </c>
      <c r="D4" s="2" t="s">
        <v>127</v>
      </c>
      <c r="E4" s="2" t="s">
        <v>128</v>
      </c>
      <c r="F4" s="2" t="s">
        <v>129</v>
      </c>
      <c r="G4" s="43"/>
      <c r="H4" s="43"/>
    </row>
    <row r="5" customFormat="false" ht="15.75" hidden="false" customHeight="false" outlineLevel="0" collapsed="false">
      <c r="A5" s="35"/>
      <c r="B5" s="35"/>
      <c r="C5" s="35"/>
      <c r="D5" s="35"/>
      <c r="E5" s="35"/>
      <c r="F5" s="35"/>
      <c r="G5" s="42"/>
      <c r="H5" s="42"/>
    </row>
    <row r="6" customFormat="false" ht="15.75" hidden="false" customHeight="false" outlineLevel="0" collapsed="false">
      <c r="A6" s="44" t="s">
        <v>130</v>
      </c>
      <c r="B6" s="11" t="n">
        <f aca="false">SUM('Monthly Revenues &amp; Expenses'!D5:O5)</f>
        <v>796821.079117919</v>
      </c>
      <c r="C6" s="11" t="n">
        <f aca="false">SUM('Monthly Revenues &amp; Expenses'!P5:AA5)</f>
        <v>1114509.86572755</v>
      </c>
      <c r="D6" s="11" t="n">
        <f aca="false">SUM('Monthly Revenues &amp; Expenses'!AB5:AM5)</f>
        <v>1558859.66543341</v>
      </c>
      <c r="E6" s="11" t="n">
        <f aca="false">SUM('Monthly Revenues &amp; Expenses'!AN5:AY5)</f>
        <v>2180369.62367204</v>
      </c>
      <c r="F6" s="11" t="n">
        <f aca="false">SUM('Monthly Revenues &amp; Expenses'!AZ5:BK5)</f>
        <v>3049672.65575507</v>
      </c>
      <c r="G6" s="42"/>
      <c r="H6" s="42"/>
    </row>
    <row r="7" customFormat="false" ht="15.75" hidden="false" customHeight="false" outlineLevel="0" collapsed="false">
      <c r="A7" s="44"/>
      <c r="B7" s="11"/>
      <c r="C7" s="11"/>
      <c r="D7" s="11"/>
      <c r="E7" s="11"/>
      <c r="F7" s="11"/>
      <c r="G7" s="42"/>
      <c r="H7" s="42"/>
    </row>
    <row r="8" customFormat="false" ht="15.75" hidden="false" customHeight="false" outlineLevel="0" collapsed="false">
      <c r="A8" s="44" t="s">
        <v>66</v>
      </c>
      <c r="B8" s="11"/>
      <c r="C8" s="11"/>
      <c r="D8" s="11"/>
      <c r="E8" s="11"/>
      <c r="F8" s="11"/>
      <c r="G8" s="42"/>
      <c r="H8" s="42"/>
    </row>
    <row r="9" customFormat="false" ht="15.75" hidden="false" customHeight="false" outlineLevel="0" collapsed="false">
      <c r="A9" s="35" t="s">
        <v>131</v>
      </c>
      <c r="B9" s="11" t="n">
        <f aca="false">SUM('Monthly Revenues &amp; Expenses'!D15:O15)</f>
        <v>28545.9353427018</v>
      </c>
      <c r="C9" s="11" t="n">
        <f aca="false">SUM('Monthly Revenues &amp; Expenses'!P15:AA15)</f>
        <v>27490.5916912095</v>
      </c>
      <c r="D9" s="11" t="n">
        <f aca="false">SUM('Monthly Revenues &amp; Expenses'!AB15:AM15)</f>
        <v>38103.3065293272</v>
      </c>
      <c r="E9" s="11" t="n">
        <f aca="false">SUM('Monthly Revenues &amp; Expenses'!AN15:AY15)</f>
        <v>52813.6662782912</v>
      </c>
      <c r="F9" s="11" t="n">
        <f aca="false">SUM('Monthly Revenues &amp; Expenses'!AZ15:BK15)</f>
        <v>73203.9794455929</v>
      </c>
      <c r="G9" s="42"/>
      <c r="H9" s="42"/>
    </row>
    <row r="10" customFormat="false" ht="15.75" hidden="false" customHeight="false" outlineLevel="0" collapsed="false">
      <c r="A10" s="45" t="s">
        <v>132</v>
      </c>
      <c r="B10" s="11" t="n">
        <f aca="false">SUM('Monthly Revenues &amp; Expenses'!D35:O35)</f>
        <v>209759.663324361</v>
      </c>
      <c r="C10" s="11" t="n">
        <f aca="false">SUM('Monthly Revenues &amp; Expenses'!P35:AA35)</f>
        <v>211866.900697825</v>
      </c>
      <c r="D10" s="11" t="n">
        <f aca="false">SUM('Monthly Revenues &amp; Expenses'!AB35:AM35)</f>
        <v>213995.307295524</v>
      </c>
      <c r="E10" s="11" t="n">
        <f aca="false">SUM('Monthly Revenues &amp; Expenses'!AN35:AY35)</f>
        <v>216145.095782655</v>
      </c>
      <c r="F10" s="11" t="n">
        <f aca="false">SUM('Monthly Revenues &amp; Expenses'!AZ35:BK35)</f>
        <v>218316.480960843</v>
      </c>
      <c r="G10" s="42"/>
      <c r="H10" s="42"/>
    </row>
    <row r="11" customFormat="false" ht="15.75" hidden="false" customHeight="false" outlineLevel="0" collapsed="false">
      <c r="A11" s="35" t="s">
        <v>133</v>
      </c>
      <c r="B11" s="46" t="n">
        <f aca="false">SUM('Monthly Revenues &amp; Expenses'!D17:O17)</f>
        <v>23048.2543132565</v>
      </c>
      <c r="C11" s="46" t="n">
        <f aca="false">SUM('Monthly Revenues &amp; Expenses'!P17:AA17)</f>
        <v>32610.5782210903</v>
      </c>
      <c r="D11" s="46" t="n">
        <f aca="false">SUM('Monthly Revenues &amp; Expenses'!AB17:AM17)</f>
        <v>45622.6907671225</v>
      </c>
      <c r="E11" s="46" t="n">
        <f aca="false">SUM('Monthly Revenues &amp; Expenses'!AN17:AY17)</f>
        <v>63826.6787218126</v>
      </c>
      <c r="F11" s="46" t="n">
        <f aca="false">SUM('Monthly Revenues &amp; Expenses'!AZ17:BK17)</f>
        <v>89294.0602892843</v>
      </c>
      <c r="G11" s="42"/>
      <c r="H11" s="42"/>
    </row>
    <row r="12" customFormat="false" ht="15.75" hidden="false" customHeight="false" outlineLevel="0" collapsed="false">
      <c r="A12" s="44" t="s">
        <v>91</v>
      </c>
      <c r="B12" s="47" t="n">
        <f aca="false">SUM(B9:B11)</f>
        <v>261353.852980319</v>
      </c>
      <c r="C12" s="47" t="n">
        <f aca="false">SUM(C9:C11)</f>
        <v>271968.070610125</v>
      </c>
      <c r="D12" s="47" t="n">
        <f aca="false">SUM(D9:D11)</f>
        <v>297721.304591974</v>
      </c>
      <c r="E12" s="47" t="n">
        <f aca="false">SUM(E9:E11)</f>
        <v>332785.440782759</v>
      </c>
      <c r="F12" s="47" t="n">
        <f aca="false">SUM(F9:F11)</f>
        <v>380814.520695721</v>
      </c>
      <c r="G12" s="42"/>
      <c r="H12" s="42"/>
    </row>
    <row r="13" customFormat="false" ht="15.75" hidden="false" customHeight="false" outlineLevel="0" collapsed="false">
      <c r="A13" s="44"/>
      <c r="B13" s="47"/>
      <c r="C13" s="47"/>
      <c r="D13" s="47"/>
      <c r="E13" s="47"/>
      <c r="F13" s="47"/>
      <c r="G13" s="42"/>
      <c r="H13" s="42"/>
    </row>
    <row r="14" customFormat="false" ht="15.75" hidden="false" customHeight="false" outlineLevel="0" collapsed="false">
      <c r="A14" s="1" t="s">
        <v>92</v>
      </c>
      <c r="B14" s="48" t="n">
        <f aca="false">B6-B12</f>
        <v>535467.2261376</v>
      </c>
      <c r="C14" s="48" t="n">
        <f aca="false">C6-C12</f>
        <v>842541.795117428</v>
      </c>
      <c r="D14" s="48" t="n">
        <f aca="false">D6-D12</f>
        <v>1261138.36084144</v>
      </c>
      <c r="E14" s="48" t="n">
        <f aca="false">E6-E12</f>
        <v>1847584.18288928</v>
      </c>
      <c r="F14" s="48" t="n">
        <f aca="false">F6-F12</f>
        <v>2668858.13505935</v>
      </c>
      <c r="G14" s="42"/>
      <c r="H14" s="42"/>
    </row>
    <row r="15" customFormat="false" ht="15.75" hidden="false" customHeight="false" outlineLevel="0" collapsed="false">
      <c r="A15" s="49"/>
      <c r="B15" s="50"/>
      <c r="C15" s="50"/>
      <c r="D15" s="50"/>
      <c r="E15" s="50"/>
      <c r="F15" s="50"/>
      <c r="G15" s="42"/>
      <c r="H15" s="42"/>
    </row>
    <row r="16" customFormat="false" ht="15.75" hidden="false" customHeight="false" outlineLevel="0" collapsed="false">
      <c r="A16" s="44" t="s">
        <v>134</v>
      </c>
      <c r="B16" s="51" t="n">
        <f aca="false">SUM('Monthly Revenues &amp; Expenses'!D39:O39)</f>
        <v>112448.117488896</v>
      </c>
      <c r="C16" s="51" t="n">
        <f aca="false">SUM('Monthly Revenues &amp; Expenses'!P39:AA39)</f>
        <v>176933.77697466</v>
      </c>
      <c r="D16" s="51" t="n">
        <f aca="false">SUM('Monthly Revenues &amp; Expenses'!AB39:AM39)</f>
        <v>264839.055776702</v>
      </c>
      <c r="E16" s="51" t="n">
        <f aca="false">SUM('Monthly Revenues &amp; Expenses'!AN39:AY39)</f>
        <v>387992.67840675</v>
      </c>
      <c r="F16" s="51" t="n">
        <f aca="false">SUM('Monthly Revenues &amp; Expenses'!AZ39:BK39)</f>
        <v>560460.208362463</v>
      </c>
      <c r="G16" s="42"/>
      <c r="H16" s="42"/>
    </row>
    <row r="17" customFormat="false" ht="16.5" hidden="false" customHeight="false" outlineLevel="0" collapsed="false">
      <c r="A17" s="35"/>
      <c r="B17" s="52"/>
      <c r="C17" s="52"/>
      <c r="D17" s="52"/>
      <c r="E17" s="52"/>
      <c r="F17" s="52"/>
      <c r="G17" s="42"/>
      <c r="H17" s="42"/>
    </row>
    <row r="18" customFormat="false" ht="16.5" hidden="false" customHeight="false" outlineLevel="0" collapsed="false">
      <c r="A18" s="1" t="s">
        <v>94</v>
      </c>
      <c r="B18" s="53" t="n">
        <f aca="false">SUM('Monthly Revenues &amp; Expenses'!D40:O40)</f>
        <v>423019.108648704</v>
      </c>
      <c r="C18" s="53" t="n">
        <f aca="false">SUM('Monthly Revenues &amp; Expenses'!P40:AA40)</f>
        <v>665608.018142768</v>
      </c>
      <c r="D18" s="53" t="n">
        <f aca="false">SUM('Monthly Revenues &amp; Expenses'!AB40:AM40)</f>
        <v>996299.305064735</v>
      </c>
      <c r="E18" s="53" t="n">
        <f aca="false">SUM('Monthly Revenues &amp; Expenses'!AN40:AY40)</f>
        <v>1459591.50448253</v>
      </c>
      <c r="F18" s="53" t="n">
        <f aca="false">SUM('Monthly Revenues &amp; Expenses'!AZ40:BK40)</f>
        <v>2108397.92669688</v>
      </c>
      <c r="G18" s="42"/>
      <c r="H18" s="42"/>
    </row>
    <row r="19" customFormat="false" ht="15.75" hidden="false" customHeight="false" outlineLevel="0" collapsed="false">
      <c r="A19" s="1"/>
      <c r="B19" s="54"/>
      <c r="C19" s="54"/>
      <c r="D19" s="54"/>
      <c r="E19" s="54"/>
      <c r="F19" s="54"/>
      <c r="G19" s="42"/>
      <c r="H19" s="42"/>
    </row>
    <row r="20" customFormat="false" ht="15.75" hidden="false" customHeight="false" outlineLevel="0" collapsed="false">
      <c r="A20" s="55" t="s">
        <v>135</v>
      </c>
      <c r="B20" s="56" t="n">
        <f aca="false">(B6-B9)/B6</f>
        <v>0.964175225667596</v>
      </c>
      <c r="C20" s="56" t="n">
        <f aca="false">(C6-C9)/C6</f>
        <v>0.975333918041844</v>
      </c>
      <c r="D20" s="56" t="n">
        <f aca="false">(D6-D9)/D6</f>
        <v>0.975556936025583</v>
      </c>
      <c r="E20" s="56" t="n">
        <f aca="false">(E6-E9)/E6</f>
        <v>0.975777654529352</v>
      </c>
      <c r="F20" s="56" t="n">
        <f aca="false">(F6-F9)/F6</f>
        <v>0.975996119023644</v>
      </c>
      <c r="G20" s="42"/>
      <c r="H20" s="42"/>
    </row>
    <row r="21" customFormat="false" ht="15.75" hidden="false" customHeight="false" outlineLevel="0" collapsed="false">
      <c r="A21" s="35"/>
      <c r="B21" s="47"/>
      <c r="C21" s="47"/>
      <c r="D21" s="47"/>
      <c r="E21" s="47"/>
      <c r="F21" s="47"/>
      <c r="G21" s="42"/>
      <c r="H21" s="42"/>
    </row>
    <row r="22" customFormat="false" ht="15.75" hidden="false" customHeight="false" outlineLevel="0" collapsed="false">
      <c r="A22" s="1" t="s">
        <v>136</v>
      </c>
      <c r="B22" s="56" t="n">
        <f aca="false">B14/B6</f>
        <v>0.672004343472392</v>
      </c>
      <c r="C22" s="56" t="n">
        <f aca="false">C14/C6</f>
        <v>0.755975178889436</v>
      </c>
      <c r="D22" s="56" t="n">
        <f aca="false">D14/D6</f>
        <v>0.80901340178739</v>
      </c>
      <c r="E22" s="56" t="n">
        <f aca="false">E14/E6</f>
        <v>0.847372006484707</v>
      </c>
      <c r="F22" s="56" t="n">
        <f aca="false">F14/F6</f>
        <v>0.875129378237667</v>
      </c>
      <c r="G22" s="42"/>
      <c r="H22" s="42"/>
    </row>
    <row r="23" customFormat="false" ht="15.75" hidden="false" customHeight="false" outlineLevel="0" collapsed="false">
      <c r="A23" s="35"/>
      <c r="B23" s="56"/>
      <c r="C23" s="56"/>
      <c r="D23" s="56"/>
      <c r="E23" s="56"/>
      <c r="F23" s="56"/>
      <c r="G23" s="42"/>
      <c r="H23" s="42"/>
    </row>
    <row r="24" customFormat="false" ht="15.75" hidden="false" customHeight="false" outlineLevel="0" collapsed="false">
      <c r="A24" s="1" t="s">
        <v>137</v>
      </c>
      <c r="B24" s="56" t="n">
        <f aca="false">B18/B6</f>
        <v>0.53088343134319</v>
      </c>
      <c r="C24" s="56" t="n">
        <f aca="false">C18/C6</f>
        <v>0.597220391322654</v>
      </c>
      <c r="D24" s="56" t="n">
        <f aca="false">D18/D6</f>
        <v>0.639120587412039</v>
      </c>
      <c r="E24" s="56" t="n">
        <f aca="false">E18/E6</f>
        <v>0.669423885122918</v>
      </c>
      <c r="F24" s="56" t="n">
        <f aca="false">F18/F6</f>
        <v>0.691352208807757</v>
      </c>
      <c r="G24" s="42"/>
      <c r="H24" s="42"/>
    </row>
    <row r="25" customFormat="false" ht="15.75" hidden="false" customHeight="false" outlineLevel="0" collapsed="false"/>
    <row r="26" customFormat="false" ht="15.75" hidden="false" customHeight="false" outlineLevel="0" collapsed="false"/>
    <row r="27" customFormat="false" ht="15.75" hidden="false" customHeight="false" outlineLevel="0" collapsed="false"/>
    <row r="28" customFormat="false" ht="15.75" hidden="false" customHeight="false" outlineLevel="0" collapsed="false"/>
    <row r="29" customFormat="false" ht="15.75" hidden="false" customHeight="false" outlineLevel="0" collapsed="false"/>
    <row r="30" customFormat="false" ht="15.75" hidden="false" customHeight="false" outlineLevel="0" collapsed="false"/>
    <row r="31" customFormat="false" ht="15.75" hidden="false" customHeight="false" outlineLevel="0" collapsed="false"/>
    <row r="32" customFormat="false" ht="15.75" hidden="false" customHeight="false" outlineLevel="0" collapsed="false"/>
    <row r="33" customFormat="false" ht="15.75" hidden="false" customHeight="false" outlineLevel="0" collapsed="false"/>
    <row r="34" customFormat="false" ht="15.75" hidden="false" customHeight="false" outlineLevel="0" collapsed="false"/>
    <row r="35" customFormat="false" ht="15.75" hidden="false" customHeight="false" outlineLevel="0" collapsed="false"/>
  </sheetData>
  <mergeCells count="2">
    <mergeCell ref="A1:F1"/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0.71"/>
    <col collapsed="false" customWidth="true" hidden="false" outlineLevel="0" max="3" min="3" style="0" width="11.57"/>
    <col collapsed="false" customWidth="true" hidden="false" outlineLevel="0" max="4" min="4" style="0" width="12.28"/>
    <col collapsed="false" customWidth="true" hidden="false" outlineLevel="0" max="6" min="5" style="0" width="13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B1" s="2" t="str">
        <f aca="false">'Income Statement'!B4</f>
        <v>Yr 1</v>
      </c>
      <c r="C1" s="2" t="str">
        <f aca="false">'Income Statement'!C4</f>
        <v>Yr 2</v>
      </c>
      <c r="D1" s="2" t="str">
        <f aca="false">'Income Statement'!D4</f>
        <v>Yr 3</v>
      </c>
      <c r="E1" s="2" t="str">
        <f aca="false">'Income Statement'!E4</f>
        <v>Yr 4</v>
      </c>
      <c r="F1" s="2" t="str">
        <f aca="false">'Income Statement'!F4</f>
        <v>Yr 5</v>
      </c>
    </row>
    <row r="2" customFormat="false" ht="15" hidden="false" customHeight="false" outlineLevel="0" collapsed="false">
      <c r="A2" s="1" t="s">
        <v>138</v>
      </c>
      <c r="B2" s="11"/>
      <c r="C2" s="11"/>
      <c r="D2" s="11"/>
      <c r="E2" s="11"/>
      <c r="F2" s="11"/>
    </row>
    <row r="3" customFormat="false" ht="15" hidden="false" customHeight="false" outlineLevel="0" collapsed="false">
      <c r="A3" s="0" t="s">
        <v>139</v>
      </c>
      <c r="B3" s="47" t="n">
        <f aca="false">'Cash Flow Forecast'!N10</f>
        <v>10000</v>
      </c>
      <c r="C3" s="47" t="n">
        <f aca="false">'Cash Flow Forecast'!Z10</f>
        <v>10000</v>
      </c>
      <c r="D3" s="47" t="n">
        <f aca="false">'Cash Flow Forecast'!AL10</f>
        <v>10000</v>
      </c>
      <c r="E3" s="47" t="n">
        <f aca="false">'Cash Flow Forecast'!AX10</f>
        <v>10000</v>
      </c>
      <c r="F3" s="47" t="n">
        <f aca="false">'Cash Flow Forecast'!BJ10</f>
        <v>10000</v>
      </c>
    </row>
    <row r="4" customFormat="false" ht="15" hidden="false" customHeight="false" outlineLevel="0" collapsed="false">
      <c r="A4" s="0" t="s">
        <v>140</v>
      </c>
      <c r="B4" s="47" t="n">
        <f aca="false">IF('Cash Flow Forecast'!N11&gt;0,'Cash Flow Forecast'!N11,0)</f>
        <v>270982.318121025</v>
      </c>
      <c r="C4" s="47" t="n">
        <f aca="false">IF('Cash Flow Forecast'!Z11&gt;0,'Cash Flow Forecast'!Z11,0)</f>
        <v>875973.988668885</v>
      </c>
      <c r="D4" s="47" t="n">
        <f aca="false">IF('Cash Flow Forecast'!AL11&gt;0,'Cash Flow Forecast'!AL11,0)</f>
        <v>1787489.49572757</v>
      </c>
      <c r="E4" s="47" t="n">
        <f aca="false">IF('Cash Flow Forecast'!AX11&gt;0,'Cash Flow Forecast'!AX11,0)</f>
        <v>3128494.30388902</v>
      </c>
      <c r="F4" s="47" t="n">
        <f aca="false">IF('Cash Flow Forecast'!BJ11&gt;0,'Cash Flow Forecast'!BJ11,0)</f>
        <v>5071025.58064714</v>
      </c>
    </row>
    <row r="5" customFormat="false" ht="15.75" hidden="false" customHeight="false" outlineLevel="0" collapsed="false">
      <c r="A5" s="0" t="s">
        <v>141</v>
      </c>
      <c r="B5" s="57" t="n">
        <f aca="true">IFERROR(SUM(OFFSET('Cash Flow Forecast'!O2,0,0,1,-'Cash Flow Forecast'!$B$2)),0)</f>
        <v>152036.79052768</v>
      </c>
      <c r="C5" s="57" t="n">
        <f aca="true">IFERROR(SUM(OFFSET('Cash Flow Forecast'!AA2,0,0,1,-'Cash Flow Forecast'!$B$2)),0)</f>
        <v>212653.138122588</v>
      </c>
      <c r="D5" s="57" t="n">
        <f aca="true">IFERROR(SUM(OFFSET('Cash Flow Forecast'!AM2,0,0,1,-'Cash Flow Forecast'!$B$2)),0)</f>
        <v>297436.936128637</v>
      </c>
      <c r="E5" s="57" t="n">
        <f aca="true">IFERROR(SUM(OFFSET('Cash Flow Forecast'!AY2,0,0,1,-'Cash Flow Forecast'!$B$2)),0)</f>
        <v>416023.632449719</v>
      </c>
      <c r="F5" s="57" t="n">
        <f aca="true">IFERROR(SUM(OFFSET('Cash Flow Forecast'!BK2,0,0,1,-'Cash Flow Forecast'!$B$2)),0)</f>
        <v>581890.282388488</v>
      </c>
    </row>
    <row r="6" customFormat="false" ht="15.75" hidden="false" customHeight="false" outlineLevel="0" collapsed="false">
      <c r="A6" s="1" t="s">
        <v>142</v>
      </c>
      <c r="B6" s="47" t="n">
        <f aca="false">SUM(B3:B5)</f>
        <v>433019.108648704</v>
      </c>
      <c r="C6" s="47" t="n">
        <f aca="false">SUM(C3:C5)</f>
        <v>1098627.12679147</v>
      </c>
      <c r="D6" s="47" t="n">
        <f aca="false">SUM(D3:D5)</f>
        <v>2094926.43185621</v>
      </c>
      <c r="E6" s="47" t="n">
        <f aca="false">SUM(E3:E5)</f>
        <v>3554517.93633874</v>
      </c>
      <c r="F6" s="47" t="n">
        <f aca="false">SUM(F3:F5)</f>
        <v>5662915.86303563</v>
      </c>
    </row>
    <row r="7" customFormat="false" ht="15" hidden="false" customHeight="false" outlineLevel="0" collapsed="false">
      <c r="B7" s="47"/>
      <c r="C7" s="47"/>
      <c r="D7" s="47"/>
      <c r="E7" s="47"/>
      <c r="F7" s="47"/>
    </row>
    <row r="8" customFormat="false" ht="15" hidden="false" customHeight="false" outlineLevel="0" collapsed="false">
      <c r="A8" s="1" t="s">
        <v>143</v>
      </c>
      <c r="B8" s="47"/>
      <c r="C8" s="47"/>
      <c r="D8" s="47"/>
      <c r="E8" s="47"/>
      <c r="F8" s="47"/>
    </row>
    <row r="9" customFormat="false" ht="15" hidden="false" customHeight="false" outlineLevel="0" collapsed="false">
      <c r="A9" s="0" t="s">
        <v>144</v>
      </c>
      <c r="B9" s="58" t="n">
        <f aca="false">IF('Cash Flow Forecast'!N11&gt;0,0,-'Cash Flow Forecast'!N11)</f>
        <v>0</v>
      </c>
      <c r="C9" s="58" t="n">
        <f aca="false">IF('Cash Flow Forecast'!Z11&gt;0,0,-'Cash Flow Forecast'!Z11)</f>
        <v>0</v>
      </c>
      <c r="D9" s="58" t="n">
        <f aca="false">IF('Cash Flow Forecast'!AL11&gt;0,0,-'Cash Flow Forecast'!AL11)</f>
        <v>0</v>
      </c>
      <c r="E9" s="58" t="n">
        <f aca="false">IF('Cash Flow Forecast'!AX11&gt;0,0,-'Cash Flow Forecast'!AX11)</f>
        <v>0</v>
      </c>
      <c r="F9" s="58" t="n">
        <f aca="false">IF('Cash Flow Forecast'!BJ11&gt;0,0,-'Cash Flow Forecast'!BJ11)</f>
        <v>0</v>
      </c>
    </row>
    <row r="10" customFormat="false" ht="15" hidden="false" customHeight="false" outlineLevel="0" collapsed="false">
      <c r="A10" s="1" t="s">
        <v>145</v>
      </c>
      <c r="B10" s="47" t="n">
        <f aca="false">B9</f>
        <v>0</v>
      </c>
      <c r="C10" s="47" t="n">
        <f aca="false">C9</f>
        <v>0</v>
      </c>
      <c r="D10" s="47" t="n">
        <f aca="false">D9</f>
        <v>0</v>
      </c>
      <c r="E10" s="47" t="n">
        <f aca="false">E9</f>
        <v>0</v>
      </c>
      <c r="F10" s="47" t="n">
        <f aca="false">F9</f>
        <v>0</v>
      </c>
    </row>
    <row r="11" customFormat="false" ht="15" hidden="false" customHeight="false" outlineLevel="0" collapsed="false">
      <c r="B11" s="47"/>
      <c r="C11" s="47"/>
      <c r="D11" s="47"/>
      <c r="E11" s="47"/>
      <c r="F11" s="47"/>
    </row>
    <row r="12" customFormat="false" ht="15" hidden="false" customHeight="false" outlineLevel="0" collapsed="false">
      <c r="A12" s="1" t="s">
        <v>146</v>
      </c>
      <c r="B12" s="47"/>
      <c r="C12" s="47"/>
      <c r="D12" s="47"/>
      <c r="E12" s="47"/>
      <c r="F12" s="47"/>
    </row>
    <row r="13" customFormat="false" ht="15" hidden="false" customHeight="false" outlineLevel="0" collapsed="false">
      <c r="A13" s="0" t="s">
        <v>147</v>
      </c>
      <c r="B13" s="47" t="n">
        <f aca="false">'Cash Flow Forecast'!C7</f>
        <v>10000</v>
      </c>
      <c r="C13" s="47" t="n">
        <f aca="false">B13</f>
        <v>10000</v>
      </c>
      <c r="D13" s="47" t="n">
        <f aca="false">C13</f>
        <v>10000</v>
      </c>
      <c r="E13" s="47" t="n">
        <f aca="false">D13</f>
        <v>10000</v>
      </c>
      <c r="F13" s="47" t="n">
        <f aca="false">E13</f>
        <v>10000</v>
      </c>
    </row>
    <row r="14" customFormat="false" ht="15" hidden="false" customHeight="false" outlineLevel="0" collapsed="false">
      <c r="A14" s="0" t="s">
        <v>148</v>
      </c>
      <c r="B14" s="59" t="n">
        <f aca="false">'Income Statement'!B18</f>
        <v>423019.108648704</v>
      </c>
      <c r="C14" s="59" t="n">
        <f aca="false">'Income Statement'!C18+B14</f>
        <v>1088627.12679147</v>
      </c>
      <c r="D14" s="59" t="n">
        <f aca="false">'Income Statement'!D18+C14</f>
        <v>2084926.43185621</v>
      </c>
      <c r="E14" s="59" t="n">
        <f aca="false">'Income Statement'!E18+D14</f>
        <v>3544517.93633874</v>
      </c>
      <c r="F14" s="59" t="n">
        <f aca="false">'Income Statement'!F18+E14</f>
        <v>5652915.86303563</v>
      </c>
    </row>
    <row r="15" customFormat="false" ht="15" hidden="false" customHeight="false" outlineLevel="0" collapsed="false">
      <c r="A15" s="0" t="s">
        <v>149</v>
      </c>
      <c r="B15" s="60" t="n">
        <f aca="false">SUM(B13:B14)</f>
        <v>433019.108648704</v>
      </c>
      <c r="C15" s="47" t="n">
        <f aca="false">SUM(C13:C14)</f>
        <v>1098627.12679147</v>
      </c>
      <c r="D15" s="47" t="n">
        <f aca="false">SUM(D13:D14)</f>
        <v>2094926.43185621</v>
      </c>
      <c r="E15" s="47" t="n">
        <f aca="false">SUM(E13:E14)</f>
        <v>3554517.93633874</v>
      </c>
      <c r="F15" s="47" t="n">
        <f aca="false">SUM(F13:F14)</f>
        <v>5662915.86303563</v>
      </c>
    </row>
    <row r="16" customFormat="false" ht="15.75" hidden="false" customHeight="false" outlineLevel="0" collapsed="false">
      <c r="B16" s="61"/>
      <c r="C16" s="61"/>
      <c r="D16" s="61"/>
      <c r="E16" s="61"/>
      <c r="F16" s="61"/>
    </row>
    <row r="17" customFormat="false" ht="15.75" hidden="false" customHeight="false" outlineLevel="0" collapsed="false">
      <c r="A17" s="1" t="s">
        <v>150</v>
      </c>
      <c r="B17" s="62" t="n">
        <f aca="false">B10+B15</f>
        <v>433019.108648704</v>
      </c>
      <c r="C17" s="62" t="n">
        <f aca="false">C10+C15</f>
        <v>1098627.12679147</v>
      </c>
      <c r="D17" s="62" t="n">
        <f aca="false">D10+D15</f>
        <v>2094926.43185621</v>
      </c>
      <c r="E17" s="62" t="n">
        <f aca="false">E10+E15</f>
        <v>3554517.93633874</v>
      </c>
      <c r="F17" s="62" t="n">
        <f aca="false">F10+F15</f>
        <v>5662915.86303563</v>
      </c>
    </row>
    <row r="18" customFormat="false" ht="15" hidden="false" customHeight="false" outlineLevel="0" collapsed="false">
      <c r="B18" s="14"/>
      <c r="C18" s="14"/>
      <c r="D18" s="14"/>
      <c r="E18" s="14"/>
      <c r="F18" s="14"/>
    </row>
    <row r="19" customFormat="false" ht="15" hidden="false" customHeight="false" outlineLevel="0" collapsed="false">
      <c r="A19" s="0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7" zoomScaleNormal="117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  <Company>Texas State University - San Marcos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2015-11-24T17:20:02Z</dcterms:created>
  <dc:creator>William T Chittenden</dc:creator>
  <dc:description/>
  <dc:language>en-US</dc:language>
  <cp:lastModifiedBy/>
  <dcterms:modified xsi:type="dcterms:W3CDTF">2019-11-13T17:52:57Z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Texas State University - San Marcos</vt:lpwstr>
  </property>
  <property fmtid="{D5CDD505-2E9C-101B-9397-08002B2CF9AE}" pid="4" name="ContentTypeId">
    <vt:lpwstr>0x010100BA70AC18D9167040B343E66BA792360F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