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2202"/>
  <workbookPr autoCompressPictures="0"/>
  <bookViews>
    <workbookView xWindow="0" yWindow="0" windowWidth="19700" windowHeight="16720" activeTab="2"/>
  </bookViews>
  <sheets>
    <sheet name="Fm001" sheetId="1" r:id="rId1"/>
    <sheet name="F000" sheetId="2" r:id="rId2"/>
    <sheet name="F001" sheetId="3" r:id="rId3"/>
    <sheet name="Sheet1" sheetId="4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0" i="3" l="1"/>
  <c r="J47" i="3"/>
  <c r="I47" i="3"/>
  <c r="H47" i="3"/>
  <c r="G47" i="3"/>
  <c r="F47" i="3"/>
  <c r="E47" i="3"/>
  <c r="D47" i="3"/>
  <c r="C47" i="3"/>
  <c r="B47" i="3"/>
  <c r="J44" i="3"/>
  <c r="H44" i="3"/>
  <c r="I46" i="3"/>
  <c r="I44" i="3"/>
  <c r="G44" i="3"/>
  <c r="H46" i="3"/>
  <c r="F44" i="3"/>
  <c r="G46" i="3"/>
  <c r="E44" i="3"/>
  <c r="F46" i="3"/>
  <c r="D44" i="3"/>
  <c r="E46" i="3"/>
  <c r="C44" i="3"/>
  <c r="D46" i="3"/>
  <c r="B44" i="3"/>
  <c r="C46" i="3"/>
  <c r="J45" i="3"/>
  <c r="I45" i="3"/>
  <c r="H45" i="3"/>
  <c r="G45" i="3"/>
  <c r="F45" i="3"/>
  <c r="E45" i="3"/>
  <c r="D45" i="3"/>
  <c r="C45" i="3"/>
  <c r="B45" i="3"/>
  <c r="J41" i="3"/>
  <c r="H41" i="3"/>
  <c r="I43" i="3"/>
  <c r="I41" i="3"/>
  <c r="G41" i="3"/>
  <c r="H43" i="3"/>
  <c r="F41" i="3"/>
  <c r="G43" i="3"/>
  <c r="E41" i="3"/>
  <c r="F43" i="3"/>
  <c r="D41" i="3"/>
  <c r="E43" i="3"/>
  <c r="C41" i="3"/>
  <c r="D43" i="3"/>
  <c r="B41" i="3"/>
  <c r="C43" i="3"/>
  <c r="J42" i="3"/>
  <c r="I42" i="3"/>
  <c r="H42" i="3"/>
  <c r="G42" i="3"/>
  <c r="F42" i="3"/>
  <c r="E42" i="3"/>
  <c r="D42" i="3"/>
  <c r="C42" i="3"/>
  <c r="B42" i="3"/>
  <c r="I40" i="3"/>
  <c r="H40" i="3"/>
  <c r="G40" i="3"/>
  <c r="F40" i="3"/>
  <c r="E40" i="3"/>
  <c r="D40" i="3"/>
  <c r="C40" i="3"/>
  <c r="J47" i="1"/>
  <c r="I47" i="1"/>
  <c r="H47" i="1"/>
  <c r="G47" i="1"/>
  <c r="F47" i="1"/>
  <c r="E47" i="1"/>
  <c r="D47" i="1"/>
  <c r="C47" i="1"/>
  <c r="B47" i="1"/>
  <c r="J44" i="1"/>
  <c r="H44" i="1"/>
  <c r="I46" i="1"/>
  <c r="I44" i="1"/>
  <c r="G44" i="1"/>
  <c r="H46" i="1"/>
  <c r="F44" i="1"/>
  <c r="G46" i="1"/>
  <c r="E44" i="1"/>
  <c r="F46" i="1"/>
  <c r="D44" i="1"/>
  <c r="E46" i="1"/>
  <c r="C44" i="1"/>
  <c r="D46" i="1"/>
  <c r="B44" i="1"/>
  <c r="C46" i="1"/>
  <c r="J45" i="1"/>
  <c r="I45" i="1"/>
  <c r="H45" i="1"/>
  <c r="G45" i="1"/>
  <c r="F45" i="1"/>
  <c r="E45" i="1"/>
  <c r="D45" i="1"/>
  <c r="C45" i="1"/>
  <c r="B45" i="1"/>
  <c r="J41" i="1"/>
  <c r="H41" i="1"/>
  <c r="I43" i="1"/>
  <c r="I41" i="1"/>
  <c r="G41" i="1"/>
  <c r="H43" i="1"/>
  <c r="F41" i="1"/>
  <c r="G43" i="1"/>
  <c r="E41" i="1"/>
  <c r="F43" i="1"/>
  <c r="D41" i="1"/>
  <c r="E43" i="1"/>
  <c r="C41" i="1"/>
  <c r="D43" i="1"/>
  <c r="B41" i="1"/>
  <c r="C43" i="1"/>
  <c r="J42" i="1"/>
  <c r="I42" i="1"/>
  <c r="H42" i="1"/>
  <c r="G42" i="1"/>
  <c r="F42" i="1"/>
  <c r="E42" i="1"/>
  <c r="D42" i="1"/>
  <c r="C42" i="1"/>
  <c r="B42" i="1"/>
  <c r="I40" i="1"/>
  <c r="H40" i="1"/>
  <c r="G40" i="1"/>
  <c r="F40" i="1"/>
  <c r="E40" i="1"/>
  <c r="D40" i="1"/>
  <c r="C40" i="1"/>
  <c r="J47" i="2"/>
  <c r="I47" i="2"/>
  <c r="H47" i="2"/>
  <c r="G47" i="2"/>
  <c r="F47" i="2"/>
  <c r="E47" i="2"/>
  <c r="D47" i="2"/>
  <c r="C47" i="2"/>
  <c r="B47" i="2"/>
  <c r="I46" i="2"/>
  <c r="H46" i="2"/>
  <c r="G46" i="2"/>
  <c r="F46" i="2"/>
  <c r="E46" i="2"/>
  <c r="D46" i="2"/>
  <c r="C46" i="2"/>
  <c r="J45" i="2"/>
  <c r="I45" i="2"/>
  <c r="H45" i="2"/>
  <c r="G45" i="2"/>
  <c r="F45" i="2"/>
  <c r="E45" i="2"/>
  <c r="D45" i="2"/>
  <c r="C45" i="2"/>
  <c r="B45" i="2"/>
  <c r="J44" i="2"/>
  <c r="I44" i="2"/>
  <c r="H44" i="2"/>
  <c r="G44" i="2"/>
  <c r="F44" i="2"/>
  <c r="E44" i="2"/>
  <c r="D44" i="2"/>
  <c r="C44" i="2"/>
  <c r="B44" i="2"/>
  <c r="I43" i="2"/>
  <c r="H43" i="2"/>
  <c r="G43" i="2"/>
  <c r="F43" i="2"/>
  <c r="E43" i="2"/>
  <c r="D43" i="2"/>
  <c r="C43" i="2"/>
  <c r="J42" i="2"/>
  <c r="I42" i="2"/>
  <c r="H42" i="2"/>
  <c r="G42" i="2"/>
  <c r="F42" i="2"/>
  <c r="E42" i="2"/>
  <c r="D42" i="2"/>
  <c r="C42" i="2"/>
  <c r="B42" i="2"/>
  <c r="J41" i="2"/>
  <c r="I41" i="2"/>
  <c r="H41" i="2"/>
  <c r="G41" i="2"/>
  <c r="F41" i="2"/>
  <c r="E41" i="2"/>
  <c r="D41" i="2"/>
  <c r="C41" i="2"/>
  <c r="I40" i="2"/>
  <c r="H40" i="2"/>
  <c r="G40" i="2"/>
  <c r="F40" i="2"/>
  <c r="E40" i="2"/>
  <c r="D40" i="2"/>
  <c r="B41" i="2"/>
  <c r="B15" i="2"/>
  <c r="C40" i="2"/>
  <c r="J21" i="3"/>
  <c r="I21" i="3"/>
  <c r="H21" i="3"/>
  <c r="G21" i="3"/>
  <c r="F21" i="3"/>
  <c r="E21" i="3"/>
  <c r="D21" i="3"/>
  <c r="C21" i="3"/>
  <c r="B21" i="3"/>
  <c r="J19" i="3"/>
  <c r="I19" i="3"/>
  <c r="H19" i="3"/>
  <c r="G19" i="3"/>
  <c r="F19" i="3"/>
  <c r="E19" i="3"/>
  <c r="D19" i="3"/>
  <c r="C19" i="3"/>
  <c r="B19" i="3"/>
  <c r="J18" i="3"/>
  <c r="H18" i="3"/>
  <c r="I20" i="3"/>
  <c r="I18" i="3"/>
  <c r="G18" i="3"/>
  <c r="H20" i="3"/>
  <c r="F18" i="3"/>
  <c r="G20" i="3"/>
  <c r="E18" i="3"/>
  <c r="F20" i="3"/>
  <c r="D18" i="3"/>
  <c r="E20" i="3"/>
  <c r="C18" i="3"/>
  <c r="D20" i="3"/>
  <c r="B18" i="3"/>
  <c r="C20" i="3"/>
  <c r="J16" i="3"/>
  <c r="I16" i="3"/>
  <c r="H16" i="3"/>
  <c r="G16" i="3"/>
  <c r="F16" i="3"/>
  <c r="E16" i="3"/>
  <c r="D16" i="3"/>
  <c r="C16" i="3"/>
  <c r="B16" i="3"/>
  <c r="J15" i="3"/>
  <c r="H15" i="3"/>
  <c r="I17" i="3"/>
  <c r="I15" i="3"/>
  <c r="G15" i="3"/>
  <c r="H17" i="3"/>
  <c r="F15" i="3"/>
  <c r="G17" i="3"/>
  <c r="E15" i="3"/>
  <c r="F17" i="3"/>
  <c r="D15" i="3"/>
  <c r="E17" i="3"/>
  <c r="C15" i="3"/>
  <c r="D17" i="3"/>
  <c r="B15" i="3"/>
  <c r="C17" i="3"/>
  <c r="I14" i="3"/>
  <c r="H14" i="3"/>
  <c r="G14" i="3"/>
  <c r="F14" i="3"/>
  <c r="E14" i="3"/>
  <c r="D14" i="3"/>
  <c r="C14" i="3"/>
  <c r="J21" i="1"/>
  <c r="I21" i="1"/>
  <c r="H21" i="1"/>
  <c r="G21" i="1"/>
  <c r="F21" i="1"/>
  <c r="E21" i="1"/>
  <c r="D21" i="1"/>
  <c r="C21" i="1"/>
  <c r="B21" i="1"/>
  <c r="J19" i="1"/>
  <c r="I19" i="1"/>
  <c r="H19" i="1"/>
  <c r="G19" i="1"/>
  <c r="F19" i="1"/>
  <c r="E19" i="1"/>
  <c r="D19" i="1"/>
  <c r="C19" i="1"/>
  <c r="B19" i="1"/>
  <c r="J18" i="1"/>
  <c r="H18" i="1"/>
  <c r="I20" i="1"/>
  <c r="I18" i="1"/>
  <c r="G18" i="1"/>
  <c r="H20" i="1"/>
  <c r="F18" i="1"/>
  <c r="G20" i="1"/>
  <c r="E18" i="1"/>
  <c r="F20" i="1"/>
  <c r="D18" i="1"/>
  <c r="E20" i="1"/>
  <c r="C18" i="1"/>
  <c r="D20" i="1"/>
  <c r="B18" i="1"/>
  <c r="C20" i="1"/>
  <c r="J16" i="1"/>
  <c r="I16" i="1"/>
  <c r="H16" i="1"/>
  <c r="G16" i="1"/>
  <c r="F16" i="1"/>
  <c r="E16" i="1"/>
  <c r="D16" i="1"/>
  <c r="C16" i="1"/>
  <c r="B16" i="1"/>
  <c r="J15" i="1"/>
  <c r="H15" i="1"/>
  <c r="I17" i="1"/>
  <c r="I15" i="1"/>
  <c r="G15" i="1"/>
  <c r="H17" i="1"/>
  <c r="F15" i="1"/>
  <c r="G17" i="1"/>
  <c r="E15" i="1"/>
  <c r="F17" i="1"/>
  <c r="D15" i="1"/>
  <c r="E17" i="1"/>
  <c r="C15" i="1"/>
  <c r="D17" i="1"/>
  <c r="B15" i="1"/>
  <c r="C17" i="1"/>
  <c r="I14" i="1"/>
  <c r="H14" i="1"/>
  <c r="G14" i="1"/>
  <c r="F14" i="1"/>
  <c r="E14" i="1"/>
  <c r="D14" i="1"/>
  <c r="C14" i="1"/>
  <c r="J21" i="2"/>
  <c r="I21" i="2"/>
  <c r="H21" i="2"/>
  <c r="G21" i="2"/>
  <c r="F21" i="2"/>
  <c r="E21" i="2"/>
  <c r="D21" i="2"/>
  <c r="C21" i="2"/>
  <c r="B21" i="2"/>
  <c r="J19" i="2"/>
  <c r="I19" i="2"/>
  <c r="H19" i="2"/>
  <c r="G19" i="2"/>
  <c r="F19" i="2"/>
  <c r="E19" i="2"/>
  <c r="D19" i="2"/>
  <c r="C19" i="2"/>
  <c r="B19" i="2"/>
  <c r="J18" i="2"/>
  <c r="H18" i="2"/>
  <c r="I20" i="2"/>
  <c r="I18" i="2"/>
  <c r="G18" i="2"/>
  <c r="H20" i="2"/>
  <c r="F18" i="2"/>
  <c r="G20" i="2"/>
  <c r="E18" i="2"/>
  <c r="F20" i="2"/>
  <c r="D18" i="2"/>
  <c r="E20" i="2"/>
  <c r="C18" i="2"/>
  <c r="D20" i="2"/>
  <c r="B18" i="2"/>
  <c r="C20" i="2"/>
  <c r="J16" i="2"/>
  <c r="I16" i="2"/>
  <c r="H16" i="2"/>
  <c r="G16" i="2"/>
  <c r="F16" i="2"/>
  <c r="E16" i="2"/>
  <c r="D16" i="2"/>
  <c r="C16" i="2"/>
  <c r="B16" i="2"/>
  <c r="J15" i="2"/>
  <c r="H15" i="2"/>
  <c r="I17" i="2"/>
  <c r="I15" i="2"/>
  <c r="G15" i="2"/>
  <c r="H17" i="2"/>
  <c r="F15" i="2"/>
  <c r="G17" i="2"/>
  <c r="E15" i="2"/>
  <c r="F17" i="2"/>
  <c r="D15" i="2"/>
  <c r="E17" i="2"/>
  <c r="C15" i="2"/>
  <c r="D17" i="2"/>
  <c r="C17" i="2"/>
  <c r="I14" i="2"/>
  <c r="H14" i="2"/>
  <c r="G14" i="2"/>
  <c r="F14" i="2"/>
  <c r="E14" i="2"/>
  <c r="D14" i="2"/>
  <c r="C14" i="2"/>
</calcChain>
</file>

<file path=xl/sharedStrings.xml><?xml version="1.0" encoding="utf-8"?>
<sst xmlns="http://schemas.openxmlformats.org/spreadsheetml/2006/main" count="111" uniqueCount="29">
  <si>
    <t>Rm004</t>
  </si>
  <si>
    <t>Rm003</t>
  </si>
  <si>
    <t>Rm002</t>
  </si>
  <si>
    <t>Rm001</t>
  </si>
  <si>
    <t>R000</t>
  </si>
  <si>
    <t>R001</t>
  </si>
  <si>
    <t>R002</t>
  </si>
  <si>
    <t>R003</t>
  </si>
  <si>
    <t>R004</t>
  </si>
  <si>
    <t>Rc=o</t>
  </si>
  <si>
    <t>Energy</t>
  </si>
  <si>
    <t>SCF gradient 1</t>
  </si>
  <si>
    <t>SCF gradient 2</t>
  </si>
  <si>
    <t>H33</t>
  </si>
  <si>
    <t>H66</t>
  </si>
  <si>
    <t>H36</t>
  </si>
  <si>
    <t>H63</t>
  </si>
  <si>
    <t>dE/dR</t>
  </si>
  <si>
    <t>d SCF gradient</t>
  </si>
  <si>
    <t>graph</t>
  </si>
  <si>
    <t>d2E/dR2</t>
  </si>
  <si>
    <t>33+66-36-63</t>
  </si>
  <si>
    <t>d3E/dR3</t>
  </si>
  <si>
    <t>input</t>
  </si>
  <si>
    <t>summary</t>
  </si>
  <si>
    <t>geometry not optimized</t>
  </si>
  <si>
    <t>Minimum = 1.20795</t>
  </si>
  <si>
    <t>Minimum = 1.20835</t>
  </si>
  <si>
    <t>Minimum=1.20925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</si>
</sst>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'Fm001'!$B$3:$J$3</c:f>
              <c:numCache>
                <c:formatCode>General</c:formatCode>
                <c:ptCount val="9"/>
                <c:pt idx="0">
                  <c:v>1.204379</c:v>
                </c:pt>
                <c:pt idx="1">
                  <c:v>1.205379</c:v>
                </c:pt>
                <c:pt idx="2">
                  <c:v>1.206379</c:v>
                </c:pt>
                <c:pt idx="3">
                  <c:v>1.207379</c:v>
                </c:pt>
                <c:pt idx="4">
                  <c:v>1.208379</c:v>
                </c:pt>
                <c:pt idx="5">
                  <c:v>1.209379</c:v>
                </c:pt>
                <c:pt idx="6">
                  <c:v>1.210379</c:v>
                </c:pt>
                <c:pt idx="7">
                  <c:v>1.211379</c:v>
                </c:pt>
                <c:pt idx="8">
                  <c:v>1.212379</c:v>
                </c:pt>
              </c:numCache>
            </c:numRef>
          </c:xVal>
          <c:yVal>
            <c:numRef>
              <c:f>'Fm001'!$B$4:$J$4</c:f>
              <c:numCache>
                <c:formatCode>0.0000000000</c:formatCode>
                <c:ptCount val="9"/>
                <c:pt idx="0">
                  <c:v>-192.9790231363</c:v>
                </c:pt>
                <c:pt idx="1">
                  <c:v>-192.9790317556</c:v>
                </c:pt>
                <c:pt idx="2">
                  <c:v>-192.9790372446</c:v>
                </c:pt>
                <c:pt idx="3">
                  <c:v>-192.979039624</c:v>
                </c:pt>
                <c:pt idx="4">
                  <c:v>-192.9790389141</c:v>
                </c:pt>
                <c:pt idx="5">
                  <c:v>-192.9790351353</c:v>
                </c:pt>
                <c:pt idx="6">
                  <c:v>-192.9790283078</c:v>
                </c:pt>
                <c:pt idx="7">
                  <c:v>-192.9790184518</c:v>
                </c:pt>
                <c:pt idx="8">
                  <c:v>-192.9790055871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BE-4807-80AF-23B705053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315368"/>
        <c:axId val="2130624696"/>
      </c:scatterChart>
      <c:valAx>
        <c:axId val="213031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624696"/>
        <c:crosses val="autoZero"/>
        <c:crossBetween val="midCat"/>
      </c:valAx>
      <c:valAx>
        <c:axId val="213062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31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F000!$B$3:$J$3</c:f>
              <c:numCache>
                <c:formatCode>General</c:formatCode>
                <c:ptCount val="9"/>
                <c:pt idx="0">
                  <c:v>1.204379</c:v>
                </c:pt>
                <c:pt idx="1">
                  <c:v>1.205379</c:v>
                </c:pt>
                <c:pt idx="2">
                  <c:v>1.206379</c:v>
                </c:pt>
                <c:pt idx="3">
                  <c:v>1.207379</c:v>
                </c:pt>
                <c:pt idx="4">
                  <c:v>1.208379</c:v>
                </c:pt>
                <c:pt idx="5">
                  <c:v>1.209379</c:v>
                </c:pt>
                <c:pt idx="6">
                  <c:v>1.210379</c:v>
                </c:pt>
                <c:pt idx="7">
                  <c:v>1.211379</c:v>
                </c:pt>
                <c:pt idx="8">
                  <c:v>1.212379</c:v>
                </c:pt>
              </c:numCache>
            </c:numRef>
          </c:xVal>
          <c:yVal>
            <c:numRef>
              <c:f>F000!$B$4:$J$4</c:f>
              <c:numCache>
                <c:formatCode>0.0000000000</c:formatCode>
                <c:ptCount val="9"/>
                <c:pt idx="0">
                  <c:v>-192.980151236</c:v>
                </c:pt>
                <c:pt idx="1">
                  <c:v>-192.9801621172</c:v>
                </c:pt>
                <c:pt idx="2">
                  <c:v>-192.9801698659</c:v>
                </c:pt>
                <c:pt idx="3">
                  <c:v>-192.9801745026</c:v>
                </c:pt>
                <c:pt idx="4">
                  <c:v>-192.9801760478</c:v>
                </c:pt>
                <c:pt idx="5">
                  <c:v>-192.980174522</c:v>
                </c:pt>
                <c:pt idx="6">
                  <c:v>-192.9801699454</c:v>
                </c:pt>
                <c:pt idx="7">
                  <c:v>-192.9801623378</c:v>
                </c:pt>
                <c:pt idx="8">
                  <c:v>-192.9801517193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977-47DA-9E1D-8CA3FB194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564360"/>
        <c:axId val="2128878456"/>
      </c:scatterChart>
      <c:valAx>
        <c:axId val="2082564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878456"/>
        <c:crosses val="autoZero"/>
        <c:crossBetween val="midCat"/>
      </c:valAx>
      <c:valAx>
        <c:axId val="212887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564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'F001'!$B$3:$J$3</c:f>
              <c:numCache>
                <c:formatCode>General</c:formatCode>
                <c:ptCount val="9"/>
                <c:pt idx="0">
                  <c:v>1.204379</c:v>
                </c:pt>
                <c:pt idx="1">
                  <c:v>1.205379</c:v>
                </c:pt>
                <c:pt idx="2">
                  <c:v>1.206379</c:v>
                </c:pt>
                <c:pt idx="3">
                  <c:v>1.207379</c:v>
                </c:pt>
                <c:pt idx="4">
                  <c:v>1.208379</c:v>
                </c:pt>
                <c:pt idx="5">
                  <c:v>1.209379</c:v>
                </c:pt>
                <c:pt idx="6">
                  <c:v>1.210379</c:v>
                </c:pt>
                <c:pt idx="7">
                  <c:v>1.211379</c:v>
                </c:pt>
                <c:pt idx="8">
                  <c:v>1.212379</c:v>
                </c:pt>
              </c:numCache>
            </c:numRef>
          </c:xVal>
          <c:yVal>
            <c:numRef>
              <c:f>'F001'!$B$4:$J$4</c:f>
              <c:numCache>
                <c:formatCode>0.0000000000</c:formatCode>
                <c:ptCount val="9"/>
                <c:pt idx="0">
                  <c:v>-192.9813226302</c:v>
                </c:pt>
                <c:pt idx="1">
                  <c:v>-192.9813357876</c:v>
                </c:pt>
                <c:pt idx="2">
                  <c:v>-192.9813458103</c:v>
                </c:pt>
                <c:pt idx="3">
                  <c:v>-192.981352719</c:v>
                </c:pt>
                <c:pt idx="4">
                  <c:v>-192.9813565339</c:v>
                </c:pt>
                <c:pt idx="5">
                  <c:v>-192.9813572755</c:v>
                </c:pt>
                <c:pt idx="6">
                  <c:v>-192.981354964</c:v>
                </c:pt>
                <c:pt idx="7">
                  <c:v>-192.9813496195</c:v>
                </c:pt>
                <c:pt idx="8">
                  <c:v>-192.981341262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CC-4CFA-90CB-554759A1C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012120"/>
        <c:axId val="2129015880"/>
      </c:scatterChart>
      <c:valAx>
        <c:axId val="2129012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015880"/>
        <c:crosses val="autoZero"/>
        <c:crossBetween val="midCat"/>
      </c:valAx>
      <c:valAx>
        <c:axId val="212901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012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Sheet1!$B$3:$J$3</c:f>
              <c:numCache>
                <c:formatCode>General</c:formatCode>
                <c:ptCount val="9"/>
                <c:pt idx="0">
                  <c:v>1.204379</c:v>
                </c:pt>
                <c:pt idx="1">
                  <c:v>1.205379</c:v>
                </c:pt>
                <c:pt idx="2">
                  <c:v>1.206379</c:v>
                </c:pt>
                <c:pt idx="3">
                  <c:v>1.207379</c:v>
                </c:pt>
                <c:pt idx="4">
                  <c:v>1.208379</c:v>
                </c:pt>
                <c:pt idx="5">
                  <c:v>1.209379</c:v>
                </c:pt>
                <c:pt idx="6">
                  <c:v>1.210379</c:v>
                </c:pt>
                <c:pt idx="7">
                  <c:v>1.211379</c:v>
                </c:pt>
                <c:pt idx="8">
                  <c:v>1.212379</c:v>
                </c:pt>
              </c:numCache>
            </c:numRef>
          </c:xVal>
          <c:yVal>
            <c:numRef>
              <c:f>Sheet1!$B$4:$J$4</c:f>
              <c:numCache>
                <c:formatCode>0.0000000000</c:formatCode>
                <c:ptCount val="9"/>
                <c:pt idx="0">
                  <c:v>-192.9790231363</c:v>
                </c:pt>
                <c:pt idx="1">
                  <c:v>-192.9790317556</c:v>
                </c:pt>
                <c:pt idx="2">
                  <c:v>-192.9790372446</c:v>
                </c:pt>
                <c:pt idx="3">
                  <c:v>-192.979039624</c:v>
                </c:pt>
                <c:pt idx="4">
                  <c:v>-192.9790389141</c:v>
                </c:pt>
                <c:pt idx="5">
                  <c:v>-192.9790351353</c:v>
                </c:pt>
                <c:pt idx="6">
                  <c:v>-192.9790283078</c:v>
                </c:pt>
                <c:pt idx="7">
                  <c:v>-192.9790184518</c:v>
                </c:pt>
                <c:pt idx="8">
                  <c:v>-192.9790055871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52-4F41-9FB6-7A98ED45F6F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Sheet1!$B$3:$J$3</c:f>
              <c:numCache>
                <c:formatCode>General</c:formatCode>
                <c:ptCount val="9"/>
                <c:pt idx="0">
                  <c:v>1.204379</c:v>
                </c:pt>
                <c:pt idx="1">
                  <c:v>1.205379</c:v>
                </c:pt>
                <c:pt idx="2">
                  <c:v>1.206379</c:v>
                </c:pt>
                <c:pt idx="3">
                  <c:v>1.207379</c:v>
                </c:pt>
                <c:pt idx="4">
                  <c:v>1.208379</c:v>
                </c:pt>
                <c:pt idx="5">
                  <c:v>1.209379</c:v>
                </c:pt>
                <c:pt idx="6">
                  <c:v>1.210379</c:v>
                </c:pt>
                <c:pt idx="7">
                  <c:v>1.211379</c:v>
                </c:pt>
                <c:pt idx="8">
                  <c:v>1.212379</c:v>
                </c:pt>
              </c:numCache>
            </c:numRef>
          </c:xVal>
          <c:yVal>
            <c:numRef>
              <c:f>Sheet1!$B$5:$J$5</c:f>
              <c:numCache>
                <c:formatCode>0.0000000000</c:formatCode>
                <c:ptCount val="9"/>
                <c:pt idx="0">
                  <c:v>-192.980151236</c:v>
                </c:pt>
                <c:pt idx="1">
                  <c:v>-192.9801621172</c:v>
                </c:pt>
                <c:pt idx="2">
                  <c:v>-192.9801698659</c:v>
                </c:pt>
                <c:pt idx="3">
                  <c:v>-192.9801745026</c:v>
                </c:pt>
                <c:pt idx="4">
                  <c:v>-192.9801760478</c:v>
                </c:pt>
                <c:pt idx="5">
                  <c:v>-192.980174522</c:v>
                </c:pt>
                <c:pt idx="6">
                  <c:v>-192.9801699454</c:v>
                </c:pt>
                <c:pt idx="7">
                  <c:v>-192.9801623378</c:v>
                </c:pt>
                <c:pt idx="8">
                  <c:v>-192.9801517193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52-4F41-9FB6-7A98ED45F6F0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Sheet1!$B$3:$J$3</c:f>
              <c:numCache>
                <c:formatCode>General</c:formatCode>
                <c:ptCount val="9"/>
                <c:pt idx="0">
                  <c:v>1.204379</c:v>
                </c:pt>
                <c:pt idx="1">
                  <c:v>1.205379</c:v>
                </c:pt>
                <c:pt idx="2">
                  <c:v>1.206379</c:v>
                </c:pt>
                <c:pt idx="3">
                  <c:v>1.207379</c:v>
                </c:pt>
                <c:pt idx="4">
                  <c:v>1.208379</c:v>
                </c:pt>
                <c:pt idx="5">
                  <c:v>1.209379</c:v>
                </c:pt>
                <c:pt idx="6">
                  <c:v>1.210379</c:v>
                </c:pt>
                <c:pt idx="7">
                  <c:v>1.211379</c:v>
                </c:pt>
                <c:pt idx="8">
                  <c:v>1.212379</c:v>
                </c:pt>
              </c:numCache>
            </c:numRef>
          </c:xVal>
          <c:yVal>
            <c:numRef>
              <c:f>Sheet1!$B$6:$J$6</c:f>
              <c:numCache>
                <c:formatCode>0.0000000000</c:formatCode>
                <c:ptCount val="9"/>
                <c:pt idx="0">
                  <c:v>-192.9813226302</c:v>
                </c:pt>
                <c:pt idx="1">
                  <c:v>-192.9813357876</c:v>
                </c:pt>
                <c:pt idx="2">
                  <c:v>-192.9813458103</c:v>
                </c:pt>
                <c:pt idx="3">
                  <c:v>-192.981352719</c:v>
                </c:pt>
                <c:pt idx="4">
                  <c:v>-192.9813565339</c:v>
                </c:pt>
                <c:pt idx="5">
                  <c:v>-192.9813572755</c:v>
                </c:pt>
                <c:pt idx="6">
                  <c:v>-192.981354964</c:v>
                </c:pt>
                <c:pt idx="7">
                  <c:v>-192.9813496195</c:v>
                </c:pt>
                <c:pt idx="8">
                  <c:v>-192.981341262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E52-4F41-9FB6-7A98ED45F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846552"/>
        <c:axId val="2128899544"/>
      </c:scatterChart>
      <c:valAx>
        <c:axId val="212884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899544"/>
        <c:crosses val="autoZero"/>
        <c:crossBetween val="midCat"/>
      </c:valAx>
      <c:valAx>
        <c:axId val="2128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84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21</xdr:row>
      <xdr:rowOff>166687</xdr:rowOff>
    </xdr:from>
    <xdr:to>
      <xdr:col>7</xdr:col>
      <xdr:colOff>895350</xdr:colOff>
      <xdr:row>36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CE98482-B85A-4DC8-871F-E0460DB36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547687</xdr:colOff>
      <xdr:row>21</xdr:row>
      <xdr:rowOff>42862</xdr:rowOff>
    </xdr:from>
    <xdr:to>
      <xdr:col>8</xdr:col>
      <xdr:colOff>928687</xdr:colOff>
      <xdr:row>35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3A82167E-45C3-48DC-9386-880EDDF0F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79375</xdr:colOff>
      <xdr:row>23</xdr:row>
      <xdr:rowOff>7937</xdr:rowOff>
    </xdr:from>
    <xdr:to>
      <xdr:col>10</xdr:col>
      <xdr:colOff>460375</xdr:colOff>
      <xdr:row>37</xdr:row>
      <xdr:rowOff>84137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B1D25316-9E5D-4939-80E4-91F122A25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442912</xdr:colOff>
      <xdr:row>11</xdr:row>
      <xdr:rowOff>100012</xdr:rowOff>
    </xdr:from>
    <xdr:to>
      <xdr:col>8</xdr:col>
      <xdr:colOff>900112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E1275ED4-FDC0-4E67-A149-673BB8228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7"/>
  <sheetViews>
    <sheetView topLeftCell="A9" workbookViewId="0">
      <selection activeCell="I34" sqref="I34"/>
    </sheetView>
  </sheetViews>
  <sheetFormatPr baseColWidth="10" defaultColWidth="8.83203125" defaultRowHeight="14" x14ac:dyDescent="0"/>
  <cols>
    <col min="1" max="1" width="14.5" customWidth="1"/>
    <col min="2" max="10" width="15.6640625" customWidth="1"/>
  </cols>
  <sheetData>
    <row r="2" spans="1:10">
      <c r="A2" t="s">
        <v>23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1:10">
      <c r="A3" t="s">
        <v>9</v>
      </c>
      <c r="B3">
        <v>1.2043790000000001</v>
      </c>
      <c r="C3">
        <v>1.205379</v>
      </c>
      <c r="D3">
        <v>1.2063790000000001</v>
      </c>
      <c r="E3">
        <v>1.207379</v>
      </c>
      <c r="F3">
        <v>1.2083790000000001</v>
      </c>
      <c r="G3">
        <v>1.209379</v>
      </c>
      <c r="H3">
        <v>1.2103790000000001</v>
      </c>
      <c r="I3">
        <v>1.211379</v>
      </c>
      <c r="J3">
        <v>1.2123790000000001</v>
      </c>
    </row>
    <row r="4" spans="1:10">
      <c r="A4" t="s">
        <v>10</v>
      </c>
      <c r="B4" s="1">
        <v>-192.97902313629999</v>
      </c>
      <c r="C4" s="1">
        <v>-192.9790317556</v>
      </c>
      <c r="D4" s="1">
        <v>-192.97903724459999</v>
      </c>
      <c r="E4" s="1">
        <v>-192.979039624</v>
      </c>
      <c r="F4" s="1">
        <v>-192.97903891409999</v>
      </c>
      <c r="G4" s="1">
        <v>-192.97903513529999</v>
      </c>
      <c r="H4" s="1">
        <v>-192.97902830780001</v>
      </c>
      <c r="I4" s="1">
        <v>-192.97901845179999</v>
      </c>
      <c r="J4" s="1">
        <v>-192.9790055871</v>
      </c>
    </row>
    <row r="5" spans="1:10">
      <c r="A5" t="s">
        <v>11</v>
      </c>
      <c r="B5">
        <v>4.5444999999999999E-3</v>
      </c>
      <c r="C5">
        <v>3.0761999999999999E-3</v>
      </c>
      <c r="D5">
        <v>1.6183E-3</v>
      </c>
      <c r="E5">
        <v>1.708E-4</v>
      </c>
      <c r="F5">
        <v>-1.2664E-3</v>
      </c>
      <c r="G5">
        <v>-2.6933E-3</v>
      </c>
      <c r="H5">
        <v>-4.1099999999999999E-3</v>
      </c>
      <c r="I5">
        <v>-5.5164999999999997E-3</v>
      </c>
      <c r="J5">
        <v>-6.9128999999999996E-3</v>
      </c>
    </row>
    <row r="6" spans="1:10">
      <c r="A6" t="s">
        <v>12</v>
      </c>
      <c r="B6">
        <v>-5.3930000000000002E-3</v>
      </c>
      <c r="C6">
        <v>-3.7311000000000002E-3</v>
      </c>
      <c r="D6">
        <v>-2.0801000000000001E-3</v>
      </c>
      <c r="E6">
        <v>-4.4000000000000002E-4</v>
      </c>
      <c r="F6">
        <v>1.1894E-3</v>
      </c>
      <c r="G6">
        <v>2.8080000000000002E-3</v>
      </c>
      <c r="H6">
        <v>4.4159999999999998E-3</v>
      </c>
      <c r="I6">
        <v>6.0134000000000003E-3</v>
      </c>
      <c r="J6">
        <v>7.6001999999999997E-3</v>
      </c>
    </row>
    <row r="7" spans="1:10">
      <c r="A7" t="s">
        <v>13</v>
      </c>
      <c r="B7">
        <v>0.98563190000000001</v>
      </c>
      <c r="C7">
        <v>0.98017290000000001</v>
      </c>
      <c r="D7">
        <v>0.97474530000000004</v>
      </c>
      <c r="E7">
        <v>0.96934940000000003</v>
      </c>
      <c r="F7">
        <v>0.96398490000000003</v>
      </c>
      <c r="G7">
        <v>0.9586519</v>
      </c>
      <c r="H7">
        <v>0.95334940000000001</v>
      </c>
      <c r="I7">
        <v>0.94807770000000002</v>
      </c>
      <c r="J7">
        <v>0.94283660000000002</v>
      </c>
    </row>
    <row r="8" spans="1:10">
      <c r="A8" t="s">
        <v>14</v>
      </c>
      <c r="B8">
        <v>0.88237100000000002</v>
      </c>
      <c r="C8">
        <v>0.87658130000000001</v>
      </c>
      <c r="D8">
        <v>0.87082369999999998</v>
      </c>
      <c r="E8">
        <v>0.86509829999999999</v>
      </c>
      <c r="F8">
        <v>0.85940559999999999</v>
      </c>
      <c r="G8">
        <v>0.85374470000000002</v>
      </c>
      <c r="H8">
        <v>0.84811519999999996</v>
      </c>
      <c r="I8">
        <v>0.84251770000000004</v>
      </c>
      <c r="J8">
        <v>0.83695079999999999</v>
      </c>
    </row>
    <row r="9" spans="1:10">
      <c r="A9" t="s">
        <v>15</v>
      </c>
      <c r="B9">
        <v>-0.77981679999999998</v>
      </c>
      <c r="C9">
        <v>-0.77427250000000003</v>
      </c>
      <c r="D9">
        <v>-0.76875970000000005</v>
      </c>
      <c r="E9">
        <v>-0.76327860000000003</v>
      </c>
      <c r="F9">
        <v>-0.75782939999999999</v>
      </c>
      <c r="G9">
        <v>-0.75241150000000001</v>
      </c>
      <c r="H9">
        <v>-0.74702489999999999</v>
      </c>
      <c r="I9">
        <v>-0.74166900000000002</v>
      </c>
      <c r="J9">
        <v>-0.73634370000000005</v>
      </c>
    </row>
    <row r="10" spans="1:10">
      <c r="A10" t="s">
        <v>16</v>
      </c>
      <c r="B10">
        <v>-0.77981679999999998</v>
      </c>
      <c r="C10">
        <v>-0.77427250000000003</v>
      </c>
      <c r="D10">
        <v>-0.76875970000000005</v>
      </c>
      <c r="E10">
        <v>-0.76327860000000003</v>
      </c>
      <c r="F10">
        <v>-0.75782939999999999</v>
      </c>
      <c r="G10">
        <v>-0.75241150000000001</v>
      </c>
      <c r="H10">
        <v>-0.74702489999999999</v>
      </c>
      <c r="I10">
        <v>-0.74166900000000002</v>
      </c>
      <c r="J10">
        <v>-0.73634370000000005</v>
      </c>
    </row>
    <row r="13" spans="1:10">
      <c r="B13">
        <v>-3.3791000000000002</v>
      </c>
      <c r="C13">
        <v>13.784000000000001</v>
      </c>
      <c r="D13">
        <v>-18.509</v>
      </c>
    </row>
    <row r="14" spans="1:10">
      <c r="A14" t="s">
        <v>17</v>
      </c>
      <c r="C14">
        <f>(D4-B4)/(D3-B3)</f>
        <v>-7.0541500036824739E-3</v>
      </c>
      <c r="D14">
        <f t="shared" ref="D14:I14" si="0">(E4-C4)/(E3-C3)</f>
        <v>-3.934199995114792E-3</v>
      </c>
      <c r="E14">
        <f t="shared" si="0"/>
        <v>-8.3474999712507194E-4</v>
      </c>
      <c r="F14">
        <f t="shared" si="0"/>
        <v>2.2443500000690598E-3</v>
      </c>
      <c r="G14">
        <f t="shared" si="0"/>
        <v>5.3031499902544922E-3</v>
      </c>
      <c r="H14">
        <f t="shared" si="0"/>
        <v>8.3417500036375644E-3</v>
      </c>
      <c r="I14">
        <f t="shared" si="0"/>
        <v>1.1360350001154974E-2</v>
      </c>
    </row>
    <row r="15" spans="1:10">
      <c r="A15" t="s">
        <v>18</v>
      </c>
      <c r="B15">
        <f>-B5+B6</f>
        <v>-9.9375000000000002E-3</v>
      </c>
      <c r="C15">
        <f t="shared" ref="C15:J15" si="1">-C5+C6</f>
        <v>-6.8073000000000005E-3</v>
      </c>
      <c r="D15">
        <f t="shared" si="1"/>
        <v>-3.6984000000000001E-3</v>
      </c>
      <c r="E15">
        <f t="shared" si="1"/>
        <v>-6.1079999999999999E-4</v>
      </c>
      <c r="F15">
        <f t="shared" si="1"/>
        <v>2.4558000000000002E-3</v>
      </c>
      <c r="G15">
        <f t="shared" si="1"/>
        <v>5.5013000000000006E-3</v>
      </c>
      <c r="H15">
        <f t="shared" si="1"/>
        <v>8.5259999999999989E-3</v>
      </c>
      <c r="I15">
        <f t="shared" si="1"/>
        <v>1.1529899999999999E-2</v>
      </c>
      <c r="J15">
        <f t="shared" si="1"/>
        <v>1.4513099999999999E-2</v>
      </c>
    </row>
    <row r="16" spans="1:10">
      <c r="A16" t="s">
        <v>19</v>
      </c>
      <c r="B16">
        <f>$B$13*3*B3*B3+$C$13*2*B3+$D$13</f>
        <v>-1.1125085305508264E-2</v>
      </c>
      <c r="C16">
        <f>$B$13*3*C3*C3+$C$13*2*C3+$D$13</f>
        <v>-7.9855250789044874E-3</v>
      </c>
      <c r="D16">
        <f t="shared" ref="D16:J16" si="2">$B$13*3*D3*D3+$C$13*2*D3+$D$13</f>
        <v>-4.8662394523049102E-3</v>
      </c>
      <c r="E16">
        <f t="shared" si="2"/>
        <v>-1.76722842570598E-3</v>
      </c>
      <c r="F16">
        <f t="shared" si="2"/>
        <v>1.3115080008887503E-3</v>
      </c>
      <c r="G16">
        <f t="shared" si="2"/>
        <v>4.369969827489939E-3</v>
      </c>
      <c r="H16">
        <f t="shared" si="2"/>
        <v>7.4081570540904806E-3</v>
      </c>
      <c r="I16">
        <f t="shared" si="2"/>
        <v>1.0426069680693928E-2</v>
      </c>
      <c r="J16">
        <f t="shared" si="2"/>
        <v>1.3423707707293175E-2</v>
      </c>
    </row>
    <row r="17" spans="1:10">
      <c r="A17" t="s">
        <v>20</v>
      </c>
      <c r="C17">
        <f>(D15-B15)/(D3-B3)</f>
        <v>3.1195499999999972</v>
      </c>
      <c r="D17">
        <f t="shared" ref="D17:I17" si="3">(E15-C15)/(E3-C3)</f>
        <v>3.0982499999999975</v>
      </c>
      <c r="E17">
        <f t="shared" si="3"/>
        <v>3.0770999999999975</v>
      </c>
      <c r="F17">
        <f t="shared" si="3"/>
        <v>3.0560499999999977</v>
      </c>
      <c r="G17">
        <f t="shared" si="3"/>
        <v>3.0350999999999968</v>
      </c>
      <c r="H17">
        <f t="shared" si="3"/>
        <v>3.0142999999999964</v>
      </c>
      <c r="I17">
        <f t="shared" si="3"/>
        <v>2.9935499999999977</v>
      </c>
    </row>
    <row r="18" spans="1:10">
      <c r="A18" t="s">
        <v>21</v>
      </c>
      <c r="B18">
        <f>B7+B8-B9-B10</f>
        <v>3.4276364999999998</v>
      </c>
      <c r="C18">
        <f t="shared" ref="C18:J18" si="4">C7+C8-C9-C10</f>
        <v>3.4052992</v>
      </c>
      <c r="D18">
        <f t="shared" si="4"/>
        <v>3.3830884000000001</v>
      </c>
      <c r="E18">
        <f t="shared" si="4"/>
        <v>3.3610049000000002</v>
      </c>
      <c r="F18">
        <f t="shared" si="4"/>
        <v>3.3390492999999997</v>
      </c>
      <c r="G18">
        <f t="shared" si="4"/>
        <v>3.3172196</v>
      </c>
      <c r="H18">
        <f t="shared" si="4"/>
        <v>3.2955144000000001</v>
      </c>
      <c r="I18">
        <f t="shared" si="4"/>
        <v>3.2739333999999998</v>
      </c>
      <c r="J18">
        <f t="shared" si="4"/>
        <v>3.2524747999999999</v>
      </c>
    </row>
    <row r="19" spans="1:10">
      <c r="A19" t="s">
        <v>19</v>
      </c>
      <c r="B19">
        <f>$B$13*3*2*B3+$C$13*2</f>
        <v>3.1496975266000007</v>
      </c>
      <c r="C19">
        <f t="shared" ref="C19:J19" si="5">$B$13*3*2*C3+$C$13*2</f>
        <v>3.1294229266000038</v>
      </c>
      <c r="D19">
        <f t="shared" si="5"/>
        <v>3.1091483265999997</v>
      </c>
      <c r="E19">
        <f t="shared" si="5"/>
        <v>3.0888737266000028</v>
      </c>
      <c r="F19">
        <f t="shared" si="5"/>
        <v>3.0685991265999988</v>
      </c>
      <c r="G19">
        <f t="shared" si="5"/>
        <v>3.0483245266000019</v>
      </c>
      <c r="H19">
        <f t="shared" si="5"/>
        <v>3.0280499266000014</v>
      </c>
      <c r="I19">
        <f t="shared" si="5"/>
        <v>3.0077753266000009</v>
      </c>
      <c r="J19">
        <f t="shared" si="5"/>
        <v>2.9875007266000004</v>
      </c>
    </row>
    <row r="20" spans="1:10">
      <c r="A20" t="s">
        <v>22</v>
      </c>
      <c r="C20">
        <f>(D18-B18)/(D3-B3)</f>
        <v>-22.274049999999804</v>
      </c>
      <c r="D20">
        <f t="shared" ref="D20:I20" si="6">(E18-C18)/(E3-C3)</f>
        <v>-22.147149999999872</v>
      </c>
      <c r="E20">
        <f t="shared" si="6"/>
        <v>-22.019550000000201</v>
      </c>
      <c r="F20">
        <f t="shared" si="6"/>
        <v>-21.892650000000049</v>
      </c>
      <c r="G20">
        <f t="shared" si="6"/>
        <v>-21.76744999999978</v>
      </c>
      <c r="H20">
        <f t="shared" si="6"/>
        <v>-21.643100000000118</v>
      </c>
      <c r="I20">
        <f t="shared" si="6"/>
        <v>-21.519800000000071</v>
      </c>
    </row>
    <row r="21" spans="1:10">
      <c r="A21" t="s">
        <v>19</v>
      </c>
      <c r="B21">
        <f>$B$13*3*2*1</f>
        <v>-20.2746</v>
      </c>
      <c r="C21">
        <f t="shared" ref="C21:J21" si="7">$B$13*3*2*1</f>
        <v>-20.2746</v>
      </c>
      <c r="D21">
        <f t="shared" si="7"/>
        <v>-20.2746</v>
      </c>
      <c r="E21">
        <f t="shared" si="7"/>
        <v>-20.2746</v>
      </c>
      <c r="F21">
        <f t="shared" si="7"/>
        <v>-20.2746</v>
      </c>
      <c r="G21">
        <f t="shared" si="7"/>
        <v>-20.2746</v>
      </c>
      <c r="H21">
        <f t="shared" si="7"/>
        <v>-20.2746</v>
      </c>
      <c r="I21">
        <f t="shared" si="7"/>
        <v>-20.2746</v>
      </c>
      <c r="J21">
        <f t="shared" si="7"/>
        <v>-20.2746</v>
      </c>
    </row>
    <row r="34" spans="1:10">
      <c r="I34" t="s">
        <v>26</v>
      </c>
    </row>
    <row r="40" spans="1:10">
      <c r="A40" t="s">
        <v>17</v>
      </c>
      <c r="C40">
        <f>(D4-B4)/((D3-B3)/0.529177)</f>
        <v>-3.7328939364986804E-3</v>
      </c>
      <c r="D40">
        <f t="shared" ref="D40:I40" si="8">(E4-C4)/((E3-C3)/0.529177)</f>
        <v>-2.0818881508148602E-3</v>
      </c>
      <c r="E40">
        <f t="shared" si="8"/>
        <v>-4.4173049922865423E-4</v>
      </c>
      <c r="F40">
        <f t="shared" si="8"/>
        <v>1.187658399986545E-3</v>
      </c>
      <c r="G40">
        <f t="shared" si="8"/>
        <v>2.8063050023929012E-3</v>
      </c>
      <c r="H40">
        <f t="shared" si="8"/>
        <v>4.4142622416749157E-3</v>
      </c>
      <c r="I40">
        <f t="shared" si="8"/>
        <v>6.0116359325611858E-3</v>
      </c>
    </row>
    <row r="41" spans="1:10">
      <c r="A41" t="s">
        <v>18</v>
      </c>
      <c r="B41">
        <f>(-B5+B6)/2</f>
        <v>-4.9687500000000001E-3</v>
      </c>
      <c r="C41">
        <f t="shared" ref="C41:J41" si="9">(-C5+C6)/2</f>
        <v>-3.4036500000000003E-3</v>
      </c>
      <c r="D41">
        <f t="shared" si="9"/>
        <v>-1.8492000000000001E-3</v>
      </c>
      <c r="E41">
        <f t="shared" si="9"/>
        <v>-3.054E-4</v>
      </c>
      <c r="F41">
        <f t="shared" si="9"/>
        <v>1.2279000000000001E-3</v>
      </c>
      <c r="G41">
        <f t="shared" si="9"/>
        <v>2.7506500000000003E-3</v>
      </c>
      <c r="H41">
        <f t="shared" si="9"/>
        <v>4.2629999999999994E-3</v>
      </c>
      <c r="I41">
        <f t="shared" si="9"/>
        <v>5.7649499999999996E-3</v>
      </c>
      <c r="J41">
        <f t="shared" si="9"/>
        <v>7.2565499999999996E-3</v>
      </c>
    </row>
    <row r="42" spans="1:10">
      <c r="A42" t="s">
        <v>19</v>
      </c>
      <c r="B42">
        <f>($B13*3*B3*B3+$C13*2*B3+$D13)*0.529177</f>
        <v>-5.8871392667129473E-3</v>
      </c>
      <c r="C42">
        <f t="shared" ref="C42:J42" si="10">($B13*3*C3*C3+$C13*2*C3+$D13)*0.529177</f>
        <v>-4.2257562046794398E-3</v>
      </c>
      <c r="D42">
        <f t="shared" si="10"/>
        <v>-2.5751019946523555E-3</v>
      </c>
      <c r="E42">
        <f t="shared" si="10"/>
        <v>-9.3517663662981345E-4</v>
      </c>
      <c r="F42">
        <f t="shared" si="10"/>
        <v>6.9401986938630626E-4</v>
      </c>
      <c r="G42">
        <f t="shared" si="10"/>
        <v>2.3124875234016434E-3</v>
      </c>
      <c r="H42">
        <f t="shared" si="10"/>
        <v>3.9202263254124381E-3</v>
      </c>
      <c r="I42">
        <f t="shared" si="10"/>
        <v>5.5172362754205709E-3</v>
      </c>
      <c r="J42">
        <f t="shared" si="10"/>
        <v>7.1035173734222811E-3</v>
      </c>
    </row>
    <row r="43" spans="1:10">
      <c r="A43" t="s">
        <v>20</v>
      </c>
      <c r="C43">
        <f>(D41-B41)/((D3-B3)/0.529177)</f>
        <v>0.82539705517499928</v>
      </c>
      <c r="D43">
        <f>(E41-C41)/((E3-C3)/0.529177)</f>
        <v>0.81976132012499936</v>
      </c>
      <c r="E43">
        <f t="shared" ref="E43:I43" si="11">(F41-D41)/((F3-D3)/0.529177)</f>
        <v>0.81416527334999933</v>
      </c>
      <c r="F43">
        <f t="shared" si="11"/>
        <v>0.80859568542499938</v>
      </c>
      <c r="G43">
        <f t="shared" si="11"/>
        <v>0.80305255634999917</v>
      </c>
      <c r="H43">
        <f t="shared" si="11"/>
        <v>0.79754911554999908</v>
      </c>
      <c r="I43">
        <f t="shared" si="11"/>
        <v>0.79205890417499936</v>
      </c>
    </row>
    <row r="44" spans="1:10">
      <c r="A44" t="s">
        <v>21</v>
      </c>
      <c r="B44">
        <f>(B7+B8-B9-B10)*0.25</f>
        <v>0.85690912499999994</v>
      </c>
      <c r="C44">
        <f t="shared" ref="C44:J44" si="12">(C7+C8-C9-C10)*0.25</f>
        <v>0.85132479999999999</v>
      </c>
      <c r="D44">
        <f t="shared" si="12"/>
        <v>0.84577210000000003</v>
      </c>
      <c r="E44">
        <f t="shared" si="12"/>
        <v>0.84025122500000005</v>
      </c>
      <c r="F44">
        <f t="shared" si="12"/>
        <v>0.83476232499999992</v>
      </c>
      <c r="G44">
        <f t="shared" si="12"/>
        <v>0.82930490000000001</v>
      </c>
      <c r="H44">
        <f t="shared" si="12"/>
        <v>0.82387860000000002</v>
      </c>
      <c r="I44">
        <f t="shared" si="12"/>
        <v>0.81848334999999994</v>
      </c>
      <c r="J44">
        <f t="shared" si="12"/>
        <v>0.81311869999999997</v>
      </c>
    </row>
    <row r="45" spans="1:10">
      <c r="A45" t="s">
        <v>19</v>
      </c>
      <c r="B45">
        <f>($B13*3*2*B3+$C13*2)*0.529177^2</f>
        <v>0.88200443547516094</v>
      </c>
      <c r="C45">
        <f t="shared" ref="C45:J45" si="13">($B13*3*2*C3+$C13*2)*0.529177^2</f>
        <v>0.87632697375813529</v>
      </c>
      <c r="D45">
        <f t="shared" si="13"/>
        <v>0.87064951204110763</v>
      </c>
      <c r="E45">
        <f t="shared" si="13"/>
        <v>0.86497205032408198</v>
      </c>
      <c r="F45">
        <f t="shared" si="13"/>
        <v>0.85929458860705432</v>
      </c>
      <c r="G45">
        <f t="shared" si="13"/>
        <v>0.85361712689002855</v>
      </c>
      <c r="H45">
        <f t="shared" si="13"/>
        <v>0.8479396651730019</v>
      </c>
      <c r="I45">
        <f t="shared" si="13"/>
        <v>0.84226220345597524</v>
      </c>
      <c r="J45">
        <f t="shared" si="13"/>
        <v>0.83658474173894859</v>
      </c>
    </row>
    <row r="46" spans="1:10">
      <c r="A46" t="s">
        <v>22</v>
      </c>
      <c r="C46">
        <f>(D44-B44)/((D3-B3)/0.529177)</f>
        <v>-2.9467287392124741</v>
      </c>
      <c r="D46">
        <f t="shared" ref="D46:I46" si="14">(E44-C44)/((E3-C3)/0.529177)</f>
        <v>-2.9299405988874834</v>
      </c>
      <c r="E46">
        <f t="shared" si="14"/>
        <v>-2.9130598525875269</v>
      </c>
      <c r="F46">
        <f t="shared" si="14"/>
        <v>-2.8962717122625068</v>
      </c>
      <c r="G46">
        <f t="shared" si="14"/>
        <v>-2.8797084721624708</v>
      </c>
      <c r="H46">
        <f t="shared" si="14"/>
        <v>-2.8632576821750155</v>
      </c>
      <c r="I46">
        <f t="shared" si="14"/>
        <v>-2.8469458011500093</v>
      </c>
    </row>
    <row r="47" spans="1:10">
      <c r="A47" t="s">
        <v>19</v>
      </c>
      <c r="B47">
        <f>$B13*3*2*1*0.529177^3</f>
        <v>-3.0043821590309552</v>
      </c>
      <c r="C47">
        <f t="shared" ref="C47:J47" si="15">$B13*3*2*1*0.529177^3</f>
        <v>-3.0043821590309552</v>
      </c>
      <c r="D47">
        <f t="shared" si="15"/>
        <v>-3.0043821590309552</v>
      </c>
      <c r="E47">
        <f t="shared" si="15"/>
        <v>-3.0043821590309552</v>
      </c>
      <c r="F47">
        <f t="shared" si="15"/>
        <v>-3.0043821590309552</v>
      </c>
      <c r="G47">
        <f t="shared" si="15"/>
        <v>-3.0043821590309552</v>
      </c>
      <c r="H47">
        <f t="shared" si="15"/>
        <v>-3.0043821590309552</v>
      </c>
      <c r="I47">
        <f t="shared" si="15"/>
        <v>-3.0043821590309552</v>
      </c>
      <c r="J47">
        <f t="shared" si="15"/>
        <v>-3.0043821590309552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7"/>
  <sheetViews>
    <sheetView workbookViewId="0">
      <selection activeCell="B31" sqref="B31"/>
    </sheetView>
  </sheetViews>
  <sheetFormatPr baseColWidth="10" defaultColWidth="8.83203125" defaultRowHeight="14" x14ac:dyDescent="0"/>
  <cols>
    <col min="1" max="1" width="13.6640625" customWidth="1"/>
    <col min="2" max="10" width="15.6640625" customWidth="1"/>
  </cols>
  <sheetData>
    <row r="2" spans="1:10">
      <c r="A2" t="s">
        <v>23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1:10">
      <c r="A3" t="s">
        <v>9</v>
      </c>
      <c r="B3">
        <v>1.2043790000000001</v>
      </c>
      <c r="C3">
        <v>1.205379</v>
      </c>
      <c r="D3">
        <v>1.2063790000000001</v>
      </c>
      <c r="E3">
        <v>1.207379</v>
      </c>
      <c r="F3">
        <v>1.2083790000000001</v>
      </c>
      <c r="G3">
        <v>1.209379</v>
      </c>
      <c r="H3">
        <v>1.2103790000000001</v>
      </c>
      <c r="I3">
        <v>1.211379</v>
      </c>
      <c r="J3">
        <v>1.2123790000000001</v>
      </c>
    </row>
    <row r="4" spans="1:10">
      <c r="A4" t="s">
        <v>10</v>
      </c>
      <c r="B4" s="1">
        <v>-192.98015123600001</v>
      </c>
      <c r="C4" s="1">
        <v>-192.9801621172</v>
      </c>
      <c r="D4" s="1">
        <v>-192.9801698659</v>
      </c>
      <c r="E4" s="1">
        <v>-192.98017450259999</v>
      </c>
      <c r="F4" s="1">
        <v>-192.9801760478</v>
      </c>
      <c r="G4" s="1">
        <v>-192.980174522</v>
      </c>
      <c r="H4" s="1">
        <v>-192.98016994540001</v>
      </c>
      <c r="I4" s="1">
        <v>-192.98016233780001</v>
      </c>
      <c r="J4" s="1">
        <v>-192.98015171930001</v>
      </c>
    </row>
    <row r="5" spans="1:10">
      <c r="A5" t="s">
        <v>11</v>
      </c>
      <c r="B5">
        <v>5.7851999999999999E-3</v>
      </c>
      <c r="C5">
        <v>4.3153999999999996E-3</v>
      </c>
      <c r="D5">
        <v>2.8559000000000002E-3</v>
      </c>
      <c r="E5">
        <v>1.4069E-3</v>
      </c>
      <c r="F5">
        <v>-3.18E-5</v>
      </c>
      <c r="G5">
        <v>-1.4603000000000001E-3</v>
      </c>
      <c r="H5">
        <v>-2.8785E-3</v>
      </c>
      <c r="I5">
        <v>-4.2865999999999998E-3</v>
      </c>
      <c r="J5">
        <v>-5.6845999999999997E-3</v>
      </c>
    </row>
    <row r="6" spans="1:10">
      <c r="A6" t="s">
        <v>12</v>
      </c>
      <c r="B6">
        <v>-6.5906000000000003E-3</v>
      </c>
      <c r="C6">
        <v>-4.9274999999999996E-3</v>
      </c>
      <c r="D6">
        <v>-3.2753000000000001E-3</v>
      </c>
      <c r="E6">
        <v>-1.6339E-3</v>
      </c>
      <c r="F6">
        <v>-3.4000000000000001E-6</v>
      </c>
      <c r="G6">
        <v>1.6164E-3</v>
      </c>
      <c r="H6">
        <v>3.2255999999999999E-3</v>
      </c>
      <c r="I6">
        <v>4.8240999999999996E-3</v>
      </c>
      <c r="J6">
        <v>6.4120999999999996E-3</v>
      </c>
    </row>
    <row r="7" spans="1:10">
      <c r="A7" t="s">
        <v>13</v>
      </c>
      <c r="B7">
        <v>0.98712489999999997</v>
      </c>
      <c r="C7">
        <v>0.98166330000000002</v>
      </c>
      <c r="D7">
        <v>0.97623349999999998</v>
      </c>
      <c r="E7">
        <v>0.97083540000000002</v>
      </c>
      <c r="F7">
        <v>0.96546869999999996</v>
      </c>
      <c r="G7">
        <v>0.96013309999999996</v>
      </c>
      <c r="H7">
        <v>0.95482860000000003</v>
      </c>
      <c r="I7">
        <v>0.94955480000000003</v>
      </c>
      <c r="J7">
        <v>0.94431149999999997</v>
      </c>
    </row>
    <row r="8" spans="1:10">
      <c r="A8" t="s">
        <v>14</v>
      </c>
      <c r="B8">
        <v>0.88296799999999998</v>
      </c>
      <c r="C8">
        <v>0.87717809999999996</v>
      </c>
      <c r="D8">
        <v>0.87142070000000005</v>
      </c>
      <c r="E8">
        <v>0.86569549999999995</v>
      </c>
      <c r="F8">
        <v>0.8600023</v>
      </c>
      <c r="G8">
        <v>0.85434100000000002</v>
      </c>
      <c r="H8">
        <v>0.84871129999999995</v>
      </c>
      <c r="I8">
        <v>0.843113</v>
      </c>
      <c r="J8">
        <v>0.83754580000000001</v>
      </c>
    </row>
    <row r="9" spans="1:10">
      <c r="A9" t="s">
        <v>15</v>
      </c>
      <c r="B9">
        <v>-0.78060510000000005</v>
      </c>
      <c r="C9">
        <v>-0.77505939999999995</v>
      </c>
      <c r="D9">
        <v>-0.76954560000000005</v>
      </c>
      <c r="E9">
        <v>-0.76406370000000001</v>
      </c>
      <c r="F9">
        <v>-0.75861339999999999</v>
      </c>
      <c r="G9">
        <v>-0.75319440000000004</v>
      </c>
      <c r="H9">
        <v>-0.74780670000000005</v>
      </c>
      <c r="I9">
        <v>-0.74244980000000005</v>
      </c>
      <c r="J9">
        <v>-0.7371238</v>
      </c>
    </row>
    <row r="10" spans="1:10">
      <c r="A10" t="s">
        <v>16</v>
      </c>
      <c r="B10">
        <v>-0.78060510000000005</v>
      </c>
      <c r="C10">
        <v>-0.77505939999999995</v>
      </c>
      <c r="D10">
        <v>-0.76954560000000005</v>
      </c>
      <c r="E10">
        <v>-0.76406370000000001</v>
      </c>
      <c r="F10">
        <v>-0.75861339999999999</v>
      </c>
      <c r="G10">
        <v>-0.75319440000000004</v>
      </c>
      <c r="H10">
        <v>-0.74780670000000005</v>
      </c>
      <c r="I10">
        <v>-0.74244980000000005</v>
      </c>
      <c r="J10">
        <v>-0.7371238</v>
      </c>
    </row>
    <row r="13" spans="1:10">
      <c r="B13">
        <v>-3.3786999999999998</v>
      </c>
      <c r="C13">
        <v>13.784000000000001</v>
      </c>
      <c r="D13">
        <v>-18.512</v>
      </c>
      <c r="E13">
        <v>-184.78</v>
      </c>
    </row>
    <row r="14" spans="1:10">
      <c r="A14" t="s">
        <v>17</v>
      </c>
      <c r="C14">
        <f>(D4-B4)/(D3-B3)</f>
        <v>-9.3149499917899361E-3</v>
      </c>
      <c r="D14">
        <f t="shared" ref="D14:I14" si="0">(E4-C4)/(E3-C3)</f>
        <v>-6.1926999990191637E-3</v>
      </c>
      <c r="E14">
        <f t="shared" si="0"/>
        <v>-3.0909500026154975E-3</v>
      </c>
      <c r="F14">
        <f t="shared" si="0"/>
        <v>-9.7000025789384296E-6</v>
      </c>
      <c r="G14">
        <f t="shared" si="0"/>
        <v>3.0511999966620325E-3</v>
      </c>
      <c r="H14">
        <f t="shared" si="0"/>
        <v>6.0920999942481961E-3</v>
      </c>
      <c r="I14">
        <f t="shared" si="0"/>
        <v>9.1130499981772941E-3</v>
      </c>
    </row>
    <row r="15" spans="1:10">
      <c r="A15" t="s">
        <v>18</v>
      </c>
      <c r="B15">
        <f>-B5+B6</f>
        <v>-1.2375799999999999E-2</v>
      </c>
      <c r="C15">
        <f t="shared" ref="C15:J15" si="1">-C5+C6</f>
        <v>-9.2428999999999983E-3</v>
      </c>
      <c r="D15">
        <f t="shared" si="1"/>
        <v>-6.1311999999999998E-3</v>
      </c>
      <c r="E15">
        <f t="shared" si="1"/>
        <v>-3.0407999999999998E-3</v>
      </c>
      <c r="F15">
        <f t="shared" si="1"/>
        <v>2.8399999999999999E-5</v>
      </c>
      <c r="G15">
        <f t="shared" si="1"/>
        <v>3.0766999999999999E-3</v>
      </c>
      <c r="H15">
        <f t="shared" si="1"/>
        <v>6.1040999999999995E-3</v>
      </c>
      <c r="I15">
        <f t="shared" si="1"/>
        <v>9.1106999999999994E-3</v>
      </c>
      <c r="J15">
        <f t="shared" si="1"/>
        <v>1.2096699999999998E-2</v>
      </c>
    </row>
    <row r="16" spans="1:10">
      <c r="A16" t="s">
        <v>19</v>
      </c>
      <c r="B16">
        <f>$B$13*3*B3*B3+$C$13*2*B3+$D$13</f>
        <v>-1.2384450774739264E-2</v>
      </c>
      <c r="C16">
        <f>$B$13*3*C3*C3+$C$13*2*C3+$D$13</f>
        <v>-9.2419988385330498E-3</v>
      </c>
      <c r="D16">
        <f t="shared" ref="D16:J16" si="2">$B$13*3*D3*D3+$C$13*2*D3+$D$13</f>
        <v>-6.1198191023343895E-3</v>
      </c>
      <c r="E16">
        <f t="shared" si="2"/>
        <v>-3.0179115661361777E-3</v>
      </c>
      <c r="F16">
        <f t="shared" si="2"/>
        <v>6.3723770061585583E-5</v>
      </c>
      <c r="G16">
        <f t="shared" si="2"/>
        <v>3.1250869062589004E-3</v>
      </c>
      <c r="H16">
        <f t="shared" si="2"/>
        <v>6.1661778424593194E-3</v>
      </c>
      <c r="I16">
        <f t="shared" si="2"/>
        <v>9.1869965786628427E-3</v>
      </c>
      <c r="J16">
        <f t="shared" si="2"/>
        <v>1.2187543114862365E-2</v>
      </c>
    </row>
    <row r="17" spans="1:10">
      <c r="A17" t="s">
        <v>20</v>
      </c>
      <c r="C17">
        <f>(D15-B15)/(D3-B3)</f>
        <v>3.122299999999997</v>
      </c>
      <c r="D17">
        <f t="shared" ref="D17:I17" si="3">(E15-C15)/(E3-C3)</f>
        <v>3.1010499999999968</v>
      </c>
      <c r="E17">
        <f t="shared" si="3"/>
        <v>3.079799999999997</v>
      </c>
      <c r="F17">
        <f t="shared" si="3"/>
        <v>3.0587499999999972</v>
      </c>
      <c r="G17">
        <f t="shared" si="3"/>
        <v>3.0378499999999971</v>
      </c>
      <c r="H17">
        <f t="shared" si="3"/>
        <v>3.0169999999999972</v>
      </c>
      <c r="I17">
        <f t="shared" si="3"/>
        <v>2.9962999999999966</v>
      </c>
    </row>
    <row r="18" spans="1:10">
      <c r="A18" t="s">
        <v>21</v>
      </c>
      <c r="B18">
        <f>B7+B8-B9-B10</f>
        <v>3.4313031000000001</v>
      </c>
      <c r="C18">
        <f t="shared" ref="C18:J18" si="4">C7+C8-C9-C10</f>
        <v>3.4089602000000001</v>
      </c>
      <c r="D18">
        <f t="shared" si="4"/>
        <v>3.3867453999999997</v>
      </c>
      <c r="E18">
        <f t="shared" si="4"/>
        <v>3.3646582999999999</v>
      </c>
      <c r="F18">
        <f t="shared" si="4"/>
        <v>3.3426977999999998</v>
      </c>
      <c r="G18">
        <f t="shared" si="4"/>
        <v>3.3208628999999998</v>
      </c>
      <c r="H18">
        <f t="shared" si="4"/>
        <v>3.2991533</v>
      </c>
      <c r="I18">
        <f t="shared" si="4"/>
        <v>3.2775674000000001</v>
      </c>
      <c r="J18">
        <f t="shared" si="4"/>
        <v>3.2561049</v>
      </c>
    </row>
    <row r="19" spans="1:10">
      <c r="A19" t="s">
        <v>19</v>
      </c>
      <c r="B19">
        <f>$B$13*3*2*B3+$C$13*2</f>
        <v>3.1525880362000009</v>
      </c>
      <c r="C19">
        <f t="shared" ref="C19:J19" si="5">$B$13*3*2*C3+$C$13*2</f>
        <v>3.1323158362000036</v>
      </c>
      <c r="D19">
        <f t="shared" si="5"/>
        <v>3.1120436362000028</v>
      </c>
      <c r="E19">
        <f t="shared" si="5"/>
        <v>3.0917714362000055</v>
      </c>
      <c r="F19">
        <f t="shared" si="5"/>
        <v>3.0714992362000011</v>
      </c>
      <c r="G19">
        <f t="shared" si="5"/>
        <v>3.0512270362000038</v>
      </c>
      <c r="H19">
        <f t="shared" si="5"/>
        <v>3.0309548362000029</v>
      </c>
      <c r="I19">
        <f t="shared" si="5"/>
        <v>3.0106826362000056</v>
      </c>
      <c r="J19">
        <f t="shared" si="5"/>
        <v>2.9904104362000012</v>
      </c>
    </row>
    <row r="20" spans="1:10">
      <c r="A20" t="s">
        <v>22</v>
      </c>
      <c r="C20">
        <f>(D18-B18)/(D3-B3)</f>
        <v>-22.278850000000162</v>
      </c>
      <c r="D20">
        <f t="shared" ref="D20:I20" si="6">(E18-C18)/(E3-C3)</f>
        <v>-22.150950000000094</v>
      </c>
      <c r="E20">
        <f t="shared" si="6"/>
        <v>-22.023799999999905</v>
      </c>
      <c r="F20">
        <f t="shared" si="6"/>
        <v>-21.8977</v>
      </c>
      <c r="G20">
        <f t="shared" si="6"/>
        <v>-21.772249999999918</v>
      </c>
      <c r="H20">
        <f t="shared" si="6"/>
        <v>-21.647749999999835</v>
      </c>
      <c r="I20">
        <f t="shared" si="6"/>
        <v>-21.524199999999976</v>
      </c>
    </row>
    <row r="21" spans="1:10">
      <c r="A21" t="s">
        <v>19</v>
      </c>
      <c r="B21">
        <f>$B$13*3*2*1</f>
        <v>-20.272199999999998</v>
      </c>
      <c r="C21">
        <f t="shared" ref="C21:J21" si="7">$B$13*3*2*1</f>
        <v>-20.272199999999998</v>
      </c>
      <c r="D21">
        <f t="shared" si="7"/>
        <v>-20.272199999999998</v>
      </c>
      <c r="E21">
        <f t="shared" si="7"/>
        <v>-20.272199999999998</v>
      </c>
      <c r="F21">
        <f t="shared" si="7"/>
        <v>-20.272199999999998</v>
      </c>
      <c r="G21">
        <f t="shared" si="7"/>
        <v>-20.272199999999998</v>
      </c>
      <c r="H21">
        <f t="shared" si="7"/>
        <v>-20.272199999999998</v>
      </c>
      <c r="I21">
        <f t="shared" si="7"/>
        <v>-20.272199999999998</v>
      </c>
      <c r="J21">
        <f t="shared" si="7"/>
        <v>-20.272199999999998</v>
      </c>
    </row>
    <row r="31" spans="1:10">
      <c r="B31" t="s">
        <v>27</v>
      </c>
    </row>
    <row r="39" spans="1:10">
      <c r="B39">
        <v>-3.3786999999999998</v>
      </c>
      <c r="C39">
        <v>13.784000000000001</v>
      </c>
      <c r="D39">
        <v>-18.512</v>
      </c>
      <c r="E39">
        <v>-184.78</v>
      </c>
    </row>
    <row r="40" spans="1:10">
      <c r="A40" t="s">
        <v>17</v>
      </c>
      <c r="C40">
        <f>(D4-B4)/((D3-B3)/0.529177)</f>
        <v>-4.9292572918054238E-3</v>
      </c>
      <c r="D40">
        <f t="shared" ref="D40:I40" si="8">(E4-C4)/((E3-C3)/0.529177)</f>
        <v>-3.2770344073809639E-3</v>
      </c>
      <c r="E40">
        <f t="shared" si="8"/>
        <v>-1.6356596495340611E-3</v>
      </c>
      <c r="F40">
        <f t="shared" si="8"/>
        <v>-5.1330182647149017E-6</v>
      </c>
      <c r="G40">
        <f t="shared" si="8"/>
        <v>1.6146248606336243E-3</v>
      </c>
      <c r="H40">
        <f t="shared" si="8"/>
        <v>3.2237991986562775E-3</v>
      </c>
      <c r="I40">
        <f t="shared" si="8"/>
        <v>4.8224164588854665E-3</v>
      </c>
    </row>
    <row r="41" spans="1:10">
      <c r="A41" t="s">
        <v>18</v>
      </c>
      <c r="B41">
        <f>(-B5+B6)/2</f>
        <v>-6.1878999999999997E-3</v>
      </c>
      <c r="C41">
        <f t="shared" ref="C41:J41" si="9">(-C5+C6)/2</f>
        <v>-4.6214499999999992E-3</v>
      </c>
      <c r="D41">
        <f t="shared" si="9"/>
        <v>-3.0655999999999999E-3</v>
      </c>
      <c r="E41">
        <f t="shared" si="9"/>
        <v>-1.5203999999999999E-3</v>
      </c>
      <c r="F41">
        <f t="shared" si="9"/>
        <v>1.42E-5</v>
      </c>
      <c r="G41">
        <f t="shared" si="9"/>
        <v>1.53835E-3</v>
      </c>
      <c r="H41">
        <f t="shared" si="9"/>
        <v>3.0520499999999997E-3</v>
      </c>
      <c r="I41">
        <f t="shared" si="9"/>
        <v>4.5553499999999997E-3</v>
      </c>
      <c r="J41">
        <f t="shared" si="9"/>
        <v>6.0483499999999992E-3</v>
      </c>
    </row>
    <row r="42" spans="1:10">
      <c r="A42" t="s">
        <v>19</v>
      </c>
      <c r="B42">
        <f>($B13*3*B3*B3+$C13*2*B3+$D13)*0.529177</f>
        <v>-6.5535665076241999E-3</v>
      </c>
      <c r="C42">
        <f t="shared" ref="C42:J42" si="10">($B13*3*C3*C3+$C13*2*C3+$D13)*0.529177</f>
        <v>-4.8906532193784035E-3</v>
      </c>
      <c r="D42">
        <f t="shared" si="10"/>
        <v>-3.2384675131160055E-3</v>
      </c>
      <c r="E42">
        <f t="shared" si="10"/>
        <v>-1.5970093888332442E-3</v>
      </c>
      <c r="F42">
        <f t="shared" si="10"/>
        <v>3.3721153469879672E-5</v>
      </c>
      <c r="G42">
        <f t="shared" si="10"/>
        <v>1.6537241137933661E-3</v>
      </c>
      <c r="H42">
        <f t="shared" si="10"/>
        <v>3.2629994921390955E-3</v>
      </c>
      <c r="I42">
        <f t="shared" si="10"/>
        <v>4.8615472885070671E-3</v>
      </c>
      <c r="J42">
        <f t="shared" si="10"/>
        <v>6.4493675028935221E-3</v>
      </c>
    </row>
    <row r="43" spans="1:10">
      <c r="A43" t="s">
        <v>20</v>
      </c>
      <c r="C43">
        <f>(D41-B41)/((D3-B3)/0.529177)</f>
        <v>0.82612467354999919</v>
      </c>
      <c r="D43">
        <f>(E41-C41)/((E3-C3)/0.529177)</f>
        <v>0.82050216792499908</v>
      </c>
      <c r="E43">
        <f t="shared" ref="E43:I43" si="11">(F41-D41)/((F3-D3)/0.529177)</f>
        <v>0.8148796622999992</v>
      </c>
      <c r="F43">
        <f t="shared" si="11"/>
        <v>0.80931007437499924</v>
      </c>
      <c r="G43">
        <f t="shared" si="11"/>
        <v>0.8037801747249993</v>
      </c>
      <c r="H43">
        <f t="shared" si="11"/>
        <v>0.79826350449999928</v>
      </c>
      <c r="I43">
        <f t="shared" si="11"/>
        <v>0.79278652254999915</v>
      </c>
    </row>
    <row r="44" spans="1:10">
      <c r="A44" t="s">
        <v>21</v>
      </c>
      <c r="B44">
        <f>(B7+B8-B9-B10)*0.25</f>
        <v>0.85782577500000001</v>
      </c>
      <c r="C44">
        <f t="shared" ref="C44:J44" si="12">(C7+C8-C9-C10)*0.25</f>
        <v>0.85224005000000003</v>
      </c>
      <c r="D44">
        <f t="shared" si="12"/>
        <v>0.84668634999999992</v>
      </c>
      <c r="E44">
        <f t="shared" si="12"/>
        <v>0.84116457499999997</v>
      </c>
      <c r="F44">
        <f t="shared" si="12"/>
        <v>0.83567444999999996</v>
      </c>
      <c r="G44">
        <f t="shared" si="12"/>
        <v>0.83021572499999996</v>
      </c>
      <c r="H44">
        <f t="shared" si="12"/>
        <v>0.82478832499999999</v>
      </c>
      <c r="I44">
        <f t="shared" si="12"/>
        <v>0.81939185000000003</v>
      </c>
      <c r="J44">
        <f t="shared" si="12"/>
        <v>0.81402622499999999</v>
      </c>
    </row>
    <row r="45" spans="1:10">
      <c r="A45" t="s">
        <v>19</v>
      </c>
      <c r="B45">
        <f>($B13*3*2*B3+$C13*2)*0.529177^2</f>
        <v>0.88281385995686212</v>
      </c>
      <c r="C45">
        <f t="shared" ref="C45:J45" si="13">($B13*3*2*C3+$C13*2)*0.529177^2</f>
        <v>0.87713707030775001</v>
      </c>
      <c r="D45">
        <f t="shared" si="13"/>
        <v>0.87146028065863679</v>
      </c>
      <c r="E45">
        <f t="shared" si="13"/>
        <v>0.86578349100952456</v>
      </c>
      <c r="F45">
        <f t="shared" si="13"/>
        <v>0.86010670136041045</v>
      </c>
      <c r="G45">
        <f t="shared" si="13"/>
        <v>0.85442991171129823</v>
      </c>
      <c r="H45">
        <f t="shared" si="13"/>
        <v>0.84875312206218501</v>
      </c>
      <c r="I45">
        <f t="shared" si="13"/>
        <v>0.84307633241307278</v>
      </c>
      <c r="J45">
        <f t="shared" si="13"/>
        <v>0.83739954276395867</v>
      </c>
    </row>
    <row r="46" spans="1:10">
      <c r="A46" t="s">
        <v>22</v>
      </c>
      <c r="C46">
        <f>(D44-B44)/((D3-B3)/0.529177)</f>
        <v>-2.9473637516125217</v>
      </c>
      <c r="D46">
        <f t="shared" ref="D46:I46" si="14">(E44-C44)/((E3-C3)/0.529177)</f>
        <v>-2.9304433170375126</v>
      </c>
      <c r="E46">
        <f t="shared" si="14"/>
        <v>-2.9136221031499878</v>
      </c>
      <c r="F46">
        <f t="shared" si="14"/>
        <v>-2.896939798225</v>
      </c>
      <c r="G46">
        <f t="shared" si="14"/>
        <v>-2.8803434845624891</v>
      </c>
      <c r="H46">
        <f t="shared" si="14"/>
        <v>-2.8638728504374784</v>
      </c>
      <c r="I46">
        <f t="shared" si="14"/>
        <v>-2.8475278958499968</v>
      </c>
    </row>
    <row r="47" spans="1:10">
      <c r="A47" t="s">
        <v>19</v>
      </c>
      <c r="B47">
        <f>$B13*3*2*1*0.529177^3</f>
        <v>-3.0040265161486457</v>
      </c>
      <c r="C47">
        <f t="shared" ref="C47:J47" si="15">$B13*3*2*1*0.529177^3</f>
        <v>-3.0040265161486457</v>
      </c>
      <c r="D47">
        <f t="shared" si="15"/>
        <v>-3.0040265161486457</v>
      </c>
      <c r="E47">
        <f t="shared" si="15"/>
        <v>-3.0040265161486457</v>
      </c>
      <c r="F47">
        <f t="shared" si="15"/>
        <v>-3.0040265161486457</v>
      </c>
      <c r="G47">
        <f t="shared" si="15"/>
        <v>-3.0040265161486457</v>
      </c>
      <c r="H47">
        <f t="shared" si="15"/>
        <v>-3.0040265161486457</v>
      </c>
      <c r="I47">
        <f t="shared" si="15"/>
        <v>-3.0040265161486457</v>
      </c>
      <c r="J47">
        <f t="shared" si="15"/>
        <v>-3.0040265161486457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7"/>
  <sheetViews>
    <sheetView tabSelected="1" topLeftCell="A9" workbookViewId="0">
      <selection activeCell="E32" sqref="E32"/>
    </sheetView>
  </sheetViews>
  <sheetFormatPr baseColWidth="10" defaultColWidth="8.83203125" defaultRowHeight="14" x14ac:dyDescent="0"/>
  <cols>
    <col min="1" max="1" width="14" customWidth="1"/>
    <col min="2" max="10" width="15.6640625" customWidth="1"/>
  </cols>
  <sheetData>
    <row r="2" spans="1:10">
      <c r="A2" t="s">
        <v>23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1:10">
      <c r="A3" t="s">
        <v>9</v>
      </c>
      <c r="B3">
        <v>1.2043790000000001</v>
      </c>
      <c r="C3">
        <v>1.205379</v>
      </c>
      <c r="D3">
        <v>1.2063790000000001</v>
      </c>
      <c r="E3">
        <v>1.207379</v>
      </c>
      <c r="F3">
        <v>1.2083790000000001</v>
      </c>
      <c r="G3">
        <v>1.209379</v>
      </c>
      <c r="H3">
        <v>1.2103790000000001</v>
      </c>
      <c r="I3">
        <v>1.211379</v>
      </c>
      <c r="J3">
        <v>1.2123790000000001</v>
      </c>
    </row>
    <row r="4" spans="1:10">
      <c r="A4" t="s">
        <v>10</v>
      </c>
      <c r="B4" s="1">
        <v>-192.9813226302</v>
      </c>
      <c r="C4" s="1">
        <v>-192.98133578759999</v>
      </c>
      <c r="D4" s="1">
        <v>-192.98134581030001</v>
      </c>
      <c r="E4" s="1">
        <v>-192.981352719</v>
      </c>
      <c r="F4" s="1">
        <v>-192.9813565339</v>
      </c>
      <c r="G4" s="1">
        <v>-192.98135727549999</v>
      </c>
      <c r="H4" s="1">
        <v>-192.98135496399999</v>
      </c>
      <c r="I4" s="1">
        <v>-192.98134961950001</v>
      </c>
      <c r="J4" s="1">
        <v>-192.981341262</v>
      </c>
    </row>
    <row r="5" spans="1:10">
      <c r="A5" t="s">
        <v>11</v>
      </c>
      <c r="B5">
        <v>7.0169999999999998E-3</v>
      </c>
      <c r="C5">
        <v>5.5455000000000001E-3</v>
      </c>
      <c r="D5">
        <v>4.0845999999999999E-3</v>
      </c>
      <c r="E5">
        <v>2.6340000000000001E-3</v>
      </c>
      <c r="F5">
        <v>1.1937E-3</v>
      </c>
      <c r="G5">
        <v>-2.363E-4</v>
      </c>
      <c r="H5">
        <v>-1.6559999999999999E-3</v>
      </c>
      <c r="I5">
        <v>-3.0657000000000002E-3</v>
      </c>
      <c r="J5">
        <v>-4.4651999999999999E-3</v>
      </c>
    </row>
    <row r="6" spans="1:10">
      <c r="A6" t="s">
        <v>12</v>
      </c>
      <c r="B6">
        <v>-7.7957E-3</v>
      </c>
      <c r="C6">
        <v>-6.1314000000000004E-3</v>
      </c>
      <c r="D6">
        <v>-4.4780999999999996E-3</v>
      </c>
      <c r="E6">
        <v>-2.8356000000000002E-3</v>
      </c>
      <c r="F6">
        <v>-1.2038999999999999E-3</v>
      </c>
      <c r="G6">
        <v>4.171E-4</v>
      </c>
      <c r="H6">
        <v>2.0273999999999999E-3</v>
      </c>
      <c r="I6">
        <v>3.6270999999999999E-3</v>
      </c>
      <c r="J6">
        <v>5.2163000000000001E-3</v>
      </c>
    </row>
    <row r="7" spans="1:10">
      <c r="A7" t="s">
        <v>13</v>
      </c>
      <c r="B7">
        <v>0.98868180000000006</v>
      </c>
      <c r="C7">
        <v>0.98321829999999999</v>
      </c>
      <c r="D7">
        <v>0.97778670000000001</v>
      </c>
      <c r="E7">
        <v>0.9723868</v>
      </c>
      <c r="F7">
        <v>0.96701820000000005</v>
      </c>
      <c r="G7">
        <v>0.96168089999999995</v>
      </c>
      <c r="H7">
        <v>0.95637450000000002</v>
      </c>
      <c r="I7">
        <v>0.95109889999999997</v>
      </c>
      <c r="J7">
        <v>0.94585410000000003</v>
      </c>
    </row>
    <row r="8" spans="1:10">
      <c r="A8" t="s">
        <v>14</v>
      </c>
      <c r="B8">
        <v>0.88361279999999998</v>
      </c>
      <c r="C8">
        <v>0.87782300000000002</v>
      </c>
      <c r="D8">
        <v>0.8720658</v>
      </c>
      <c r="E8">
        <v>0.86634100000000003</v>
      </c>
      <c r="F8">
        <v>0.86064799999999997</v>
      </c>
      <c r="G8">
        <v>0.85498649999999998</v>
      </c>
      <c r="H8">
        <v>0.84935700000000003</v>
      </c>
      <c r="I8">
        <v>0.84375869999999997</v>
      </c>
      <c r="J8">
        <v>0.83819140000000003</v>
      </c>
    </row>
    <row r="9" spans="1:10">
      <c r="A9" t="s">
        <v>15</v>
      </c>
      <c r="B9">
        <v>-0.78145719999999996</v>
      </c>
      <c r="C9">
        <v>-0.77591080000000001</v>
      </c>
      <c r="D9">
        <v>-0.77039659999999999</v>
      </c>
      <c r="E9">
        <v>-0.76491410000000004</v>
      </c>
      <c r="F9">
        <v>-0.75946270000000005</v>
      </c>
      <c r="G9">
        <v>-0.75404309999999997</v>
      </c>
      <c r="H9">
        <v>-0.74865470000000001</v>
      </c>
      <c r="I9">
        <v>-0.74329730000000005</v>
      </c>
      <c r="J9">
        <v>-0.73797049999999997</v>
      </c>
    </row>
    <row r="10" spans="1:10">
      <c r="A10" t="s">
        <v>16</v>
      </c>
      <c r="B10">
        <v>-0.78145719999999996</v>
      </c>
      <c r="C10">
        <v>-0.77591080000000001</v>
      </c>
      <c r="D10">
        <v>-0.77039659999999999</v>
      </c>
      <c r="E10">
        <v>-0.76491410000000004</v>
      </c>
      <c r="F10">
        <v>-0.75946270000000005</v>
      </c>
      <c r="G10">
        <v>-0.75404309999999997</v>
      </c>
      <c r="H10">
        <v>-0.74865470000000001</v>
      </c>
      <c r="I10">
        <v>-0.74329730000000005</v>
      </c>
      <c r="J10">
        <v>-0.73797049999999997</v>
      </c>
    </row>
    <row r="13" spans="1:10">
      <c r="B13">
        <v>-3.3797999999999999</v>
      </c>
      <c r="C13">
        <v>13.789</v>
      </c>
      <c r="D13">
        <v>-18.521999999999998</v>
      </c>
    </row>
    <row r="14" spans="1:10">
      <c r="A14" t="s">
        <v>17</v>
      </c>
      <c r="C14">
        <f>(D4-B4)/(D3-B3)</f>
        <v>-1.1590050007725939E-2</v>
      </c>
      <c r="D14">
        <f t="shared" ref="D14:I14" si="0">(E4-C4)/(E3-C3)</f>
        <v>-8.4657000058996276E-3</v>
      </c>
      <c r="E14">
        <f t="shared" si="0"/>
        <v>-5.3617999924426797E-3</v>
      </c>
      <c r="F14">
        <f t="shared" si="0"/>
        <v>-2.2782499939921741E-3</v>
      </c>
      <c r="G14">
        <f t="shared" si="0"/>
        <v>7.8495000366274261E-4</v>
      </c>
      <c r="H14">
        <f t="shared" si="0"/>
        <v>3.8279999898804783E-3</v>
      </c>
      <c r="I14">
        <f t="shared" si="0"/>
        <v>6.8509999948673734E-3</v>
      </c>
    </row>
    <row r="15" spans="1:10">
      <c r="A15" t="s">
        <v>18</v>
      </c>
      <c r="B15">
        <f>-B5+B6</f>
        <v>-1.48127E-2</v>
      </c>
      <c r="C15">
        <f t="shared" ref="C15:J15" si="1">-C5+C6</f>
        <v>-1.16769E-2</v>
      </c>
      <c r="D15">
        <f t="shared" si="1"/>
        <v>-8.5626999999999995E-3</v>
      </c>
      <c r="E15">
        <f t="shared" si="1"/>
        <v>-5.4695999999999998E-3</v>
      </c>
      <c r="F15">
        <f t="shared" si="1"/>
        <v>-2.3975999999999997E-3</v>
      </c>
      <c r="G15">
        <f t="shared" si="1"/>
        <v>6.5339999999999994E-4</v>
      </c>
      <c r="H15">
        <f t="shared" si="1"/>
        <v>3.6833999999999999E-3</v>
      </c>
      <c r="I15">
        <f t="shared" si="1"/>
        <v>6.6928000000000005E-3</v>
      </c>
      <c r="J15">
        <f t="shared" si="1"/>
        <v>9.6814999999999991E-3</v>
      </c>
    </row>
    <row r="16" spans="1:10">
      <c r="A16" t="s">
        <v>19</v>
      </c>
      <c r="B16">
        <f>$B$13*3*B3*B3+$C$13*2*B3+$D$13</f>
        <v>-1.5127405734354227E-2</v>
      </c>
      <c r="C16">
        <f>$B$13*3*C3*C3+$C$13*2*C3+$D$13</f>
        <v>-1.1982905999552429E-2</v>
      </c>
      <c r="D16">
        <f t="shared" ref="D16:J16" si="2">$B$13*3*D3*D3+$C$13*2*D3+$D$13</f>
        <v>-8.8586850647516258E-3</v>
      </c>
      <c r="E16">
        <f t="shared" si="2"/>
        <v>-5.7547429299589226E-3</v>
      </c>
      <c r="F16">
        <f t="shared" si="2"/>
        <v>-2.6710795951530031E-3</v>
      </c>
      <c r="G16">
        <f t="shared" si="2"/>
        <v>3.9230493964481639E-4</v>
      </c>
      <c r="H16">
        <f t="shared" si="2"/>
        <v>3.4354106744416413E-3</v>
      </c>
      <c r="I16">
        <f t="shared" si="2"/>
        <v>6.458237609244577E-3</v>
      </c>
      <c r="J16">
        <f t="shared" si="2"/>
        <v>9.4607857440465182E-3</v>
      </c>
    </row>
    <row r="17" spans="1:10">
      <c r="A17" t="s">
        <v>20</v>
      </c>
      <c r="C17">
        <f>(D15-B15)/(D3-B3)</f>
        <v>3.1249999999999973</v>
      </c>
      <c r="D17">
        <f t="shared" ref="D17:I17" si="3">(E15-C15)/(E3-C3)</f>
        <v>3.1036499999999974</v>
      </c>
      <c r="E17">
        <f t="shared" si="3"/>
        <v>3.0825499999999972</v>
      </c>
      <c r="F17">
        <f t="shared" si="3"/>
        <v>3.0614999999999974</v>
      </c>
      <c r="G17">
        <f t="shared" si="3"/>
        <v>3.0404999999999971</v>
      </c>
      <c r="H17">
        <f t="shared" si="3"/>
        <v>3.0196999999999976</v>
      </c>
      <c r="I17">
        <f t="shared" si="3"/>
        <v>2.9990499999999969</v>
      </c>
    </row>
    <row r="18" spans="1:10">
      <c r="A18" t="s">
        <v>21</v>
      </c>
      <c r="B18">
        <f>B7+B8-B9-B10</f>
        <v>3.4352090000000004</v>
      </c>
      <c r="C18">
        <f t="shared" ref="C18:J18" si="4">C7+C8-C9-C10</f>
        <v>3.4128629000000004</v>
      </c>
      <c r="D18">
        <f t="shared" si="4"/>
        <v>3.3906456999999994</v>
      </c>
      <c r="E18">
        <f t="shared" si="4"/>
        <v>3.3685559999999999</v>
      </c>
      <c r="F18">
        <f t="shared" si="4"/>
        <v>3.3465916</v>
      </c>
      <c r="G18">
        <f t="shared" si="4"/>
        <v>3.3247536000000002</v>
      </c>
      <c r="H18">
        <f t="shared" si="4"/>
        <v>3.3030409000000001</v>
      </c>
      <c r="I18">
        <f t="shared" si="4"/>
        <v>3.2814521999999999</v>
      </c>
      <c r="J18">
        <f t="shared" si="4"/>
        <v>3.2599864999999997</v>
      </c>
    </row>
    <row r="19" spans="1:10">
      <c r="A19" t="s">
        <v>19</v>
      </c>
      <c r="B19">
        <f>$B$13*3*2*B3+$C$13*2</f>
        <v>3.1546391347999965</v>
      </c>
      <c r="C19">
        <f t="shared" ref="C19:J19" si="5">$B$13*3*2*C3+$C$13*2</f>
        <v>3.1343603348000002</v>
      </c>
      <c r="D19">
        <f t="shared" si="5"/>
        <v>3.1140815347999968</v>
      </c>
      <c r="E19">
        <f t="shared" si="5"/>
        <v>3.0938027348000006</v>
      </c>
      <c r="F19">
        <f t="shared" si="5"/>
        <v>3.0735239347999972</v>
      </c>
      <c r="G19">
        <f t="shared" si="5"/>
        <v>3.0532451348000009</v>
      </c>
      <c r="H19">
        <f t="shared" si="5"/>
        <v>3.0329663347999976</v>
      </c>
      <c r="I19">
        <f t="shared" si="5"/>
        <v>3.0126875347999977</v>
      </c>
      <c r="J19">
        <f t="shared" si="5"/>
        <v>2.9924087347999979</v>
      </c>
    </row>
    <row r="20" spans="1:10">
      <c r="A20" t="s">
        <v>22</v>
      </c>
      <c r="C20">
        <f>(D18-B18)/(D3-B3)</f>
        <v>-22.281650000000464</v>
      </c>
      <c r="D20">
        <f t="shared" ref="D20:I20" si="6">(E18-C18)/(E3-C3)</f>
        <v>-22.15345000000022</v>
      </c>
      <c r="E20">
        <f t="shared" si="6"/>
        <v>-22.027049999999694</v>
      </c>
      <c r="F20">
        <f t="shared" si="6"/>
        <v>-21.901199999999825</v>
      </c>
      <c r="G20">
        <f t="shared" si="6"/>
        <v>-21.775349999999953</v>
      </c>
      <c r="H20">
        <f t="shared" si="6"/>
        <v>-21.650700000000114</v>
      </c>
      <c r="I20">
        <f t="shared" si="6"/>
        <v>-21.527200000000171</v>
      </c>
    </row>
    <row r="21" spans="1:10">
      <c r="A21" t="s">
        <v>19</v>
      </c>
      <c r="B21">
        <f>$B$13*3*2*1</f>
        <v>-20.2788</v>
      </c>
      <c r="C21">
        <f t="shared" ref="C21:J21" si="7">$B$13*3*2*1</f>
        <v>-20.2788</v>
      </c>
      <c r="D21">
        <f t="shared" si="7"/>
        <v>-20.2788</v>
      </c>
      <c r="E21">
        <f t="shared" si="7"/>
        <v>-20.2788</v>
      </c>
      <c r="F21">
        <f t="shared" si="7"/>
        <v>-20.2788</v>
      </c>
      <c r="G21">
        <f t="shared" si="7"/>
        <v>-20.2788</v>
      </c>
      <c r="H21">
        <f t="shared" si="7"/>
        <v>-20.2788</v>
      </c>
      <c r="I21">
        <f t="shared" si="7"/>
        <v>-20.2788</v>
      </c>
      <c r="J21">
        <f t="shared" si="7"/>
        <v>-20.2788</v>
      </c>
    </row>
    <row r="32" spans="1:10">
      <c r="E32" t="s">
        <v>28</v>
      </c>
    </row>
    <row r="40" spans="1:13">
      <c r="A40" t="s">
        <v>17</v>
      </c>
      <c r="C40">
        <f>(D4-B4)/((D3-B3)/0.529177)</f>
        <v>-6.1331878929383899E-3</v>
      </c>
      <c r="D40">
        <f t="shared" ref="D40:I40" si="8">(E4-C4)/((E3-C3)/0.529177)</f>
        <v>-4.4798537320219472E-3</v>
      </c>
      <c r="E40">
        <f t="shared" si="8"/>
        <v>-2.8373412346008398E-3</v>
      </c>
      <c r="F40">
        <f t="shared" si="8"/>
        <v>-1.2055974970707969E-3</v>
      </c>
      <c r="G40">
        <f t="shared" si="8"/>
        <v>4.1537748808823913E-4</v>
      </c>
      <c r="H40">
        <f t="shared" si="8"/>
        <v>2.0256895506449821E-3</v>
      </c>
      <c r="I40">
        <f t="shared" si="8"/>
        <v>3.6253916242839322E-3</v>
      </c>
      <c r="M40">
        <f>E40/E41</f>
        <v>1.0374949665792159</v>
      </c>
    </row>
    <row r="41" spans="1:13">
      <c r="A41" t="s">
        <v>18</v>
      </c>
      <c r="B41">
        <f>(-B5+B6)/2</f>
        <v>-7.4063499999999999E-3</v>
      </c>
      <c r="C41">
        <f t="shared" ref="C41:J41" si="9">(-C5+C6)/2</f>
        <v>-5.8384500000000002E-3</v>
      </c>
      <c r="D41">
        <f t="shared" si="9"/>
        <v>-4.2813499999999997E-3</v>
      </c>
      <c r="E41">
        <f t="shared" si="9"/>
        <v>-2.7347999999999999E-3</v>
      </c>
      <c r="F41">
        <f t="shared" si="9"/>
        <v>-1.1987999999999999E-3</v>
      </c>
      <c r="G41">
        <f t="shared" si="9"/>
        <v>3.2669999999999997E-4</v>
      </c>
      <c r="H41">
        <f t="shared" si="9"/>
        <v>1.8416999999999999E-3</v>
      </c>
      <c r="I41">
        <f t="shared" si="9"/>
        <v>3.3464000000000002E-3</v>
      </c>
      <c r="J41">
        <f t="shared" si="9"/>
        <v>4.8407499999999996E-3</v>
      </c>
    </row>
    <row r="42" spans="1:13">
      <c r="A42" t="s">
        <v>19</v>
      </c>
      <c r="B42">
        <f>($B13*3*B3*B3+$C13*2*B3+$D13)*0.529177</f>
        <v>-8.0050751842883662E-3</v>
      </c>
      <c r="C42">
        <f t="shared" ref="C42:J42" si="10">($B13*3*C3*C3+$C13*2*C3+$D13)*0.529177</f>
        <v>-6.3410782481251558E-3</v>
      </c>
      <c r="D42">
        <f t="shared" si="10"/>
        <v>-4.6878123865100709E-3</v>
      </c>
      <c r="E42">
        <f t="shared" si="10"/>
        <v>-3.0452775994468727E-3</v>
      </c>
      <c r="F42">
        <f t="shared" si="10"/>
        <v>-1.4134738869242807E-3</v>
      </c>
      <c r="G42">
        <f t="shared" si="10"/>
        <v>2.07598751046425E-4</v>
      </c>
      <c r="H42">
        <f t="shared" si="10"/>
        <v>1.8179403144690045E-3</v>
      </c>
      <c r="I42">
        <f t="shared" si="10"/>
        <v>3.4175508033472174E-3</v>
      </c>
      <c r="J42">
        <f t="shared" si="10"/>
        <v>5.0064302176773042E-3</v>
      </c>
    </row>
    <row r="43" spans="1:13">
      <c r="A43" t="s">
        <v>20</v>
      </c>
      <c r="C43">
        <f>(D41-B41)/((D3-B3)/0.529177)</f>
        <v>0.82683906249999939</v>
      </c>
      <c r="D43">
        <f>(E41-C41)/((E3-C3)/0.529177)</f>
        <v>0.82119009802499943</v>
      </c>
      <c r="E43">
        <f t="shared" ref="E43:I43" si="11">(F41-D41)/((F3-D3)/0.529177)</f>
        <v>0.81560728067499932</v>
      </c>
      <c r="F43">
        <f t="shared" si="11"/>
        <v>0.81003769274999926</v>
      </c>
      <c r="G43">
        <f t="shared" si="11"/>
        <v>0.80448133424999924</v>
      </c>
      <c r="H43">
        <f t="shared" si="11"/>
        <v>0.79897789344999937</v>
      </c>
      <c r="I43">
        <f t="shared" si="11"/>
        <v>0.79351414092499928</v>
      </c>
    </row>
    <row r="44" spans="1:13">
      <c r="A44" t="s">
        <v>21</v>
      </c>
      <c r="B44">
        <f>(B7+B8-B9-B10)*0.25</f>
        <v>0.8588022500000001</v>
      </c>
      <c r="C44">
        <f t="shared" ref="C44:J44" si="12">(C7+C8-C9-C10)*0.25</f>
        <v>0.85321572500000009</v>
      </c>
      <c r="D44">
        <f t="shared" si="12"/>
        <v>0.84766142499999986</v>
      </c>
      <c r="E44">
        <f t="shared" si="12"/>
        <v>0.84213899999999997</v>
      </c>
      <c r="F44">
        <f t="shared" si="12"/>
        <v>0.8366479</v>
      </c>
      <c r="G44">
        <f t="shared" si="12"/>
        <v>0.83118840000000005</v>
      </c>
      <c r="H44">
        <f t="shared" si="12"/>
        <v>0.82576022500000001</v>
      </c>
      <c r="I44">
        <f t="shared" si="12"/>
        <v>0.82036304999999998</v>
      </c>
      <c r="J44">
        <f t="shared" si="12"/>
        <v>0.81499662499999992</v>
      </c>
    </row>
    <row r="45" spans="1:13">
      <c r="A45" t="s">
        <v>19</v>
      </c>
      <c r="B45">
        <f>($B13*3*2*B3+$C13*2)*0.529177^2</f>
        <v>0.88338822560547281</v>
      </c>
      <c r="C45">
        <f t="shared" ref="C45:J45" si="13">($B13*3*2*C3+$C13*2)*0.529177^2</f>
        <v>0.87770958776959851</v>
      </c>
      <c r="D45">
        <f t="shared" si="13"/>
        <v>0.87203094993372232</v>
      </c>
      <c r="E45">
        <f t="shared" si="13"/>
        <v>0.86635231209784802</v>
      </c>
      <c r="F45">
        <f t="shared" si="13"/>
        <v>0.86067367426197172</v>
      </c>
      <c r="G45">
        <f t="shared" si="13"/>
        <v>0.85499503642609742</v>
      </c>
      <c r="H45">
        <f t="shared" si="13"/>
        <v>0.84931639859022112</v>
      </c>
      <c r="I45">
        <f t="shared" si="13"/>
        <v>0.84363776075434593</v>
      </c>
      <c r="J45">
        <f t="shared" si="13"/>
        <v>0.83795912291847063</v>
      </c>
    </row>
    <row r="46" spans="1:13">
      <c r="A46" t="s">
        <v>22</v>
      </c>
      <c r="C46">
        <f>(D44-B44)/((D3-B3)/0.529177)</f>
        <v>-2.9477341755125619</v>
      </c>
      <c r="D46">
        <f t="shared" ref="D46:I46" si="14">(E44-C44)/((E3-C3)/0.529177)</f>
        <v>-2.9307740526625294</v>
      </c>
      <c r="E46">
        <f t="shared" si="14"/>
        <v>-2.9140520594624597</v>
      </c>
      <c r="F46">
        <f t="shared" si="14"/>
        <v>-2.8974028280999766</v>
      </c>
      <c r="G46">
        <f t="shared" si="14"/>
        <v>-2.8807535967374935</v>
      </c>
      <c r="H46">
        <f t="shared" si="14"/>
        <v>-2.8642631184750154</v>
      </c>
      <c r="I46">
        <f t="shared" si="14"/>
        <v>-2.8479247786000226</v>
      </c>
    </row>
    <row r="47" spans="1:13">
      <c r="A47" t="s">
        <v>19</v>
      </c>
      <c r="B47">
        <f>$B13*3*2*1*0.529177^3</f>
        <v>-3.0050045340749971</v>
      </c>
      <c r="C47">
        <f t="shared" ref="C47:J47" si="15">$B13*3*2*1*0.529177^3</f>
        <v>-3.0050045340749971</v>
      </c>
      <c r="D47">
        <f t="shared" si="15"/>
        <v>-3.0050045340749971</v>
      </c>
      <c r="E47">
        <f t="shared" si="15"/>
        <v>-3.0050045340749971</v>
      </c>
      <c r="F47">
        <f t="shared" si="15"/>
        <v>-3.0050045340749971</v>
      </c>
      <c r="G47">
        <f t="shared" si="15"/>
        <v>-3.0050045340749971</v>
      </c>
      <c r="H47">
        <f t="shared" si="15"/>
        <v>-3.0050045340749971</v>
      </c>
      <c r="I47">
        <f t="shared" si="15"/>
        <v>-3.0050045340749971</v>
      </c>
      <c r="J47">
        <f t="shared" si="15"/>
        <v>-3.0050045340749971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J19" sqref="J19"/>
    </sheetView>
  </sheetViews>
  <sheetFormatPr baseColWidth="10" defaultColWidth="8.83203125" defaultRowHeight="14" x14ac:dyDescent="0"/>
  <cols>
    <col min="2" max="10" width="15.5" bestFit="1" customWidth="1"/>
  </cols>
  <sheetData>
    <row r="1" spans="1:10">
      <c r="A1" t="s">
        <v>24</v>
      </c>
      <c r="B1" t="s">
        <v>25</v>
      </c>
    </row>
    <row r="3" spans="1:10">
      <c r="A3" t="s">
        <v>9</v>
      </c>
      <c r="B3">
        <v>1.2043790000000001</v>
      </c>
      <c r="C3">
        <v>1.205379</v>
      </c>
      <c r="D3">
        <v>1.2063790000000001</v>
      </c>
      <c r="E3">
        <v>1.207379</v>
      </c>
      <c r="F3">
        <v>1.2083790000000001</v>
      </c>
      <c r="G3">
        <v>1.209379</v>
      </c>
      <c r="H3">
        <v>1.2103790000000001</v>
      </c>
      <c r="I3">
        <v>1.211379</v>
      </c>
      <c r="J3">
        <v>1.2123790000000001</v>
      </c>
    </row>
    <row r="4" spans="1:10">
      <c r="A4" t="s">
        <v>10</v>
      </c>
      <c r="B4" s="1">
        <v>-192.97902313629999</v>
      </c>
      <c r="C4" s="1">
        <v>-192.9790317556</v>
      </c>
      <c r="D4" s="1">
        <v>-192.97903724459999</v>
      </c>
      <c r="E4" s="1">
        <v>-192.979039624</v>
      </c>
      <c r="F4" s="1">
        <v>-192.97903891409999</v>
      </c>
      <c r="G4" s="1">
        <v>-192.97903513529999</v>
      </c>
      <c r="H4" s="1">
        <v>-192.97902830780001</v>
      </c>
      <c r="I4" s="1">
        <v>-192.97901845179999</v>
      </c>
      <c r="J4" s="1">
        <v>-192.9790055871</v>
      </c>
    </row>
    <row r="5" spans="1:10">
      <c r="A5" t="s">
        <v>10</v>
      </c>
      <c r="B5" s="1">
        <v>-192.98015123600001</v>
      </c>
      <c r="C5" s="1">
        <v>-192.9801621172</v>
      </c>
      <c r="D5" s="1">
        <v>-192.9801698659</v>
      </c>
      <c r="E5" s="1">
        <v>-192.98017450259999</v>
      </c>
      <c r="F5" s="1">
        <v>-192.9801760478</v>
      </c>
      <c r="G5" s="1">
        <v>-192.980174522</v>
      </c>
      <c r="H5" s="1">
        <v>-192.98016994540001</v>
      </c>
      <c r="I5" s="1">
        <v>-192.98016233780001</v>
      </c>
      <c r="J5" s="1">
        <v>-192.98015171930001</v>
      </c>
    </row>
    <row r="6" spans="1:10">
      <c r="A6" t="s">
        <v>10</v>
      </c>
      <c r="B6" s="1">
        <v>-192.9813226302</v>
      </c>
      <c r="C6" s="1">
        <v>-192.98133578759999</v>
      </c>
      <c r="D6" s="1">
        <v>-192.98134581030001</v>
      </c>
      <c r="E6" s="1">
        <v>-192.981352719</v>
      </c>
      <c r="F6" s="1">
        <v>-192.9813565339</v>
      </c>
      <c r="G6" s="1">
        <v>-192.98135727549999</v>
      </c>
      <c r="H6" s="1">
        <v>-192.98135496399999</v>
      </c>
      <c r="I6" s="1">
        <v>-192.98134961950001</v>
      </c>
      <c r="J6" s="1">
        <v>-192.981341262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Fm001</vt:lpstr>
      <vt:lpstr>F000</vt:lpstr>
      <vt:lpstr>F001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ZhuZou</dc:creator>
  <cp:lastModifiedBy>Yihan Shao</cp:lastModifiedBy>
  <dcterms:created xsi:type="dcterms:W3CDTF">2018-03-18T00:24:51Z</dcterms:created>
  <dcterms:modified xsi:type="dcterms:W3CDTF">2018-03-20T18:34:35Z</dcterms:modified>
</cp:coreProperties>
</file>