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o-goo.github.io\source\_posts\doc\option\"/>
    </mc:Choice>
  </mc:AlternateContent>
  <xr:revisionPtr revIDLastSave="0" documentId="13_ncr:1_{495B03FB-719D-4D4B-B3B7-927D91BA343B}" xr6:coauthVersionLast="47" xr6:coauthVersionMax="47" xr10:uidLastSave="{00000000-0000-0000-0000-000000000000}"/>
  <bookViews>
    <workbookView xWindow="20370" yWindow="-120" windowWidth="29040" windowHeight="15720" activeTab="2" xr2:uid="{AC0D51BB-82D1-41F6-92FD-1B9F4F085ED2}"/>
  </bookViews>
  <sheets>
    <sheet name="Web Site (標準答案)" sheetId="1" r:id="rId1"/>
    <sheet name="Call" sheetId="5" r:id="rId2"/>
    <sheet name="Pu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6" l="1"/>
  <c r="B20" i="6"/>
  <c r="B21" i="5"/>
  <c r="B20" i="5"/>
  <c r="E4" i="6"/>
  <c r="E6" i="6" s="1"/>
  <c r="B6" i="6" s="1"/>
  <c r="B11" i="6" s="1"/>
  <c r="E6" i="5"/>
  <c r="B6" i="5" s="1"/>
  <c r="B11" i="5" s="1"/>
  <c r="E4" i="5"/>
  <c r="E5" i="5" s="1"/>
  <c r="D5" i="1"/>
  <c r="D4" i="1"/>
  <c r="B19" i="1"/>
  <c r="D19" i="1"/>
  <c r="D18" i="1"/>
  <c r="B18" i="1"/>
  <c r="B16" i="1"/>
  <c r="B15" i="1"/>
  <c r="B14" i="1"/>
  <c r="B13" i="1"/>
  <c r="B12" i="1"/>
  <c r="B11" i="1"/>
  <c r="B13" i="6" l="1"/>
  <c r="B12" i="6"/>
  <c r="B15" i="6"/>
  <c r="E5" i="6"/>
  <c r="B13" i="5"/>
  <c r="B15" i="5"/>
  <c r="B12" i="5"/>
  <c r="B14" i="6" l="1"/>
  <c r="B16" i="6"/>
  <c r="B16" i="5"/>
  <c r="B14" i="5"/>
</calcChain>
</file>

<file path=xl/sharedStrings.xml><?xml version="1.0" encoding="utf-8"?>
<sst xmlns="http://schemas.openxmlformats.org/spreadsheetml/2006/main" count="66" uniqueCount="30">
  <si>
    <t>美元/人民幣即期匯率</t>
  </si>
  <si>
    <t>互換點差</t>
  </si>
  <si>
    <t>遠期匯率</t>
  </si>
  <si>
    <t>行權匯率</t>
  </si>
  <si>
    <t>期權存續期間</t>
  </si>
  <si>
    <t>人民幣無風險利率</t>
  </si>
  <si>
    <t>美元無風險利率</t>
  </si>
  <si>
    <t>美元/人民幣的隱含波動率</t>
  </si>
  <si>
    <t>d1</t>
  </si>
  <si>
    <t>d2</t>
  </si>
  <si>
    <t>N(d1)</t>
  </si>
  <si>
    <t>N(d2)</t>
  </si>
  <si>
    <t>N(-d1)</t>
  </si>
  <si>
    <t>N(-d2)</t>
  </si>
  <si>
    <t>Premium(Call)</t>
  </si>
  <si>
    <t>Premium(Put)</t>
  </si>
  <si>
    <t>Delta(Call)</t>
  </si>
  <si>
    <t>Delta(Put)</t>
  </si>
  <si>
    <t>Settlement Day</t>
  </si>
  <si>
    <t>End Day</t>
  </si>
  <si>
    <t>Act/365</t>
  </si>
  <si>
    <t>Days</t>
  </si>
  <si>
    <t>Act/360</t>
  </si>
  <si>
    <t>act/365</t>
  </si>
  <si>
    <t>act/360</t>
  </si>
  <si>
    <t xml:space="preserve">Results </t>
  </si>
  <si>
    <t>Price</t>
  </si>
  <si>
    <t>Delta</t>
  </si>
  <si>
    <t>Black Scholes</t>
  </si>
  <si>
    <t>反推外幣利率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</si>
</sst>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%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C00D-D7AC-4DAD-898B-91DE05D3F5FE}">
  <sheetPr codeName="Sheet1"/>
  <dimension ref="A2:D19"/>
  <sheetViews>
    <sheetView workbookViewId="0">
      <selection activeCell="B6" sqref="B6"/>
    </sheetView>
  </sheetViews>
  <sheetFormatPr defaultRowHeight="15" x14ac:dyDescent="0.25"/>
  <cols>
    <col min="1" max="1" width="25.85546875" customWidth="1"/>
    <col min="2" max="2" width="11.7109375" customWidth="1"/>
    <col min="3" max="3" width="11.85546875" customWidth="1"/>
  </cols>
  <sheetData>
    <row r="2" spans="1:4" x14ac:dyDescent="0.25">
      <c r="A2" t="s">
        <v>0</v>
      </c>
      <c r="B2">
        <v>7.1277999999999997</v>
      </c>
    </row>
    <row r="3" spans="1:4" x14ac:dyDescent="0.25">
      <c r="A3" t="s">
        <v>1</v>
      </c>
      <c r="B3">
        <v>7.7999999999999996E-3</v>
      </c>
    </row>
    <row r="4" spans="1:4" x14ac:dyDescent="0.25">
      <c r="A4" t="s">
        <v>2</v>
      </c>
      <c r="B4" s="3">
        <v>7.1356000000000002</v>
      </c>
      <c r="C4" t="s">
        <v>23</v>
      </c>
      <c r="D4">
        <f>91/365</f>
        <v>0.24931506849315069</v>
      </c>
    </row>
    <row r="5" spans="1:4" x14ac:dyDescent="0.25">
      <c r="A5" t="s">
        <v>3</v>
      </c>
      <c r="B5" s="3">
        <v>7.1356000000000002</v>
      </c>
      <c r="C5" t="s">
        <v>24</v>
      </c>
      <c r="D5">
        <f>91/360</f>
        <v>0.25277777777777777</v>
      </c>
    </row>
    <row r="6" spans="1:4" x14ac:dyDescent="0.25">
      <c r="A6" t="s">
        <v>4</v>
      </c>
      <c r="B6" s="1">
        <v>0.24929999999999999</v>
      </c>
    </row>
    <row r="7" spans="1:4" x14ac:dyDescent="0.25">
      <c r="A7" t="s">
        <v>5</v>
      </c>
      <c r="B7" s="2">
        <v>2.7406E-2</v>
      </c>
    </row>
    <row r="8" spans="1:4" x14ac:dyDescent="0.25">
      <c r="A8" t="s">
        <v>6</v>
      </c>
      <c r="B8" s="2">
        <v>2.3019000000000001E-2</v>
      </c>
    </row>
    <row r="9" spans="1:4" x14ac:dyDescent="0.25">
      <c r="A9" t="s">
        <v>7</v>
      </c>
      <c r="B9" s="2">
        <v>4.8500000000000001E-2</v>
      </c>
    </row>
    <row r="11" spans="1:4" x14ac:dyDescent="0.25">
      <c r="A11" t="s">
        <v>8</v>
      </c>
      <c r="B11" s="1">
        <f>(LN(B2/B5)+(B7-B8+B9*B9/2)*B6)/(B9*SQRT(B6))</f>
        <v>1.2106799792672405E-2</v>
      </c>
    </row>
    <row r="12" spans="1:4" x14ac:dyDescent="0.25">
      <c r="A12" t="s">
        <v>9</v>
      </c>
      <c r="B12" s="1">
        <f>B11-B9*SQRT(B6)</f>
        <v>-1.2109226408998256E-2</v>
      </c>
    </row>
    <row r="13" spans="1:4" x14ac:dyDescent="0.25">
      <c r="A13" t="s">
        <v>10</v>
      </c>
      <c r="B13" s="1">
        <f>_xlfn.NORM.S.DIST(B11,TRUE)</f>
        <v>0.50482979632978564</v>
      </c>
    </row>
    <row r="14" spans="1:4" x14ac:dyDescent="0.25">
      <c r="A14" t="s">
        <v>11</v>
      </c>
      <c r="B14" s="1">
        <f>_xlfn.NORM.S.DIST(B12,TRUE)</f>
        <v>0.49516923566132326</v>
      </c>
    </row>
    <row r="15" spans="1:4" x14ac:dyDescent="0.25">
      <c r="A15" t="s">
        <v>12</v>
      </c>
      <c r="B15" s="1">
        <f>_xlfn.NORM.S.DIST(-B11,TRUE)</f>
        <v>0.49517020367021441</v>
      </c>
    </row>
    <row r="16" spans="1:4" x14ac:dyDescent="0.25">
      <c r="A16" t="s">
        <v>13</v>
      </c>
      <c r="B16" s="1">
        <f>_xlfn.NORM.S.DIST(-B12,TRUE)</f>
        <v>0.50483076433867669</v>
      </c>
    </row>
    <row r="18" spans="1:4" x14ac:dyDescent="0.25">
      <c r="A18" t="s">
        <v>14</v>
      </c>
      <c r="B18">
        <f>B2*EXP(-B8*B6)*B13-B5*EXP(-B7*B6)*B14</f>
        <v>6.846441871274811E-2</v>
      </c>
      <c r="C18" t="s">
        <v>16</v>
      </c>
      <c r="D18">
        <f>EXP(-B8*B6)*B13</f>
        <v>0.50194105817036749</v>
      </c>
    </row>
    <row r="19" spans="1:4" x14ac:dyDescent="0.25">
      <c r="A19" t="s">
        <v>15</v>
      </c>
      <c r="B19">
        <f>-B2*EXP(-B8*B6)*B15+B5*EXP(-B7*B6)*B16</f>
        <v>6.8464626939846784E-2</v>
      </c>
      <c r="C19" t="s">
        <v>17</v>
      </c>
      <c r="D19">
        <f>-EXP(-B8*B6)*B15</f>
        <v>-0.49233673965293884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CC45-CD82-4E3E-B417-0422AA544B6F}">
  <dimension ref="A2:E21"/>
  <sheetViews>
    <sheetView workbookViewId="0">
      <selection activeCell="C19" sqref="C19"/>
    </sheetView>
  </sheetViews>
  <sheetFormatPr defaultRowHeight="15" x14ac:dyDescent="0.25"/>
  <cols>
    <col min="1" max="1" width="27.28515625" customWidth="1"/>
    <col min="2" max="2" width="12.28515625" customWidth="1"/>
    <col min="3" max="3" width="13" customWidth="1"/>
    <col min="4" max="4" width="15.28515625" customWidth="1"/>
    <col min="5" max="5" width="12" customWidth="1"/>
  </cols>
  <sheetData>
    <row r="2" spans="1:5" x14ac:dyDescent="0.25">
      <c r="A2" s="13" t="s">
        <v>0</v>
      </c>
      <c r="B2" s="5">
        <v>6.5867000000000004</v>
      </c>
      <c r="C2" s="5"/>
      <c r="D2" s="13" t="s">
        <v>18</v>
      </c>
      <c r="E2" s="6">
        <v>44680</v>
      </c>
    </row>
    <row r="3" spans="1:5" x14ac:dyDescent="0.25">
      <c r="A3" s="13" t="s">
        <v>1</v>
      </c>
      <c r="B3" s="7">
        <v>64</v>
      </c>
      <c r="C3" s="5"/>
      <c r="D3" s="13" t="s">
        <v>19</v>
      </c>
      <c r="E3" s="6">
        <v>44713</v>
      </c>
    </row>
    <row r="4" spans="1:5" x14ac:dyDescent="0.25">
      <c r="A4" s="13"/>
      <c r="B4" s="8"/>
      <c r="C4" s="5"/>
      <c r="D4" s="13" t="s">
        <v>21</v>
      </c>
      <c r="E4" s="5">
        <f>E3-E2</f>
        <v>33</v>
      </c>
    </row>
    <row r="5" spans="1:5" x14ac:dyDescent="0.25">
      <c r="A5" s="13" t="s">
        <v>3</v>
      </c>
      <c r="B5" s="9">
        <v>6.6032999999999999</v>
      </c>
      <c r="C5" s="5"/>
      <c r="D5" s="13" t="s">
        <v>20</v>
      </c>
      <c r="E5" s="5">
        <f>E4/365</f>
        <v>9.0410958904109592E-2</v>
      </c>
    </row>
    <row r="6" spans="1:5" x14ac:dyDescent="0.25">
      <c r="A6" s="13" t="s">
        <v>4</v>
      </c>
      <c r="B6" s="10">
        <f>E6</f>
        <v>9.166666666666666E-2</v>
      </c>
      <c r="C6" s="5"/>
      <c r="D6" s="13" t="s">
        <v>22</v>
      </c>
      <c r="E6" s="5">
        <f>E4/360</f>
        <v>9.166666666666666E-2</v>
      </c>
    </row>
    <row r="7" spans="1:5" x14ac:dyDescent="0.25">
      <c r="A7" s="13" t="s">
        <v>5</v>
      </c>
      <c r="B7" s="11">
        <v>2.2137E-2</v>
      </c>
      <c r="C7" s="5"/>
      <c r="D7" s="5"/>
      <c r="E7" s="5"/>
    </row>
    <row r="8" spans="1:5" x14ac:dyDescent="0.25">
      <c r="A8" s="13" t="s">
        <v>6</v>
      </c>
      <c r="B8" s="11">
        <v>1.0702E-2</v>
      </c>
      <c r="C8" s="5"/>
      <c r="D8" s="5"/>
      <c r="E8" s="5"/>
    </row>
    <row r="9" spans="1:5" x14ac:dyDescent="0.25">
      <c r="A9" s="13" t="s">
        <v>7</v>
      </c>
      <c r="B9" s="11">
        <v>5.2999999999999999E-2</v>
      </c>
      <c r="C9" s="5"/>
      <c r="D9" s="5"/>
      <c r="E9" s="5"/>
    </row>
    <row r="10" spans="1:5" x14ac:dyDescent="0.25">
      <c r="A10" s="13"/>
      <c r="B10" s="5"/>
      <c r="C10" s="5"/>
      <c r="D10" s="5"/>
      <c r="E10" s="5"/>
    </row>
    <row r="11" spans="1:5" x14ac:dyDescent="0.25">
      <c r="A11" s="13" t="s">
        <v>8</v>
      </c>
      <c r="B11" s="12">
        <f>(LN(B2/B5)+(B7-B8+B9*B9/2)*B6)/(B9*SQRT(B6))</f>
        <v>-8.3513640044084569E-2</v>
      </c>
      <c r="C11" s="5"/>
      <c r="D11" s="5"/>
      <c r="E11" s="5"/>
    </row>
    <row r="12" spans="1:5" x14ac:dyDescent="0.25">
      <c r="A12" s="13" t="s">
        <v>9</v>
      </c>
      <c r="B12" s="12">
        <f>B11-B9*SQRT(B6)</f>
        <v>-9.9560186920801277E-2</v>
      </c>
      <c r="C12" s="5"/>
      <c r="D12" s="5"/>
      <c r="E12" s="5"/>
    </row>
    <row r="13" spans="1:5" x14ac:dyDescent="0.25">
      <c r="A13" s="13" t="s">
        <v>10</v>
      </c>
      <c r="B13" s="12">
        <f>_xlfn.NORM.S.DIST(B11,TRUE)</f>
        <v>0.46672156604661019</v>
      </c>
      <c r="C13" s="5"/>
      <c r="D13" s="5"/>
      <c r="E13" s="5"/>
    </row>
    <row r="14" spans="1:5" x14ac:dyDescent="0.25">
      <c r="A14" s="13" t="s">
        <v>11</v>
      </c>
      <c r="B14" s="12">
        <f>_xlfn.NORM.S.DIST(B12,TRUE)</f>
        <v>0.46034675147883686</v>
      </c>
      <c r="C14" s="5"/>
      <c r="D14" s="5"/>
      <c r="E14" s="5"/>
    </row>
    <row r="15" spans="1:5" x14ac:dyDescent="0.25">
      <c r="A15" s="13" t="s">
        <v>12</v>
      </c>
      <c r="B15" s="12">
        <f>_xlfn.NORM.S.DIST(-B11,TRUE)</f>
        <v>0.53327843395338981</v>
      </c>
      <c r="C15" s="5"/>
      <c r="D15" s="5"/>
      <c r="E15" s="5"/>
    </row>
    <row r="16" spans="1:5" x14ac:dyDescent="0.25">
      <c r="A16" s="13" t="s">
        <v>13</v>
      </c>
      <c r="B16" s="12">
        <f>_xlfn.NORM.S.DIST(-B12,TRUE)</f>
        <v>0.53965324852116314</v>
      </c>
      <c r="C16" s="5"/>
      <c r="D16" s="5"/>
      <c r="E16" s="5"/>
    </row>
    <row r="19" spans="1:3" x14ac:dyDescent="0.25">
      <c r="A19" s="4" t="s">
        <v>25</v>
      </c>
      <c r="B19" t="s">
        <v>28</v>
      </c>
      <c r="C19" t="s">
        <v>29</v>
      </c>
    </row>
    <row r="20" spans="1:3" x14ac:dyDescent="0.25">
      <c r="A20" s="4" t="s">
        <v>26</v>
      </c>
      <c r="B20">
        <f>B2*EXP(-B8*B6)*B13-B5*EXP(-B7*B6)*B14</f>
        <v>3.7495116027040698E-2</v>
      </c>
    </row>
    <row r="21" spans="1:3" x14ac:dyDescent="0.25">
      <c r="A21" s="4" t="s">
        <v>27</v>
      </c>
      <c r="B21">
        <f>EXP(-B8*B6)*B13</f>
        <v>0.46626392892315066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42E6-EC8A-4A20-B661-D3377F3962C8}">
  <dimension ref="A2:E21"/>
  <sheetViews>
    <sheetView tabSelected="1" workbookViewId="0">
      <selection activeCell="D24" sqref="D24"/>
    </sheetView>
  </sheetViews>
  <sheetFormatPr defaultRowHeight="15" x14ac:dyDescent="0.25"/>
  <cols>
    <col min="1" max="1" width="25.140625" customWidth="1"/>
    <col min="2" max="2" width="12.28515625" customWidth="1"/>
    <col min="3" max="3" width="12.85546875" customWidth="1"/>
    <col min="4" max="4" width="16.42578125" customWidth="1"/>
    <col min="5" max="5" width="14.28515625" customWidth="1"/>
  </cols>
  <sheetData>
    <row r="2" spans="1:5" x14ac:dyDescent="0.25">
      <c r="A2" s="13" t="s">
        <v>0</v>
      </c>
      <c r="B2" s="5">
        <v>6.5867000000000004</v>
      </c>
      <c r="C2" s="5"/>
      <c r="D2" s="13" t="s">
        <v>18</v>
      </c>
      <c r="E2" s="6">
        <v>44680</v>
      </c>
    </row>
    <row r="3" spans="1:5" x14ac:dyDescent="0.25">
      <c r="A3" s="13" t="s">
        <v>1</v>
      </c>
      <c r="B3" s="7">
        <v>64</v>
      </c>
      <c r="C3" s="5"/>
      <c r="D3" s="13" t="s">
        <v>19</v>
      </c>
      <c r="E3" s="6">
        <v>44713</v>
      </c>
    </row>
    <row r="4" spans="1:5" x14ac:dyDescent="0.25">
      <c r="A4" s="13"/>
      <c r="B4" s="8"/>
      <c r="C4" s="5"/>
      <c r="D4" s="13" t="s">
        <v>21</v>
      </c>
      <c r="E4" s="5">
        <f>E3-E2</f>
        <v>33</v>
      </c>
    </row>
    <row r="5" spans="1:5" x14ac:dyDescent="0.25">
      <c r="A5" s="13" t="s">
        <v>3</v>
      </c>
      <c r="B5" s="9">
        <v>6.6032999999999999</v>
      </c>
      <c r="C5" s="5"/>
      <c r="D5" s="13" t="s">
        <v>20</v>
      </c>
      <c r="E5" s="5">
        <f>E4/365</f>
        <v>9.0410958904109592E-2</v>
      </c>
    </row>
    <row r="6" spans="1:5" x14ac:dyDescent="0.25">
      <c r="A6" s="13" t="s">
        <v>4</v>
      </c>
      <c r="B6" s="10">
        <f>E6</f>
        <v>9.166666666666666E-2</v>
      </c>
      <c r="C6" s="5"/>
      <c r="D6" s="13" t="s">
        <v>22</v>
      </c>
      <c r="E6" s="5">
        <f>E4/360</f>
        <v>9.166666666666666E-2</v>
      </c>
    </row>
    <row r="7" spans="1:5" x14ac:dyDescent="0.25">
      <c r="A7" s="13" t="s">
        <v>5</v>
      </c>
      <c r="B7" s="11">
        <v>2.2137E-2</v>
      </c>
      <c r="C7" s="5"/>
      <c r="D7" s="5"/>
      <c r="E7" s="5"/>
    </row>
    <row r="8" spans="1:5" x14ac:dyDescent="0.25">
      <c r="A8" s="13" t="s">
        <v>6</v>
      </c>
      <c r="B8" s="11">
        <v>1.0702E-2</v>
      </c>
      <c r="C8" s="5"/>
      <c r="D8" s="5"/>
      <c r="E8" s="5"/>
    </row>
    <row r="9" spans="1:5" x14ac:dyDescent="0.25">
      <c r="A9" s="13" t="s">
        <v>7</v>
      </c>
      <c r="B9" s="11">
        <v>5.2999999999999999E-2</v>
      </c>
      <c r="C9" s="5"/>
      <c r="D9" s="5"/>
      <c r="E9" s="5"/>
    </row>
    <row r="10" spans="1:5" x14ac:dyDescent="0.25">
      <c r="A10" s="13"/>
      <c r="B10" s="5"/>
      <c r="C10" s="5"/>
      <c r="D10" s="5"/>
      <c r="E10" s="5"/>
    </row>
    <row r="11" spans="1:5" x14ac:dyDescent="0.25">
      <c r="A11" s="13" t="s">
        <v>8</v>
      </c>
      <c r="B11" s="12">
        <f>(LN(B2/B5)+(B7-B8+B9*B9/2)*B6)/(B9*SQRT(B6))</f>
        <v>-8.3513640044084569E-2</v>
      </c>
      <c r="C11" s="5"/>
      <c r="D11" s="5"/>
      <c r="E11" s="5"/>
    </row>
    <row r="12" spans="1:5" x14ac:dyDescent="0.25">
      <c r="A12" s="13" t="s">
        <v>9</v>
      </c>
      <c r="B12" s="12">
        <f>B11-B9*SQRT(B6)</f>
        <v>-9.9560186920801277E-2</v>
      </c>
      <c r="C12" s="5"/>
      <c r="D12" s="5"/>
      <c r="E12" s="5"/>
    </row>
    <row r="13" spans="1:5" x14ac:dyDescent="0.25">
      <c r="A13" s="13" t="s">
        <v>10</v>
      </c>
      <c r="B13" s="12">
        <f>_xlfn.NORM.S.DIST(B11,TRUE)</f>
        <v>0.46672156604661019</v>
      </c>
      <c r="C13" s="5"/>
      <c r="D13" s="5"/>
      <c r="E13" s="5"/>
    </row>
    <row r="14" spans="1:5" x14ac:dyDescent="0.25">
      <c r="A14" s="13" t="s">
        <v>11</v>
      </c>
      <c r="B14" s="12">
        <f>_xlfn.NORM.S.DIST(B12,TRUE)</f>
        <v>0.46034675147883686</v>
      </c>
      <c r="C14" s="5"/>
      <c r="D14" s="5"/>
      <c r="E14" s="5"/>
    </row>
    <row r="15" spans="1:5" x14ac:dyDescent="0.25">
      <c r="A15" s="13" t="s">
        <v>12</v>
      </c>
      <c r="B15" s="12">
        <f>_xlfn.NORM.S.DIST(-B11,TRUE)</f>
        <v>0.53327843395338981</v>
      </c>
      <c r="C15" s="5"/>
      <c r="D15" s="5"/>
      <c r="E15" s="5"/>
    </row>
    <row r="16" spans="1:5" x14ac:dyDescent="0.25">
      <c r="A16" s="13" t="s">
        <v>13</v>
      </c>
      <c r="B16" s="12">
        <f>_xlfn.NORM.S.DIST(-B12,TRUE)</f>
        <v>0.53965324852116314</v>
      </c>
      <c r="C16" s="5"/>
      <c r="D16" s="5"/>
      <c r="E16" s="5"/>
    </row>
    <row r="19" spans="1:3" x14ac:dyDescent="0.25">
      <c r="A19" s="4" t="s">
        <v>25</v>
      </c>
      <c r="B19" t="s">
        <v>28</v>
      </c>
      <c r="C19" t="s">
        <v>29</v>
      </c>
    </row>
    <row r="20" spans="1:3" x14ac:dyDescent="0.25">
      <c r="A20" s="4" t="s">
        <v>26</v>
      </c>
      <c r="B20">
        <f>-B2*EXP(-B8*B6)*B15+B5*EXP(-B7*B6)*B16</f>
        <v>4.7167614791229884E-2</v>
      </c>
    </row>
    <row r="21" spans="1:3" x14ac:dyDescent="0.25">
      <c r="A21" s="4" t="s">
        <v>27</v>
      </c>
      <c r="B21">
        <f>-EXP(-B8*B6)*B15</f>
        <v>-0.53275553544971732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Site (標準答案)</vt:lpstr>
      <vt:lpstr>Call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2022-04-30T08:02:54Z</dcterms:created>
  <dcterms:modified xsi:type="dcterms:W3CDTF">2022-05-06T10:05:49Z</dcterms:modified>
</cp:coreProperties>
</file>