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aiti\package\sanari\"/>
    </mc:Choice>
  </mc:AlternateContent>
  <xr:revisionPtr revIDLastSave="0" documentId="13_ncr:1_{903DD4AE-DFF8-42D5-BDC7-3FA28395E196}" xr6:coauthVersionLast="46" xr6:coauthVersionMax="46" xr10:uidLastSave="{00000000-0000-0000-0000-000000000000}"/>
  <bookViews>
    <workbookView xWindow="-120" yWindow="-120" windowWidth="29040" windowHeight="16440" xr2:uid="{DCBB8D3A-5E72-4F12-96BB-EE1B8EC0E3F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0" i="3" l="1"/>
  <c r="AR9" i="3"/>
  <c r="AR4" i="3"/>
  <c r="AR3" i="3"/>
  <c r="AB16" i="3"/>
  <c r="AD16" i="3"/>
  <c r="AJ10" i="3"/>
  <c r="AJ9" i="3"/>
  <c r="AJ8" i="3"/>
  <c r="AJ7" i="3"/>
  <c r="AJ6" i="3"/>
  <c r="AJ5" i="3"/>
  <c r="AJ4" i="3"/>
  <c r="AJ3" i="3"/>
  <c r="AB15" i="3"/>
  <c r="AR13" i="3" s="1"/>
  <c r="AD15" i="3"/>
  <c r="AB14" i="3"/>
  <c r="AD14" i="3"/>
  <c r="AB13" i="3"/>
  <c r="AR11" i="3" s="1"/>
  <c r="AD13" i="3"/>
  <c r="AB12" i="3"/>
  <c r="AR8" i="3" s="1"/>
  <c r="AD12" i="3"/>
  <c r="AB11" i="3"/>
  <c r="AR7" i="3" s="1"/>
  <c r="AD11" i="3"/>
  <c r="AB10" i="3"/>
  <c r="AD10" i="3"/>
  <c r="AB9" i="3"/>
  <c r="AD9" i="3"/>
  <c r="AB8" i="3"/>
  <c r="AD8" i="3"/>
  <c r="AB7" i="3"/>
  <c r="AD7" i="3"/>
  <c r="AB6" i="3"/>
  <c r="AD6" i="3"/>
  <c r="AB5" i="3"/>
  <c r="AD5" i="3"/>
  <c r="AB4" i="3"/>
  <c r="AD4" i="3"/>
  <c r="AD3" i="3"/>
  <c r="AB3" i="3"/>
  <c r="L10" i="3"/>
  <c r="N10" i="3"/>
  <c r="L9" i="3"/>
  <c r="N9" i="3"/>
  <c r="L8" i="3"/>
  <c r="N8" i="3"/>
  <c r="L7" i="3"/>
  <c r="N7" i="3"/>
  <c r="N3" i="3"/>
  <c r="N4" i="3"/>
  <c r="N5" i="3"/>
  <c r="N6" i="3"/>
  <c r="L3" i="3"/>
  <c r="L4" i="3"/>
  <c r="L5" i="3"/>
  <c r="L6" i="3"/>
  <c r="AL10" i="3" l="1"/>
  <c r="AR14" i="3"/>
  <c r="AR12" i="3"/>
  <c r="AL3" i="3"/>
  <c r="AR6" i="3"/>
  <c r="AR5" i="3"/>
  <c r="AL8" i="3"/>
  <c r="AL6" i="3"/>
  <c r="AL4" i="3"/>
  <c r="AL5" i="3"/>
  <c r="AL7" i="3"/>
  <c r="AL9" i="3"/>
</calcChain>
</file>

<file path=xl/sharedStrings.xml><?xml version="1.0" encoding="utf-8"?>
<sst xmlns="http://schemas.openxmlformats.org/spreadsheetml/2006/main" count="104" uniqueCount="53">
  <si>
    <t>Application</t>
  </si>
  <si>
    <t>Administrator</t>
  </si>
  <si>
    <t>Admin</t>
  </si>
  <si>
    <t>User</t>
  </si>
  <si>
    <t>Auth</t>
  </si>
  <si>
    <t>Dashboard</t>
  </si>
  <si>
    <t>Index</t>
  </si>
  <si>
    <t>Login</t>
  </si>
  <si>
    <t>Register</t>
  </si>
  <si>
    <t>Logout</t>
  </si>
  <si>
    <t>Profile</t>
  </si>
  <si>
    <t>GET</t>
  </si>
  <si>
    <t>POST</t>
  </si>
  <si>
    <t>user</t>
  </si>
  <si>
    <t>id</t>
  </si>
  <si>
    <t>name</t>
  </si>
  <si>
    <t>Developer</t>
  </si>
  <si>
    <t>admin</t>
  </si>
  <si>
    <t>dashboard</t>
  </si>
  <si>
    <t>group</t>
  </si>
  <si>
    <t>permission</t>
  </si>
  <si>
    <t>account</t>
  </si>
  <si>
    <t>Account</t>
  </si>
  <si>
    <t>dev</t>
  </si>
  <si>
    <t>Group</t>
  </si>
  <si>
    <t>User Role</t>
  </si>
  <si>
    <t>account_id</t>
  </si>
  <si>
    <t>group_id</t>
  </si>
  <si>
    <t>default</t>
  </si>
  <si>
    <t>app</t>
  </si>
  <si>
    <t>prefix</t>
  </si>
  <si>
    <t>auth</t>
  </si>
  <si>
    <t>administrator</t>
  </si>
  <si>
    <t>parent_id</t>
  </si>
  <si>
    <t>login</t>
  </si>
  <si>
    <t>register</t>
  </si>
  <si>
    <t>logout</t>
  </si>
  <si>
    <t>profile</t>
  </si>
  <si>
    <t>Moduls</t>
  </si>
  <si>
    <t>app_id</t>
  </si>
  <si>
    <t>modul_id</t>
  </si>
  <si>
    <t>modul</t>
  </si>
  <si>
    <t>metode</t>
  </si>
  <si>
    <t>Permission</t>
  </si>
  <si>
    <t>permission_id</t>
  </si>
  <si>
    <t>Role</t>
  </si>
  <si>
    <t>is_auth</t>
  </si>
  <si>
    <t>menu</t>
  </si>
  <si>
    <t>Main</t>
  </si>
  <si>
    <t>Home</t>
  </si>
  <si>
    <t>Menu</t>
  </si>
  <si>
    <t>My Profile</t>
  </si>
  <si>
    <t>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</si>
</sst>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3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34C33-8C71-4EBD-AFAA-F4E70B8010B0}" name="Table1" displayName="Table1" ref="A2:B6" totalsRowShown="0" headerRowDxfId="52">
  <autoFilter ref="A2:B6" xr:uid="{C541E36E-468E-4591-B837-B30E2EA21F25}"/>
  <tableColumns count="2">
    <tableColumn id="1" xr3:uid="{E0296A32-BF39-4271-9B8C-EEB95D89214E}" name="id" dataDxfId="51"/>
    <tableColumn id="2" xr3:uid="{CCFD9CCE-2B11-4975-AE36-3BEE4D4C909A}" name="name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3594B-EF57-4619-9444-EA513880603C}" name="Table4" displayName="Table4" ref="D2:E6" totalsRowShown="0" headerRowDxfId="49">
  <autoFilter ref="D2:E6" xr:uid="{9A49CAAC-3B34-4351-AFA6-7395F9F7EC77}"/>
  <tableColumns count="2">
    <tableColumn id="1" xr3:uid="{1AD80C31-9880-40E1-A826-32529091B5FB}" name="id" dataDxfId="48"/>
    <tableColumn id="2" xr3:uid="{4E8B8328-3E53-412D-BDEB-3A12F9D9FF6F}" name="account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99D9E-AA27-42B5-B747-9BB36501B364}" name="Table7" displayName="Table7" ref="G2:H6" totalsRowShown="0" headerRowDxfId="46">
  <autoFilter ref="G2:H6" xr:uid="{96FE3236-EE01-4AEC-9A01-9567B7C3D590}"/>
  <tableColumns count="2">
    <tableColumn id="1" xr3:uid="{231D3FCD-C4F2-4F40-B297-7D669B8CDED9}" name="id" dataDxfId="45"/>
    <tableColumn id="2" xr3:uid="{C32E32E8-0136-4241-B4FB-588566883E2F}" name="group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69CA01-8AF0-4192-B0F0-CCFA297E6D3E}" name="Table8" displayName="Table8" ref="J2:O10" totalsRowShown="0" headerRowDxfId="43" dataDxfId="42">
  <autoFilter ref="J2:O10" xr:uid="{B857374C-2BC4-4344-B8C4-F94CCB7A282C}"/>
  <tableColumns count="6">
    <tableColumn id="1" xr3:uid="{7F38BCA8-D3C2-4BC9-AB7E-3E60D88EDA31}" name="id" dataDxfId="41"/>
    <tableColumn id="2" xr3:uid="{41AB9A20-5568-4D08-A081-2A7592386D1C}" name="account_id" dataDxfId="40"/>
    <tableColumn id="3" xr3:uid="{E565EFC4-A73A-4E33-970B-4F708050BD1F}" name="account" dataDxfId="39">
      <calculatedColumnFormula>IFERROR(VLOOKUP(Table8[[#This Row],[account_id]],Table4[#All],2,TRUE),"")</calculatedColumnFormula>
    </tableColumn>
    <tableColumn id="4" xr3:uid="{A65441E1-C66B-4A1B-ADFD-B8A2ED9AA01A}" name="group_id" dataDxfId="38"/>
    <tableColumn id="5" xr3:uid="{FF92414D-C688-448A-8DD0-B3806683DAA5}" name="group" dataDxfId="37">
      <calculatedColumnFormula>IFERROR(VLOOKUP(Table8[[#This Row],[group_id]],Table7[#All],2,TRUE),"")</calculatedColumnFormula>
    </tableColumn>
    <tableColumn id="6" xr3:uid="{A807C4A5-8AE7-40E8-A1B5-9EEAAD7B5CA2}" name="default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9ACC5D-9FA3-457C-B294-D2A9EBF0D82A}" name="Table9" displayName="Table9" ref="Q2:S7" totalsRowShown="0" headerRowDxfId="35" dataDxfId="34">
  <autoFilter ref="Q2:S7" xr:uid="{97B88B4C-9D9F-4CB8-B914-F1317EC8BF2D}"/>
  <tableColumns count="3">
    <tableColumn id="1" xr3:uid="{6B367AA9-6136-4101-A30B-9BBF7D4533E4}" name="id" dataDxfId="33"/>
    <tableColumn id="2" xr3:uid="{3476A1EE-B9BC-4C24-B1C2-719EA32939C8}" name="app" dataDxfId="32"/>
    <tableColumn id="3" xr3:uid="{C598BF80-574C-4222-A3C7-572EB9A53893}" name="prefix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297044-3E1A-4EA5-A949-F35A8CC59790}" name="Table10" displayName="Table10" ref="U2:X7" totalsRowShown="0" headerRowDxfId="30" dataDxfId="29">
  <autoFilter ref="U2:X7" xr:uid="{9460E0A1-B78C-4985-A63B-456789AE7C67}"/>
  <tableColumns count="4">
    <tableColumn id="1" xr3:uid="{363670DA-CBE9-4693-9DF9-B4048110D9BE}" name="id" dataDxfId="28"/>
    <tableColumn id="2" xr3:uid="{F03B079F-0FE0-4767-AB3C-CAC99488A14D}" name="name" dataDxfId="27"/>
    <tableColumn id="3" xr3:uid="{1082A4AD-A8CC-45CE-99F0-288402472F3F}" name="prefix" dataDxfId="26"/>
    <tableColumn id="4" xr3:uid="{35358DC7-51D3-438A-90E7-CB8F274BFFC0}" name="parent_id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626043-5B31-433E-BEA3-E33B4B89749C}" name="Table11" displayName="Table11" ref="Z2:AF16" totalsRowShown="0" headerRowDxfId="24" dataDxfId="23">
  <autoFilter ref="Z2:AF16" xr:uid="{CE408C0E-A029-4BDB-99B3-BB0552AB69D5}"/>
  <tableColumns count="7">
    <tableColumn id="1" xr3:uid="{9A26C96E-0498-46B8-854B-1FFEF84DAE24}" name="id" dataDxfId="22"/>
    <tableColumn id="2" xr3:uid="{1998A63D-703D-4ADE-8D42-356208440870}" name="app_id" dataDxfId="21"/>
    <tableColumn id="3" xr3:uid="{744C52A5-06D7-45EA-A751-1A85007718F1}" name="app" dataDxfId="20">
      <calculatedColumnFormula>IFERROR(VLOOKUP(Table11[[#This Row],[app_id]],Table9[#All],3,TRUE),"")</calculatedColumnFormula>
    </tableColumn>
    <tableColumn id="4" xr3:uid="{54C636EA-4277-4042-B3AE-E437B3822A87}" name="modul_id" dataDxfId="19"/>
    <tableColumn id="5" xr3:uid="{D6D7F8BB-AA85-404F-839E-D25544456CC2}" name="modul" dataDxfId="18">
      <calculatedColumnFormula>IFERROR(IF(VLOOKUP(Table11[[#This Row],[modul_id]],Table10[#All],3,TRUE)=0,"",VLOOKUP(Table11[[#This Row],[modul_id]],Table10[#All],3,TRUE)),"")</calculatedColumnFormula>
    </tableColumn>
    <tableColumn id="6" xr3:uid="{B759D3B0-1A11-4C95-A141-48389BB5E269}" name="metode" dataDxfId="17"/>
    <tableColumn id="7" xr3:uid="{F2F44C89-095B-4C01-A008-AD43A250BD67}" name="is_auth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F47D35-1048-4787-9251-9EBA0C4305F7}" name="Table12" displayName="Table12" ref="AH2:AM10" totalsRowShown="0" headerRowDxfId="15" dataDxfId="14">
  <autoFilter ref="AH2:AM10" xr:uid="{41C8D021-0DE6-4F03-8291-80CFC43CF021}"/>
  <tableColumns count="6">
    <tableColumn id="1" xr3:uid="{226D3F84-7675-4C96-BE5F-ECFA1F4C9779}" name="id" dataDxfId="13"/>
    <tableColumn id="2" xr3:uid="{5BE8E6FF-1B0C-4CB7-B994-4C249B3D05A3}" name="group_id" dataDxfId="12"/>
    <tableColumn id="3" xr3:uid="{D2ADF9B2-D112-480F-962C-F4B3FE467CD7}" name="group" dataDxfId="11">
      <calculatedColumnFormula>IFERROR(VLOOKUP(Table12[[#This Row],[group_id]],Table7[#All],2,TRUE),"")</calculatedColumnFormula>
    </tableColumn>
    <tableColumn id="4" xr3:uid="{E6A46CC3-341F-42CB-8747-E2CCE9598999}" name="permission_id" dataDxfId="10"/>
    <tableColumn id="5" xr3:uid="{6DA9683A-1C79-4B3C-9861-989CD0B54311}" name="permission" dataDxfId="9">
      <calculatedColumnFormula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calculatedColumnFormula>
    </tableColumn>
    <tableColumn id="6" xr3:uid="{E997C490-D1E2-44DA-A0BB-E1E5AA5FEDC8}" name="default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5E6EE9-9001-4B2B-ABF3-CE42EBA8D72F}" name="Table2" displayName="Table2" ref="AO2:AT14" totalsRowShown="0" headerRowDxfId="6" dataDxfId="7">
  <autoFilter ref="AO2:AT14" xr:uid="{225B2977-51A2-444B-A487-8E79455FD7DF}"/>
  <tableColumns count="6">
    <tableColumn id="1" xr3:uid="{7080D142-CDDA-4F2D-8E19-437B2092ACA8}" name="id" dataDxfId="5"/>
    <tableColumn id="2" xr3:uid="{3B876700-6642-4BD8-BFCC-7FADEFE1D4E9}" name="menu" dataDxfId="4"/>
    <tableColumn id="3" xr3:uid="{01DFE634-438A-4F66-B0EE-215E6AC2E564}" name="permission_id" dataDxfId="3"/>
    <tableColumn id="4" xr3:uid="{FC914841-2E16-4BCE-93E8-9ED1F290DC0E}" name="permission" dataDxfId="1">
      <calculatedColumnFormula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calculatedColumnFormula>
    </tableColumn>
    <tableColumn id="5" xr3:uid="{4DD08C3D-BE86-4CCB-8B87-51D6F9C796C8}" name="parent_id" dataDxfId="2"/>
    <tableColumn id="6" xr3:uid="{23015F6F-96C4-41F6-936D-87F181A3B0FD}" name="sor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0E4-DF8A-4A3B-ABE6-26711520F073}">
  <dimension ref="A1:AT16"/>
  <sheetViews>
    <sheetView tabSelected="1" topLeftCell="AE1" workbookViewId="0">
      <selection activeCell="AT15" sqref="AT15"/>
    </sheetView>
  </sheetViews>
  <sheetFormatPr defaultRowHeight="15" x14ac:dyDescent="0.25"/>
  <cols>
    <col min="1" max="1" width="7.28515625" style="2" bestFit="1" customWidth="1"/>
    <col min="2" max="2" width="15.85546875" style="2" customWidth="1"/>
    <col min="3" max="3" width="1.5703125" style="2" customWidth="1"/>
    <col min="4" max="4" width="7.28515625" style="2" bestFit="1" customWidth="1"/>
    <col min="5" max="5" width="15.28515625" style="2" customWidth="1"/>
    <col min="6" max="6" width="2.140625" style="2" customWidth="1"/>
    <col min="7" max="7" width="7.28515625" style="2" bestFit="1" customWidth="1"/>
    <col min="8" max="8" width="18.5703125" style="2" customWidth="1"/>
    <col min="9" max="9" width="3.140625" style="2" customWidth="1"/>
    <col min="10" max="10" width="7.28515625" style="2" bestFit="1" customWidth="1"/>
    <col min="11" max="11" width="15.140625" style="2" bestFit="1" customWidth="1"/>
    <col min="12" max="12" width="19.85546875" style="2" customWidth="1"/>
    <col min="13" max="13" width="13.42578125" style="2" bestFit="1" customWidth="1"/>
    <col min="14" max="14" width="15.85546875" style="2" customWidth="1"/>
    <col min="15" max="15" width="12" style="2" bestFit="1" customWidth="1"/>
    <col min="16" max="16" width="3" style="2" customWidth="1"/>
    <col min="17" max="17" width="7.28515625" style="2" bestFit="1" customWidth="1"/>
    <col min="18" max="18" width="17.140625" style="2" customWidth="1"/>
    <col min="19" max="19" width="19.85546875" style="2" customWidth="1"/>
    <col min="20" max="20" width="2.42578125" style="2" customWidth="1"/>
    <col min="21" max="21" width="7.28515625" style="2" bestFit="1" customWidth="1"/>
    <col min="22" max="22" width="16.5703125" style="2" customWidth="1"/>
    <col min="23" max="23" width="15.85546875" style="2" customWidth="1"/>
    <col min="24" max="24" width="14.140625" style="2" bestFit="1" customWidth="1"/>
    <col min="25" max="25" width="2.28515625" style="2" customWidth="1"/>
    <col min="26" max="26" width="7.28515625" style="2" bestFit="1" customWidth="1"/>
    <col min="27" max="27" width="11.5703125" style="2" bestFit="1" customWidth="1"/>
    <col min="28" max="28" width="15.28515625" style="2" customWidth="1"/>
    <col min="29" max="29" width="14" style="2" bestFit="1" customWidth="1"/>
    <col min="30" max="30" width="19" style="2" customWidth="1"/>
    <col min="31" max="31" width="12.5703125" style="2" bestFit="1" customWidth="1"/>
    <col min="32" max="32" width="12" style="2" bestFit="1" customWidth="1"/>
    <col min="33" max="33" width="2.42578125" style="2" customWidth="1"/>
    <col min="34" max="34" width="7.28515625" style="2" bestFit="1" customWidth="1"/>
    <col min="35" max="35" width="13.42578125" style="2" bestFit="1" customWidth="1"/>
    <col min="36" max="36" width="21.5703125" style="2" customWidth="1"/>
    <col min="37" max="37" width="18.28515625" style="2" bestFit="1" customWidth="1"/>
    <col min="38" max="38" width="42.5703125" style="2" customWidth="1"/>
    <col min="39" max="39" width="12" style="2" bestFit="1" customWidth="1"/>
    <col min="40" max="40" width="2.85546875" style="2" customWidth="1"/>
    <col min="41" max="41" width="7.28515625" style="2" bestFit="1" customWidth="1"/>
    <col min="42" max="42" width="27" style="2" customWidth="1"/>
    <col min="43" max="43" width="18.28515625" style="2" bestFit="1" customWidth="1"/>
    <col min="44" max="44" width="28.5703125" style="2" customWidth="1"/>
    <col min="45" max="45" width="14.140625" style="2" bestFit="1" customWidth="1"/>
    <col min="46" max="46" width="10.85546875" style="2" bestFit="1" customWidth="1"/>
    <col min="47" max="16384" width="9.140625" style="2"/>
  </cols>
  <sheetData>
    <row r="1" spans="1:46" x14ac:dyDescent="0.25">
      <c r="A1" s="5" t="s">
        <v>3</v>
      </c>
      <c r="B1" s="5"/>
      <c r="D1" s="5" t="s">
        <v>22</v>
      </c>
      <c r="E1" s="5"/>
      <c r="G1" s="5" t="s">
        <v>24</v>
      </c>
      <c r="H1" s="5"/>
      <c r="J1" s="5" t="s">
        <v>25</v>
      </c>
      <c r="K1" s="5"/>
      <c r="L1" s="5"/>
      <c r="M1" s="5"/>
      <c r="N1" s="5"/>
      <c r="O1" s="5"/>
      <c r="Q1" s="5" t="s">
        <v>0</v>
      </c>
      <c r="R1" s="5"/>
      <c r="S1" s="5"/>
      <c r="U1" s="5" t="s">
        <v>38</v>
      </c>
      <c r="V1" s="5"/>
      <c r="W1" s="5"/>
      <c r="X1" s="5"/>
      <c r="Z1" s="5" t="s">
        <v>43</v>
      </c>
      <c r="AA1" s="5"/>
      <c r="AB1" s="5"/>
      <c r="AC1" s="5"/>
      <c r="AD1" s="5"/>
      <c r="AE1" s="5"/>
      <c r="AH1" s="5" t="s">
        <v>45</v>
      </c>
      <c r="AI1" s="5"/>
      <c r="AJ1" s="5"/>
      <c r="AK1" s="5"/>
      <c r="AL1" s="5"/>
      <c r="AO1" s="5" t="s">
        <v>50</v>
      </c>
      <c r="AP1" s="5"/>
      <c r="AQ1" s="5"/>
      <c r="AR1" s="5"/>
      <c r="AS1" s="5"/>
      <c r="AT1" s="5"/>
    </row>
    <row r="2" spans="1:46" x14ac:dyDescent="0.25">
      <c r="A2" s="2" t="s">
        <v>14</v>
      </c>
      <c r="B2" s="2" t="s">
        <v>15</v>
      </c>
      <c r="D2" s="2" t="s">
        <v>14</v>
      </c>
      <c r="E2" s="2" t="s">
        <v>21</v>
      </c>
      <c r="G2" s="2" t="s">
        <v>14</v>
      </c>
      <c r="H2" s="2" t="s">
        <v>19</v>
      </c>
      <c r="J2" s="2" t="s">
        <v>14</v>
      </c>
      <c r="K2" s="2" t="s">
        <v>26</v>
      </c>
      <c r="L2" s="2" t="s">
        <v>21</v>
      </c>
      <c r="M2" s="2" t="s">
        <v>27</v>
      </c>
      <c r="N2" s="2" t="s">
        <v>19</v>
      </c>
      <c r="O2" s="2" t="s">
        <v>28</v>
      </c>
      <c r="Q2" s="2" t="s">
        <v>14</v>
      </c>
      <c r="R2" s="2" t="s">
        <v>29</v>
      </c>
      <c r="S2" s="2" t="s">
        <v>30</v>
      </c>
      <c r="U2" s="2" t="s">
        <v>14</v>
      </c>
      <c r="V2" s="2" t="s">
        <v>15</v>
      </c>
      <c r="W2" s="2" t="s">
        <v>30</v>
      </c>
      <c r="X2" s="2" t="s">
        <v>33</v>
      </c>
      <c r="Z2" s="2" t="s">
        <v>14</v>
      </c>
      <c r="AA2" s="2" t="s">
        <v>39</v>
      </c>
      <c r="AB2" s="2" t="s">
        <v>29</v>
      </c>
      <c r="AC2" s="2" t="s">
        <v>40</v>
      </c>
      <c r="AD2" s="2" t="s">
        <v>41</v>
      </c>
      <c r="AE2" s="2" t="s">
        <v>42</v>
      </c>
      <c r="AF2" s="2" t="s">
        <v>46</v>
      </c>
      <c r="AH2" s="2" t="s">
        <v>14</v>
      </c>
      <c r="AI2" s="2" t="s">
        <v>27</v>
      </c>
      <c r="AJ2" s="2" t="s">
        <v>19</v>
      </c>
      <c r="AK2" s="2" t="s">
        <v>44</v>
      </c>
      <c r="AL2" s="2" t="s">
        <v>20</v>
      </c>
      <c r="AM2" s="2" t="s">
        <v>28</v>
      </c>
      <c r="AO2" s="2" t="s">
        <v>14</v>
      </c>
      <c r="AP2" s="2" t="s">
        <v>47</v>
      </c>
      <c r="AQ2" s="2" t="s">
        <v>44</v>
      </c>
      <c r="AR2" s="2" t="s">
        <v>20</v>
      </c>
      <c r="AS2" s="2" t="s">
        <v>33</v>
      </c>
      <c r="AT2" s="3" t="s">
        <v>52</v>
      </c>
    </row>
    <row r="3" spans="1:46" x14ac:dyDescent="0.25">
      <c r="A3" s="2">
        <v>1</v>
      </c>
      <c r="B3" s="1" t="s">
        <v>16</v>
      </c>
      <c r="D3" s="2">
        <v>1</v>
      </c>
      <c r="E3" s="1" t="s">
        <v>23</v>
      </c>
      <c r="G3" s="2">
        <v>1</v>
      </c>
      <c r="H3" s="1" t="s">
        <v>1</v>
      </c>
      <c r="J3" s="2">
        <v>1</v>
      </c>
      <c r="K3" s="2">
        <v>1</v>
      </c>
      <c r="L3" s="1" t="str">
        <f>IFERROR(VLOOKUP(Table8[[#This Row],[account_id]],Table4[#All],2,TRUE),"")</f>
        <v>dev</v>
      </c>
      <c r="M3" s="2">
        <v>1</v>
      </c>
      <c r="N3" s="1" t="str">
        <f>IFERROR(VLOOKUP(Table8[[#This Row],[group_id]],Table7[#All],2,TRUE),"")</f>
        <v>Administrator</v>
      </c>
      <c r="O3" s="2">
        <v>1</v>
      </c>
      <c r="Q3" s="2">
        <v>1</v>
      </c>
      <c r="R3" s="1" t="s">
        <v>4</v>
      </c>
      <c r="S3" s="1" t="s">
        <v>31</v>
      </c>
      <c r="U3" s="2">
        <v>1</v>
      </c>
      <c r="V3" s="1" t="s">
        <v>6</v>
      </c>
      <c r="W3" s="1"/>
      <c r="X3" s="2">
        <v>0</v>
      </c>
      <c r="Z3" s="2">
        <v>1</v>
      </c>
      <c r="AA3" s="2">
        <v>1</v>
      </c>
      <c r="AB3" s="1" t="str">
        <f>IFERROR(VLOOKUP(Table11[[#This Row],[app_id]],Table9[#All],3,TRUE),"")</f>
        <v>auth</v>
      </c>
      <c r="AC3" s="2">
        <v>1</v>
      </c>
      <c r="AD3" s="2" t="str">
        <f>IFERROR(IF(VLOOKUP(Table11[[#This Row],[modul_id]],Table10[#All],3,TRUE)=0,"",VLOOKUP(Table11[[#This Row],[modul_id]],Table10[#All],3,TRUE)),"")</f>
        <v/>
      </c>
      <c r="AE3" s="2" t="s">
        <v>11</v>
      </c>
      <c r="AF3" s="2">
        <v>0</v>
      </c>
      <c r="AH3" s="2">
        <v>1</v>
      </c>
      <c r="AI3" s="2">
        <v>1</v>
      </c>
      <c r="AJ3" s="1" t="str">
        <f>IFERROR(VLOOKUP(Table12[[#This Row],[group_id]],Table7[#All],2,TRUE),"")</f>
        <v>Administrator</v>
      </c>
      <c r="AK3" s="2">
        <v>7</v>
      </c>
      <c r="AL3" s="1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administrator</v>
      </c>
      <c r="AM3" s="2">
        <v>1</v>
      </c>
      <c r="AO3" s="2">
        <v>1</v>
      </c>
      <c r="AP3" s="1" t="s">
        <v>48</v>
      </c>
      <c r="AR3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/>
      </c>
      <c r="AS3" s="2">
        <v>0</v>
      </c>
      <c r="AT3" s="3">
        <v>1</v>
      </c>
    </row>
    <row r="4" spans="1:46" x14ac:dyDescent="0.25">
      <c r="A4" s="2">
        <v>2</v>
      </c>
      <c r="B4" s="1" t="s">
        <v>2</v>
      </c>
      <c r="D4" s="2">
        <v>2</v>
      </c>
      <c r="E4" s="1" t="s">
        <v>17</v>
      </c>
      <c r="G4" s="2">
        <v>2</v>
      </c>
      <c r="H4" s="1" t="s">
        <v>2</v>
      </c>
      <c r="J4" s="2">
        <v>2</v>
      </c>
      <c r="K4" s="2">
        <v>2</v>
      </c>
      <c r="L4" s="1" t="str">
        <f>IFERROR(VLOOKUP(Table8[[#This Row],[account_id]],Table4[#All],2,TRUE),"")</f>
        <v>admin</v>
      </c>
      <c r="M4" s="2">
        <v>2</v>
      </c>
      <c r="N4" s="1" t="str">
        <f>IFERROR(VLOOKUP(Table8[[#This Row],[group_id]],Table7[#All],2,TRUE),"")</f>
        <v>Admin</v>
      </c>
      <c r="O4" s="2">
        <v>1</v>
      </c>
      <c r="Q4" s="2">
        <v>2</v>
      </c>
      <c r="R4" s="1" t="s">
        <v>16</v>
      </c>
      <c r="S4" s="1" t="s">
        <v>32</v>
      </c>
      <c r="U4" s="2">
        <v>2</v>
      </c>
      <c r="V4" s="1" t="s">
        <v>7</v>
      </c>
      <c r="W4" s="1" t="s">
        <v>34</v>
      </c>
      <c r="X4" s="2">
        <v>0</v>
      </c>
      <c r="Z4" s="2">
        <v>2</v>
      </c>
      <c r="AA4" s="2">
        <v>1</v>
      </c>
      <c r="AB4" s="1" t="str">
        <f>IFERROR(VLOOKUP(Table11[[#This Row],[app_id]],Table9[#All],3,TRUE),"")</f>
        <v>auth</v>
      </c>
      <c r="AC4" s="2">
        <v>2</v>
      </c>
      <c r="AD4" s="2" t="str">
        <f>IFERROR(IF(VLOOKUP(Table11[[#This Row],[modul_id]],Table10[#All],3,TRUE)=0,"",VLOOKUP(Table11[[#This Row],[modul_id]],Table10[#All],3,TRUE)),"")</f>
        <v>login</v>
      </c>
      <c r="AE4" s="2" t="s">
        <v>11</v>
      </c>
      <c r="AF4" s="2">
        <v>0</v>
      </c>
      <c r="AH4" s="2">
        <v>2</v>
      </c>
      <c r="AI4" s="2">
        <v>2</v>
      </c>
      <c r="AJ4" s="1" t="str">
        <f>IFERROR(VLOOKUP(Table12[[#This Row],[group_id]],Table7[#All],2,TRUE),"")</f>
        <v>Admin</v>
      </c>
      <c r="AK4" s="2">
        <v>8</v>
      </c>
      <c r="AL4" s="1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admin</v>
      </c>
      <c r="AM4" s="2">
        <v>1</v>
      </c>
      <c r="AO4" s="3">
        <v>2</v>
      </c>
      <c r="AP4" s="1" t="s">
        <v>5</v>
      </c>
      <c r="AQ4" s="3"/>
      <c r="AR4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/>
      </c>
      <c r="AS4" s="3">
        <v>1</v>
      </c>
      <c r="AT4" s="3">
        <v>2</v>
      </c>
    </row>
    <row r="5" spans="1:46" x14ac:dyDescent="0.25">
      <c r="A5" s="2">
        <v>3</v>
      </c>
      <c r="B5" s="1" t="s">
        <v>5</v>
      </c>
      <c r="D5" s="2">
        <v>3</v>
      </c>
      <c r="E5" s="1" t="s">
        <v>18</v>
      </c>
      <c r="G5" s="2">
        <v>3</v>
      </c>
      <c r="H5" s="1" t="s">
        <v>5</v>
      </c>
      <c r="J5" s="2">
        <v>3</v>
      </c>
      <c r="K5" s="2">
        <v>3</v>
      </c>
      <c r="L5" s="1" t="str">
        <f>IFERROR(VLOOKUP(Table8[[#This Row],[account_id]],Table4[#All],2,TRUE),"")</f>
        <v>dashboard</v>
      </c>
      <c r="M5" s="2">
        <v>3</v>
      </c>
      <c r="N5" s="1" t="str">
        <f>IFERROR(VLOOKUP(Table8[[#This Row],[group_id]],Table7[#All],2,TRUE),"")</f>
        <v>Dashboard</v>
      </c>
      <c r="O5" s="2">
        <v>1</v>
      </c>
      <c r="Q5" s="2">
        <v>3</v>
      </c>
      <c r="R5" s="1" t="s">
        <v>1</v>
      </c>
      <c r="S5" s="1" t="s">
        <v>17</v>
      </c>
      <c r="U5" s="2">
        <v>3</v>
      </c>
      <c r="V5" s="1" t="s">
        <v>8</v>
      </c>
      <c r="W5" s="1" t="s">
        <v>35</v>
      </c>
      <c r="X5" s="2">
        <v>0</v>
      </c>
      <c r="Z5" s="2">
        <v>3</v>
      </c>
      <c r="AA5" s="2">
        <v>1</v>
      </c>
      <c r="AB5" s="1" t="str">
        <f>IFERROR(VLOOKUP(Table11[[#This Row],[app_id]],Table9[#All],3,TRUE),"")</f>
        <v>auth</v>
      </c>
      <c r="AC5" s="2">
        <v>2</v>
      </c>
      <c r="AD5" s="2" t="str">
        <f>IFERROR(IF(VLOOKUP(Table11[[#This Row],[modul_id]],Table10[#All],3,TRUE)=0,"",VLOOKUP(Table11[[#This Row],[modul_id]],Table10[#All],3,TRUE)),"")</f>
        <v>login</v>
      </c>
      <c r="AE5" s="2" t="s">
        <v>12</v>
      </c>
      <c r="AF5" s="2">
        <v>0</v>
      </c>
      <c r="AH5" s="2">
        <v>3</v>
      </c>
      <c r="AI5" s="2">
        <v>3</v>
      </c>
      <c r="AJ5" s="1" t="str">
        <f>IFERROR(VLOOKUP(Table12[[#This Row],[group_id]],Table7[#All],2,TRUE),"")</f>
        <v>Dashboard</v>
      </c>
      <c r="AK5" s="2">
        <v>9</v>
      </c>
      <c r="AL5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dashboard</v>
      </c>
      <c r="AM5" s="2">
        <v>1</v>
      </c>
      <c r="AO5" s="3">
        <v>3</v>
      </c>
      <c r="AP5" s="1" t="s">
        <v>49</v>
      </c>
      <c r="AQ5" s="3">
        <v>7</v>
      </c>
      <c r="AR5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administrator</v>
      </c>
      <c r="AS5" s="3">
        <v>2</v>
      </c>
      <c r="AT5" s="3">
        <v>3</v>
      </c>
    </row>
    <row r="6" spans="1:46" x14ac:dyDescent="0.25">
      <c r="A6" s="2">
        <v>4</v>
      </c>
      <c r="B6" s="1" t="s">
        <v>3</v>
      </c>
      <c r="D6" s="2">
        <v>4</v>
      </c>
      <c r="E6" s="1" t="s">
        <v>13</v>
      </c>
      <c r="G6" s="2">
        <v>4</v>
      </c>
      <c r="H6" s="1" t="s">
        <v>3</v>
      </c>
      <c r="J6" s="2">
        <v>4</v>
      </c>
      <c r="K6" s="2">
        <v>4</v>
      </c>
      <c r="L6" s="1" t="str">
        <f>IFERROR(VLOOKUP(Table8[[#This Row],[account_id]],Table4[#All],2,TRUE),"")</f>
        <v>user</v>
      </c>
      <c r="M6" s="2">
        <v>4</v>
      </c>
      <c r="N6" s="1" t="str">
        <f>IFERROR(VLOOKUP(Table8[[#This Row],[group_id]],Table7[#All],2,TRUE),"")</f>
        <v>User</v>
      </c>
      <c r="O6" s="2">
        <v>1</v>
      </c>
      <c r="Q6" s="2">
        <v>4</v>
      </c>
      <c r="R6" s="1" t="s">
        <v>5</v>
      </c>
      <c r="S6" s="1" t="s">
        <v>18</v>
      </c>
      <c r="U6" s="2">
        <v>4</v>
      </c>
      <c r="V6" s="1" t="s">
        <v>9</v>
      </c>
      <c r="W6" s="1" t="s">
        <v>36</v>
      </c>
      <c r="X6" s="2">
        <v>0</v>
      </c>
      <c r="Z6" s="2">
        <v>4</v>
      </c>
      <c r="AA6" s="2">
        <v>1</v>
      </c>
      <c r="AB6" s="1" t="str">
        <f>IFERROR(VLOOKUP(Table11[[#This Row],[app_id]],Table9[#All],3,TRUE),"")</f>
        <v>auth</v>
      </c>
      <c r="AC6" s="2">
        <v>3</v>
      </c>
      <c r="AD6" s="2" t="str">
        <f>IFERROR(IF(VLOOKUP(Table11[[#This Row],[modul_id]],Table10[#All],3,TRUE)=0,"",VLOOKUP(Table11[[#This Row],[modul_id]],Table10[#All],3,TRUE)),"")</f>
        <v>register</v>
      </c>
      <c r="AE6" s="2" t="s">
        <v>11</v>
      </c>
      <c r="AF6" s="2">
        <v>0</v>
      </c>
      <c r="AH6" s="2">
        <v>4</v>
      </c>
      <c r="AI6" s="2">
        <v>4</v>
      </c>
      <c r="AJ6" s="1" t="str">
        <f>IFERROR(VLOOKUP(Table12[[#This Row],[group_id]],Table7[#All],2,TRUE),"")</f>
        <v>User</v>
      </c>
      <c r="AK6" s="2">
        <v>10</v>
      </c>
      <c r="AL6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user</v>
      </c>
      <c r="AM6" s="2">
        <v>1</v>
      </c>
      <c r="AO6" s="3">
        <v>4</v>
      </c>
      <c r="AP6" s="1" t="s">
        <v>49</v>
      </c>
      <c r="AQ6" s="3">
        <v>8</v>
      </c>
      <c r="AR6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admin</v>
      </c>
      <c r="AS6" s="3">
        <v>2</v>
      </c>
      <c r="AT6" s="3">
        <v>4</v>
      </c>
    </row>
    <row r="7" spans="1:46" x14ac:dyDescent="0.25">
      <c r="J7" s="2">
        <v>5</v>
      </c>
      <c r="K7" s="2">
        <v>1</v>
      </c>
      <c r="L7" s="4" t="str">
        <f>IFERROR(VLOOKUP(Table8[[#This Row],[account_id]],Table4[#All],2,TRUE),"")</f>
        <v>dev</v>
      </c>
      <c r="M7" s="2">
        <v>2</v>
      </c>
      <c r="N7" s="4" t="str">
        <f>IFERROR(VLOOKUP(Table8[[#This Row],[group_id]],Table7[#All],2,TRUE),"")</f>
        <v>Admin</v>
      </c>
      <c r="O7" s="2">
        <v>0</v>
      </c>
      <c r="Q7" s="2">
        <v>5</v>
      </c>
      <c r="R7" s="1" t="s">
        <v>3</v>
      </c>
      <c r="S7" s="1" t="s">
        <v>13</v>
      </c>
      <c r="U7" s="2">
        <v>5</v>
      </c>
      <c r="V7" s="1" t="s">
        <v>10</v>
      </c>
      <c r="W7" s="1" t="s">
        <v>37</v>
      </c>
      <c r="X7" s="2">
        <v>0</v>
      </c>
      <c r="Z7" s="2">
        <v>5</v>
      </c>
      <c r="AA7" s="2">
        <v>1</v>
      </c>
      <c r="AB7" s="1" t="str">
        <f>IFERROR(VLOOKUP(Table11[[#This Row],[app_id]],Table9[#All],3,TRUE),"")</f>
        <v>auth</v>
      </c>
      <c r="AC7" s="2">
        <v>3</v>
      </c>
      <c r="AD7" s="2" t="str">
        <f>IFERROR(IF(VLOOKUP(Table11[[#This Row],[modul_id]],Table10[#All],3,TRUE)=0,"",VLOOKUP(Table11[[#This Row],[modul_id]],Table10[#All],3,TRUE)),"")</f>
        <v>register</v>
      </c>
      <c r="AE7" s="2" t="s">
        <v>12</v>
      </c>
      <c r="AF7" s="2">
        <v>0</v>
      </c>
      <c r="AH7" s="2">
        <v>5</v>
      </c>
      <c r="AI7" s="2">
        <v>1</v>
      </c>
      <c r="AJ7" s="1" t="str">
        <f>IFERROR(VLOOKUP(Table12[[#This Row],[group_id]],Table7[#All],2,TRUE),"")</f>
        <v>Administrator</v>
      </c>
      <c r="AK7" s="2">
        <v>11</v>
      </c>
      <c r="AL7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administrator/profile</v>
      </c>
      <c r="AM7" s="2">
        <v>0</v>
      </c>
      <c r="AO7" s="3">
        <v>5</v>
      </c>
      <c r="AP7" s="1" t="s">
        <v>49</v>
      </c>
      <c r="AQ7" s="3">
        <v>9</v>
      </c>
      <c r="AR7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dashboard</v>
      </c>
      <c r="AS7" s="3">
        <v>2</v>
      </c>
      <c r="AT7" s="3">
        <v>5</v>
      </c>
    </row>
    <row r="8" spans="1:46" x14ac:dyDescent="0.25">
      <c r="J8" s="2">
        <v>6</v>
      </c>
      <c r="K8" s="2">
        <v>1</v>
      </c>
      <c r="L8" s="4" t="str">
        <f>IFERROR(VLOOKUP(Table8[[#This Row],[account_id]],Table4[#All],2,TRUE),"")</f>
        <v>dev</v>
      </c>
      <c r="M8" s="2">
        <v>4</v>
      </c>
      <c r="N8" s="4" t="str">
        <f>IFERROR(VLOOKUP(Table8[[#This Row],[group_id]],Table7[#All],2,TRUE),"")</f>
        <v>User</v>
      </c>
      <c r="O8" s="2">
        <v>0</v>
      </c>
      <c r="Z8" s="2">
        <v>6</v>
      </c>
      <c r="AA8" s="2">
        <v>1</v>
      </c>
      <c r="AB8" s="1" t="str">
        <f>IFERROR(VLOOKUP(Table11[[#This Row],[app_id]],Table9[#All],3,TRUE),"")</f>
        <v>auth</v>
      </c>
      <c r="AC8" s="2">
        <v>4</v>
      </c>
      <c r="AD8" s="2" t="str">
        <f>IFERROR(IF(VLOOKUP(Table11[[#This Row],[modul_id]],Table10[#All],3,TRUE)=0,"",VLOOKUP(Table11[[#This Row],[modul_id]],Table10[#All],3,TRUE)),"")</f>
        <v>logout</v>
      </c>
      <c r="AE8" s="2" t="s">
        <v>11</v>
      </c>
      <c r="AF8" s="2">
        <v>1</v>
      </c>
      <c r="AH8" s="2">
        <v>6</v>
      </c>
      <c r="AI8" s="2">
        <v>2</v>
      </c>
      <c r="AJ8" s="1" t="str">
        <f>IFERROR(VLOOKUP(Table12[[#This Row],[group_id]],Table7[#All],2,TRUE),"")</f>
        <v>Admin</v>
      </c>
      <c r="AK8" s="2">
        <v>12</v>
      </c>
      <c r="AL8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admin/profile</v>
      </c>
      <c r="AM8" s="2">
        <v>0</v>
      </c>
      <c r="AO8" s="3">
        <v>6</v>
      </c>
      <c r="AP8" s="1" t="s">
        <v>49</v>
      </c>
      <c r="AQ8" s="3">
        <v>10</v>
      </c>
      <c r="AR8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user</v>
      </c>
      <c r="AS8" s="3">
        <v>2</v>
      </c>
      <c r="AT8" s="3">
        <v>6</v>
      </c>
    </row>
    <row r="9" spans="1:46" x14ac:dyDescent="0.25">
      <c r="J9" s="2">
        <v>7</v>
      </c>
      <c r="K9" s="2">
        <v>2</v>
      </c>
      <c r="L9" s="4" t="str">
        <f>IFERROR(VLOOKUP(Table8[[#This Row],[account_id]],Table4[#All],2,TRUE),"")</f>
        <v>admin</v>
      </c>
      <c r="M9" s="2">
        <v>3</v>
      </c>
      <c r="N9" s="4" t="str">
        <f>IFERROR(VLOOKUP(Table8[[#This Row],[group_id]],Table7[#All],2,TRUE),"")</f>
        <v>Dashboard</v>
      </c>
      <c r="O9" s="2">
        <v>0</v>
      </c>
      <c r="Z9" s="2">
        <v>7</v>
      </c>
      <c r="AA9" s="2">
        <v>2</v>
      </c>
      <c r="AB9" s="1" t="str">
        <f>IFERROR(VLOOKUP(Table11[[#This Row],[app_id]],Table9[#All],3,TRUE),"")</f>
        <v>administrator</v>
      </c>
      <c r="AC9" s="2">
        <v>1</v>
      </c>
      <c r="AD9" s="2" t="str">
        <f>IFERROR(IF(VLOOKUP(Table11[[#This Row],[modul_id]],Table10[#All],3,TRUE)=0,"",VLOOKUP(Table11[[#This Row],[modul_id]],Table10[#All],3,TRUE)),"")</f>
        <v/>
      </c>
      <c r="AE9" s="2" t="s">
        <v>11</v>
      </c>
      <c r="AF9" s="2">
        <v>1</v>
      </c>
      <c r="AH9" s="2">
        <v>7</v>
      </c>
      <c r="AI9" s="2">
        <v>3</v>
      </c>
      <c r="AJ9" s="1" t="str">
        <f>IFERROR(VLOOKUP(Table12[[#This Row],[group_id]],Table7[#All],2,TRUE),"")</f>
        <v>Dashboard</v>
      </c>
      <c r="AK9" s="2">
        <v>13</v>
      </c>
      <c r="AL9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dashboard/profile</v>
      </c>
      <c r="AM9" s="2">
        <v>0</v>
      </c>
      <c r="AO9" s="3">
        <v>7</v>
      </c>
      <c r="AP9" s="1" t="s">
        <v>22</v>
      </c>
      <c r="AQ9" s="3"/>
      <c r="AR9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/>
      </c>
      <c r="AS9" s="3">
        <v>0</v>
      </c>
      <c r="AT9" s="3">
        <v>7</v>
      </c>
    </row>
    <row r="10" spans="1:46" x14ac:dyDescent="0.25">
      <c r="J10" s="2">
        <v>8</v>
      </c>
      <c r="K10" s="2">
        <v>2</v>
      </c>
      <c r="L10" s="4" t="str">
        <f>IFERROR(VLOOKUP(Table8[[#This Row],[account_id]],Table4[#All],2,TRUE),"")</f>
        <v>admin</v>
      </c>
      <c r="M10" s="2">
        <v>4</v>
      </c>
      <c r="N10" s="4" t="str">
        <f>IFERROR(VLOOKUP(Table8[[#This Row],[group_id]],Table7[#All],2,TRUE),"")</f>
        <v>User</v>
      </c>
      <c r="O10" s="2">
        <v>0</v>
      </c>
      <c r="Z10" s="2">
        <v>8</v>
      </c>
      <c r="AA10" s="2">
        <v>3</v>
      </c>
      <c r="AB10" s="1" t="str">
        <f>IFERROR(VLOOKUP(Table11[[#This Row],[app_id]],Table9[#All],3,TRUE),"")</f>
        <v>admin</v>
      </c>
      <c r="AC10" s="2">
        <v>1</v>
      </c>
      <c r="AD10" s="2" t="str">
        <f>IFERROR(IF(VLOOKUP(Table11[[#This Row],[modul_id]],Table10[#All],3,TRUE)=0,"",VLOOKUP(Table11[[#This Row],[modul_id]],Table10[#All],3,TRUE)),"")</f>
        <v/>
      </c>
      <c r="AE10" s="2" t="s">
        <v>11</v>
      </c>
      <c r="AF10" s="2">
        <v>1</v>
      </c>
      <c r="AH10" s="2">
        <v>8</v>
      </c>
      <c r="AI10" s="2">
        <v>4</v>
      </c>
      <c r="AJ10" s="1" t="str">
        <f>IFERROR(VLOOKUP(Table12[[#This Row],[group_id]],Table7[#All],2,TRUE),"")</f>
        <v>User</v>
      </c>
      <c r="AK10" s="2">
        <v>14</v>
      </c>
      <c r="AL10" s="4" t="str">
        <f>_xlfn.IFNA(_xlfn.CONCAT(_xlfn.IFNA(VLOOKUP(Table12[[#This Row],[permission_id]],Table11[#All],6,TRUE),""),_xlfn.IFNA(_xlfn.CONCAT(" : ",VLOOKUP(Table12[[#This Row],[permission_id]],Table11[#All],3,TRUE)),""),IF(_xlfn.CONCAT("/",VLOOKUP(Table12[[#This Row],[permission_id]],Table11[#All],5,TRUE))="/","",_xlfn.CONCAT("/",VLOOKUP(Table12[[#This Row],[permission_id]],Table11[#All],5,TRUE)))),"")</f>
        <v>GET : user/profile</v>
      </c>
      <c r="AM10" s="2">
        <v>0</v>
      </c>
      <c r="AO10" s="3">
        <v>8</v>
      </c>
      <c r="AP10" s="1" t="s">
        <v>10</v>
      </c>
      <c r="AQ10" s="3"/>
      <c r="AR10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/>
      </c>
      <c r="AS10" s="3">
        <v>7</v>
      </c>
      <c r="AT10" s="3">
        <v>8</v>
      </c>
    </row>
    <row r="11" spans="1:46" x14ac:dyDescent="0.25">
      <c r="Z11" s="2">
        <v>9</v>
      </c>
      <c r="AA11" s="2">
        <v>4</v>
      </c>
      <c r="AB11" s="1" t="str">
        <f>IFERROR(VLOOKUP(Table11[[#This Row],[app_id]],Table9[#All],3,TRUE),"")</f>
        <v>dashboard</v>
      </c>
      <c r="AC11" s="2">
        <v>1</v>
      </c>
      <c r="AD11" s="2" t="str">
        <f>IFERROR(IF(VLOOKUP(Table11[[#This Row],[modul_id]],Table10[#All],3,TRUE)=0,"",VLOOKUP(Table11[[#This Row],[modul_id]],Table10[#All],3,TRUE)),"")</f>
        <v/>
      </c>
      <c r="AE11" s="2" t="s">
        <v>11</v>
      </c>
      <c r="AF11" s="2">
        <v>1</v>
      </c>
      <c r="AO11" s="3">
        <v>9</v>
      </c>
      <c r="AP11" s="1" t="s">
        <v>51</v>
      </c>
      <c r="AQ11" s="3">
        <v>11</v>
      </c>
      <c r="AR11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administrator/profile</v>
      </c>
      <c r="AS11" s="3">
        <v>8</v>
      </c>
      <c r="AT11" s="3">
        <v>9</v>
      </c>
    </row>
    <row r="12" spans="1:46" x14ac:dyDescent="0.25">
      <c r="Z12" s="2">
        <v>10</v>
      </c>
      <c r="AA12" s="2">
        <v>5</v>
      </c>
      <c r="AB12" s="1" t="str">
        <f>IFERROR(VLOOKUP(Table11[[#This Row],[app_id]],Table9[#All],3,TRUE),"")</f>
        <v>user</v>
      </c>
      <c r="AC12" s="2">
        <v>1</v>
      </c>
      <c r="AD12" s="2" t="str">
        <f>IFERROR(IF(VLOOKUP(Table11[[#This Row],[modul_id]],Table10[#All],3,TRUE)=0,"",VLOOKUP(Table11[[#This Row],[modul_id]],Table10[#All],3,TRUE)),"")</f>
        <v/>
      </c>
      <c r="AE12" s="2" t="s">
        <v>11</v>
      </c>
      <c r="AF12" s="2">
        <v>1</v>
      </c>
      <c r="AO12" s="3">
        <v>10</v>
      </c>
      <c r="AP12" s="1" t="s">
        <v>51</v>
      </c>
      <c r="AQ12" s="3">
        <v>12</v>
      </c>
      <c r="AR12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admin/profile</v>
      </c>
      <c r="AS12" s="3">
        <v>8</v>
      </c>
      <c r="AT12" s="3">
        <v>10</v>
      </c>
    </row>
    <row r="13" spans="1:46" x14ac:dyDescent="0.25">
      <c r="Z13" s="2">
        <v>11</v>
      </c>
      <c r="AA13" s="2">
        <v>2</v>
      </c>
      <c r="AB13" s="1" t="str">
        <f>IFERROR(VLOOKUP(Table11[[#This Row],[app_id]],Table9[#All],3,TRUE),"")</f>
        <v>administrator</v>
      </c>
      <c r="AC13" s="2">
        <v>5</v>
      </c>
      <c r="AD13" s="2" t="str">
        <f>IFERROR(IF(VLOOKUP(Table11[[#This Row],[modul_id]],Table10[#All],3,TRUE)=0,"",VLOOKUP(Table11[[#This Row],[modul_id]],Table10[#All],3,TRUE)),"")</f>
        <v>profile</v>
      </c>
      <c r="AE13" s="2" t="s">
        <v>11</v>
      </c>
      <c r="AF13" s="2">
        <v>1</v>
      </c>
      <c r="AO13" s="3">
        <v>11</v>
      </c>
      <c r="AP13" s="1" t="s">
        <v>51</v>
      </c>
      <c r="AQ13" s="3">
        <v>13</v>
      </c>
      <c r="AR13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dashboard/profile</v>
      </c>
      <c r="AS13" s="3">
        <v>8</v>
      </c>
      <c r="AT13" s="3">
        <v>11</v>
      </c>
    </row>
    <row r="14" spans="1:46" x14ac:dyDescent="0.25">
      <c r="Z14" s="2">
        <v>12</v>
      </c>
      <c r="AA14" s="2">
        <v>3</v>
      </c>
      <c r="AB14" s="1" t="str">
        <f>IFERROR(VLOOKUP(Table11[[#This Row],[app_id]],Table9[#All],3,TRUE),"")</f>
        <v>admin</v>
      </c>
      <c r="AC14" s="2">
        <v>5</v>
      </c>
      <c r="AD14" s="2" t="str">
        <f>IFERROR(IF(VLOOKUP(Table11[[#This Row],[modul_id]],Table10[#All],3,TRUE)=0,"",VLOOKUP(Table11[[#This Row],[modul_id]],Table10[#All],3,TRUE)),"")</f>
        <v>profile</v>
      </c>
      <c r="AE14" s="2" t="s">
        <v>11</v>
      </c>
      <c r="AF14" s="2">
        <v>1</v>
      </c>
      <c r="AO14" s="3">
        <v>12</v>
      </c>
      <c r="AP14" s="1" t="s">
        <v>51</v>
      </c>
      <c r="AQ14" s="3">
        <v>14</v>
      </c>
      <c r="AR14" s="1" t="str">
        <f>_xlfn.IFNA(_xlfn.CONCAT(_xlfn.IFNA(VLOOKUP(Table2[[#This Row],[permission_id]],Table11[#All],6,TRUE),""),_xlfn.IFNA(_xlfn.CONCAT(" : ",VLOOKUP(Table2[[#This Row],[permission_id]],Table11[#All],3,TRUE)),""),IF(_xlfn.CONCAT("/",VLOOKUP(Table2[[#This Row],[permission_id]],Table11[#All],5,TRUE))="/","",_xlfn.CONCAT("/",VLOOKUP(Table2[[#This Row],[permission_id]],Table11[#All],5,TRUE)))),"")</f>
        <v>GET : user/profile</v>
      </c>
      <c r="AS14" s="3">
        <v>8</v>
      </c>
      <c r="AT14" s="3">
        <v>12</v>
      </c>
    </row>
    <row r="15" spans="1:46" x14ac:dyDescent="0.25">
      <c r="Z15" s="2">
        <v>13</v>
      </c>
      <c r="AA15" s="2">
        <v>4</v>
      </c>
      <c r="AB15" s="1" t="str">
        <f>IFERROR(VLOOKUP(Table11[[#This Row],[app_id]],Table9[#All],3,TRUE),"")</f>
        <v>dashboard</v>
      </c>
      <c r="AC15" s="2">
        <v>5</v>
      </c>
      <c r="AD15" s="2" t="str">
        <f>IFERROR(IF(VLOOKUP(Table11[[#This Row],[modul_id]],Table10[#All],3,TRUE)=0,"",VLOOKUP(Table11[[#This Row],[modul_id]],Table10[#All],3,TRUE)),"")</f>
        <v>profile</v>
      </c>
      <c r="AE15" s="2" t="s">
        <v>11</v>
      </c>
      <c r="AF15" s="2">
        <v>1</v>
      </c>
    </row>
    <row r="16" spans="1:46" x14ac:dyDescent="0.25">
      <c r="Z16" s="2">
        <v>14</v>
      </c>
      <c r="AA16" s="2">
        <v>5</v>
      </c>
      <c r="AB16" s="1" t="str">
        <f>IFERROR(VLOOKUP(Table11[[#This Row],[app_id]],Table9[#All],3,TRUE),"")</f>
        <v>user</v>
      </c>
      <c r="AC16" s="2">
        <v>5</v>
      </c>
      <c r="AD16" s="2" t="str">
        <f>IFERROR(IF(VLOOKUP(Table11[[#This Row],[modul_id]],Table10[#All],3,TRUE)=0,"",VLOOKUP(Table11[[#This Row],[modul_id]],Table10[#All],3,TRUE)),"")</f>
        <v>profile</v>
      </c>
      <c r="AE16" s="2" t="s">
        <v>11</v>
      </c>
      <c r="AF16" s="2">
        <v>1</v>
      </c>
    </row>
  </sheetData>
  <mergeCells count="9">
    <mergeCell ref="AO1:AT1"/>
    <mergeCell ref="Q1:S1"/>
    <mergeCell ref="U1:X1"/>
    <mergeCell ref="Z1:AE1"/>
    <mergeCell ref="AH1:AL1"/>
    <mergeCell ref="A1:B1"/>
    <mergeCell ref="D1:E1"/>
    <mergeCell ref="G1:H1"/>
    <mergeCell ref="J1:O1"/>
  </mergeCells>
  <pageMargins left="0.7" right="0.7" top="0.75" bottom="0.75" header="0.3" footer="0.3"/>
  <pageSetup orientation="portrait" horizontalDpi="360" verticalDpi="36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J E 7 U h g 1 a E S j A A A A 9 Q A A A B I A H A B D b 2 5 m a W c v U G F j a 2 F n Z S 5 4 b W w g o h g A K K A U A A A A A A A A A A A A A A A A A A A A A A A A A A A A h Y + x D o I w F E V / h X S n L X U h 5 F E G X U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U s h 8 Y N v Z Y a w / U K 2 B y B v S / I B 1 B L A w Q U A A I A C A D I k T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E 7 U i i K R 7 g O A A A A E Q A A A B M A H A B G b 3 J t d W x h c y 9 T Z W N 0 a W 9 u M S 5 t I K I Y A C i g F A A A A A A A A A A A A A A A A A A A A A A A A A A A A C t O T S 7 J z M 9 T C I b Q h t Y A U E s B A i 0 A F A A C A A g A y J E 7 U h g 1 a E S j A A A A 9 Q A A A B I A A A A A A A A A A A A A A A A A A A A A A E N v b m Z p Z y 9 Q Y W N r Y W d l L n h t b F B L A Q I t A B Q A A g A I A M i R O 1 I P y u m r p A A A A O k A A A A T A A A A A A A A A A A A A A A A A O 8 A A A B b Q 2 9 u d G V u d F 9 U e X B l c 1 0 u e G 1 s U E s B A i 0 A F A A C A A g A y J E 7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i e q u F c m l x M u 9 y K a C n f v V w A A A A A A g A A A A A A E G Y A A A A B A A A g A A A A S E j Q 6 D F s c p Q y p / A o W W 6 u R I D u o r x w 7 o G p 1 D 4 m I b q Y H 1 g A A A A A D o A A A A A C A A A g A A A A P m B d W g h N A m t S W 8 N O r L n T R Z n z H Q I S H 7 C n Z / Y f o G x 4 s 6 d Q A A A A 6 J j y I t 9 h 1 O o F B W 1 O m p J F p f L k N p e N M M M l o Q 1 i x y j 2 + W 3 R T G Q A 4 k f R Z n 3 A m z 9 j m f 7 8 H v R p 0 w Y U G P M w D n c p P M c S w a 7 1 + 4 p N C A 8 o 7 a G H l u l j k J p A A A A A 2 8 l B f P 1 C B T d R b e F d b Z X l l D v v p 3 K q z J j F w d N / + C / P D h U 6 R G M / J G q W c S 8 9 e l h r N k N 5 z B i G S N D 6 f w H i i d 1 i s S H 2 c w = = < / D a t a M a s h u p > 
</file>

<file path=customXml/itemProps1.xml><?xml version="1.0" encoding="utf-8"?>
<ds:datastoreItem xmlns:ds="http://schemas.openxmlformats.org/officeDocument/2006/customXml" ds:itemID="{70DB2FD9-10B5-488F-8F11-AD52B3159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</dc:creator>
  <cp:lastModifiedBy>SANS</cp:lastModifiedBy>
  <dcterms:created xsi:type="dcterms:W3CDTF">2021-01-27T10:14:46Z</dcterms:created>
  <dcterms:modified xsi:type="dcterms:W3CDTF">2021-02-26T10:16:50Z</dcterms:modified>
</cp:coreProperties>
</file>