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programming\Cartograms\Documentation\"/>
    </mc:Choice>
  </mc:AlternateContent>
  <bookViews>
    <workbookView xWindow="0" yWindow="0" windowWidth="16170" windowHeight="6135" firstSheet="1" activeTab="6"/>
  </bookViews>
  <sheets>
    <sheet name="Sheet4" sheetId="4" r:id="rId1"/>
    <sheet name="sideVec" sheetId="7" r:id="rId2"/>
    <sheet name="Sheet6" sheetId="6" r:id="rId3"/>
    <sheet name="Sheet5" sheetId="5" r:id="rId4"/>
    <sheet name="isosceles" sheetId="2" r:id="rId5"/>
    <sheet name="innerTrap" sheetId="3" r:id="rId6"/>
    <sheet name="centroid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I2" i="8"/>
  <c r="D6" i="8"/>
  <c r="D3" i="8"/>
  <c r="D4" i="8"/>
  <c r="D5" i="8"/>
  <c r="D2" i="8"/>
  <c r="F6" i="8"/>
  <c r="G6" i="8"/>
  <c r="G4" i="8"/>
  <c r="G5" i="8"/>
  <c r="G2" i="8"/>
  <c r="F2" i="8"/>
  <c r="E6" i="8"/>
  <c r="E3" i="8"/>
  <c r="F3" i="8" s="1"/>
  <c r="E4" i="8"/>
  <c r="F4" i="8" s="1"/>
  <c r="E5" i="8"/>
  <c r="F5" i="8" s="1"/>
  <c r="E2" i="8"/>
  <c r="H29" i="7"/>
  <c r="G29" i="7"/>
  <c r="H28" i="7"/>
  <c r="G28" i="7"/>
  <c r="H22" i="7"/>
  <c r="G22" i="7"/>
  <c r="H21" i="7"/>
  <c r="G21" i="7"/>
  <c r="H15" i="7"/>
  <c r="G15" i="7"/>
  <c r="H14" i="7"/>
  <c r="G14" i="7"/>
  <c r="F20" i="7"/>
  <c r="F27" i="7"/>
  <c r="F13" i="7"/>
  <c r="G3" i="7"/>
  <c r="G6" i="7" s="1"/>
  <c r="G4" i="7"/>
  <c r="G5" i="7"/>
  <c r="G10" i="7"/>
  <c r="G11" i="7"/>
  <c r="G12" i="7"/>
  <c r="G13" i="7"/>
  <c r="H13" i="7"/>
  <c r="G17" i="7"/>
  <c r="G18" i="7"/>
  <c r="H18" i="7"/>
  <c r="G19" i="7"/>
  <c r="G20" i="7"/>
  <c r="H20" i="7"/>
  <c r="G24" i="7"/>
  <c r="G25" i="7"/>
  <c r="G26" i="7"/>
  <c r="G27" i="7"/>
  <c r="H27" i="7"/>
  <c r="H2" i="7"/>
  <c r="G2" i="7"/>
  <c r="E3" i="7"/>
  <c r="F3" i="7"/>
  <c r="H3" i="7" s="1"/>
  <c r="H6" i="7" s="1"/>
  <c r="E4" i="7"/>
  <c r="F4" i="7"/>
  <c r="H4" i="7" s="1"/>
  <c r="E5" i="7"/>
  <c r="F5" i="7"/>
  <c r="H5" i="7" s="1"/>
  <c r="E9" i="7"/>
  <c r="F9" i="7"/>
  <c r="E10" i="7"/>
  <c r="F10" i="7"/>
  <c r="H10" i="7" s="1"/>
  <c r="E11" i="7"/>
  <c r="F11" i="7"/>
  <c r="H11" i="7" s="1"/>
  <c r="E12" i="7"/>
  <c r="F12" i="7"/>
  <c r="H12" i="7" s="1"/>
  <c r="E13" i="7"/>
  <c r="E16" i="7"/>
  <c r="F16" i="7"/>
  <c r="E17" i="7"/>
  <c r="F17" i="7"/>
  <c r="H17" i="7" s="1"/>
  <c r="E18" i="7"/>
  <c r="F18" i="7"/>
  <c r="E19" i="7"/>
  <c r="F19" i="7"/>
  <c r="H19" i="7" s="1"/>
  <c r="E20" i="7"/>
  <c r="E23" i="7"/>
  <c r="F23" i="7"/>
  <c r="E24" i="7"/>
  <c r="F24" i="7"/>
  <c r="H24" i="7" s="1"/>
  <c r="E25" i="7"/>
  <c r="F25" i="7"/>
  <c r="H25" i="7" s="1"/>
  <c r="E26" i="7"/>
  <c r="F26" i="7"/>
  <c r="H26" i="7" s="1"/>
  <c r="E27" i="7"/>
  <c r="F2" i="7"/>
  <c r="E2" i="7"/>
  <c r="G3" i="8" l="1"/>
  <c r="B9" i="8"/>
  <c r="B10" i="8" s="1"/>
  <c r="H2" i="8"/>
  <c r="H3" i="8" s="1"/>
  <c r="H4" i="8" s="1"/>
  <c r="H5" i="8" s="1"/>
  <c r="H7" i="7"/>
  <c r="G7" i="7"/>
  <c r="C10" i="8" l="1"/>
  <c r="I3" i="8"/>
  <c r="I4" i="8" s="1"/>
  <c r="I5" i="8" s="1"/>
</calcChain>
</file>

<file path=xl/sharedStrings.xml><?xml version="1.0" encoding="utf-8"?>
<sst xmlns="http://schemas.openxmlformats.org/spreadsheetml/2006/main" count="116" uniqueCount="39">
  <si>
    <t>System.Drawing.PointF</t>
  </si>
  <si>
    <t>+</t>
  </si>
  <si>
    <t>X</t>
  </si>
  <si>
    <t>Single</t>
  </si>
  <si>
    <t>Y</t>
  </si>
  <si>
    <t>{X = -9445865.0 Y = 5721268.0}</t>
  </si>
  <si>
    <t>{X = -9442958.0 Y = 5721423.0}</t>
  </si>
  <si>
    <t>{X = -9422631.0 Y = 5335203.0}</t>
  </si>
  <si>
    <t>{X = -9424989.0 Y = 5335077.5}</t>
  </si>
  <si>
    <t>original</t>
  </si>
  <si>
    <t>line 1</t>
  </si>
  <si>
    <t>line 2</t>
  </si>
  <si>
    <t>line 3</t>
  </si>
  <si>
    <t>line 4</t>
  </si>
  <si>
    <t>sideVec</t>
  </si>
  <si>
    <t>{X = 10431.1914 Y = -195635.313}</t>
  </si>
  <si>
    <t>{X = 12611.7393 Y = 663.7637}</t>
  </si>
  <si>
    <t>{X = -10141.2646 Y = 190542.641}</t>
  </si>
  <si>
    <t>{X = 15239.5459 Y = 823.7923}</t>
  </si>
  <si>
    <t>s</t>
  </si>
  <si>
    <t>f</t>
  </si>
  <si>
    <t>c</t>
  </si>
  <si>
    <t>{X = -9420049.0 Y = 5526437.0}</t>
  </si>
  <si>
    <t>midPt</t>
  </si>
  <si>
    <t>extension</t>
  </si>
  <si>
    <t>x</t>
  </si>
  <si>
    <t>y</t>
  </si>
  <si>
    <t>Polygon Centroid</t>
  </si>
  <si>
    <t>tempproduct</t>
  </si>
  <si>
    <t>vb centroid</t>
  </si>
  <si>
    <t>excel centroid</t>
  </si>
  <si>
    <t>A</t>
  </si>
  <si>
    <t>excel area</t>
  </si>
  <si>
    <t>vb area</t>
  </si>
  <si>
    <t>cumX</t>
  </si>
  <si>
    <t>cumY</t>
  </si>
  <si>
    <t>curP.X</t>
  </si>
  <si>
    <t>nextP.Y</t>
  </si>
  <si>
    <t>curP.X*nextP.Y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</si>
</sst>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Sheet4!$C$2:$C$6</c:f>
              <c:numCache>
                <c:formatCode>General</c:formatCode>
                <c:ptCount val="5"/>
                <c:pt idx="0">
                  <c:v>-9445865</c:v>
                </c:pt>
                <c:pt idx="1">
                  <c:v>-9442958</c:v>
                </c:pt>
                <c:pt idx="2">
                  <c:v>-9422631</c:v>
                </c:pt>
                <c:pt idx="3">
                  <c:v>-9424989</c:v>
                </c:pt>
                <c:pt idx="4">
                  <c:v>-9445865</c:v>
                </c:pt>
              </c:numCache>
            </c:numRef>
          </c:xVal>
          <c:yVal>
            <c:numRef>
              <c:f>Sheet4!$D$2:$D$6</c:f>
              <c:numCache>
                <c:formatCode>General</c:formatCode>
                <c:ptCount val="5"/>
                <c:pt idx="0">
                  <c:v>5721268</c:v>
                </c:pt>
                <c:pt idx="1">
                  <c:v>5721423</c:v>
                </c:pt>
                <c:pt idx="2">
                  <c:v>5335203</c:v>
                </c:pt>
                <c:pt idx="3">
                  <c:v>5335077.5</c:v>
                </c:pt>
                <c:pt idx="4">
                  <c:v>5721268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Sheet4!$C$9:$C$10</c:f>
              <c:numCache>
                <c:formatCode>General</c:formatCode>
                <c:ptCount val="2"/>
                <c:pt idx="0">
                  <c:v>6099372.5</c:v>
                </c:pt>
                <c:pt idx="1">
                  <c:v>6099527.5</c:v>
                </c:pt>
              </c:numCache>
            </c:numRef>
          </c:xVal>
          <c:yVal>
            <c:numRef>
              <c:f>Sheet4!$D$9:$D$10</c:f>
              <c:numCache>
                <c:formatCode>General</c:formatCode>
                <c:ptCount val="2"/>
                <c:pt idx="0">
                  <c:v>6099372.5</c:v>
                </c:pt>
                <c:pt idx="1">
                  <c:v>6099527.5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Sheet4!$C$12:$C$13</c:f>
              <c:numCache>
                <c:formatCode>General</c:formatCode>
                <c:ptCount val="2"/>
                <c:pt idx="0">
                  <c:v>5701522.5</c:v>
                </c:pt>
                <c:pt idx="1">
                  <c:v>5315302.5</c:v>
                </c:pt>
              </c:numCache>
            </c:numRef>
          </c:xVal>
          <c:yVal>
            <c:numRef>
              <c:f>Sheet4!$D$12:$D$13</c:f>
              <c:numCache>
                <c:formatCode>General</c:formatCode>
                <c:ptCount val="2"/>
                <c:pt idx="0">
                  <c:v>5701522.5</c:v>
                </c:pt>
                <c:pt idx="1">
                  <c:v>5315302.5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Sheet4!$C$15:$C$16</c:f>
              <c:numCache>
                <c:formatCode>General</c:formatCode>
                <c:ptCount val="2"/>
                <c:pt idx="0">
                  <c:v>4957096.5</c:v>
                </c:pt>
                <c:pt idx="1">
                  <c:v>4956971</c:v>
                </c:pt>
              </c:numCache>
            </c:numRef>
          </c:xVal>
          <c:yVal>
            <c:numRef>
              <c:f>Sheet4!$D$15:$D$16</c:f>
              <c:numCache>
                <c:formatCode>General</c:formatCode>
                <c:ptCount val="2"/>
                <c:pt idx="0">
                  <c:v>4957096.5</c:v>
                </c:pt>
                <c:pt idx="1">
                  <c:v>4956971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Sheet4!$C$18:$C$19</c:f>
              <c:numCache>
                <c:formatCode>General</c:formatCode>
                <c:ptCount val="2"/>
                <c:pt idx="0">
                  <c:v>5314639.5</c:v>
                </c:pt>
                <c:pt idx="1">
                  <c:v>5700830</c:v>
                </c:pt>
              </c:numCache>
            </c:numRef>
          </c:xVal>
          <c:yVal>
            <c:numRef>
              <c:f>Sheet4!$D$18:$D$19</c:f>
              <c:numCache>
                <c:formatCode>General</c:formatCode>
                <c:ptCount val="2"/>
                <c:pt idx="0">
                  <c:v>5314639.5</c:v>
                </c:pt>
                <c:pt idx="1">
                  <c:v>5700830</c:v>
                </c:pt>
              </c:numCache>
            </c:numRef>
          </c:yVal>
          <c:smooth val="0"/>
        </c:ser>
        <c:ser>
          <c:idx val="5"/>
          <c:order val="5"/>
          <c:tx>
            <c:v>Center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Sheet4!$K$1</c:f>
              <c:numCache>
                <c:formatCode>General</c:formatCode>
                <c:ptCount val="1"/>
                <c:pt idx="0">
                  <c:v>-9420049</c:v>
                </c:pt>
              </c:numCache>
            </c:numRef>
          </c:xVal>
          <c:yVal>
            <c:numRef>
              <c:f>Sheet4!$K$2</c:f>
              <c:numCache>
                <c:formatCode>General</c:formatCode>
                <c:ptCount val="1"/>
                <c:pt idx="0">
                  <c:v>5526437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99520"/>
        <c:axId val="442503048"/>
      </c:scatterChart>
      <c:valAx>
        <c:axId val="4424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03048"/>
        <c:crosses val="autoZero"/>
        <c:crossBetween val="midCat"/>
      </c:valAx>
      <c:valAx>
        <c:axId val="4425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InPoly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sideVec!$J$2:$J$6</c:f>
              <c:numCache>
                <c:formatCode>General</c:formatCode>
                <c:ptCount val="5"/>
                <c:pt idx="0">
                  <c:v>-9445865</c:v>
                </c:pt>
                <c:pt idx="1">
                  <c:v>-9442958</c:v>
                </c:pt>
                <c:pt idx="2">
                  <c:v>-9422631</c:v>
                </c:pt>
                <c:pt idx="3">
                  <c:v>-9424989</c:v>
                </c:pt>
                <c:pt idx="4">
                  <c:v>-9445865</c:v>
                </c:pt>
              </c:numCache>
            </c:numRef>
          </c:xVal>
          <c:yVal>
            <c:numRef>
              <c:f>sideVec!$K$2:$K$6</c:f>
              <c:numCache>
                <c:formatCode>General</c:formatCode>
                <c:ptCount val="5"/>
                <c:pt idx="0">
                  <c:v>5721268</c:v>
                </c:pt>
                <c:pt idx="1">
                  <c:v>5721423</c:v>
                </c:pt>
                <c:pt idx="2">
                  <c:v>5335203</c:v>
                </c:pt>
                <c:pt idx="3">
                  <c:v>5335077.5</c:v>
                </c:pt>
                <c:pt idx="4">
                  <c:v>5721268</c:v>
                </c:pt>
              </c:numCache>
            </c:numRef>
          </c:yVal>
          <c:smooth val="0"/>
        </c:ser>
        <c:ser>
          <c:idx val="0"/>
          <c:order val="1"/>
          <c:tx>
            <c:v>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sideVec!$G$2:$G$3</c:f>
              <c:numCache>
                <c:formatCode>General</c:formatCode>
                <c:ptCount val="2"/>
                <c:pt idx="0">
                  <c:v>-9445865</c:v>
                </c:pt>
                <c:pt idx="1">
                  <c:v>-9442958</c:v>
                </c:pt>
              </c:numCache>
            </c:numRef>
          </c:xVal>
          <c:yVal>
            <c:numRef>
              <c:f>sideVec!$H$2:$H$3</c:f>
              <c:numCache>
                <c:formatCode>General</c:formatCode>
                <c:ptCount val="2"/>
                <c:pt idx="0">
                  <c:v>5721268</c:v>
                </c:pt>
                <c:pt idx="1">
                  <c:v>5721423</c:v>
                </c:pt>
              </c:numCache>
            </c:numRef>
          </c:yVal>
          <c:smooth val="0"/>
        </c:ser>
        <c:ser>
          <c:idx val="1"/>
          <c:order val="2"/>
          <c:tx>
            <c:v>Center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sideVec!$G$12</c:f>
              <c:numCache>
                <c:formatCode>General</c:formatCode>
                <c:ptCount val="1"/>
                <c:pt idx="0">
                  <c:v>-9420049</c:v>
                </c:pt>
              </c:numCache>
            </c:numRef>
          </c:xVal>
          <c:yVal>
            <c:numRef>
              <c:f>sideVec!$H$12</c:f>
              <c:numCache>
                <c:formatCode>General</c:formatCode>
                <c:ptCount val="1"/>
                <c:pt idx="0">
                  <c:v>5526437</c:v>
                </c:pt>
              </c:numCache>
            </c:numRef>
          </c:yVal>
          <c:smooth val="0"/>
        </c:ser>
        <c:ser>
          <c:idx val="2"/>
          <c:order val="3"/>
          <c:tx>
            <c:v>Extension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sideVec!$G$28:$G$29</c:f>
              <c:numCache>
                <c:formatCode>General</c:formatCode>
                <c:ptCount val="2"/>
                <c:pt idx="0">
                  <c:v>-9435427</c:v>
                </c:pt>
                <c:pt idx="1">
                  <c:v>-9420187.4540999997</c:v>
                </c:pt>
              </c:numCache>
            </c:numRef>
          </c:xVal>
          <c:yVal>
            <c:numRef>
              <c:f>sideVec!$H$28:$H$29</c:f>
              <c:numCache>
                <c:formatCode>General</c:formatCode>
                <c:ptCount val="2"/>
                <c:pt idx="0">
                  <c:v>5528172.75</c:v>
                </c:pt>
                <c:pt idx="1">
                  <c:v>5528996.5422999999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57736"/>
        <c:axId val="440859304"/>
      </c:scatterChart>
      <c:valAx>
        <c:axId val="44085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59304"/>
        <c:crosses val="autoZero"/>
        <c:crossBetween val="midCat"/>
      </c:valAx>
      <c:valAx>
        <c:axId val="4408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5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convexPoly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centroid!$B$2:$B$6</c:f>
              <c:numCache>
                <c:formatCode>General</c:formatCode>
                <c:ptCount val="5"/>
                <c:pt idx="0">
                  <c:v>-9445865</c:v>
                </c:pt>
                <c:pt idx="1">
                  <c:v>-9442958</c:v>
                </c:pt>
                <c:pt idx="2">
                  <c:v>-9422631</c:v>
                </c:pt>
                <c:pt idx="3">
                  <c:v>-9424989</c:v>
                </c:pt>
                <c:pt idx="4">
                  <c:v>-9445865</c:v>
                </c:pt>
              </c:numCache>
            </c:numRef>
          </c:xVal>
          <c:yVal>
            <c:numRef>
              <c:f>centroid!$C$2:$C$6</c:f>
              <c:numCache>
                <c:formatCode>General</c:formatCode>
                <c:ptCount val="5"/>
                <c:pt idx="0">
                  <c:v>5721268</c:v>
                </c:pt>
                <c:pt idx="1">
                  <c:v>5721423</c:v>
                </c:pt>
                <c:pt idx="2">
                  <c:v>5335203</c:v>
                </c:pt>
                <c:pt idx="3">
                  <c:v>5335077.5</c:v>
                </c:pt>
                <c:pt idx="4">
                  <c:v>5721268</c:v>
                </c:pt>
              </c:numCache>
            </c:numRef>
          </c:yVal>
          <c:smooth val="0"/>
        </c:ser>
        <c:ser>
          <c:idx val="1"/>
          <c:order val="1"/>
          <c:tx>
            <c:v>Centroid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centroid!$B$10</c:f>
              <c:numCache>
                <c:formatCode>General</c:formatCode>
                <c:ptCount val="1"/>
                <c:pt idx="0">
                  <c:v>-9434468.7903403435</c:v>
                </c:pt>
              </c:numCache>
            </c:numRef>
          </c:xVal>
          <c:yVal>
            <c:numRef>
              <c:f>centroid!$C$10</c:f>
              <c:numCache>
                <c:formatCode>General</c:formatCode>
                <c:ptCount val="1"/>
                <c:pt idx="0">
                  <c:v>5534954.8675480671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57880"/>
        <c:axId val="442964152"/>
      </c:scatterChart>
      <c:valAx>
        <c:axId val="44295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64152"/>
        <c:crosses val="autoZero"/>
        <c:crossBetween val="midCat"/>
      </c:valAx>
      <c:valAx>
        <c:axId val="4429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5</xdr:row>
      <xdr:rowOff>52387</xdr:rowOff>
    </xdr:from>
    <xdr:to>
      <xdr:col>14</xdr:col>
      <xdr:colOff>14287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9</xdr:row>
      <xdr:rowOff>85725</xdr:rowOff>
    </xdr:from>
    <xdr:to>
      <xdr:col>17</xdr:col>
      <xdr:colOff>600075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</xdr:colOff>
      <xdr:row>13</xdr:row>
      <xdr:rowOff>42862</xdr:rowOff>
    </xdr:from>
    <xdr:to>
      <xdr:col>7</xdr:col>
      <xdr:colOff>4762</xdr:colOff>
      <xdr:row>28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B19" sqref="B19"/>
    </sheetView>
  </sheetViews>
  <sheetFormatPr defaultRowHeight="15" x14ac:dyDescent="0.25"/>
  <sheetData>
    <row r="1" spans="2:12" x14ac:dyDescent="0.25">
      <c r="C1" t="s">
        <v>2</v>
      </c>
      <c r="D1" t="s">
        <v>4</v>
      </c>
      <c r="J1" t="s">
        <v>2</v>
      </c>
      <c r="K1">
        <v>-9420049</v>
      </c>
      <c r="L1" t="s">
        <v>3</v>
      </c>
    </row>
    <row r="2" spans="2:12" x14ac:dyDescent="0.25">
      <c r="B2" t="s">
        <v>9</v>
      </c>
      <c r="C2">
        <v>-9445865</v>
      </c>
      <c r="D2">
        <v>5721268</v>
      </c>
      <c r="J2" t="s">
        <v>4</v>
      </c>
      <c r="K2">
        <v>5526437</v>
      </c>
      <c r="L2" t="s">
        <v>3</v>
      </c>
    </row>
    <row r="3" spans="2:12" x14ac:dyDescent="0.25">
      <c r="C3">
        <v>-9442958</v>
      </c>
      <c r="D3">
        <v>5721423</v>
      </c>
    </row>
    <row r="4" spans="2:12" x14ac:dyDescent="0.25">
      <c r="C4">
        <v>-9422631</v>
      </c>
      <c r="D4">
        <v>5335203</v>
      </c>
    </row>
    <row r="5" spans="2:12" x14ac:dyDescent="0.25">
      <c r="C5">
        <v>-9424989</v>
      </c>
      <c r="D5">
        <v>5335077.5</v>
      </c>
    </row>
    <row r="6" spans="2:12" x14ac:dyDescent="0.25">
      <c r="C6">
        <v>-9445865</v>
      </c>
      <c r="D6">
        <v>5721268</v>
      </c>
    </row>
    <row r="9" spans="2:12" x14ac:dyDescent="0.25">
      <c r="B9" t="s">
        <v>10</v>
      </c>
      <c r="C9">
        <v>6099372.5</v>
      </c>
      <c r="D9">
        <v>6099372.5</v>
      </c>
    </row>
    <row r="10" spans="2:12" x14ac:dyDescent="0.25">
      <c r="C10">
        <v>6099527.5</v>
      </c>
      <c r="D10">
        <v>6099527.5</v>
      </c>
    </row>
    <row r="12" spans="2:12" x14ac:dyDescent="0.25">
      <c r="B12" t="s">
        <v>11</v>
      </c>
      <c r="C12">
        <v>5701522.5</v>
      </c>
      <c r="D12">
        <v>5701522.5</v>
      </c>
    </row>
    <row r="13" spans="2:12" x14ac:dyDescent="0.25">
      <c r="C13">
        <v>5315302.5</v>
      </c>
      <c r="D13">
        <v>5315302.5</v>
      </c>
    </row>
    <row r="15" spans="2:12" x14ac:dyDescent="0.25">
      <c r="B15" t="s">
        <v>12</v>
      </c>
      <c r="C15">
        <v>4957096.5</v>
      </c>
      <c r="D15">
        <v>4957096.5</v>
      </c>
    </row>
    <row r="16" spans="2:12" x14ac:dyDescent="0.25">
      <c r="C16">
        <v>4956971</v>
      </c>
      <c r="D16">
        <v>4956971</v>
      </c>
    </row>
    <row r="18" spans="2:4" x14ac:dyDescent="0.25">
      <c r="B18" t="s">
        <v>13</v>
      </c>
      <c r="C18">
        <v>5314639.5</v>
      </c>
      <c r="D18">
        <v>5314639.5</v>
      </c>
    </row>
    <row r="19" spans="2:4" x14ac:dyDescent="0.25">
      <c r="C19">
        <v>5700830</v>
      </c>
      <c r="D19">
        <v>5700830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6" workbookViewId="0">
      <selection activeCell="L1" sqref="L1"/>
    </sheetView>
  </sheetViews>
  <sheetFormatPr defaultRowHeight="15" x14ac:dyDescent="0.25"/>
  <cols>
    <col min="4" max="4" width="29.140625" hidden="1" customWidth="1"/>
    <col min="5" max="5" width="11" hidden="1" customWidth="1"/>
    <col min="6" max="6" width="10" hidden="1" customWidth="1"/>
  </cols>
  <sheetData>
    <row r="1" spans="1:11" x14ac:dyDescent="0.25">
      <c r="G1" t="s">
        <v>2</v>
      </c>
      <c r="H1" t="s">
        <v>4</v>
      </c>
      <c r="J1" t="s">
        <v>25</v>
      </c>
      <c r="K1" t="s">
        <v>26</v>
      </c>
    </row>
    <row r="2" spans="1:11" x14ac:dyDescent="0.25">
      <c r="A2" t="s">
        <v>1</v>
      </c>
      <c r="C2" t="s">
        <v>19</v>
      </c>
      <c r="D2" t="s">
        <v>5</v>
      </c>
      <c r="E2" t="str">
        <f>MID(D2,5,11)</f>
        <v xml:space="preserve"> -9445865.0</v>
      </c>
      <c r="F2" t="str">
        <f>MID(D2,20,10)</f>
        <v xml:space="preserve"> 5721268.0</v>
      </c>
      <c r="G2">
        <f>VALUE(E2)</f>
        <v>-9445865</v>
      </c>
      <c r="H2">
        <f>VALUE(F2)</f>
        <v>5721268</v>
      </c>
      <c r="J2">
        <v>-9445865</v>
      </c>
      <c r="K2">
        <v>5721268</v>
      </c>
    </row>
    <row r="3" spans="1:11" x14ac:dyDescent="0.25">
      <c r="A3" t="s">
        <v>1</v>
      </c>
      <c r="C3" t="s">
        <v>20</v>
      </c>
      <c r="D3" t="s">
        <v>6</v>
      </c>
      <c r="E3" t="str">
        <f t="shared" ref="E3:E27" si="0">MID(D3,5,11)</f>
        <v xml:space="preserve"> -9442958.0</v>
      </c>
      <c r="F3" t="str">
        <f t="shared" ref="F3:F26" si="1">MID(D3,20,10)</f>
        <v xml:space="preserve"> 5721423.0</v>
      </c>
      <c r="G3">
        <f t="shared" ref="G3:G27" si="2">VALUE(E3)</f>
        <v>-9442958</v>
      </c>
      <c r="H3">
        <f t="shared" ref="H3:H27" si="3">VALUE(F3)</f>
        <v>5721423</v>
      </c>
      <c r="J3">
        <v>-9442958</v>
      </c>
      <c r="K3">
        <v>5721423</v>
      </c>
    </row>
    <row r="4" spans="1:11" x14ac:dyDescent="0.25">
      <c r="A4" t="s">
        <v>1</v>
      </c>
      <c r="C4" t="s">
        <v>21</v>
      </c>
      <c r="D4" t="s">
        <v>22</v>
      </c>
      <c r="E4" t="str">
        <f t="shared" si="0"/>
        <v xml:space="preserve"> -9420049.0</v>
      </c>
      <c r="F4" t="str">
        <f t="shared" si="1"/>
        <v xml:space="preserve"> 5526437.0</v>
      </c>
      <c r="G4">
        <f t="shared" si="2"/>
        <v>-9420049</v>
      </c>
      <c r="H4">
        <f t="shared" si="3"/>
        <v>5526437</v>
      </c>
      <c r="J4">
        <v>-9422631</v>
      </c>
      <c r="K4">
        <v>5335203</v>
      </c>
    </row>
    <row r="5" spans="1:11" x14ac:dyDescent="0.25">
      <c r="A5" t="s">
        <v>1</v>
      </c>
      <c r="C5" t="s">
        <v>14</v>
      </c>
      <c r="D5" t="s">
        <v>15</v>
      </c>
      <c r="E5" t="str">
        <f t="shared" si="0"/>
        <v xml:space="preserve"> 10431.1914</v>
      </c>
      <c r="F5" t="str">
        <f t="shared" si="1"/>
        <v xml:space="preserve"> -195635.3</v>
      </c>
      <c r="G5">
        <f t="shared" si="2"/>
        <v>10431.1914</v>
      </c>
      <c r="H5">
        <f t="shared" si="3"/>
        <v>-195635.3</v>
      </c>
      <c r="J5">
        <v>-9424989</v>
      </c>
      <c r="K5">
        <v>5335077.5</v>
      </c>
    </row>
    <row r="6" spans="1:11" x14ac:dyDescent="0.25">
      <c r="C6" t="s">
        <v>23</v>
      </c>
      <c r="G6">
        <f>(G2+G3)/2</f>
        <v>-9444411.5</v>
      </c>
      <c r="H6">
        <f>(H2+H3)/2</f>
        <v>5721345.5</v>
      </c>
      <c r="J6">
        <v>-9445865</v>
      </c>
      <c r="K6">
        <v>5721268</v>
      </c>
    </row>
    <row r="7" spans="1:11" x14ac:dyDescent="0.25">
      <c r="C7" t="s">
        <v>24</v>
      </c>
      <c r="G7">
        <f>G6+G5</f>
        <v>-9433980.3085999992</v>
      </c>
      <c r="H7">
        <f>H6+H5</f>
        <v>5525710.2000000002</v>
      </c>
    </row>
    <row r="9" spans="1:11" x14ac:dyDescent="0.25">
      <c r="E9" t="str">
        <f t="shared" si="0"/>
        <v/>
      </c>
      <c r="F9" t="str">
        <f t="shared" si="1"/>
        <v/>
      </c>
    </row>
    <row r="10" spans="1:11" x14ac:dyDescent="0.25">
      <c r="A10" t="s">
        <v>1</v>
      </c>
      <c r="C10" t="s">
        <v>19</v>
      </c>
      <c r="D10" t="s">
        <v>6</v>
      </c>
      <c r="E10" t="str">
        <f t="shared" si="0"/>
        <v xml:space="preserve"> -9442958.0</v>
      </c>
      <c r="F10" t="str">
        <f t="shared" si="1"/>
        <v xml:space="preserve"> 5721423.0</v>
      </c>
      <c r="G10">
        <f t="shared" si="2"/>
        <v>-9442958</v>
      </c>
      <c r="H10">
        <f t="shared" si="3"/>
        <v>5721423</v>
      </c>
    </row>
    <row r="11" spans="1:11" x14ac:dyDescent="0.25">
      <c r="A11" t="s">
        <v>1</v>
      </c>
      <c r="C11" t="s">
        <v>20</v>
      </c>
      <c r="D11" t="s">
        <v>7</v>
      </c>
      <c r="E11" t="str">
        <f t="shared" si="0"/>
        <v xml:space="preserve"> -9422631.0</v>
      </c>
      <c r="F11" t="str">
        <f t="shared" si="1"/>
        <v xml:space="preserve"> 5335203.0</v>
      </c>
      <c r="G11">
        <f t="shared" si="2"/>
        <v>-9422631</v>
      </c>
      <c r="H11">
        <f t="shared" si="3"/>
        <v>5335203</v>
      </c>
    </row>
    <row r="12" spans="1:11" x14ac:dyDescent="0.25">
      <c r="A12" t="s">
        <v>1</v>
      </c>
      <c r="C12" t="s">
        <v>21</v>
      </c>
      <c r="D12" t="s">
        <v>22</v>
      </c>
      <c r="E12" t="str">
        <f t="shared" si="0"/>
        <v xml:space="preserve"> -9420049.0</v>
      </c>
      <c r="F12" t="str">
        <f t="shared" si="1"/>
        <v xml:space="preserve"> 5526437.0</v>
      </c>
      <c r="G12">
        <f t="shared" si="2"/>
        <v>-9420049</v>
      </c>
      <c r="H12">
        <f t="shared" si="3"/>
        <v>5526437</v>
      </c>
    </row>
    <row r="13" spans="1:11" x14ac:dyDescent="0.25">
      <c r="A13" t="s">
        <v>1</v>
      </c>
      <c r="C13" t="s">
        <v>14</v>
      </c>
      <c r="D13" t="s">
        <v>16</v>
      </c>
      <c r="E13" t="str">
        <f t="shared" si="0"/>
        <v xml:space="preserve"> 12611.7393</v>
      </c>
      <c r="F13" t="str">
        <f>MID(D13,20,9)</f>
        <v xml:space="preserve"> 663.7637</v>
      </c>
      <c r="G13">
        <f t="shared" si="2"/>
        <v>12611.739299999999</v>
      </c>
      <c r="H13">
        <f t="shared" si="3"/>
        <v>663.76369999999997</v>
      </c>
    </row>
    <row r="14" spans="1:11" x14ac:dyDescent="0.25">
      <c r="C14" t="s">
        <v>23</v>
      </c>
      <c r="G14">
        <f>(G10+G11)/2</f>
        <v>-9432794.5</v>
      </c>
      <c r="H14">
        <f>(H10+H11)/2</f>
        <v>5528313</v>
      </c>
    </row>
    <row r="15" spans="1:11" x14ac:dyDescent="0.25">
      <c r="C15" t="s">
        <v>24</v>
      </c>
      <c r="G15">
        <f>G14+G13</f>
        <v>-9420182.7607000005</v>
      </c>
      <c r="H15">
        <f>H14+H13</f>
        <v>5528976.7637</v>
      </c>
    </row>
    <row r="16" spans="1:11" x14ac:dyDescent="0.25">
      <c r="E16" t="str">
        <f t="shared" si="0"/>
        <v/>
      </c>
      <c r="F16" t="str">
        <f t="shared" si="1"/>
        <v/>
      </c>
    </row>
    <row r="17" spans="1:8" x14ac:dyDescent="0.25">
      <c r="A17" t="s">
        <v>1</v>
      </c>
      <c r="C17" t="s">
        <v>19</v>
      </c>
      <c r="D17" t="s">
        <v>7</v>
      </c>
      <c r="E17" t="str">
        <f t="shared" si="0"/>
        <v xml:space="preserve"> -9422631.0</v>
      </c>
      <c r="F17" t="str">
        <f t="shared" si="1"/>
        <v xml:space="preserve"> 5335203.0</v>
      </c>
      <c r="G17">
        <f t="shared" si="2"/>
        <v>-9422631</v>
      </c>
      <c r="H17">
        <f t="shared" si="3"/>
        <v>5335203</v>
      </c>
    </row>
    <row r="18" spans="1:8" x14ac:dyDescent="0.25">
      <c r="A18" t="s">
        <v>1</v>
      </c>
      <c r="C18" t="s">
        <v>20</v>
      </c>
      <c r="D18" t="s">
        <v>8</v>
      </c>
      <c r="E18" t="str">
        <f t="shared" si="0"/>
        <v xml:space="preserve"> -9424989.0</v>
      </c>
      <c r="F18" t="str">
        <f t="shared" si="1"/>
        <v xml:space="preserve"> 5335077.5</v>
      </c>
      <c r="G18">
        <f t="shared" si="2"/>
        <v>-9424989</v>
      </c>
      <c r="H18">
        <f t="shared" si="3"/>
        <v>5335077.5</v>
      </c>
    </row>
    <row r="19" spans="1:8" x14ac:dyDescent="0.25">
      <c r="A19" t="s">
        <v>1</v>
      </c>
      <c r="C19" t="s">
        <v>21</v>
      </c>
      <c r="D19" t="s">
        <v>22</v>
      </c>
      <c r="E19" t="str">
        <f t="shared" si="0"/>
        <v xml:space="preserve"> -9420049.0</v>
      </c>
      <c r="F19" t="str">
        <f t="shared" si="1"/>
        <v xml:space="preserve"> 5526437.0</v>
      </c>
      <c r="G19">
        <f t="shared" si="2"/>
        <v>-9420049</v>
      </c>
      <c r="H19">
        <f t="shared" si="3"/>
        <v>5526437</v>
      </c>
    </row>
    <row r="20" spans="1:8" x14ac:dyDescent="0.25">
      <c r="A20" t="s">
        <v>1</v>
      </c>
      <c r="C20" t="s">
        <v>14</v>
      </c>
      <c r="D20" t="s">
        <v>17</v>
      </c>
      <c r="E20" t="str">
        <f t="shared" si="0"/>
        <v xml:space="preserve"> -10141.264</v>
      </c>
      <c r="F20" t="str">
        <f>MID(D20,21,10)</f>
        <v xml:space="preserve"> 190542.64</v>
      </c>
      <c r="G20">
        <f t="shared" si="2"/>
        <v>-10141.263999999999</v>
      </c>
      <c r="H20">
        <f t="shared" si="3"/>
        <v>190542.64</v>
      </c>
    </row>
    <row r="21" spans="1:8" x14ac:dyDescent="0.25">
      <c r="C21" t="s">
        <v>23</v>
      </c>
      <c r="G21">
        <f>(G17+G18)/2</f>
        <v>-9423810</v>
      </c>
      <c r="H21">
        <f>(H17+H18)/2</f>
        <v>5335140.25</v>
      </c>
    </row>
    <row r="22" spans="1:8" x14ac:dyDescent="0.25">
      <c r="C22" t="s">
        <v>24</v>
      </c>
      <c r="G22">
        <f>G21+G20</f>
        <v>-9433951.2640000004</v>
      </c>
      <c r="H22">
        <f>H21+H20</f>
        <v>5525682.8899999997</v>
      </c>
    </row>
    <row r="23" spans="1:8" x14ac:dyDescent="0.25">
      <c r="E23" t="str">
        <f t="shared" si="0"/>
        <v/>
      </c>
      <c r="F23" t="str">
        <f t="shared" si="1"/>
        <v/>
      </c>
    </row>
    <row r="24" spans="1:8" x14ac:dyDescent="0.25">
      <c r="A24" t="s">
        <v>1</v>
      </c>
      <c r="C24" t="s">
        <v>19</v>
      </c>
      <c r="D24" t="s">
        <v>8</v>
      </c>
      <c r="E24" t="str">
        <f t="shared" si="0"/>
        <v xml:space="preserve"> -9424989.0</v>
      </c>
      <c r="F24" t="str">
        <f t="shared" si="1"/>
        <v xml:space="preserve"> 5335077.5</v>
      </c>
      <c r="G24">
        <f t="shared" si="2"/>
        <v>-9424989</v>
      </c>
      <c r="H24">
        <f t="shared" si="3"/>
        <v>5335077.5</v>
      </c>
    </row>
    <row r="25" spans="1:8" x14ac:dyDescent="0.25">
      <c r="A25" t="s">
        <v>1</v>
      </c>
      <c r="C25" t="s">
        <v>20</v>
      </c>
      <c r="D25" t="s">
        <v>5</v>
      </c>
      <c r="E25" t="str">
        <f t="shared" si="0"/>
        <v xml:space="preserve"> -9445865.0</v>
      </c>
      <c r="F25" t="str">
        <f t="shared" si="1"/>
        <v xml:space="preserve"> 5721268.0</v>
      </c>
      <c r="G25">
        <f t="shared" si="2"/>
        <v>-9445865</v>
      </c>
      <c r="H25">
        <f t="shared" si="3"/>
        <v>5721268</v>
      </c>
    </row>
    <row r="26" spans="1:8" x14ac:dyDescent="0.25">
      <c r="A26" t="s">
        <v>1</v>
      </c>
      <c r="C26" t="s">
        <v>21</v>
      </c>
      <c r="D26" t="s">
        <v>22</v>
      </c>
      <c r="E26" t="str">
        <f t="shared" si="0"/>
        <v xml:space="preserve"> -9420049.0</v>
      </c>
      <c r="F26" t="str">
        <f t="shared" si="1"/>
        <v xml:space="preserve"> 5526437.0</v>
      </c>
      <c r="G26">
        <f t="shared" si="2"/>
        <v>-9420049</v>
      </c>
      <c r="H26">
        <f t="shared" si="3"/>
        <v>5526437</v>
      </c>
    </row>
    <row r="27" spans="1:8" x14ac:dyDescent="0.25">
      <c r="A27" t="s">
        <v>1</v>
      </c>
      <c r="C27" t="s">
        <v>14</v>
      </c>
      <c r="D27" t="s">
        <v>18</v>
      </c>
      <c r="E27" t="str">
        <f t="shared" si="0"/>
        <v xml:space="preserve"> 15239.5459</v>
      </c>
      <c r="F27" t="str">
        <f>MID(D27,20,9)</f>
        <v xml:space="preserve"> 823.7923</v>
      </c>
      <c r="G27">
        <f t="shared" si="2"/>
        <v>15239.545899999999</v>
      </c>
      <c r="H27">
        <f t="shared" si="3"/>
        <v>823.79229999999995</v>
      </c>
    </row>
    <row r="28" spans="1:8" x14ac:dyDescent="0.25">
      <c r="C28" t="s">
        <v>23</v>
      </c>
      <c r="G28">
        <f>(G24+G25)/2</f>
        <v>-9435427</v>
      </c>
      <c r="H28">
        <f>(H24+H25)/2</f>
        <v>5528172.75</v>
      </c>
    </row>
    <row r="29" spans="1:8" x14ac:dyDescent="0.25">
      <c r="C29" t="s">
        <v>24</v>
      </c>
      <c r="G29">
        <f>G28+G27</f>
        <v>-9420187.4540999997</v>
      </c>
      <c r="H29">
        <f>H28+H27</f>
        <v>5528996.5422999999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I10" sqref="I10"/>
    </sheetView>
  </sheetViews>
  <sheetFormatPr defaultRowHeight="15" x14ac:dyDescent="0.25"/>
  <cols>
    <col min="4" max="4" width="29.140625" bestFit="1" customWidth="1"/>
  </cols>
  <sheetData>
    <row r="1" spans="1:5" x14ac:dyDescent="0.25">
      <c r="A1" t="s">
        <v>1</v>
      </c>
      <c r="C1" t="s">
        <v>14</v>
      </c>
      <c r="D1" t="s">
        <v>15</v>
      </c>
      <c r="E1" t="s">
        <v>0</v>
      </c>
    </row>
    <row r="2" spans="1:5" x14ac:dyDescent="0.25">
      <c r="A2" t="s">
        <v>1</v>
      </c>
      <c r="C2" t="s">
        <v>14</v>
      </c>
      <c r="D2" t="s">
        <v>16</v>
      </c>
      <c r="E2" t="s">
        <v>0</v>
      </c>
    </row>
    <row r="3" spans="1:5" x14ac:dyDescent="0.25">
      <c r="A3" t="s">
        <v>1</v>
      </c>
      <c r="C3" t="s">
        <v>14</v>
      </c>
      <c r="D3" t="s">
        <v>17</v>
      </c>
      <c r="E3" t="s">
        <v>0</v>
      </c>
    </row>
    <row r="4" spans="1:5" x14ac:dyDescent="0.25">
      <c r="A4" t="s">
        <v>1</v>
      </c>
      <c r="C4" t="s">
        <v>14</v>
      </c>
      <c r="D4" t="s">
        <v>18</v>
      </c>
      <c r="E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>
        <v>6099372.5</v>
      </c>
      <c r="B1">
        <v>6099372.5</v>
      </c>
    </row>
    <row r="2" spans="1:2" x14ac:dyDescent="0.25">
      <c r="A2">
        <v>5701522.5</v>
      </c>
      <c r="B2">
        <v>5701522.5</v>
      </c>
    </row>
    <row r="3" spans="1:2" x14ac:dyDescent="0.25">
      <c r="A3">
        <v>4957096.5</v>
      </c>
      <c r="B3">
        <v>4957096.5</v>
      </c>
    </row>
    <row r="4" spans="1:2" x14ac:dyDescent="0.25">
      <c r="A4">
        <v>5314639.5</v>
      </c>
      <c r="B4">
        <v>5314639.5</v>
      </c>
    </row>
    <row r="5" spans="1:2" x14ac:dyDescent="0.25">
      <c r="A5" t="e">
        <v>#VALUE!</v>
      </c>
      <c r="B5" t="e">
        <v>#VALUE!</v>
      </c>
    </row>
    <row r="6" spans="1:2" x14ac:dyDescent="0.25">
      <c r="A6">
        <v>6099527.5</v>
      </c>
      <c r="B6">
        <v>6099527.5</v>
      </c>
    </row>
    <row r="7" spans="1:2" x14ac:dyDescent="0.25">
      <c r="A7">
        <v>5315302.5</v>
      </c>
      <c r="B7">
        <v>5315302.5</v>
      </c>
    </row>
    <row r="8" spans="1:2" x14ac:dyDescent="0.25">
      <c r="A8">
        <v>4956971</v>
      </c>
      <c r="B8">
        <v>4956971</v>
      </c>
    </row>
    <row r="9" spans="1:2" x14ac:dyDescent="0.25">
      <c r="A9">
        <v>5700830</v>
      </c>
      <c r="B9">
        <v>5700830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:D5"/>
    </sheetView>
  </sheetViews>
  <sheetFormatPr defaultRowHeight="15" x14ac:dyDescent="0.25"/>
  <sheetData>
    <row r="1" spans="1:4" x14ac:dyDescent="0.25">
      <c r="A1" t="s">
        <v>1</v>
      </c>
      <c r="C1" t="s">
        <v>2</v>
      </c>
      <c r="D1" t="s">
        <v>4</v>
      </c>
    </row>
    <row r="2" spans="1:4" x14ac:dyDescent="0.25">
      <c r="C2">
        <v>-9331425</v>
      </c>
      <c r="D2">
        <v>4849366</v>
      </c>
    </row>
    <row r="3" spans="1:4" x14ac:dyDescent="0.25">
      <c r="C3">
        <v>-9322233</v>
      </c>
      <c r="D3">
        <v>4509312</v>
      </c>
    </row>
    <row r="4" spans="1:4" x14ac:dyDescent="0.25">
      <c r="C4">
        <v>-9331425</v>
      </c>
      <c r="D4">
        <v>4849366</v>
      </c>
    </row>
    <row r="5" spans="1:4" x14ac:dyDescent="0.25">
      <c r="C5">
        <v>-9331425</v>
      </c>
      <c r="D5">
        <v>4509187.5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"/>
  <sheetViews>
    <sheetView workbookViewId="0">
      <selection activeCell="C1" sqref="C1:D6"/>
    </sheetView>
  </sheetViews>
  <sheetFormatPr defaultRowHeight="15" x14ac:dyDescent="0.25"/>
  <sheetData>
    <row r="1" spans="3:4" x14ac:dyDescent="0.25">
      <c r="C1" t="s">
        <v>2</v>
      </c>
      <c r="D1" t="s">
        <v>4</v>
      </c>
    </row>
    <row r="2" spans="3:4" x14ac:dyDescent="0.25">
      <c r="C2">
        <v>-9331425</v>
      </c>
      <c r="D2">
        <v>4849366</v>
      </c>
    </row>
    <row r="3" spans="3:4" x14ac:dyDescent="0.25">
      <c r="C3">
        <v>-9331425</v>
      </c>
      <c r="D3">
        <v>4849366</v>
      </c>
    </row>
    <row r="4" spans="3:4" x14ac:dyDescent="0.25">
      <c r="C4">
        <v>-9322233</v>
      </c>
      <c r="D4">
        <v>4509312</v>
      </c>
    </row>
    <row r="5" spans="3:4" x14ac:dyDescent="0.25">
      <c r="C5">
        <v>-9331425</v>
      </c>
      <c r="D5">
        <v>4509187.5</v>
      </c>
    </row>
    <row r="6" spans="3:4" x14ac:dyDescent="0.25">
      <c r="C6">
        <v>-9331425</v>
      </c>
      <c r="D6">
        <v>4849366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B1" workbookViewId="0">
      <selection activeCell="L6" sqref="L6"/>
    </sheetView>
  </sheetViews>
  <sheetFormatPr defaultRowHeight="15" x14ac:dyDescent="0.25"/>
  <cols>
    <col min="1" max="1" width="27.140625" bestFit="1" customWidth="1"/>
    <col min="2" max="2" width="15.28515625" customWidth="1"/>
    <col min="3" max="3" width="12.5703125" customWidth="1"/>
    <col min="4" max="4" width="12" bestFit="1" customWidth="1"/>
    <col min="5" max="5" width="26" customWidth="1"/>
    <col min="6" max="6" width="12" bestFit="1" customWidth="1"/>
    <col min="7" max="9" width="12.7109375" bestFit="1" customWidth="1"/>
    <col min="11" max="11" width="18" customWidth="1"/>
    <col min="12" max="12" width="27.140625" customWidth="1"/>
  </cols>
  <sheetData>
    <row r="1" spans="1:13" x14ac:dyDescent="0.25">
      <c r="A1" t="s">
        <v>27</v>
      </c>
      <c r="B1" t="s">
        <v>2</v>
      </c>
      <c r="C1" t="s">
        <v>4</v>
      </c>
      <c r="D1" t="s">
        <v>31</v>
      </c>
      <c r="E1" t="s">
        <v>28</v>
      </c>
      <c r="F1" t="s">
        <v>25</v>
      </c>
      <c r="G1" t="s">
        <v>26</v>
      </c>
      <c r="H1" t="s">
        <v>34</v>
      </c>
      <c r="I1" t="s">
        <v>35</v>
      </c>
    </row>
    <row r="2" spans="1:13" x14ac:dyDescent="0.25">
      <c r="A2" t="s">
        <v>5</v>
      </c>
      <c r="B2">
        <v>-9445865</v>
      </c>
      <c r="C2">
        <v>5721268</v>
      </c>
      <c r="D2">
        <f>(B3-B2)*(C2+C3)/2</f>
        <v>16631951368.5</v>
      </c>
      <c r="E2">
        <f>B2*C3-B3*C2</f>
        <v>-18095835151</v>
      </c>
      <c r="F2">
        <f>(B2+B3)*E2</f>
        <v>3.4180902720441728E+17</v>
      </c>
      <c r="G2">
        <f>(C2+C3)*E2</f>
        <v>-2.0706505001983133E+17</v>
      </c>
      <c r="H2">
        <f>F2</f>
        <v>3.4180902720441728E+17</v>
      </c>
      <c r="I2">
        <f>G2</f>
        <v>-2.0706505001983133E+17</v>
      </c>
      <c r="K2" t="s">
        <v>36</v>
      </c>
      <c r="L2">
        <v>-9445865</v>
      </c>
      <c r="M2" t="s">
        <v>3</v>
      </c>
    </row>
    <row r="3" spans="1:13" x14ac:dyDescent="0.25">
      <c r="A3" t="s">
        <v>6</v>
      </c>
      <c r="B3">
        <v>-9442958</v>
      </c>
      <c r="C3">
        <v>5721423</v>
      </c>
      <c r="D3">
        <f t="shared" ref="D3:D5" si="0">(B4-B3)*(C3+C4)/2</f>
        <v>112374018351</v>
      </c>
      <c r="E3">
        <f t="shared" ref="E3:E5" si="1">B3*C4-B4*C3</f>
        <v>3530759873439</v>
      </c>
      <c r="F3">
        <f t="shared" ref="F3:F5" si="2">(B3+B4)*E3</f>
        <v>-6.6609864629992194E+19</v>
      </c>
      <c r="G3">
        <f t="shared" ref="G3:G5" si="3">(C3+C4)*E3</f>
        <v>3.9038291416422359E+19</v>
      </c>
      <c r="H3">
        <f>H2+F3</f>
        <v>-6.6268055602787779E+19</v>
      </c>
      <c r="I3">
        <f>I2+G3</f>
        <v>3.8831226366402527E+19</v>
      </c>
      <c r="K3" t="s">
        <v>37</v>
      </c>
      <c r="L3">
        <v>5721423</v>
      </c>
      <c r="M3" t="s">
        <v>3</v>
      </c>
    </row>
    <row r="4" spans="1:13" x14ac:dyDescent="0.25">
      <c r="A4" t="s">
        <v>7</v>
      </c>
      <c r="B4">
        <v>-9422631</v>
      </c>
      <c r="C4">
        <v>5335203</v>
      </c>
      <c r="D4">
        <f t="shared" si="0"/>
        <v>-12580260709.5</v>
      </c>
      <c r="E4">
        <f t="shared" si="1"/>
        <v>13762948864.5</v>
      </c>
      <c r="F4">
        <f t="shared" si="2"/>
        <v>-2.5939883027752749E+17</v>
      </c>
      <c r="G4">
        <f t="shared" si="3"/>
        <v>1.4685452489137149E+17</v>
      </c>
      <c r="H4">
        <f t="shared" ref="H4:H5" si="4">H3+F4</f>
        <v>-6.6527454433065304E+19</v>
      </c>
      <c r="I4">
        <f t="shared" ref="I4:I5" si="5">I3+G4</f>
        <v>3.8978080891293901E+19</v>
      </c>
      <c r="K4" t="s">
        <v>38</v>
      </c>
      <c r="L4" s="2">
        <v>-54043787400000</v>
      </c>
      <c r="M4" t="s">
        <v>3</v>
      </c>
    </row>
    <row r="5" spans="1:13" x14ac:dyDescent="0.25">
      <c r="A5" t="s">
        <v>8</v>
      </c>
      <c r="B5">
        <v>-9424989</v>
      </c>
      <c r="C5">
        <v>5335077.5</v>
      </c>
      <c r="D5">
        <f t="shared" si="0"/>
        <v>-115406134329</v>
      </c>
      <c r="E5" s="1">
        <f t="shared" si="1"/>
        <v>-3528466136514.5</v>
      </c>
      <c r="F5">
        <f t="shared" si="2"/>
        <v>6.6585169306109198E+19</v>
      </c>
      <c r="G5">
        <f t="shared" si="3"/>
        <v>-3.9011940690354479E+19</v>
      </c>
      <c r="H5">
        <f t="shared" si="4"/>
        <v>5.7714873043894272E+16</v>
      </c>
      <c r="I5">
        <f t="shared" si="5"/>
        <v>-3.3859799060578304E+16</v>
      </c>
      <c r="L5" s="2">
        <f>L2*L3</f>
        <v>-54043789265895</v>
      </c>
    </row>
    <row r="6" spans="1:13" x14ac:dyDescent="0.25">
      <c r="A6" t="s">
        <v>5</v>
      </c>
      <c r="B6">
        <v>-9445865</v>
      </c>
      <c r="C6">
        <v>5721268</v>
      </c>
      <c r="D6">
        <f>(B2-B6)*(C6+C2)/2</f>
        <v>0</v>
      </c>
      <c r="E6">
        <f>B6*C2-B2*C6</f>
        <v>0</v>
      </c>
      <c r="F6">
        <f t="shared" ref="F6" si="6">(B6+B7)*E6</f>
        <v>0</v>
      </c>
      <c r="G6">
        <f t="shared" ref="G6" si="7">(C6+C7)*E6</f>
        <v>0</v>
      </c>
      <c r="L6" s="2">
        <v>-54043789265895</v>
      </c>
    </row>
    <row r="7" spans="1:13" x14ac:dyDescent="0.25">
      <c r="A7" t="s">
        <v>29</v>
      </c>
      <c r="B7">
        <v>-9420049</v>
      </c>
      <c r="C7">
        <v>5526437</v>
      </c>
    </row>
    <row r="8" spans="1:13" x14ac:dyDescent="0.25">
      <c r="A8" t="s">
        <v>33</v>
      </c>
      <c r="B8">
        <v>1019574681</v>
      </c>
      <c r="E8">
        <v>-18094227456</v>
      </c>
    </row>
    <row r="9" spans="1:13" x14ac:dyDescent="0.25">
      <c r="A9" t="s">
        <v>32</v>
      </c>
      <c r="B9">
        <f>SUM(D2:D6)</f>
        <v>1019574681</v>
      </c>
    </row>
    <row r="10" spans="1:13" x14ac:dyDescent="0.25">
      <c r="A10" t="s">
        <v>30</v>
      </c>
      <c r="B10">
        <f>SUM(F2:F6)/(-6*B9)</f>
        <v>-9434468.7903403435</v>
      </c>
      <c r="C10">
        <f>SUM(G2:G6)/(-6*B9)</f>
        <v>5534954.8675480671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sideVec</vt:lpstr>
      <vt:lpstr>Sheet6</vt:lpstr>
      <vt:lpstr>Sheet5</vt:lpstr>
      <vt:lpstr>isosceles</vt:lpstr>
      <vt:lpstr>innerTrap</vt:lpstr>
      <vt:lpstr>centroid</vt:lpstr>
    </vt:vector>
  </TitlesOfParts>
  <Company>Eastern Illinois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bjkronenfeld</dc:creator>
  <cp:lastModifiedBy>bjkronenfeld</cp:lastModifiedBy>
  <dcterms:created xsi:type="dcterms:W3CDTF">2015-07-04T17:11:11Z</dcterms:created>
  <dcterms:modified xsi:type="dcterms:W3CDTF">2015-07-06T14:27:36Z</dcterms:modified>
</cp:coreProperties>
</file>