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rja Praktek\"/>
    </mc:Choice>
  </mc:AlternateContent>
  <bookViews>
    <workbookView xWindow="0" yWindow="0" windowWidth="7470" windowHeight="8190" activeTab="1"/>
  </bookViews>
  <sheets>
    <sheet name="Sheet1" sheetId="1" r:id="rId1"/>
    <sheet name="Lin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1" i="1" l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O38" i="1"/>
  <c r="O37" i="1"/>
  <c r="O36" i="1"/>
  <c r="N38" i="1"/>
  <c r="N37" i="1"/>
  <c r="N36" i="1"/>
  <c r="M38" i="1"/>
  <c r="M37" i="1"/>
  <c r="M36" i="1"/>
  <c r="L38" i="1" l="1"/>
  <c r="L37" i="1"/>
  <c r="L36" i="1"/>
  <c r="O27" i="1"/>
  <c r="O26" i="1"/>
  <c r="O25" i="1"/>
  <c r="N27" i="1"/>
  <c r="N26" i="1"/>
  <c r="N25" i="1"/>
  <c r="M27" i="1"/>
  <c r="M26" i="1"/>
  <c r="M25" i="1"/>
  <c r="L27" i="1"/>
  <c r="L26" i="1"/>
  <c r="L25" i="1"/>
  <c r="F38" i="1"/>
  <c r="F37" i="1"/>
  <c r="F36" i="1"/>
  <c r="F34" i="1"/>
  <c r="F33" i="1"/>
  <c r="E30" i="1"/>
  <c r="F30" i="1" s="1"/>
  <c r="F29" i="1"/>
  <c r="E29" i="1"/>
  <c r="F27" i="1"/>
  <c r="F26" i="1"/>
  <c r="F25" i="1"/>
  <c r="F113" i="1"/>
  <c r="F114" i="1"/>
  <c r="F115" i="1"/>
  <c r="F100" i="1"/>
  <c r="F101" i="1"/>
  <c r="F102" i="1"/>
  <c r="F81" i="1"/>
  <c r="F82" i="1"/>
  <c r="F83" i="1"/>
  <c r="F64" i="1"/>
  <c r="F65" i="1"/>
  <c r="F66" i="1"/>
  <c r="F16" i="1"/>
  <c r="F17" i="1"/>
  <c r="F18" i="1"/>
  <c r="F13" i="1"/>
  <c r="F14" i="1"/>
  <c r="F61" i="1"/>
  <c r="F62" i="1"/>
  <c r="F110" i="1"/>
  <c r="F97" i="1"/>
  <c r="F78" i="1"/>
  <c r="F79" i="1"/>
  <c r="F98" i="1"/>
  <c r="F111" i="1"/>
  <c r="F116" i="1" l="1"/>
  <c r="F84" i="1"/>
  <c r="F90" i="1" l="1"/>
  <c r="F91" i="1"/>
  <c r="F107" i="1"/>
  <c r="F89" i="1"/>
  <c r="F72" i="1"/>
  <c r="F73" i="1"/>
  <c r="F74" i="1"/>
  <c r="F75" i="1"/>
  <c r="F71" i="1"/>
  <c r="F56" i="1"/>
  <c r="F46" i="1"/>
  <c r="F47" i="1"/>
  <c r="F48" i="1"/>
  <c r="F49" i="1"/>
  <c r="F50" i="1"/>
  <c r="F51" i="1"/>
  <c r="F52" i="1"/>
  <c r="F53" i="1"/>
  <c r="F45" i="1"/>
  <c r="F44" i="1"/>
  <c r="F24" i="1"/>
  <c r="F23" i="1"/>
  <c r="F10" i="1"/>
  <c r="F9" i="1"/>
  <c r="E94" i="1"/>
  <c r="F94" i="1" s="1"/>
  <c r="E93" i="1"/>
  <c r="F93" i="1" s="1"/>
  <c r="E58" i="1"/>
  <c r="F58" i="1" s="1"/>
  <c r="E57" i="1"/>
  <c r="F57" i="1" s="1"/>
  <c r="E56" i="1"/>
  <c r="E55" i="1"/>
  <c r="F55" i="1" s="1"/>
</calcChain>
</file>

<file path=xl/sharedStrings.xml><?xml version="1.0" encoding="utf-8"?>
<sst xmlns="http://schemas.openxmlformats.org/spreadsheetml/2006/main" count="340" uniqueCount="108">
  <si>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</si>
  <si>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</si>
  <si>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</si>
  <si>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</si>
  <si>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</si>
  <si>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</si>
  <si>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</si>
  <si>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</si>
  <si>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</si>
  <si>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Aneka Industri</t>
  </si>
  <si>
    <t>Properti hilang/tak terpakai</t>
  </si>
  <si>
    <t>Papan Tulis</t>
  </si>
  <si>
    <t>Ruang rapat</t>
  </si>
  <si>
    <t>Kerusakan Bangunan</t>
  </si>
  <si>
    <t>Lantai Keramik</t>
  </si>
  <si>
    <t>Keramik</t>
  </si>
  <si>
    <t>Pekerja</t>
  </si>
  <si>
    <t>Cat Tembok</t>
  </si>
  <si>
    <t>Cat dasar</t>
  </si>
  <si>
    <t>Rol Cat</t>
  </si>
  <si>
    <t>m2</t>
  </si>
  <si>
    <t>org</t>
  </si>
  <si>
    <t>Ruang Pimpinan</t>
  </si>
  <si>
    <t>Properti rusak/biaya servis</t>
  </si>
  <si>
    <t>Komputer</t>
  </si>
  <si>
    <t>Printer</t>
  </si>
  <si>
    <t>Ruang Pegawai</t>
  </si>
  <si>
    <t>Meja Pegawai</t>
  </si>
  <si>
    <t>Kursi Pegawai</t>
  </si>
  <si>
    <t>Meja Kursi Resepsionis</t>
  </si>
  <si>
    <t>Tempat Sampah</t>
  </si>
  <si>
    <t>Lemari</t>
  </si>
  <si>
    <t>Mesin Fotocopy</t>
  </si>
  <si>
    <t>Ruang Produksi</t>
  </si>
  <si>
    <t>Mesin Obras</t>
  </si>
  <si>
    <t>Bangku Plastik</t>
  </si>
  <si>
    <t>Perhitungan Kerugian Akibat Banjir</t>
  </si>
  <si>
    <t xml:space="preserve">Kerugian = kebersihan, kehilangan pendapatan dan tambahan lainnya </t>
  </si>
  <si>
    <t>Rekapitulasi Kerusakan</t>
  </si>
  <si>
    <t>&lt;1 hari</t>
  </si>
  <si>
    <t>1-4 hari</t>
  </si>
  <si>
    <t>5-8 hari</t>
  </si>
  <si>
    <t>&gt;8 hari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</si>
  <si>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</si>
  <si>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</si>
  <si>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</si>
  <si>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</si>
  <si>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</si>
  <si>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</si>
  <si>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</si>
  <si>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</si>
  <si>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</si>
  <si>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</si>
  <si>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</si>
  <si>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</si>
  <si>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</si>
  <si>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</si>
  <si>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</si>
  <si>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</si>
  <si>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</si>
  <si>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</si>
  <si>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</si>
  <si>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</si>
  <si>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</si>
  <si>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Meja dan Kursi Rapat</t>
  </si>
  <si>
    <t>Keranjang Baju</t>
  </si>
  <si>
    <t>Meja Panjang</t>
  </si>
  <si>
    <t>Meja dan Sofa Tamu</t>
  </si>
  <si>
    <t>Meja Besar</t>
  </si>
  <si>
    <t>Meja dan Kursi Kantor</t>
  </si>
  <si>
    <t>Toilet</t>
  </si>
  <si>
    <t>Gayung</t>
  </si>
  <si>
    <t>Closet</t>
  </si>
  <si>
    <t>Wastafel</t>
  </si>
  <si>
    <t>Musholla</t>
  </si>
  <si>
    <t>Karpet</t>
  </si>
  <si>
    <t>Ember</t>
  </si>
  <si>
    <t>Bh</t>
  </si>
  <si>
    <t>Set</t>
  </si>
  <si>
    <t>Unit</t>
  </si>
  <si>
    <t>Pintu</t>
  </si>
  <si>
    <t>http://www.wikiharga.com/2015/03/harga-mesin-jahit.html</t>
  </si>
  <si>
    <t>M</t>
  </si>
  <si>
    <t>Mulai durasi&gt; 8 hari</t>
  </si>
  <si>
    <t>Pintu Kusen</t>
  </si>
  <si>
    <t>http://infohargabangunan.com/harga-kusen-pintu-jendela-kayu/</t>
  </si>
  <si>
    <t>M2</t>
  </si>
  <si>
    <t>Mulai durasi 5-8 hari</t>
  </si>
  <si>
    <t>Org</t>
  </si>
  <si>
    <t>Kebersihan</t>
  </si>
  <si>
    <t>Kg</t>
  </si>
  <si>
    <t>Pendapatan</t>
  </si>
  <si>
    <t>ATK dan Arsip</t>
  </si>
  <si>
    <t>Semua Kelas</t>
  </si>
  <si>
    <t>Masuk Semua Kelas</t>
  </si>
  <si>
    <t xml:space="preserve">mulai 71-150 cm &amp; durasi 1 s/d &gt; 8 hari </t>
  </si>
  <si>
    <t xml:space="preserve">mulai 71-150 cm &amp; durasi &lt;1 s/d &gt; 8 hari </t>
  </si>
  <si>
    <t xml:space="preserve">mulai 71-150 cm &amp; durasi 5 s/d &gt; 8 hari </t>
  </si>
  <si>
    <t>Sofa</t>
  </si>
  <si>
    <t>Meja Resepsionis</t>
  </si>
  <si>
    <t>http://www.tokoperabotrumah.com/index.php?mib=products&amp;cat=51&amp;catnm=KERANJANG%20BAJU</t>
  </si>
  <si>
    <t>http://www.tokoperabotrumah.com/index.php?mib=products&amp;cat=53&amp;catnm=KURSI%20/%20BANGKU%20DEWASA</t>
  </si>
  <si>
    <t>http://satukantor.com/meja-resepsionis/</t>
  </si>
  <si>
    <t>http://satukantor.com/l-picanto-kursi-tamu-koenig/</t>
  </si>
  <si>
    <t>Karpet Masjid</t>
  </si>
  <si>
    <t>http://www.grosirkarpet.com/products/4/0/Karpet-Sajadah-Masjid/</t>
  </si>
  <si>
    <t>http://www.tokoperabotan.com/838-ember-plastik-shinpo-80ltr.html</t>
  </si>
  <si>
    <t>http://wawanplaza.com/tag/komputer-rakitan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</si>
</sst>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1" applyFont="1"/>
    <xf numFmtId="0" fontId="3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1" xfId="1" applyFont="1" applyBorder="1" applyAlignment="1">
      <alignment wrapText="1"/>
    </xf>
    <xf numFmtId="0" fontId="4" fillId="0" borderId="1" xfId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0" fontId="5" fillId="2" borderId="1" xfId="1" applyFont="1" applyFill="1" applyBorder="1" applyAlignment="1">
      <alignment vertical="center"/>
    </xf>
    <xf numFmtId="0" fontId="4" fillId="2" borderId="1" xfId="1" applyFont="1" applyFill="1" applyBorder="1"/>
    <xf numFmtId="164" fontId="4" fillId="2" borderId="1" xfId="2" applyNumberFormat="1" applyFont="1" applyFill="1" applyBorder="1"/>
    <xf numFmtId="0" fontId="4" fillId="2" borderId="1" xfId="1" applyFont="1" applyFill="1" applyBorder="1" applyAlignment="1">
      <alignment wrapText="1"/>
    </xf>
    <xf numFmtId="0" fontId="3" fillId="2" borderId="1" xfId="1" applyFont="1" applyFill="1" applyBorder="1" applyAlignment="1"/>
    <xf numFmtId="0" fontId="4" fillId="2" borderId="1" xfId="1" applyFont="1" applyFill="1" applyBorder="1" applyAlignment="1">
      <alignment horizontal="center"/>
    </xf>
    <xf numFmtId="164" fontId="4" fillId="2" borderId="1" xfId="2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/>
    <xf numFmtId="0" fontId="3" fillId="2" borderId="1" xfId="1" applyFont="1" applyFill="1" applyBorder="1"/>
    <xf numFmtId="0" fontId="6" fillId="2" borderId="1" xfId="0" applyFont="1" applyFill="1" applyBorder="1" applyAlignment="1">
      <alignment horizontal="center"/>
    </xf>
    <xf numFmtId="164" fontId="4" fillId="2" borderId="1" xfId="2" applyNumberFormat="1" applyFont="1" applyFill="1" applyBorder="1" applyAlignment="1">
      <alignment horizontal="left" wrapText="1"/>
    </xf>
    <xf numFmtId="0" fontId="0" fillId="2" borderId="1" xfId="0" applyFill="1" applyBorder="1"/>
    <xf numFmtId="0" fontId="0" fillId="2" borderId="1" xfId="0" applyFont="1" applyFill="1" applyBorder="1" applyAlignment="1">
      <alignment horizontal="center"/>
    </xf>
    <xf numFmtId="0" fontId="4" fillId="0" borderId="0" xfId="1" applyFont="1" applyBorder="1"/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wrapText="1"/>
    </xf>
    <xf numFmtId="164" fontId="4" fillId="0" borderId="0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/>
    <xf numFmtId="0" fontId="4" fillId="0" borderId="0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1" applyFont="1" applyFill="1" applyBorder="1"/>
    <xf numFmtId="0" fontId="4" fillId="2" borderId="2" xfId="1" applyFont="1" applyFill="1" applyBorder="1" applyAlignment="1">
      <alignment horizontal="center"/>
    </xf>
    <xf numFmtId="164" fontId="4" fillId="2" borderId="2" xfId="2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3" xfId="1" applyFont="1" applyFill="1" applyBorder="1"/>
    <xf numFmtId="164" fontId="4" fillId="2" borderId="3" xfId="2" applyNumberFormat="1" applyFont="1" applyFill="1" applyBorder="1" applyAlignment="1">
      <alignment horizontal="center"/>
    </xf>
    <xf numFmtId="0" fontId="4" fillId="2" borderId="3" xfId="1" applyFont="1" applyFill="1" applyBorder="1" applyAlignment="1">
      <alignment wrapText="1"/>
    </xf>
    <xf numFmtId="0" fontId="4" fillId="2" borderId="2" xfId="1" applyFont="1" applyFill="1" applyBorder="1" applyAlignment="1">
      <alignment wrapText="1"/>
    </xf>
    <xf numFmtId="0" fontId="4" fillId="2" borderId="3" xfId="1" applyFont="1" applyFill="1" applyBorder="1" applyAlignment="1">
      <alignment horizontal="center"/>
    </xf>
    <xf numFmtId="164" fontId="0" fillId="2" borderId="3" xfId="0" applyNumberFormat="1" applyFill="1" applyBorder="1"/>
    <xf numFmtId="0" fontId="0" fillId="0" borderId="4" xfId="0" applyBorder="1"/>
    <xf numFmtId="164" fontId="4" fillId="0" borderId="1" xfId="1" applyNumberFormat="1" applyFont="1" applyBorder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64" fontId="4" fillId="2" borderId="1" xfId="2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/>
    <xf numFmtId="43" fontId="0" fillId="0" borderId="0" xfId="3" applyFont="1"/>
    <xf numFmtId="164" fontId="4" fillId="0" borderId="1" xfId="2" applyNumberFormat="1" applyFont="1" applyBorder="1" applyAlignment="1">
      <alignment horizontal="right"/>
    </xf>
    <xf numFmtId="0" fontId="4" fillId="0" borderId="5" xfId="1" applyFont="1" applyBorder="1" applyAlignment="1">
      <alignment horizontal="left" vertical="center"/>
    </xf>
    <xf numFmtId="0" fontId="4" fillId="0" borderId="2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2" applyNumberFormat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right"/>
    </xf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opLeftCell="A64" workbookViewId="0">
      <selection activeCell="Z28" sqref="Z1:Z1048576"/>
    </sheetView>
  </sheetViews>
  <sheetFormatPr defaultRowHeight="15" x14ac:dyDescent="0.25"/>
  <cols>
    <col min="1" max="1" width="7.85546875" customWidth="1"/>
    <col min="2" max="2" width="30.85546875" bestFit="1" customWidth="1"/>
    <col min="3" max="3" width="7" bestFit="1" customWidth="1"/>
    <col min="4" max="4" width="6.7109375" style="58" bestFit="1" customWidth="1"/>
    <col min="5" max="5" width="11" bestFit="1" customWidth="1"/>
    <col min="6" max="6" width="14" customWidth="1"/>
    <col min="7" max="7" width="10.42578125" bestFit="1" customWidth="1"/>
    <col min="11" max="11" width="19" customWidth="1"/>
    <col min="12" max="12" width="13.42578125" customWidth="1"/>
    <col min="13" max="13" width="15.5703125" customWidth="1"/>
    <col min="14" max="14" width="15.42578125" customWidth="1"/>
    <col min="15" max="15" width="16.140625" customWidth="1"/>
    <col min="16" max="16" width="15.28515625" customWidth="1"/>
    <col min="17" max="17" width="15" customWidth="1"/>
    <col min="18" max="18" width="14.28515625" bestFit="1" customWidth="1"/>
    <col min="19" max="19" width="12.5703125" bestFit="1" customWidth="1"/>
    <col min="20" max="21" width="14.28515625" bestFit="1" customWidth="1"/>
    <col min="22" max="22" width="5.140625" bestFit="1" customWidth="1"/>
    <col min="23" max="23" width="12.5703125" bestFit="1" customWidth="1"/>
    <col min="24" max="25" width="14.28515625" bestFit="1" customWidth="1"/>
    <col min="26" max="26" width="5.140625" bestFit="1" customWidth="1"/>
  </cols>
  <sheetData>
    <row r="1" spans="1:17" ht="18" x14ac:dyDescent="0.25">
      <c r="A1" s="1" t="s">
        <v>9</v>
      </c>
      <c r="B1" s="2"/>
      <c r="C1" s="2"/>
      <c r="D1" s="4"/>
      <c r="E1" s="2"/>
      <c r="F1" s="2"/>
      <c r="G1" s="2"/>
    </row>
    <row r="2" spans="1:17" x14ac:dyDescent="0.25">
      <c r="B2" s="2"/>
      <c r="C2" s="2"/>
      <c r="D2" s="4"/>
      <c r="E2" s="2"/>
      <c r="F2" s="2"/>
      <c r="G2" s="2"/>
    </row>
    <row r="3" spans="1:17" x14ac:dyDescent="0.25">
      <c r="A3" s="3" t="s">
        <v>0</v>
      </c>
    </row>
    <row r="4" spans="1:17" x14ac:dyDescent="0.25">
      <c r="A4" s="4" t="s">
        <v>1</v>
      </c>
    </row>
    <row r="6" spans="1:17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K6" s="3" t="s">
        <v>36</v>
      </c>
      <c r="L6" s="2"/>
      <c r="M6" s="2"/>
      <c r="N6" s="2"/>
      <c r="O6" s="2"/>
      <c r="P6" s="2"/>
      <c r="Q6" s="2"/>
    </row>
    <row r="7" spans="1:17" x14ac:dyDescent="0.25">
      <c r="A7" s="15"/>
      <c r="B7" s="14" t="s">
        <v>12</v>
      </c>
      <c r="C7" s="15"/>
      <c r="D7" s="15"/>
      <c r="E7" s="16"/>
      <c r="F7" s="16"/>
      <c r="G7" s="17"/>
      <c r="K7" s="4" t="s">
        <v>37</v>
      </c>
      <c r="L7" s="2"/>
      <c r="M7" s="2"/>
      <c r="N7" s="2"/>
      <c r="O7" s="2"/>
      <c r="P7" s="2"/>
      <c r="Q7" s="2"/>
    </row>
    <row r="8" spans="1:17" x14ac:dyDescent="0.25">
      <c r="A8" s="27"/>
      <c r="B8" s="18" t="s">
        <v>10</v>
      </c>
      <c r="C8" s="18"/>
      <c r="D8" s="18"/>
      <c r="E8" s="18"/>
      <c r="F8" s="18"/>
      <c r="G8" s="18"/>
    </row>
    <row r="9" spans="1:17" ht="48.75" x14ac:dyDescent="0.25">
      <c r="A9" s="19">
        <v>1</v>
      </c>
      <c r="B9" s="15" t="s">
        <v>11</v>
      </c>
      <c r="C9" s="19">
        <v>1</v>
      </c>
      <c r="D9" s="19" t="s">
        <v>77</v>
      </c>
      <c r="E9" s="20">
        <v>500000</v>
      </c>
      <c r="F9" s="23">
        <f>C9*E9</f>
        <v>500000</v>
      </c>
      <c r="G9" s="8" t="s">
        <v>95</v>
      </c>
      <c r="K9" s="5" t="s">
        <v>2</v>
      </c>
      <c r="L9" s="5" t="s">
        <v>3</v>
      </c>
      <c r="M9" s="5" t="s">
        <v>4</v>
      </c>
      <c r="N9" s="5" t="s">
        <v>5</v>
      </c>
      <c r="O9" s="5" t="s">
        <v>6</v>
      </c>
      <c r="P9" s="5" t="s">
        <v>7</v>
      </c>
      <c r="Q9" s="5" t="s">
        <v>8</v>
      </c>
    </row>
    <row r="10" spans="1:17" ht="36.75" x14ac:dyDescent="0.25">
      <c r="A10" s="19">
        <v>2</v>
      </c>
      <c r="B10" s="15" t="s">
        <v>64</v>
      </c>
      <c r="C10" s="19">
        <v>1</v>
      </c>
      <c r="D10" s="19" t="s">
        <v>78</v>
      </c>
      <c r="E10" s="56">
        <v>7000000</v>
      </c>
      <c r="F10" s="23">
        <f>C10*E10</f>
        <v>7000000</v>
      </c>
      <c r="G10" s="17" t="s">
        <v>87</v>
      </c>
      <c r="K10" s="9">
        <v>1</v>
      </c>
      <c r="L10" s="6" t="s">
        <v>89</v>
      </c>
      <c r="M10" s="6"/>
      <c r="N10" s="9"/>
      <c r="O10" s="7"/>
      <c r="P10" s="7">
        <v>7000000</v>
      </c>
      <c r="Q10" s="6"/>
    </row>
    <row r="11" spans="1:17" x14ac:dyDescent="0.25">
      <c r="A11" s="19"/>
      <c r="B11" s="24" t="s">
        <v>13</v>
      </c>
      <c r="C11" s="22"/>
      <c r="D11" s="19"/>
      <c r="E11" s="20"/>
      <c r="F11" s="23"/>
      <c r="G11" s="17"/>
      <c r="K11" s="9">
        <v>2</v>
      </c>
      <c r="L11" s="6" t="s">
        <v>91</v>
      </c>
      <c r="M11" s="9"/>
      <c r="N11" s="9"/>
      <c r="O11" s="49"/>
      <c r="P11" s="64">
        <v>38356164</v>
      </c>
      <c r="Q11" s="6"/>
    </row>
    <row r="12" spans="1:17" x14ac:dyDescent="0.25">
      <c r="A12" s="19">
        <v>1</v>
      </c>
      <c r="B12" s="15" t="s">
        <v>14</v>
      </c>
      <c r="C12" s="22"/>
      <c r="D12" s="19"/>
      <c r="E12" s="20"/>
      <c r="F12" s="21"/>
      <c r="G12" s="17"/>
      <c r="K12" s="30"/>
      <c r="L12" s="29"/>
      <c r="M12" s="30"/>
      <c r="N12" s="30"/>
      <c r="O12" s="32"/>
      <c r="P12" s="32"/>
      <c r="Q12" s="29"/>
    </row>
    <row r="13" spans="1:17" ht="36.75" x14ac:dyDescent="0.25">
      <c r="A13" s="19"/>
      <c r="B13" s="15" t="s">
        <v>15</v>
      </c>
      <c r="C13" s="25">
        <v>9</v>
      </c>
      <c r="D13" s="19" t="s">
        <v>20</v>
      </c>
      <c r="E13" s="20">
        <v>60000</v>
      </c>
      <c r="F13" s="20">
        <f t="shared" ref="F13" si="0">C13*E13</f>
        <v>540000</v>
      </c>
      <c r="G13" s="17" t="s">
        <v>83</v>
      </c>
    </row>
    <row r="14" spans="1:17" ht="36.75" x14ac:dyDescent="0.25">
      <c r="A14" s="19"/>
      <c r="B14" s="15" t="s">
        <v>16</v>
      </c>
      <c r="C14" s="25">
        <v>2</v>
      </c>
      <c r="D14" s="19" t="s">
        <v>21</v>
      </c>
      <c r="E14" s="10">
        <v>75000</v>
      </c>
      <c r="F14" s="20">
        <f t="shared" ref="F14:F18" si="1">C14*E14</f>
        <v>150000</v>
      </c>
      <c r="G14" s="17" t="s">
        <v>83</v>
      </c>
    </row>
    <row r="15" spans="1:17" x14ac:dyDescent="0.25">
      <c r="A15" s="19">
        <v>2</v>
      </c>
      <c r="B15" s="15" t="s">
        <v>17</v>
      </c>
      <c r="C15" s="25"/>
      <c r="D15" s="19"/>
      <c r="E15" s="20"/>
      <c r="F15" s="20"/>
      <c r="G15" s="17"/>
    </row>
    <row r="16" spans="1:17" ht="36.75" x14ac:dyDescent="0.25">
      <c r="A16" s="28"/>
      <c r="B16" s="15" t="s">
        <v>18</v>
      </c>
      <c r="C16" s="22">
        <v>1</v>
      </c>
      <c r="D16" s="57" t="s">
        <v>90</v>
      </c>
      <c r="E16" s="10">
        <v>45000</v>
      </c>
      <c r="F16" s="20">
        <f t="shared" si="1"/>
        <v>45000</v>
      </c>
      <c r="G16" s="17" t="s">
        <v>83</v>
      </c>
    </row>
    <row r="17" spans="1:26" ht="36.75" x14ac:dyDescent="0.25">
      <c r="A17" s="19"/>
      <c r="B17" s="15" t="s">
        <v>19</v>
      </c>
      <c r="C17" s="22">
        <v>1</v>
      </c>
      <c r="D17" s="57" t="s">
        <v>77</v>
      </c>
      <c r="E17" s="10">
        <v>35000</v>
      </c>
      <c r="F17" s="20">
        <f t="shared" si="1"/>
        <v>35000</v>
      </c>
      <c r="G17" s="17" t="s">
        <v>83</v>
      </c>
    </row>
    <row r="18" spans="1:26" ht="36.75" x14ac:dyDescent="0.25">
      <c r="A18" s="38"/>
      <c r="B18" s="39" t="s">
        <v>16</v>
      </c>
      <c r="C18" s="40">
        <v>1</v>
      </c>
      <c r="D18" s="40" t="s">
        <v>88</v>
      </c>
      <c r="E18" s="10">
        <v>50000</v>
      </c>
      <c r="F18" s="20">
        <f t="shared" si="1"/>
        <v>50000</v>
      </c>
      <c r="G18" s="17" t="s">
        <v>83</v>
      </c>
      <c r="K18" s="63"/>
    </row>
    <row r="19" spans="1:26" x14ac:dyDescent="0.25">
      <c r="A19" s="42"/>
      <c r="B19" s="43"/>
      <c r="C19" s="42"/>
      <c r="D19" s="59"/>
      <c r="E19" s="42"/>
      <c r="F19" s="44"/>
      <c r="G19" s="45"/>
      <c r="P19" s="2"/>
    </row>
    <row r="20" spans="1:26" x14ac:dyDescent="0.25">
      <c r="A20" s="5" t="s">
        <v>2</v>
      </c>
      <c r="B20" s="5" t="s">
        <v>3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</row>
    <row r="21" spans="1:26" x14ac:dyDescent="0.25">
      <c r="A21" s="15"/>
      <c r="B21" s="14" t="s">
        <v>22</v>
      </c>
      <c r="C21" s="15"/>
      <c r="D21" s="15"/>
      <c r="E21" s="16"/>
      <c r="F21" s="16"/>
      <c r="G21" s="17"/>
    </row>
    <row r="22" spans="1:26" x14ac:dyDescent="0.25">
      <c r="A22" s="27"/>
      <c r="B22" s="18" t="s">
        <v>10</v>
      </c>
      <c r="C22" s="18"/>
      <c r="D22" s="18"/>
      <c r="E22" s="18"/>
      <c r="F22" s="18"/>
      <c r="G22" s="18"/>
      <c r="K22" s="3" t="s">
        <v>38</v>
      </c>
      <c r="L22" s="2"/>
      <c r="M22" s="2"/>
      <c r="N22" s="2"/>
      <c r="O22" s="2"/>
    </row>
    <row r="23" spans="1:26" ht="24.75" x14ac:dyDescent="0.25">
      <c r="A23" s="19">
        <v>1</v>
      </c>
      <c r="B23" s="15" t="s">
        <v>92</v>
      </c>
      <c r="C23" s="19"/>
      <c r="D23" s="19"/>
      <c r="E23" s="20">
        <v>500000</v>
      </c>
      <c r="F23" s="23">
        <f>E23</f>
        <v>500000</v>
      </c>
      <c r="G23" s="8" t="s">
        <v>93</v>
      </c>
      <c r="K23" s="54" t="s">
        <v>9</v>
      </c>
      <c r="L23" s="9" t="s">
        <v>39</v>
      </c>
      <c r="M23" s="9" t="s">
        <v>40</v>
      </c>
      <c r="N23" s="9" t="s">
        <v>41</v>
      </c>
      <c r="O23" s="9" t="s">
        <v>42</v>
      </c>
    </row>
    <row r="24" spans="1:26" ht="36.75" x14ac:dyDescent="0.25">
      <c r="A24" s="19">
        <v>2</v>
      </c>
      <c r="B24" s="15" t="s">
        <v>69</v>
      </c>
      <c r="C24" s="19">
        <v>1</v>
      </c>
      <c r="D24" s="19" t="s">
        <v>78</v>
      </c>
      <c r="E24" s="20">
        <v>4000000</v>
      </c>
      <c r="F24" s="20">
        <f>C24*E24</f>
        <v>4000000</v>
      </c>
      <c r="G24" s="17" t="s">
        <v>87</v>
      </c>
      <c r="K24" s="55"/>
      <c r="L24" s="9">
        <v>1</v>
      </c>
      <c r="M24" s="9">
        <v>2</v>
      </c>
      <c r="N24" s="9">
        <v>6</v>
      </c>
      <c r="O24" s="9">
        <v>10</v>
      </c>
    </row>
    <row r="25" spans="1:26" ht="48.75" x14ac:dyDescent="0.25">
      <c r="A25" s="19">
        <v>3</v>
      </c>
      <c r="B25" s="15" t="s">
        <v>24</v>
      </c>
      <c r="C25" s="22">
        <v>1</v>
      </c>
      <c r="D25" s="57" t="s">
        <v>79</v>
      </c>
      <c r="E25" s="20">
        <v>4700000</v>
      </c>
      <c r="F25" s="20">
        <f t="shared" ref="F25:F27" si="2">C25*E25</f>
        <v>4700000</v>
      </c>
      <c r="G25" s="8" t="s">
        <v>96</v>
      </c>
      <c r="K25" s="65" t="s">
        <v>43</v>
      </c>
      <c r="L25" s="7">
        <f>F23+F44+F52+F58</f>
        <v>19700000</v>
      </c>
      <c r="M25" s="72">
        <f>F23+F44+F52+F58</f>
        <v>19700000</v>
      </c>
      <c r="N25" s="72">
        <f>F10+F23+F24+F44+F45+F47+F52+F58</f>
        <v>51420000</v>
      </c>
      <c r="O25" s="72">
        <f>F10+F23+F24+F44+F45+F47+F52+F58+F13+F14+F16+F17+F18+F27+F33+F34+F36+F37+F38+F46+F48+F49+F53+F57+F61+F62+F64+F65+F66+F72+F73+F74+F75+F78+F79+F81+F82+F83+F84+F90+F91+F97+F98+F100+F101+F102+F107+F110+F111+F113+F114+F115+F116</f>
        <v>152252000</v>
      </c>
    </row>
    <row r="26" spans="1:26" ht="48.75" x14ac:dyDescent="0.25">
      <c r="A26" s="19">
        <v>4</v>
      </c>
      <c r="B26" s="15" t="s">
        <v>25</v>
      </c>
      <c r="C26" s="22">
        <v>1</v>
      </c>
      <c r="D26" s="57" t="s">
        <v>79</v>
      </c>
      <c r="E26" s="20">
        <v>500000</v>
      </c>
      <c r="F26" s="20">
        <f t="shared" si="2"/>
        <v>500000</v>
      </c>
      <c r="G26" s="8" t="s">
        <v>96</v>
      </c>
      <c r="K26" s="6" t="s">
        <v>44</v>
      </c>
      <c r="L26" s="7">
        <f>F23+F44+F52+F58+F25+F26+F29+F30+F50+F51+F55+F56+F71</f>
        <v>1402370000</v>
      </c>
      <c r="M26" s="72">
        <f>F9+F25+F26+F29+F30+F50+F51+F52+F55+F56+F58+F71+F89+F23+F44</f>
        <v>1402970000</v>
      </c>
      <c r="N26" s="50">
        <f>F9+F25+F26+F29+F30+F50+F51+F52+F55+F56+F58+F71+F89+F23+F44+F10+F24+F45+F47+F93+F94</f>
        <v>1435590000</v>
      </c>
      <c r="O26" s="50">
        <f>SUM(F9:F18,F23:F38,F44:F66,F71:F84,F89:F102,F107:F116)</f>
        <v>1536422000</v>
      </c>
    </row>
    <row r="27" spans="1:26" ht="36.75" x14ac:dyDescent="0.25">
      <c r="A27" s="19">
        <v>5</v>
      </c>
      <c r="B27" s="15" t="s">
        <v>31</v>
      </c>
      <c r="C27" s="22">
        <v>1</v>
      </c>
      <c r="D27" s="57" t="s">
        <v>79</v>
      </c>
      <c r="E27" s="20">
        <v>2000000</v>
      </c>
      <c r="F27" s="20">
        <f t="shared" si="2"/>
        <v>2000000</v>
      </c>
      <c r="G27" s="17" t="s">
        <v>83</v>
      </c>
      <c r="K27" s="6" t="s">
        <v>45</v>
      </c>
      <c r="L27" s="64">
        <f>F23+F44+F52+F58+F25+F26+F29+F30+F50+F51+F55+F56+F71</f>
        <v>1402370000</v>
      </c>
      <c r="M27" s="7">
        <f>F9+F25+F26+F29+F30+F50+F51+F52+F55+F56+F58+F71+F89+F23+F44</f>
        <v>1402970000</v>
      </c>
      <c r="N27" s="7">
        <f>F9+F25+F26+F29+F30+F50+F51+F52+F55+F56+F58+F71+F89+F23+F44+F10+F24+F45+F47+F93+F94</f>
        <v>1435590000</v>
      </c>
      <c r="O27" s="50">
        <f>SUM(F9:F18,F23:F38,F44:F66,F71:F84,F89:F102,F107:F116)</f>
        <v>1536422000</v>
      </c>
    </row>
    <row r="28" spans="1:26" x14ac:dyDescent="0.25">
      <c r="A28" s="19"/>
      <c r="B28" s="24" t="s">
        <v>23</v>
      </c>
      <c r="C28" s="22"/>
      <c r="D28" s="19"/>
      <c r="E28" s="20"/>
      <c r="F28" s="23"/>
      <c r="G28" s="17"/>
      <c r="K28" s="6" t="s">
        <v>46</v>
      </c>
      <c r="L28" s="7"/>
      <c r="M28" s="7"/>
      <c r="N28" s="7"/>
      <c r="O28" s="7"/>
    </row>
    <row r="29" spans="1:26" ht="48.75" x14ac:dyDescent="0.25">
      <c r="A29" s="19">
        <v>1</v>
      </c>
      <c r="B29" s="15" t="s">
        <v>24</v>
      </c>
      <c r="C29" s="22">
        <v>1</v>
      </c>
      <c r="D29" s="19" t="s">
        <v>79</v>
      </c>
      <c r="E29" s="20">
        <f xml:space="preserve"> (10%*E25)</f>
        <v>470000</v>
      </c>
      <c r="F29" s="23">
        <f>C29*E29</f>
        <v>470000</v>
      </c>
      <c r="G29" s="8" t="s">
        <v>96</v>
      </c>
      <c r="K29" s="2"/>
      <c r="L29" s="2"/>
      <c r="M29" s="2"/>
      <c r="N29" s="2"/>
      <c r="O29" s="2"/>
    </row>
    <row r="30" spans="1:26" ht="48.75" x14ac:dyDescent="0.25">
      <c r="A30" s="19">
        <v>2</v>
      </c>
      <c r="B30" s="15" t="s">
        <v>25</v>
      </c>
      <c r="C30" s="25">
        <v>1</v>
      </c>
      <c r="D30" s="19" t="s">
        <v>79</v>
      </c>
      <c r="E30" s="20">
        <f>(10%*E26)</f>
        <v>50000</v>
      </c>
      <c r="F30" s="23">
        <f>C30*E30</f>
        <v>50000</v>
      </c>
      <c r="G30" s="8" t="s">
        <v>96</v>
      </c>
      <c r="K30" s="51" t="s">
        <v>47</v>
      </c>
      <c r="L30" s="11" t="s">
        <v>48</v>
      </c>
      <c r="M30" s="11" t="s">
        <v>49</v>
      </c>
      <c r="N30" s="11" t="s">
        <v>50</v>
      </c>
      <c r="O30" s="11" t="s">
        <v>51</v>
      </c>
      <c r="P30" s="11" t="s">
        <v>52</v>
      </c>
      <c r="Q30" s="11" t="s">
        <v>53</v>
      </c>
      <c r="R30" s="11" t="s">
        <v>54</v>
      </c>
      <c r="S30" s="52" t="s">
        <v>55</v>
      </c>
      <c r="T30" s="52" t="s">
        <v>56</v>
      </c>
      <c r="U30" s="52" t="s">
        <v>57</v>
      </c>
      <c r="V30" s="52" t="s">
        <v>58</v>
      </c>
      <c r="W30" s="52" t="s">
        <v>59</v>
      </c>
      <c r="X30" s="52" t="s">
        <v>60</v>
      </c>
      <c r="Y30" s="52" t="s">
        <v>61</v>
      </c>
      <c r="Z30" s="52" t="s">
        <v>62</v>
      </c>
    </row>
    <row r="31" spans="1:26" x14ac:dyDescent="0.25">
      <c r="A31" s="19"/>
      <c r="B31" s="24" t="s">
        <v>13</v>
      </c>
      <c r="C31" s="25"/>
      <c r="D31" s="19"/>
      <c r="E31" s="20"/>
      <c r="F31" s="20"/>
      <c r="G31" s="17"/>
      <c r="K31" s="51" t="s">
        <v>9</v>
      </c>
      <c r="L31" s="53">
        <f>L25+L36</f>
        <v>65056164</v>
      </c>
      <c r="M31" s="53">
        <f>L26+L37</f>
        <v>1447726164</v>
      </c>
      <c r="N31" s="53">
        <f>L27+L38</f>
        <v>1447726164</v>
      </c>
      <c r="O31" s="53">
        <f>L28+L39</f>
        <v>0</v>
      </c>
      <c r="P31" s="53">
        <f>M25+M36</f>
        <v>103412328</v>
      </c>
      <c r="Q31" s="53">
        <f>M26+M37</f>
        <v>1486682328</v>
      </c>
      <c r="R31" s="53">
        <f>M27+M38</f>
        <v>1486682328</v>
      </c>
      <c r="S31" s="12">
        <f>N25+N36</f>
        <v>288556984</v>
      </c>
      <c r="T31" s="12">
        <f>N26+N37</f>
        <v>1672726984</v>
      </c>
      <c r="U31" s="12">
        <f>N27+N38</f>
        <v>1672726984</v>
      </c>
      <c r="V31" s="12">
        <f>N28+N39</f>
        <v>0</v>
      </c>
      <c r="W31" s="12">
        <f>O25+O36</f>
        <v>542813640</v>
      </c>
      <c r="X31" s="12">
        <f>O26+O37</f>
        <v>1926983640</v>
      </c>
      <c r="Y31" s="12">
        <f>O27+O38</f>
        <v>1926983640</v>
      </c>
      <c r="Z31" s="12">
        <f>O28+O39</f>
        <v>0</v>
      </c>
    </row>
    <row r="32" spans="1:26" x14ac:dyDescent="0.25">
      <c r="A32" s="19">
        <v>1</v>
      </c>
      <c r="B32" s="15" t="s">
        <v>14</v>
      </c>
      <c r="C32" s="25"/>
      <c r="D32" s="19"/>
      <c r="E32" s="20"/>
      <c r="F32" s="20"/>
      <c r="G32" s="17"/>
    </row>
    <row r="33" spans="1:15" ht="36.75" x14ac:dyDescent="0.25">
      <c r="A33" s="19"/>
      <c r="B33" s="15" t="s">
        <v>15</v>
      </c>
      <c r="C33" s="22">
        <v>12</v>
      </c>
      <c r="D33" s="57" t="s">
        <v>86</v>
      </c>
      <c r="E33" s="20">
        <v>60000</v>
      </c>
      <c r="F33" s="20">
        <f t="shared" ref="F33:F34" si="3">C33*E33</f>
        <v>720000</v>
      </c>
      <c r="G33" s="17" t="s">
        <v>83</v>
      </c>
      <c r="K33" s="3" t="s">
        <v>63</v>
      </c>
      <c r="L33" s="2"/>
      <c r="M33" s="2"/>
      <c r="N33" s="2"/>
      <c r="O33" s="2"/>
    </row>
    <row r="34" spans="1:15" ht="36.75" x14ac:dyDescent="0.25">
      <c r="A34" s="19"/>
      <c r="B34" s="15" t="s">
        <v>16</v>
      </c>
      <c r="C34" s="22">
        <v>2</v>
      </c>
      <c r="D34" s="57" t="s">
        <v>21</v>
      </c>
      <c r="E34" s="10">
        <v>75000</v>
      </c>
      <c r="F34" s="20">
        <f t="shared" si="3"/>
        <v>150000</v>
      </c>
      <c r="G34" s="17" t="s">
        <v>83</v>
      </c>
      <c r="K34" s="54" t="s">
        <v>9</v>
      </c>
      <c r="L34" s="9" t="s">
        <v>39</v>
      </c>
      <c r="M34" s="9" t="s">
        <v>40</v>
      </c>
      <c r="N34" s="9" t="s">
        <v>41</v>
      </c>
      <c r="O34" s="9" t="s">
        <v>42</v>
      </c>
    </row>
    <row r="35" spans="1:15" x14ac:dyDescent="0.25">
      <c r="A35" s="19">
        <v>2</v>
      </c>
      <c r="B35" s="15" t="s">
        <v>17</v>
      </c>
      <c r="C35" s="19"/>
      <c r="D35" s="19"/>
      <c r="E35" s="20"/>
      <c r="F35" s="20"/>
      <c r="G35" s="15"/>
      <c r="K35" s="55"/>
      <c r="L35" s="9">
        <v>1</v>
      </c>
      <c r="M35" s="9">
        <v>2</v>
      </c>
      <c r="N35" s="9">
        <v>6</v>
      </c>
      <c r="O35" s="9">
        <v>10</v>
      </c>
    </row>
    <row r="36" spans="1:15" ht="36.75" x14ac:dyDescent="0.25">
      <c r="A36" s="28"/>
      <c r="B36" s="15" t="s">
        <v>18</v>
      </c>
      <c r="C36" s="9">
        <v>1</v>
      </c>
      <c r="D36" s="13" t="s">
        <v>90</v>
      </c>
      <c r="E36" s="10">
        <v>45000</v>
      </c>
      <c r="F36" s="20">
        <f t="shared" ref="F36:F38" si="4">C36*E36</f>
        <v>45000</v>
      </c>
      <c r="G36" s="17" t="s">
        <v>83</v>
      </c>
      <c r="K36" s="6" t="s">
        <v>43</v>
      </c>
      <c r="L36" s="50">
        <f>P10+P11</f>
        <v>45356164</v>
      </c>
      <c r="M36" s="50">
        <f>(P11*M35)+P10</f>
        <v>83712328</v>
      </c>
      <c r="N36" s="50">
        <f>(P11*N35)+P10</f>
        <v>237136984</v>
      </c>
      <c r="O36" s="50">
        <f>(P11*O35)+P10</f>
        <v>390561640</v>
      </c>
    </row>
    <row r="37" spans="1:15" ht="36.75" x14ac:dyDescent="0.25">
      <c r="A37" s="19"/>
      <c r="B37" s="15" t="s">
        <v>19</v>
      </c>
      <c r="C37" s="9">
        <v>1</v>
      </c>
      <c r="D37" s="13" t="s">
        <v>77</v>
      </c>
      <c r="E37" s="10">
        <v>35000</v>
      </c>
      <c r="F37" s="20">
        <f t="shared" si="4"/>
        <v>35000</v>
      </c>
      <c r="G37" s="17" t="s">
        <v>83</v>
      </c>
      <c r="K37" s="6" t="s">
        <v>44</v>
      </c>
      <c r="L37" s="50">
        <f>P10+P11</f>
        <v>45356164</v>
      </c>
      <c r="M37" s="50">
        <f>(P11*M35)+P10</f>
        <v>83712328</v>
      </c>
      <c r="N37" s="50">
        <f>(P11*N35)+P10</f>
        <v>237136984</v>
      </c>
      <c r="O37" s="50">
        <f>(P11*O35)+P10</f>
        <v>390561640</v>
      </c>
    </row>
    <row r="38" spans="1:15" ht="36.75" x14ac:dyDescent="0.25">
      <c r="A38" s="38"/>
      <c r="B38" s="39" t="s">
        <v>16</v>
      </c>
      <c r="C38" s="66">
        <v>1</v>
      </c>
      <c r="D38" s="67" t="s">
        <v>88</v>
      </c>
      <c r="E38" s="68">
        <v>50000</v>
      </c>
      <c r="F38" s="41">
        <f t="shared" si="4"/>
        <v>50000</v>
      </c>
      <c r="G38" s="46" t="s">
        <v>83</v>
      </c>
      <c r="K38" s="6" t="s">
        <v>45</v>
      </c>
      <c r="L38" s="50">
        <f>P10+P11</f>
        <v>45356164</v>
      </c>
      <c r="M38" s="50">
        <f>(P11*M35)+P10</f>
        <v>83712328</v>
      </c>
      <c r="N38" s="50">
        <f>(P11*N35)+P10</f>
        <v>237136984</v>
      </c>
      <c r="O38" s="50">
        <f>(P11*O35)+P10</f>
        <v>390561640</v>
      </c>
    </row>
    <row r="39" spans="1:15" x14ac:dyDescent="0.25">
      <c r="A39" s="42"/>
      <c r="B39" s="43"/>
      <c r="C39" s="69"/>
      <c r="D39" s="70"/>
      <c r="E39" s="71"/>
      <c r="F39" s="44"/>
      <c r="G39" s="45"/>
      <c r="K39" s="6" t="s">
        <v>46</v>
      </c>
      <c r="L39" s="50"/>
      <c r="M39" s="50"/>
      <c r="N39" s="50"/>
      <c r="O39" s="50"/>
    </row>
    <row r="40" spans="1:15" x14ac:dyDescent="0.25">
      <c r="A40" s="35"/>
      <c r="B40" s="36"/>
      <c r="C40" s="33"/>
      <c r="D40" s="37"/>
      <c r="E40" s="32"/>
      <c r="F40" s="34"/>
      <c r="G40" s="31"/>
    </row>
    <row r="41" spans="1:15" x14ac:dyDescent="0.25">
      <c r="A41" s="5" t="s">
        <v>2</v>
      </c>
      <c r="B41" s="5" t="s">
        <v>3</v>
      </c>
      <c r="C41" s="5" t="s">
        <v>4</v>
      </c>
      <c r="D41" s="5" t="s">
        <v>5</v>
      </c>
      <c r="E41" s="5" t="s">
        <v>6</v>
      </c>
      <c r="F41" s="5" t="s">
        <v>7</v>
      </c>
      <c r="G41" s="5" t="s">
        <v>8</v>
      </c>
    </row>
    <row r="42" spans="1:15" x14ac:dyDescent="0.25">
      <c r="A42" s="15"/>
      <c r="B42" s="14" t="s">
        <v>26</v>
      </c>
      <c r="C42" s="15"/>
      <c r="D42" s="15"/>
      <c r="E42" s="16"/>
      <c r="F42" s="16"/>
      <c r="G42" s="17"/>
    </row>
    <row r="43" spans="1:15" x14ac:dyDescent="0.25">
      <c r="A43" s="27"/>
      <c r="B43" s="18" t="s">
        <v>10</v>
      </c>
      <c r="C43" s="18"/>
      <c r="D43" s="18"/>
      <c r="E43" s="18"/>
      <c r="F43" s="18"/>
      <c r="G43" s="18"/>
    </row>
    <row r="44" spans="1:15" ht="24.75" x14ac:dyDescent="0.25">
      <c r="A44" s="19">
        <v>1</v>
      </c>
      <c r="B44" s="15" t="s">
        <v>92</v>
      </c>
      <c r="C44" s="19"/>
      <c r="D44" s="19"/>
      <c r="E44" s="20">
        <v>500000</v>
      </c>
      <c r="F44" s="23">
        <f>E44</f>
        <v>500000</v>
      </c>
      <c r="G44" s="8" t="s">
        <v>93</v>
      </c>
    </row>
    <row r="45" spans="1:15" ht="36.75" x14ac:dyDescent="0.25">
      <c r="A45" s="19">
        <v>2</v>
      </c>
      <c r="B45" s="15" t="s">
        <v>27</v>
      </c>
      <c r="C45" s="19">
        <v>25</v>
      </c>
      <c r="D45" s="19" t="s">
        <v>79</v>
      </c>
      <c r="E45" s="20">
        <v>584000</v>
      </c>
      <c r="F45" s="20">
        <f>C45*E45</f>
        <v>14600000</v>
      </c>
      <c r="G45" s="17" t="s">
        <v>87</v>
      </c>
    </row>
    <row r="46" spans="1:15" ht="36.75" x14ac:dyDescent="0.25">
      <c r="A46" s="19">
        <v>3</v>
      </c>
      <c r="B46" s="15" t="s">
        <v>28</v>
      </c>
      <c r="C46" s="22">
        <v>25</v>
      </c>
      <c r="D46" s="57" t="s">
        <v>79</v>
      </c>
      <c r="E46" s="20">
        <v>400000</v>
      </c>
      <c r="F46" s="20">
        <f t="shared" ref="F46:F58" si="5">C46*E46</f>
        <v>10000000</v>
      </c>
      <c r="G46" s="17" t="s">
        <v>83</v>
      </c>
    </row>
    <row r="47" spans="1:15" ht="36.75" x14ac:dyDescent="0.25">
      <c r="A47" s="19">
        <v>4</v>
      </c>
      <c r="B47" s="15" t="s">
        <v>29</v>
      </c>
      <c r="C47" s="22">
        <v>1</v>
      </c>
      <c r="D47" s="57" t="s">
        <v>78</v>
      </c>
      <c r="E47" s="20">
        <v>6120000</v>
      </c>
      <c r="F47" s="20">
        <f t="shared" si="5"/>
        <v>6120000</v>
      </c>
      <c r="G47" s="17" t="s">
        <v>87</v>
      </c>
    </row>
    <row r="48" spans="1:15" ht="36.75" x14ac:dyDescent="0.25">
      <c r="A48" s="19">
        <v>5</v>
      </c>
      <c r="B48" s="15" t="s">
        <v>30</v>
      </c>
      <c r="C48" s="22">
        <v>15</v>
      </c>
      <c r="D48" s="57" t="s">
        <v>77</v>
      </c>
      <c r="E48" s="20">
        <v>29000</v>
      </c>
      <c r="F48" s="20">
        <f t="shared" si="5"/>
        <v>435000</v>
      </c>
      <c r="G48" s="17" t="s">
        <v>83</v>
      </c>
    </row>
    <row r="49" spans="1:7" ht="36.75" x14ac:dyDescent="0.25">
      <c r="A49" s="19">
        <v>6</v>
      </c>
      <c r="B49" s="15" t="s">
        <v>31</v>
      </c>
      <c r="C49" s="22">
        <v>5</v>
      </c>
      <c r="D49" s="57" t="s">
        <v>79</v>
      </c>
      <c r="E49" s="20">
        <v>2000000</v>
      </c>
      <c r="F49" s="20">
        <f t="shared" si="5"/>
        <v>10000000</v>
      </c>
      <c r="G49" s="17" t="s">
        <v>83</v>
      </c>
    </row>
    <row r="50" spans="1:7" ht="48.75" x14ac:dyDescent="0.25">
      <c r="A50" s="19">
        <v>7</v>
      </c>
      <c r="B50" s="15" t="s">
        <v>24</v>
      </c>
      <c r="C50" s="22">
        <v>5</v>
      </c>
      <c r="D50" s="57" t="s">
        <v>79</v>
      </c>
      <c r="E50" s="20">
        <v>4700000</v>
      </c>
      <c r="F50" s="20">
        <f t="shared" si="5"/>
        <v>23500000</v>
      </c>
      <c r="G50" s="8" t="s">
        <v>96</v>
      </c>
    </row>
    <row r="51" spans="1:7" ht="48.75" x14ac:dyDescent="0.25">
      <c r="A51" s="19">
        <v>8</v>
      </c>
      <c r="B51" s="15" t="s">
        <v>25</v>
      </c>
      <c r="C51" s="22">
        <v>2</v>
      </c>
      <c r="D51" s="57" t="s">
        <v>79</v>
      </c>
      <c r="E51" s="20">
        <v>500000</v>
      </c>
      <c r="F51" s="20">
        <f t="shared" si="5"/>
        <v>1000000</v>
      </c>
      <c r="G51" s="8" t="s">
        <v>96</v>
      </c>
    </row>
    <row r="52" spans="1:7" ht="36.75" x14ac:dyDescent="0.25">
      <c r="A52" s="19">
        <v>9</v>
      </c>
      <c r="B52" s="15" t="s">
        <v>32</v>
      </c>
      <c r="C52" s="22">
        <v>1</v>
      </c>
      <c r="D52" s="57" t="s">
        <v>79</v>
      </c>
      <c r="E52" s="20">
        <v>17000000</v>
      </c>
      <c r="F52" s="20">
        <f t="shared" si="5"/>
        <v>17000000</v>
      </c>
      <c r="G52" s="17" t="s">
        <v>94</v>
      </c>
    </row>
    <row r="53" spans="1:7" ht="36.75" x14ac:dyDescent="0.25">
      <c r="A53" s="19">
        <v>10</v>
      </c>
      <c r="B53" s="15" t="s">
        <v>67</v>
      </c>
      <c r="C53" s="22">
        <v>1</v>
      </c>
      <c r="D53" s="57" t="s">
        <v>78</v>
      </c>
      <c r="E53" s="20">
        <v>2000000</v>
      </c>
      <c r="F53" s="20">
        <f t="shared" si="5"/>
        <v>2000000</v>
      </c>
      <c r="G53" s="17" t="s">
        <v>83</v>
      </c>
    </row>
    <row r="54" spans="1:7" x14ac:dyDescent="0.25">
      <c r="A54" s="19"/>
      <c r="B54" s="24" t="s">
        <v>23</v>
      </c>
      <c r="C54" s="22"/>
      <c r="D54" s="19"/>
      <c r="E54" s="20"/>
      <c r="F54" s="23"/>
      <c r="G54" s="17"/>
    </row>
    <row r="55" spans="1:7" ht="48.75" x14ac:dyDescent="0.25">
      <c r="A55" s="19">
        <v>1</v>
      </c>
      <c r="B55" s="15" t="s">
        <v>24</v>
      </c>
      <c r="C55" s="22">
        <v>5</v>
      </c>
      <c r="D55" s="19" t="s">
        <v>79</v>
      </c>
      <c r="E55" s="20">
        <f>(10%*E50)</f>
        <v>470000</v>
      </c>
      <c r="F55" s="20">
        <f t="shared" si="5"/>
        <v>2350000</v>
      </c>
      <c r="G55" s="8" t="s">
        <v>96</v>
      </c>
    </row>
    <row r="56" spans="1:7" ht="48.75" x14ac:dyDescent="0.25">
      <c r="A56" s="19">
        <v>2</v>
      </c>
      <c r="B56" s="15" t="s">
        <v>25</v>
      </c>
      <c r="C56" s="25">
        <v>2</v>
      </c>
      <c r="D56" s="19" t="s">
        <v>79</v>
      </c>
      <c r="E56" s="20">
        <f>(10%*E51)</f>
        <v>50000</v>
      </c>
      <c r="F56" s="20">
        <f t="shared" si="5"/>
        <v>100000</v>
      </c>
      <c r="G56" s="8" t="s">
        <v>96</v>
      </c>
    </row>
    <row r="57" spans="1:7" ht="36.75" x14ac:dyDescent="0.25">
      <c r="A57" s="19">
        <v>3</v>
      </c>
      <c r="B57" s="15" t="s">
        <v>31</v>
      </c>
      <c r="C57" s="25">
        <v>5</v>
      </c>
      <c r="D57" s="19" t="s">
        <v>79</v>
      </c>
      <c r="E57" s="20">
        <f>(10%*E49)</f>
        <v>200000</v>
      </c>
      <c r="F57" s="20">
        <f t="shared" si="5"/>
        <v>1000000</v>
      </c>
      <c r="G57" s="17" t="s">
        <v>83</v>
      </c>
    </row>
    <row r="58" spans="1:7" ht="36.75" x14ac:dyDescent="0.25">
      <c r="A58" s="19">
        <v>4</v>
      </c>
      <c r="B58" s="15" t="s">
        <v>32</v>
      </c>
      <c r="C58" s="25">
        <v>1</v>
      </c>
      <c r="D58" s="19" t="s">
        <v>79</v>
      </c>
      <c r="E58" s="20">
        <f>(10%*E52)</f>
        <v>1700000</v>
      </c>
      <c r="F58" s="20">
        <f t="shared" si="5"/>
        <v>1700000</v>
      </c>
      <c r="G58" s="17" t="s">
        <v>94</v>
      </c>
    </row>
    <row r="59" spans="1:7" x14ac:dyDescent="0.25">
      <c r="A59" s="19"/>
      <c r="B59" s="24" t="s">
        <v>13</v>
      </c>
      <c r="C59" s="25"/>
      <c r="D59" s="19"/>
      <c r="E59" s="20"/>
      <c r="F59" s="20"/>
      <c r="G59" s="17"/>
    </row>
    <row r="60" spans="1:7" x14ac:dyDescent="0.25">
      <c r="A60" s="19">
        <v>1</v>
      </c>
      <c r="B60" s="15" t="s">
        <v>14</v>
      </c>
      <c r="C60" s="25"/>
      <c r="D60" s="19"/>
      <c r="E60" s="20"/>
      <c r="F60" s="20"/>
      <c r="G60" s="17"/>
    </row>
    <row r="61" spans="1:7" ht="36.75" x14ac:dyDescent="0.25">
      <c r="A61" s="19"/>
      <c r="B61" s="15" t="s">
        <v>15</v>
      </c>
      <c r="C61" s="22">
        <v>36</v>
      </c>
      <c r="D61" s="57" t="s">
        <v>86</v>
      </c>
      <c r="E61" s="20">
        <v>60000</v>
      </c>
      <c r="F61" s="20">
        <f t="shared" ref="F61" si="6">C61*E61</f>
        <v>2160000</v>
      </c>
      <c r="G61" s="17" t="s">
        <v>83</v>
      </c>
    </row>
    <row r="62" spans="1:7" ht="36.75" x14ac:dyDescent="0.25">
      <c r="A62" s="19"/>
      <c r="B62" s="15" t="s">
        <v>16</v>
      </c>
      <c r="C62" s="22">
        <v>2</v>
      </c>
      <c r="D62" s="57" t="s">
        <v>88</v>
      </c>
      <c r="E62" s="10">
        <v>75000</v>
      </c>
      <c r="F62" s="20">
        <f t="shared" ref="F62:F66" si="7">C62*E62</f>
        <v>150000</v>
      </c>
      <c r="G62" s="17" t="s">
        <v>83</v>
      </c>
    </row>
    <row r="63" spans="1:7" x14ac:dyDescent="0.25">
      <c r="A63" s="19">
        <v>2</v>
      </c>
      <c r="B63" s="15" t="s">
        <v>17</v>
      </c>
      <c r="C63" s="19"/>
      <c r="D63" s="19"/>
      <c r="E63" s="20"/>
      <c r="F63" s="20"/>
      <c r="G63" s="15"/>
    </row>
    <row r="64" spans="1:7" ht="36.75" x14ac:dyDescent="0.25">
      <c r="A64" s="28"/>
      <c r="B64" s="15" t="s">
        <v>18</v>
      </c>
      <c r="C64" s="9">
        <v>2</v>
      </c>
      <c r="D64" s="13" t="s">
        <v>90</v>
      </c>
      <c r="E64" s="10">
        <v>45000</v>
      </c>
      <c r="F64" s="20">
        <f t="shared" si="7"/>
        <v>90000</v>
      </c>
      <c r="G64" s="17" t="s">
        <v>83</v>
      </c>
    </row>
    <row r="65" spans="1:7" ht="36.75" x14ac:dyDescent="0.25">
      <c r="A65" s="19"/>
      <c r="B65" s="15" t="s">
        <v>19</v>
      </c>
      <c r="C65" s="9">
        <v>1</v>
      </c>
      <c r="D65" s="13" t="s">
        <v>77</v>
      </c>
      <c r="E65" s="10">
        <v>35000</v>
      </c>
      <c r="F65" s="20">
        <f t="shared" si="7"/>
        <v>35000</v>
      </c>
      <c r="G65" s="17" t="s">
        <v>83</v>
      </c>
    </row>
    <row r="66" spans="1:7" ht="36.75" x14ac:dyDescent="0.25">
      <c r="A66" s="22"/>
      <c r="B66" s="15" t="s">
        <v>16</v>
      </c>
      <c r="C66" s="9">
        <v>2</v>
      </c>
      <c r="D66" s="13" t="s">
        <v>88</v>
      </c>
      <c r="E66" s="10">
        <v>50000</v>
      </c>
      <c r="F66" s="20">
        <f t="shared" si="7"/>
        <v>100000</v>
      </c>
      <c r="G66" s="17" t="s">
        <v>83</v>
      </c>
    </row>
    <row r="68" spans="1:7" x14ac:dyDescent="0.25">
      <c r="A68" s="5" t="s">
        <v>2</v>
      </c>
      <c r="B68" s="5" t="s">
        <v>3</v>
      </c>
      <c r="C68" s="5" t="s">
        <v>4</v>
      </c>
      <c r="D68" s="5" t="s">
        <v>5</v>
      </c>
      <c r="E68" s="5" t="s">
        <v>6</v>
      </c>
      <c r="F68" s="5" t="s">
        <v>7</v>
      </c>
      <c r="G68" s="5" t="s">
        <v>8</v>
      </c>
    </row>
    <row r="69" spans="1:7" x14ac:dyDescent="0.25">
      <c r="A69" s="15"/>
      <c r="B69" s="14" t="s">
        <v>33</v>
      </c>
      <c r="C69" s="15"/>
      <c r="D69" s="15"/>
      <c r="E69" s="16"/>
      <c r="F69" s="16"/>
      <c r="G69" s="17"/>
    </row>
    <row r="70" spans="1:7" x14ac:dyDescent="0.25">
      <c r="A70" s="27"/>
      <c r="B70" s="18" t="s">
        <v>10</v>
      </c>
      <c r="C70" s="18"/>
      <c r="D70" s="18"/>
      <c r="E70" s="18"/>
      <c r="F70" s="18"/>
      <c r="G70" s="18"/>
    </row>
    <row r="71" spans="1:7" ht="48.75" x14ac:dyDescent="0.25">
      <c r="A71" s="19">
        <v>1</v>
      </c>
      <c r="B71" s="15" t="s">
        <v>34</v>
      </c>
      <c r="C71" s="19">
        <v>150</v>
      </c>
      <c r="D71" s="19" t="s">
        <v>79</v>
      </c>
      <c r="E71" s="20">
        <v>9000000</v>
      </c>
      <c r="F71" s="20">
        <f t="shared" ref="F71:F75" si="8">C71*E71</f>
        <v>1350000000</v>
      </c>
      <c r="G71" s="8" t="s">
        <v>96</v>
      </c>
    </row>
    <row r="72" spans="1:7" ht="36.75" x14ac:dyDescent="0.25">
      <c r="A72" s="19">
        <v>2</v>
      </c>
      <c r="B72" s="15" t="s">
        <v>65</v>
      </c>
      <c r="C72" s="19">
        <v>10</v>
      </c>
      <c r="D72" s="19" t="s">
        <v>79</v>
      </c>
      <c r="E72" s="20">
        <v>65000</v>
      </c>
      <c r="F72" s="20">
        <f t="shared" si="8"/>
        <v>650000</v>
      </c>
      <c r="G72" s="17" t="s">
        <v>83</v>
      </c>
    </row>
    <row r="73" spans="1:7" ht="36.75" x14ac:dyDescent="0.25">
      <c r="A73" s="19">
        <v>3</v>
      </c>
      <c r="B73" s="15" t="s">
        <v>35</v>
      </c>
      <c r="C73" s="22">
        <v>250</v>
      </c>
      <c r="D73" s="57" t="s">
        <v>79</v>
      </c>
      <c r="E73" s="20">
        <v>20000</v>
      </c>
      <c r="F73" s="20">
        <f t="shared" si="8"/>
        <v>5000000</v>
      </c>
      <c r="G73" s="17" t="s">
        <v>83</v>
      </c>
    </row>
    <row r="74" spans="1:7" ht="36.75" x14ac:dyDescent="0.25">
      <c r="A74" s="19">
        <v>4</v>
      </c>
      <c r="B74" s="15" t="s">
        <v>66</v>
      </c>
      <c r="C74" s="22">
        <v>18</v>
      </c>
      <c r="D74" s="57" t="s">
        <v>79</v>
      </c>
      <c r="E74" s="20">
        <v>375000</v>
      </c>
      <c r="F74" s="20">
        <f t="shared" si="8"/>
        <v>6750000</v>
      </c>
      <c r="G74" s="17" t="s">
        <v>83</v>
      </c>
    </row>
    <row r="75" spans="1:7" ht="36.75" x14ac:dyDescent="0.25">
      <c r="A75" s="19">
        <v>5</v>
      </c>
      <c r="B75" s="15" t="s">
        <v>68</v>
      </c>
      <c r="C75" s="22">
        <v>20</v>
      </c>
      <c r="D75" s="57" t="s">
        <v>79</v>
      </c>
      <c r="E75" s="20">
        <v>472500</v>
      </c>
      <c r="F75" s="20">
        <f t="shared" si="8"/>
        <v>9450000</v>
      </c>
      <c r="G75" s="17" t="s">
        <v>83</v>
      </c>
    </row>
    <row r="76" spans="1:7" x14ac:dyDescent="0.25">
      <c r="A76" s="19"/>
      <c r="B76" s="24" t="s">
        <v>13</v>
      </c>
      <c r="C76" s="22"/>
      <c r="D76" s="19"/>
      <c r="E76" s="20"/>
      <c r="F76" s="23"/>
      <c r="G76" s="17"/>
    </row>
    <row r="77" spans="1:7" x14ac:dyDescent="0.25">
      <c r="A77" s="19">
        <v>1</v>
      </c>
      <c r="B77" s="15" t="s">
        <v>14</v>
      </c>
      <c r="C77" s="22"/>
      <c r="D77" s="19"/>
      <c r="E77" s="20"/>
      <c r="F77" s="23"/>
      <c r="G77" s="17"/>
    </row>
    <row r="78" spans="1:7" ht="36.75" x14ac:dyDescent="0.25">
      <c r="A78" s="19"/>
      <c r="B78" s="15" t="s">
        <v>15</v>
      </c>
      <c r="C78" s="25">
        <v>500</v>
      </c>
      <c r="D78" s="19" t="s">
        <v>86</v>
      </c>
      <c r="E78" s="20">
        <v>60000</v>
      </c>
      <c r="F78" s="20">
        <f t="shared" ref="F78" si="9">C78*E78</f>
        <v>30000000</v>
      </c>
      <c r="G78" s="17" t="s">
        <v>83</v>
      </c>
    </row>
    <row r="79" spans="1:7" ht="36.75" x14ac:dyDescent="0.25">
      <c r="A79" s="19"/>
      <c r="B79" s="15" t="s">
        <v>16</v>
      </c>
      <c r="C79" s="25">
        <v>10</v>
      </c>
      <c r="D79" s="19" t="s">
        <v>88</v>
      </c>
      <c r="E79" s="10">
        <v>75000</v>
      </c>
      <c r="F79" s="20">
        <f t="shared" ref="F79:F83" si="10">C79*E79</f>
        <v>750000</v>
      </c>
      <c r="G79" s="17" t="s">
        <v>83</v>
      </c>
    </row>
    <row r="80" spans="1:7" x14ac:dyDescent="0.25">
      <c r="A80" s="19">
        <v>2</v>
      </c>
      <c r="B80" s="15" t="s">
        <v>17</v>
      </c>
      <c r="C80" s="25"/>
      <c r="D80" s="19"/>
      <c r="E80" s="20"/>
      <c r="F80" s="20"/>
      <c r="G80" s="26"/>
    </row>
    <row r="81" spans="1:7" ht="36.75" x14ac:dyDescent="0.25">
      <c r="A81" s="28"/>
      <c r="B81" s="15" t="s">
        <v>18</v>
      </c>
      <c r="C81" s="25">
        <v>50</v>
      </c>
      <c r="D81" s="19" t="s">
        <v>90</v>
      </c>
      <c r="E81" s="10">
        <v>45000</v>
      </c>
      <c r="F81" s="20">
        <f t="shared" si="10"/>
        <v>2250000</v>
      </c>
      <c r="G81" s="17" t="s">
        <v>83</v>
      </c>
    </row>
    <row r="82" spans="1:7" ht="36.75" x14ac:dyDescent="0.25">
      <c r="A82" s="19"/>
      <c r="B82" s="15" t="s">
        <v>19</v>
      </c>
      <c r="C82" s="25">
        <v>10</v>
      </c>
      <c r="D82" s="19" t="s">
        <v>77</v>
      </c>
      <c r="E82" s="10">
        <v>35000</v>
      </c>
      <c r="F82" s="20">
        <f t="shared" si="10"/>
        <v>350000</v>
      </c>
      <c r="G82" s="17" t="s">
        <v>83</v>
      </c>
    </row>
    <row r="83" spans="1:7" ht="36.75" x14ac:dyDescent="0.25">
      <c r="A83" s="38"/>
      <c r="B83" s="39" t="s">
        <v>16</v>
      </c>
      <c r="C83" s="38">
        <v>5</v>
      </c>
      <c r="D83" s="60" t="s">
        <v>88</v>
      </c>
      <c r="E83" s="10">
        <v>50000</v>
      </c>
      <c r="F83" s="20">
        <f t="shared" si="10"/>
        <v>250000</v>
      </c>
      <c r="G83" s="17" t="s">
        <v>83</v>
      </c>
    </row>
    <row r="84" spans="1:7" ht="36.75" x14ac:dyDescent="0.25">
      <c r="A84" s="22">
        <v>3</v>
      </c>
      <c r="B84" s="15" t="s">
        <v>80</v>
      </c>
      <c r="C84" s="22">
        <v>5</v>
      </c>
      <c r="D84" s="57" t="s">
        <v>82</v>
      </c>
      <c r="E84" s="20">
        <v>750000</v>
      </c>
      <c r="F84" s="20">
        <f t="shared" ref="F84" si="11">C84*E84</f>
        <v>3750000</v>
      </c>
      <c r="G84" s="17" t="s">
        <v>83</v>
      </c>
    </row>
    <row r="85" spans="1:7" x14ac:dyDescent="0.25">
      <c r="A85" s="47"/>
      <c r="B85" s="43"/>
      <c r="C85" s="42"/>
      <c r="D85" s="59"/>
      <c r="E85" s="48"/>
      <c r="F85" s="44"/>
      <c r="G85" s="45"/>
    </row>
    <row r="86" spans="1:7" x14ac:dyDescent="0.25">
      <c r="A86" s="5" t="s">
        <v>2</v>
      </c>
      <c r="B86" s="5" t="s">
        <v>3</v>
      </c>
      <c r="C86" s="5" t="s">
        <v>4</v>
      </c>
      <c r="D86" s="5" t="s">
        <v>5</v>
      </c>
      <c r="E86" s="5" t="s">
        <v>6</v>
      </c>
      <c r="F86" s="5" t="s">
        <v>7</v>
      </c>
      <c r="G86" s="5" t="s">
        <v>8</v>
      </c>
    </row>
    <row r="87" spans="1:7" x14ac:dyDescent="0.25">
      <c r="A87" s="15"/>
      <c r="B87" s="14" t="s">
        <v>70</v>
      </c>
      <c r="C87" s="15"/>
      <c r="D87" s="15"/>
      <c r="E87" s="16"/>
      <c r="F87" s="16"/>
      <c r="G87" s="17"/>
    </row>
    <row r="88" spans="1:7" x14ac:dyDescent="0.25">
      <c r="A88" s="27"/>
      <c r="B88" s="18" t="s">
        <v>10</v>
      </c>
      <c r="C88" s="18"/>
      <c r="D88" s="18"/>
      <c r="E88" s="18"/>
      <c r="F88" s="18"/>
      <c r="G88" s="18"/>
    </row>
    <row r="89" spans="1:7" ht="48.75" x14ac:dyDescent="0.25">
      <c r="A89" s="19">
        <v>1</v>
      </c>
      <c r="B89" s="15" t="s">
        <v>71</v>
      </c>
      <c r="C89" s="19">
        <v>10</v>
      </c>
      <c r="D89" s="19" t="s">
        <v>77</v>
      </c>
      <c r="E89" s="20">
        <v>10000</v>
      </c>
      <c r="F89" s="20">
        <f t="shared" ref="F89:F91" si="12">C89*E89</f>
        <v>100000</v>
      </c>
      <c r="G89" s="8" t="s">
        <v>95</v>
      </c>
    </row>
    <row r="90" spans="1:7" ht="36.75" x14ac:dyDescent="0.25">
      <c r="A90" s="19">
        <v>2</v>
      </c>
      <c r="B90" s="15" t="s">
        <v>30</v>
      </c>
      <c r="C90" s="19">
        <v>3</v>
      </c>
      <c r="D90" s="19" t="s">
        <v>77</v>
      </c>
      <c r="E90" s="20">
        <v>29000</v>
      </c>
      <c r="F90" s="20">
        <f t="shared" si="12"/>
        <v>87000</v>
      </c>
      <c r="G90" s="17" t="s">
        <v>83</v>
      </c>
    </row>
    <row r="91" spans="1:7" ht="36.75" x14ac:dyDescent="0.25">
      <c r="A91" s="19">
        <v>3</v>
      </c>
      <c r="B91" s="15" t="s">
        <v>76</v>
      </c>
      <c r="C91" s="19">
        <v>10</v>
      </c>
      <c r="D91" s="19" t="s">
        <v>77</v>
      </c>
      <c r="E91" s="20">
        <v>105000</v>
      </c>
      <c r="F91" s="20">
        <f t="shared" si="12"/>
        <v>1050000</v>
      </c>
      <c r="G91" s="17" t="s">
        <v>83</v>
      </c>
    </row>
    <row r="92" spans="1:7" x14ac:dyDescent="0.25">
      <c r="A92" s="19"/>
      <c r="B92" s="24" t="s">
        <v>23</v>
      </c>
      <c r="C92" s="22"/>
      <c r="D92" s="57"/>
      <c r="E92" s="20"/>
      <c r="F92" s="23"/>
      <c r="G92" s="17"/>
    </row>
    <row r="93" spans="1:7" ht="48.75" x14ac:dyDescent="0.25">
      <c r="A93" s="19">
        <v>1</v>
      </c>
      <c r="B93" s="15" t="s">
        <v>72</v>
      </c>
      <c r="C93" s="22">
        <v>10</v>
      </c>
      <c r="D93" s="57" t="s">
        <v>79</v>
      </c>
      <c r="E93" s="20">
        <f>(10%*300000)</f>
        <v>30000</v>
      </c>
      <c r="F93" s="20">
        <f t="shared" ref="F93:F94" si="13">C93*E93</f>
        <v>300000</v>
      </c>
      <c r="G93" s="8" t="s">
        <v>97</v>
      </c>
    </row>
    <row r="94" spans="1:7" ht="48.75" x14ac:dyDescent="0.25">
      <c r="A94" s="19">
        <v>2</v>
      </c>
      <c r="B94" s="15" t="s">
        <v>73</v>
      </c>
      <c r="C94" s="22">
        <v>5</v>
      </c>
      <c r="D94" s="57" t="s">
        <v>79</v>
      </c>
      <c r="E94" s="20">
        <f>(10%*1200000)</f>
        <v>120000</v>
      </c>
      <c r="F94" s="20">
        <f t="shared" si="13"/>
        <v>600000</v>
      </c>
      <c r="G94" s="8" t="s">
        <v>97</v>
      </c>
    </row>
    <row r="95" spans="1:7" x14ac:dyDescent="0.25">
      <c r="A95" s="19"/>
      <c r="B95" s="24" t="s">
        <v>13</v>
      </c>
      <c r="C95" s="22"/>
      <c r="D95" s="19"/>
      <c r="E95" s="20"/>
      <c r="F95" s="23"/>
      <c r="G95" s="17"/>
    </row>
    <row r="96" spans="1:7" x14ac:dyDescent="0.25">
      <c r="A96" s="19">
        <v>1</v>
      </c>
      <c r="B96" s="15" t="s">
        <v>14</v>
      </c>
      <c r="C96" s="22"/>
      <c r="D96" s="19"/>
      <c r="E96" s="20"/>
      <c r="F96" s="23"/>
      <c r="G96" s="17"/>
    </row>
    <row r="97" spans="1:7" ht="36.75" x14ac:dyDescent="0.25">
      <c r="A97" s="19"/>
      <c r="B97" s="15" t="s">
        <v>15</v>
      </c>
      <c r="C97" s="25">
        <v>12</v>
      </c>
      <c r="D97" s="19" t="s">
        <v>86</v>
      </c>
      <c r="E97" s="20">
        <v>60000</v>
      </c>
      <c r="F97" s="20">
        <f t="shared" ref="F97" si="14">C97*E97</f>
        <v>720000</v>
      </c>
      <c r="G97" s="17" t="s">
        <v>83</v>
      </c>
    </row>
    <row r="98" spans="1:7" ht="36.75" x14ac:dyDescent="0.25">
      <c r="A98" s="19"/>
      <c r="B98" s="15" t="s">
        <v>16</v>
      </c>
      <c r="C98" s="25">
        <v>2</v>
      </c>
      <c r="D98" s="19" t="s">
        <v>88</v>
      </c>
      <c r="E98" s="10">
        <v>75000</v>
      </c>
      <c r="F98" s="20">
        <f t="shared" ref="F98:F102" si="15">C98*E98</f>
        <v>150000</v>
      </c>
      <c r="G98" s="17" t="s">
        <v>83</v>
      </c>
    </row>
    <row r="99" spans="1:7" x14ac:dyDescent="0.25">
      <c r="A99" s="19">
        <v>2</v>
      </c>
      <c r="B99" s="15" t="s">
        <v>17</v>
      </c>
      <c r="C99" s="25"/>
      <c r="D99" s="19"/>
      <c r="E99" s="20"/>
      <c r="F99" s="20"/>
      <c r="G99" s="26"/>
    </row>
    <row r="100" spans="1:7" ht="36.75" x14ac:dyDescent="0.25">
      <c r="A100" s="28"/>
      <c r="B100" s="15" t="s">
        <v>18</v>
      </c>
      <c r="C100" s="25">
        <v>1</v>
      </c>
      <c r="D100" s="19" t="s">
        <v>90</v>
      </c>
      <c r="E100" s="10">
        <v>45000</v>
      </c>
      <c r="F100" s="20">
        <f t="shared" si="15"/>
        <v>45000</v>
      </c>
      <c r="G100" s="17" t="s">
        <v>83</v>
      </c>
    </row>
    <row r="101" spans="1:7" ht="36.75" x14ac:dyDescent="0.25">
      <c r="A101" s="19"/>
      <c r="B101" s="15" t="s">
        <v>19</v>
      </c>
      <c r="C101" s="25">
        <v>1</v>
      </c>
      <c r="D101" s="19" t="s">
        <v>77</v>
      </c>
      <c r="E101" s="10">
        <v>35000</v>
      </c>
      <c r="F101" s="20">
        <f t="shared" si="15"/>
        <v>35000</v>
      </c>
      <c r="G101" s="17" t="s">
        <v>83</v>
      </c>
    </row>
    <row r="102" spans="1:7" ht="36.75" x14ac:dyDescent="0.25">
      <c r="A102" s="22"/>
      <c r="B102" s="15" t="s">
        <v>16</v>
      </c>
      <c r="C102" s="22">
        <v>1</v>
      </c>
      <c r="D102" s="57" t="s">
        <v>88</v>
      </c>
      <c r="E102" s="10">
        <v>50000</v>
      </c>
      <c r="F102" s="20">
        <f t="shared" si="15"/>
        <v>50000</v>
      </c>
      <c r="G102" s="17" t="s">
        <v>83</v>
      </c>
    </row>
    <row r="104" spans="1:7" x14ac:dyDescent="0.25">
      <c r="A104" s="5" t="s">
        <v>2</v>
      </c>
      <c r="B104" s="5" t="s">
        <v>3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</row>
    <row r="105" spans="1:7" x14ac:dyDescent="0.25">
      <c r="A105" s="15"/>
      <c r="B105" s="14" t="s">
        <v>74</v>
      </c>
      <c r="C105" s="15"/>
      <c r="D105" s="15"/>
      <c r="E105" s="16"/>
      <c r="F105" s="16"/>
      <c r="G105" s="17"/>
    </row>
    <row r="106" spans="1:7" x14ac:dyDescent="0.25">
      <c r="A106" s="27"/>
      <c r="B106" s="18" t="s">
        <v>10</v>
      </c>
      <c r="C106" s="18"/>
      <c r="D106" s="18"/>
      <c r="E106" s="18"/>
      <c r="F106" s="18"/>
      <c r="G106" s="18"/>
    </row>
    <row r="107" spans="1:7" ht="36.75" x14ac:dyDescent="0.25">
      <c r="A107" s="19">
        <v>1</v>
      </c>
      <c r="B107" s="15" t="s">
        <v>75</v>
      </c>
      <c r="C107" s="19">
        <v>10</v>
      </c>
      <c r="D107" s="19" t="s">
        <v>79</v>
      </c>
      <c r="E107" s="20">
        <v>335000</v>
      </c>
      <c r="F107" s="20">
        <f t="shared" ref="F107" si="16">C107*E107</f>
        <v>3350000</v>
      </c>
      <c r="G107" s="17" t="s">
        <v>83</v>
      </c>
    </row>
    <row r="108" spans="1:7" x14ac:dyDescent="0.25">
      <c r="A108" s="19"/>
      <c r="B108" s="24" t="s">
        <v>13</v>
      </c>
      <c r="C108" s="22"/>
      <c r="D108" s="19"/>
      <c r="E108" s="20"/>
      <c r="F108" s="23"/>
      <c r="G108" s="17"/>
    </row>
    <row r="109" spans="1:7" x14ac:dyDescent="0.25">
      <c r="A109" s="19">
        <v>1</v>
      </c>
      <c r="B109" s="15" t="s">
        <v>14</v>
      </c>
      <c r="C109" s="22"/>
      <c r="D109" s="19"/>
      <c r="E109" s="20"/>
      <c r="F109" s="23"/>
      <c r="G109" s="17"/>
    </row>
    <row r="110" spans="1:7" ht="36.75" x14ac:dyDescent="0.25">
      <c r="A110" s="19"/>
      <c r="B110" s="15" t="s">
        <v>15</v>
      </c>
      <c r="C110" s="25">
        <v>81</v>
      </c>
      <c r="D110" s="19" t="s">
        <v>86</v>
      </c>
      <c r="E110" s="20">
        <v>60000</v>
      </c>
      <c r="F110" s="20">
        <f t="shared" ref="F110" si="17">C110*E110</f>
        <v>4860000</v>
      </c>
      <c r="G110" s="17" t="s">
        <v>83</v>
      </c>
    </row>
    <row r="111" spans="1:7" ht="36.75" x14ac:dyDescent="0.25">
      <c r="A111" s="19"/>
      <c r="B111" s="15" t="s">
        <v>16</v>
      </c>
      <c r="C111" s="25">
        <v>3</v>
      </c>
      <c r="D111" s="19" t="s">
        <v>88</v>
      </c>
      <c r="E111" s="10">
        <v>75000</v>
      </c>
      <c r="F111" s="20">
        <f t="shared" ref="F111:F115" si="18">C111*E111</f>
        <v>225000</v>
      </c>
      <c r="G111" s="17" t="s">
        <v>83</v>
      </c>
    </row>
    <row r="112" spans="1:7" x14ac:dyDescent="0.25">
      <c r="A112" s="19">
        <v>2</v>
      </c>
      <c r="B112" s="15" t="s">
        <v>17</v>
      </c>
      <c r="C112" s="25"/>
      <c r="D112" s="19"/>
      <c r="E112" s="20"/>
      <c r="F112" s="20"/>
      <c r="G112" s="26"/>
    </row>
    <row r="113" spans="1:7" ht="36.75" x14ac:dyDescent="0.25">
      <c r="A113" s="28"/>
      <c r="B113" s="15" t="s">
        <v>18</v>
      </c>
      <c r="C113" s="25">
        <v>3</v>
      </c>
      <c r="D113" s="19" t="s">
        <v>90</v>
      </c>
      <c r="E113" s="10">
        <v>45000</v>
      </c>
      <c r="F113" s="20">
        <f t="shared" si="18"/>
        <v>135000</v>
      </c>
      <c r="G113" s="17" t="s">
        <v>83</v>
      </c>
    </row>
    <row r="114" spans="1:7" ht="36.75" x14ac:dyDescent="0.25">
      <c r="A114" s="19"/>
      <c r="B114" s="15" t="s">
        <v>19</v>
      </c>
      <c r="C114" s="25">
        <v>1</v>
      </c>
      <c r="D114" s="19" t="s">
        <v>77</v>
      </c>
      <c r="E114" s="10">
        <v>35000</v>
      </c>
      <c r="F114" s="20">
        <f t="shared" si="18"/>
        <v>35000</v>
      </c>
      <c r="G114" s="17" t="s">
        <v>83</v>
      </c>
    </row>
    <row r="115" spans="1:7" ht="36.75" x14ac:dyDescent="0.25">
      <c r="A115" s="57"/>
      <c r="B115" s="15" t="s">
        <v>16</v>
      </c>
      <c r="C115" s="57">
        <v>2</v>
      </c>
      <c r="D115" s="57" t="s">
        <v>88</v>
      </c>
      <c r="E115" s="10">
        <v>50000</v>
      </c>
      <c r="F115" s="20">
        <f t="shared" si="18"/>
        <v>100000</v>
      </c>
      <c r="G115" s="17" t="s">
        <v>83</v>
      </c>
    </row>
    <row r="116" spans="1:7" ht="36.75" x14ac:dyDescent="0.25">
      <c r="A116" s="61">
        <v>3</v>
      </c>
      <c r="B116" s="15" t="s">
        <v>80</v>
      </c>
      <c r="C116" s="13">
        <v>2</v>
      </c>
      <c r="D116" s="13" t="s">
        <v>79</v>
      </c>
      <c r="E116" s="62">
        <v>500000</v>
      </c>
      <c r="F116" s="20">
        <f t="shared" ref="F116" si="19">C116*E116</f>
        <v>1000000</v>
      </c>
      <c r="G116" s="17" t="s">
        <v>83</v>
      </c>
    </row>
  </sheetData>
  <mergeCells count="2">
    <mergeCell ref="K23:K24"/>
    <mergeCell ref="K34:K3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t="s">
        <v>34</v>
      </c>
      <c r="D1" t="s">
        <v>81</v>
      </c>
    </row>
    <row r="2" spans="1:4" x14ac:dyDescent="0.25">
      <c r="A2" t="s">
        <v>84</v>
      </c>
      <c r="D2" t="s">
        <v>85</v>
      </c>
    </row>
    <row r="3" spans="1:4" x14ac:dyDescent="0.25">
      <c r="A3" t="s">
        <v>98</v>
      </c>
      <c r="D3" t="s">
        <v>103</v>
      </c>
    </row>
    <row r="4" spans="1:4" x14ac:dyDescent="0.25">
      <c r="A4" t="s">
        <v>76</v>
      </c>
      <c r="D4" t="s">
        <v>106</v>
      </c>
    </row>
    <row r="5" spans="1:4" x14ac:dyDescent="0.25">
      <c r="A5" t="s">
        <v>24</v>
      </c>
      <c r="D5" t="s">
        <v>107</v>
      </c>
    </row>
    <row r="6" spans="1:4" x14ac:dyDescent="0.25">
      <c r="A6" t="s">
        <v>99</v>
      </c>
      <c r="D6" t="s">
        <v>102</v>
      </c>
    </row>
    <row r="7" spans="1:4" x14ac:dyDescent="0.25">
      <c r="A7" t="s">
        <v>65</v>
      </c>
      <c r="D7" t="s">
        <v>100</v>
      </c>
    </row>
    <row r="8" spans="1:4" x14ac:dyDescent="0.25">
      <c r="A8" t="s">
        <v>35</v>
      </c>
      <c r="D8" t="s">
        <v>101</v>
      </c>
    </row>
    <row r="9" spans="1:4" x14ac:dyDescent="0.25">
      <c r="A9" t="s">
        <v>104</v>
      </c>
      <c r="D9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Sahrizal Malki</dc:creator>
  <cp:lastModifiedBy>Sahrizal Malki</cp:lastModifiedBy>
  <dcterms:created xsi:type="dcterms:W3CDTF">2015-09-25T02:56:29Z</dcterms:created>
  <dcterms:modified xsi:type="dcterms:W3CDTF">2015-09-28T09:10:06Z</dcterms:modified>
</cp:coreProperties>
</file>